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24226"/>
  <mc:AlternateContent xmlns:mc="http://schemas.openxmlformats.org/markup-compatibility/2006">
    <mc:Choice Requires="x15">
      <x15ac:absPath xmlns:x15ac="http://schemas.microsoft.com/office/spreadsheetml/2010/11/ac" url="C:\Cash_BI\"/>
    </mc:Choice>
  </mc:AlternateContent>
  <bookViews>
    <workbookView xWindow="-15" yWindow="0" windowWidth="12240" windowHeight="2130" firstSheet="1" activeTab="5"/>
  </bookViews>
  <sheets>
    <sheet name="база" sheetId="3" state="hidden" r:id="rId1"/>
    <sheet name="IncomeStatement" sheetId="14" r:id="rId2"/>
    <sheet name="legend" sheetId="2" r:id="rId3"/>
    <sheet name="55газ" sheetId="8" state="hidden" r:id="rId4"/>
    <sheet name="ПУР" sheetId="7" state="hidden" r:id="rId5"/>
    <sheet name="CF" sheetId="1" r:id="rId6"/>
  </sheets>
  <externalReferences>
    <externalReference r:id="rId7"/>
  </externalReferences>
  <definedNames>
    <definedName name="__q1" localSheetId="1" hidden="1">{#N/A,#N/A,FALSE,"Август Сальдо После отчета"}</definedName>
    <definedName name="__q1" hidden="1">{#N/A,#N/A,FALSE,"Август Сальдо После отчета"}</definedName>
    <definedName name="_q1" localSheetId="1" hidden="1">{#N/A,#N/A,FALSE,"Август Сальдо После отчета"}</definedName>
    <definedName name="_q1" hidden="1">{#N/A,#N/A,FALSE,"Август Сальдо После отчета"}</definedName>
    <definedName name="_xlnm._FilterDatabase" localSheetId="1" hidden="1">#REF!</definedName>
    <definedName name="_xlnm._FilterDatabase" hidden="1">#REF!</definedName>
    <definedName name="hkbk" localSheetId="1" hidden="1">#REF!</definedName>
    <definedName name="hkbk" hidden="1">#REF!</definedName>
    <definedName name="HTML_CodePage" hidden="1">1251</definedName>
    <definedName name="HTML_Control" localSheetId="1" hidden="1">{"'TV_Naid'!$B$6:$D$209"}</definedName>
    <definedName name="HTML_Control" hidden="1">{"'TV_Naid'!$B$6:$D$209"}</definedName>
    <definedName name="HTML_Description" hidden="1">""</definedName>
    <definedName name="HTML_Email" hidden="1">""</definedName>
    <definedName name="HTML_Header" hidden="1">"TV_Naid"</definedName>
    <definedName name="HTML_LastUpdate" hidden="1">"26.10.00"</definedName>
    <definedName name="HTML_LineAfter" hidden="1">FALSE</definedName>
    <definedName name="HTML_LineBefore" hidden="1">FALSE</definedName>
    <definedName name="HTML_Name" hidden="1">"DH"</definedName>
    <definedName name="HTML_OBDlg2" hidden="1">TRUE</definedName>
    <definedName name="HTML_OBDlg4" hidden="1">TRUE</definedName>
    <definedName name="HTML_OS" hidden="1">0</definedName>
    <definedName name="HTML_PathFile" hidden="1">"E:\pc_new1.htm"</definedName>
    <definedName name="HTML_Title" hidden="1">"Pl_pc_10naid2"</definedName>
    <definedName name="hvhvjkln" localSheetId="1" hidden="1">#REF!</definedName>
    <definedName name="hvhvjkln" hidden="1">#REF!</definedName>
    <definedName name="k" localSheetId="1" hidden="1">#REF!</definedName>
    <definedName name="k" hidden="1">#REF!</definedName>
    <definedName name="lvgfl" localSheetId="1" hidden="1">#REF!</definedName>
    <definedName name="lvgfl" hidden="1">#REF!</definedName>
    <definedName name="SAPBEXhrIndnt" hidden="1">1</definedName>
    <definedName name="SAPBEXrevision" hidden="1">1</definedName>
    <definedName name="SAPBEXsysID" hidden="1">"BW2"</definedName>
    <definedName name="SAPBEXwbID" hidden="1">"CBM4XSVVG8NCUQFH77DO9WLLM"</definedName>
    <definedName name="XLRPARAMS_ParamTitle" hidden="1">#N/A</definedName>
    <definedName name="вжыколтзкнлувр" hidden="1">#N/A</definedName>
    <definedName name="д" localSheetId="1" hidden="1">#REF!</definedName>
    <definedName name="д" hidden="1">#REF!</definedName>
    <definedName name="е" localSheetId="1" hidden="1">#REF!</definedName>
    <definedName name="е" hidden="1">#REF!</definedName>
    <definedName name="ж" hidden="1">#N/A</definedName>
    <definedName name="ждл" localSheetId="1" hidden="1">{"'TV_Naid'!$B$6:$D$209"}</definedName>
    <definedName name="ждл" hidden="1">{"'TV_Naid'!$B$6:$D$209"}</definedName>
    <definedName name="к" localSheetId="1" hidden="1">#REF!</definedName>
    <definedName name="к" hidden="1">#REF!</definedName>
    <definedName name="л" localSheetId="1" hidden="1">#REF!</definedName>
    <definedName name="л" hidden="1">#REF!</definedName>
    <definedName name="лор" localSheetId="1" hidden="1">{"'TV_Naid'!$B$6:$D$209"}</definedName>
    <definedName name="лор" hidden="1">{"'TV_Naid'!$B$6:$D$209"}</definedName>
    <definedName name="_xlnm.Print_Area" localSheetId="5">CF!$A$2:$DN$90</definedName>
    <definedName name="_xlnm.Print_Area" localSheetId="0">база!$A$1:$AX$90</definedName>
    <definedName name="Факт_11мес" localSheetId="1" hidden="1">#REF!</definedName>
    <definedName name="Факт_11мес" hidden="1">#REF!</definedName>
    <definedName name="яNКвартала" localSheetId="1">[1]Легенда!$B$2</definedName>
    <definedName name="яNКвартала">legend!$B$2</definedName>
    <definedName name="яNМесяца" localSheetId="1">[1]Легенда!$E$3</definedName>
    <definedName name="яNМесяца">legend!$E$3</definedName>
    <definedName name="яГод" localSheetId="1">[1]Легенда!$B$1</definedName>
    <definedName name="яГод">legend!$B$1</definedName>
    <definedName name="яКвартал">legend!$D$2</definedName>
    <definedName name="яКварталГода" localSheetId="1">[1]Легенда!$D$1</definedName>
    <definedName name="яКварталГода">legend!$D$1</definedName>
    <definedName name="яМесяц1">legend!$D$3</definedName>
    <definedName name="яМесяц2">legend!$D$4</definedName>
    <definedName name="яМесяц3">legend!$D$5</definedName>
    <definedName name="яМесяцТекущ">legend!$E$4</definedName>
  </definedNames>
  <calcPr calcId="152511"/>
</workbook>
</file>

<file path=xl/calcChain.xml><?xml version="1.0" encoding="utf-8"?>
<calcChain xmlns="http://schemas.openxmlformats.org/spreadsheetml/2006/main">
  <c r="K299" i="14" l="1"/>
  <c r="L299" i="14"/>
  <c r="M299" i="14"/>
  <c r="N299" i="14"/>
  <c r="O299" i="14"/>
  <c r="P299" i="14"/>
  <c r="Q299" i="14"/>
  <c r="R299" i="14"/>
  <c r="S299" i="14"/>
  <c r="T299" i="14"/>
  <c r="E299" i="14"/>
  <c r="F299" i="14"/>
  <c r="G299" i="14"/>
  <c r="H299" i="14"/>
  <c r="I299" i="14"/>
  <c r="J299" i="14"/>
  <c r="D299" i="14"/>
  <c r="AY102" i="1" l="1"/>
  <c r="AY99" i="1"/>
  <c r="AY98" i="1"/>
  <c r="BN96" i="1"/>
  <c r="AY96" i="1"/>
  <c r="AX96" i="1"/>
  <c r="BN95" i="1"/>
  <c r="AY95" i="1"/>
  <c r="AX95" i="1"/>
  <c r="BN68" i="1"/>
  <c r="AY68" i="1"/>
  <c r="AX68" i="1"/>
  <c r="AX56" i="1"/>
  <c r="BN51" i="1"/>
  <c r="AY51" i="1"/>
  <c r="AX51" i="1"/>
  <c r="AX49" i="1"/>
  <c r="BN48" i="1"/>
  <c r="AY48" i="1"/>
  <c r="AX48" i="1"/>
  <c r="AX47" i="1"/>
  <c r="AY43" i="1"/>
  <c r="AY39" i="1"/>
  <c r="AY35" i="1"/>
  <c r="AY27" i="1"/>
  <c r="AX101" i="1"/>
  <c r="AY101" i="1"/>
  <c r="AX98" i="1"/>
  <c r="AX57" i="1"/>
  <c r="AY57" i="1"/>
  <c r="AY56" i="1"/>
  <c r="AY55" i="1"/>
  <c r="AY54" i="1"/>
  <c r="AY53" i="1"/>
  <c r="AX52" i="1"/>
  <c r="AY52" i="1"/>
  <c r="AX50" i="1"/>
  <c r="AY50" i="1"/>
  <c r="AX46" i="1"/>
  <c r="AX45" i="1"/>
  <c r="AX44" i="1"/>
  <c r="AY44" i="1"/>
  <c r="AX43" i="1"/>
  <c r="AX42" i="1"/>
  <c r="AY42" i="1"/>
  <c r="AY41" i="1"/>
  <c r="AX38" i="1"/>
  <c r="AY38" i="1"/>
  <c r="AX37" i="1"/>
  <c r="AY37" i="1"/>
  <c r="AX35" i="1"/>
  <c r="AX34" i="1"/>
  <c r="AY34" i="1"/>
  <c r="AX30" i="1"/>
  <c r="AY30" i="1"/>
  <c r="AY28" i="1"/>
  <c r="AX27" i="1"/>
  <c r="AX24" i="1"/>
  <c r="AY24" i="1"/>
  <c r="AX23" i="1"/>
  <c r="AY23" i="1"/>
  <c r="B78" i="1"/>
  <c r="B77" i="1"/>
  <c r="B75" i="1"/>
  <c r="B74" i="1"/>
  <c r="B68" i="1"/>
  <c r="B67" i="1"/>
  <c r="B66" i="1"/>
  <c r="B62" i="1"/>
  <c r="B63" i="1"/>
  <c r="B64" i="1"/>
  <c r="B61" i="1"/>
  <c r="B33" i="1"/>
  <c r="B34" i="1"/>
  <c r="B35" i="1"/>
  <c r="B36" i="1"/>
  <c r="B37" i="1"/>
  <c r="B38" i="1"/>
  <c r="B39" i="1"/>
  <c r="B40" i="1"/>
  <c r="B41" i="1"/>
  <c r="B42" i="1"/>
  <c r="B43" i="1"/>
  <c r="B44" i="1"/>
  <c r="B45" i="1"/>
  <c r="B46" i="1"/>
  <c r="B47" i="1"/>
  <c r="B48" i="1"/>
  <c r="B49" i="1"/>
  <c r="B50" i="1"/>
  <c r="B51" i="1"/>
  <c r="B52" i="1"/>
  <c r="B53" i="1"/>
  <c r="B54" i="1"/>
  <c r="B55" i="1"/>
  <c r="B56" i="1"/>
  <c r="B57" i="1"/>
  <c r="B32" i="1"/>
  <c r="B30" i="1"/>
  <c r="B20" i="1"/>
  <c r="B21" i="1"/>
  <c r="B22" i="1"/>
  <c r="B23" i="1"/>
  <c r="B24" i="1"/>
  <c r="B25" i="1"/>
  <c r="B26" i="1"/>
  <c r="B27" i="1"/>
  <c r="B28" i="1"/>
  <c r="B29" i="1"/>
  <c r="B19" i="1"/>
  <c r="CA99" i="1"/>
  <c r="CC96" i="1"/>
  <c r="CB43" i="1"/>
  <c r="CG70" i="1"/>
  <c r="CD42" i="1"/>
  <c r="CF70" i="1"/>
  <c r="CC42" i="1"/>
  <c r="CD69" i="1"/>
  <c r="CB42" i="1"/>
  <c r="CD102" i="1"/>
  <c r="CA54" i="1"/>
  <c r="CC102" i="1"/>
  <c r="CC57" i="1"/>
  <c r="BZ21" i="1"/>
  <c r="BZ68" i="1"/>
  <c r="CA41" i="1"/>
  <c r="CE53" i="1"/>
  <c r="CG68" i="1"/>
  <c r="CB39" i="1"/>
  <c r="CE102" i="1"/>
  <c r="CG96" i="1"/>
  <c r="CA102" i="1"/>
  <c r="CA56" i="1"/>
  <c r="CG99" i="1"/>
  <c r="CA95" i="1"/>
  <c r="BY54" i="1"/>
  <c r="CF52" i="1"/>
  <c r="BY99" i="1"/>
  <c r="CB68" i="1"/>
  <c r="CB41" i="1"/>
  <c r="CD43" i="1"/>
  <c r="BZ99" i="1"/>
  <c r="CF44" i="1"/>
  <c r="CB99" i="1"/>
  <c r="CB70" i="1"/>
  <c r="CB56" i="1"/>
  <c r="CE70" i="1"/>
  <c r="CA68" i="1"/>
  <c r="CG42" i="1"/>
  <c r="CF69" i="1"/>
  <c r="CF41" i="1"/>
  <c r="CE69" i="1"/>
  <c r="CE41" i="1"/>
  <c r="CE57" i="1"/>
  <c r="CD41" i="1"/>
  <c r="CF99" i="1"/>
  <c r="BZ48" i="1"/>
  <c r="CC101" i="1"/>
  <c r="CE56" i="1"/>
  <c r="CE54" i="1"/>
  <c r="CB57" i="1"/>
  <c r="CC38" i="1"/>
  <c r="CE42" i="1"/>
  <c r="CA57" i="1"/>
  <c r="CD37" i="1"/>
  <c r="CC20" i="1"/>
  <c r="CF24" i="1"/>
  <c r="CA42" i="1"/>
  <c r="CD99" i="1"/>
  <c r="CA34" i="1"/>
  <c r="CF21" i="1"/>
  <c r="CC54" i="1"/>
  <c r="BZ101" i="1"/>
  <c r="CC69" i="1"/>
  <c r="BZ42" i="1"/>
  <c r="CC33" i="1"/>
  <c r="CD54" i="1"/>
  <c r="CC52" i="1"/>
  <c r="CA48" i="1"/>
  <c r="BZ20" i="1"/>
  <c r="BY53" i="1"/>
  <c r="CE96" i="1"/>
  <c r="CG69" i="1"/>
  <c r="CG44" i="1"/>
  <c r="CD57" i="1"/>
  <c r="CB69" i="1"/>
  <c r="CD96" i="1"/>
  <c r="CA70" i="1"/>
  <c r="CB96" i="1"/>
  <c r="BZ43" i="1"/>
  <c r="CC30" i="1"/>
  <c r="CA69" i="1"/>
  <c r="BZ69" i="1"/>
  <c r="BZ41" i="1"/>
  <c r="CE68" i="1"/>
  <c r="BZ38" i="1"/>
  <c r="CF57" i="1"/>
  <c r="CC21" i="1"/>
  <c r="CG56" i="1"/>
  <c r="CF38" i="1"/>
  <c r="BZ96" i="1"/>
  <c r="CG43" i="1"/>
  <c r="CE99" i="1"/>
  <c r="BZ54" i="1"/>
  <c r="CB102" i="1"/>
  <c r="CD56" i="1"/>
  <c r="CG35" i="1"/>
  <c r="CC23" i="1"/>
  <c r="CC56" i="1"/>
  <c r="CF35" i="1"/>
  <c r="BZ56" i="1"/>
  <c r="CB54" i="1"/>
  <c r="CD70" i="1"/>
  <c r="CF43" i="1"/>
  <c r="CG54" i="1"/>
  <c r="CF54" i="1"/>
  <c r="CF102" i="1"/>
  <c r="CB53" i="1"/>
  <c r="CC41" i="1"/>
  <c r="CF96" i="1"/>
  <c r="CC99" i="1"/>
  <c r="BZ102" i="1"/>
  <c r="CF101" i="1"/>
  <c r="BZ57" i="1"/>
  <c r="CC70" i="1"/>
  <c r="BZ95" i="1"/>
  <c r="CF20" i="1"/>
  <c r="BZ50" i="1"/>
  <c r="CA96" i="1"/>
  <c r="CG41" i="1"/>
  <c r="CF37" i="1"/>
  <c r="CE43" i="1"/>
  <c r="CF42" i="1"/>
  <c r="CA43" i="1"/>
  <c r="CC37" i="1"/>
  <c r="CF56" i="1"/>
  <c r="BZ35" i="1"/>
  <c r="BZ70" i="1"/>
  <c r="CC43" i="1"/>
  <c r="CG57" i="1"/>
  <c r="CG102" i="1"/>
  <c r="BY102" i="1"/>
  <c r="AX41" i="1" l="1"/>
  <c r="AX29" i="1"/>
  <c r="AX28" i="1"/>
  <c r="BN35" i="1"/>
  <c r="AY33" i="1"/>
  <c r="BN27" i="1"/>
  <c r="BN98" i="1"/>
  <c r="BN44" i="1"/>
  <c r="BN41" i="1"/>
  <c r="BN101" i="1"/>
  <c r="CC53" i="1"/>
  <c r="CF23" i="1"/>
  <c r="CC68" i="1"/>
  <c r="BZ30" i="1"/>
  <c r="CF28" i="1"/>
  <c r="CE52" i="1"/>
  <c r="CB21" i="1"/>
  <c r="CD20" i="1"/>
  <c r="CC51" i="1"/>
  <c r="CF25" i="1"/>
  <c r="CF53" i="1"/>
  <c r="CC24" i="1"/>
  <c r="BZ24" i="1"/>
  <c r="CD38" i="1"/>
  <c r="CE38" i="1"/>
  <c r="CG33" i="1"/>
  <c r="CD101" i="1"/>
  <c r="CD35" i="1"/>
  <c r="CF50" i="1"/>
  <c r="CA21" i="1"/>
  <c r="CC50" i="1"/>
  <c r="BZ23" i="1"/>
  <c r="CF95" i="1"/>
  <c r="CE20" i="1"/>
  <c r="CG95" i="1"/>
  <c r="BZ34" i="1"/>
  <c r="CA44" i="1"/>
  <c r="BZ33" i="1"/>
  <c r="BZ28" i="1"/>
  <c r="CG48" i="1"/>
  <c r="CA23" i="1"/>
  <c r="CB35" i="1"/>
  <c r="CA38" i="1"/>
  <c r="CA35" i="1"/>
  <c r="CC48" i="1"/>
  <c r="CC35" i="1"/>
  <c r="CD30" i="1"/>
  <c r="CC44" i="1"/>
  <c r="BZ37" i="1"/>
  <c r="CA37" i="1"/>
  <c r="CD68" i="1"/>
  <c r="CE39" i="1"/>
  <c r="CC25" i="1"/>
  <c r="CC98" i="1"/>
  <c r="BZ25" i="1"/>
  <c r="BZ44" i="1"/>
  <c r="BZ98" i="1"/>
  <c r="CB101" i="1"/>
  <c r="CB48" i="1"/>
  <c r="CA20" i="1"/>
  <c r="CC39" i="1"/>
  <c r="CC28" i="1"/>
  <c r="CD24" i="1"/>
  <c r="CA52" i="1"/>
  <c r="CA30" i="1"/>
  <c r="CD33" i="1"/>
  <c r="CC34" i="1"/>
  <c r="CD21" i="1"/>
  <c r="CB30" i="1"/>
  <c r="CE37" i="1"/>
  <c r="CG34" i="1"/>
  <c r="CG52" i="1"/>
  <c r="CE33" i="1"/>
  <c r="CF33" i="1"/>
  <c r="CD39" i="1"/>
  <c r="CG38" i="1"/>
  <c r="CF48" i="1"/>
  <c r="CF34" i="1"/>
  <c r="CC95" i="1"/>
  <c r="CG98" i="1"/>
  <c r="CB95" i="1"/>
  <c r="BY39" i="1"/>
  <c r="BZ51" i="1"/>
  <c r="CE30" i="1"/>
  <c r="CD52" i="1"/>
  <c r="BZ52" i="1"/>
  <c r="CF30" i="1"/>
  <c r="CD44" i="1"/>
  <c r="BZ53" i="1"/>
  <c r="CG50" i="1"/>
  <c r="CD50" i="1"/>
  <c r="CF68" i="1"/>
  <c r="CG37" i="1"/>
  <c r="CG20" i="1"/>
  <c r="CF98" i="1"/>
  <c r="CA50" i="1"/>
  <c r="BZ39" i="1"/>
  <c r="CG21" i="1"/>
  <c r="AX33" i="1" l="1"/>
  <c r="BN52" i="1"/>
  <c r="BN30" i="1"/>
  <c r="BN37" i="1"/>
  <c r="BN56" i="1"/>
  <c r="BN34" i="1"/>
  <c r="BN24" i="1"/>
  <c r="BN50" i="1"/>
  <c r="BN23" i="1"/>
  <c r="CG25" i="1"/>
  <c r="CG53" i="1"/>
  <c r="CE48" i="1"/>
  <c r="CG39" i="1"/>
  <c r="CB50" i="1"/>
  <c r="CD28" i="1"/>
  <c r="CG23" i="1"/>
  <c r="CE50" i="1"/>
  <c r="CE21" i="1"/>
  <c r="CG101" i="1"/>
  <c r="CA25" i="1"/>
  <c r="CD51" i="1"/>
  <c r="CG24" i="1"/>
  <c r="CB98" i="1"/>
  <c r="CB37" i="1"/>
  <c r="CB52" i="1"/>
  <c r="CD34" i="1"/>
  <c r="CB33" i="1"/>
  <c r="CG28" i="1"/>
  <c r="CD48" i="1"/>
  <c r="CG30" i="1"/>
  <c r="CA39" i="1"/>
  <c r="CE34" i="1"/>
  <c r="CA33" i="1"/>
  <c r="CA53" i="1"/>
  <c r="CG51" i="1"/>
  <c r="CE24" i="1"/>
  <c r="CB38" i="1"/>
  <c r="CA101" i="1"/>
  <c r="CD98" i="1"/>
  <c r="CE98" i="1"/>
  <c r="CF39" i="1"/>
  <c r="CB25" i="1"/>
  <c r="CD53" i="1"/>
  <c r="CE95" i="1"/>
  <c r="CE44" i="1"/>
  <c r="CF27" i="1"/>
  <c r="CE35" i="1"/>
  <c r="CF51" i="1"/>
  <c r="CA98" i="1"/>
  <c r="CA24" i="1"/>
  <c r="CD25" i="1"/>
  <c r="CC27" i="1"/>
  <c r="CD95" i="1"/>
  <c r="CB23" i="1"/>
  <c r="CE101" i="1"/>
  <c r="CD23" i="1"/>
  <c r="BZ27" i="1"/>
  <c r="CB24" i="1"/>
  <c r="CA28" i="1"/>
  <c r="CB28" i="1"/>
  <c r="CE28" i="1"/>
  <c r="CB44" i="1"/>
  <c r="CB20" i="1"/>
  <c r="CB34" i="1"/>
  <c r="BN42" i="1" l="1"/>
  <c r="BN43" i="1"/>
  <c r="BN57" i="1"/>
  <c r="BN28" i="1"/>
  <c r="CE23" i="1"/>
  <c r="CG27" i="1"/>
  <c r="CB51" i="1"/>
  <c r="CB27" i="1"/>
  <c r="CD27" i="1"/>
  <c r="CE51" i="1"/>
  <c r="CA51" i="1"/>
  <c r="CE25" i="1"/>
  <c r="BN33" i="1" l="1"/>
  <c r="BN38" i="1"/>
  <c r="CA27" i="1"/>
  <c r="CE27" i="1"/>
  <c r="CH93" i="1" l="1"/>
  <c r="CH92" i="1"/>
  <c r="CH91" i="1"/>
  <c r="CH90" i="1"/>
  <c r="CH89" i="1"/>
  <c r="CH88" i="1"/>
  <c r="CH87" i="1"/>
  <c r="CH86" i="1"/>
  <c r="CH84" i="1"/>
  <c r="CH80" i="1"/>
  <c r="CH78" i="1"/>
  <c r="CH77" i="1"/>
  <c r="CH75" i="1"/>
  <c r="CH74" i="1"/>
  <c r="CH72" i="1"/>
  <c r="CH67" i="1"/>
  <c r="CH66" i="1"/>
  <c r="CH64" i="1"/>
  <c r="CH63" i="1"/>
  <c r="CH62" i="1"/>
  <c r="CH61" i="1"/>
  <c r="CH59" i="1"/>
  <c r="AY65" i="1"/>
  <c r="AX40" i="1" l="1"/>
  <c r="AX70" i="1" l="1"/>
  <c r="AY70" i="1"/>
  <c r="AX69" i="1"/>
  <c r="AY69" i="1"/>
  <c r="BN70" i="1" l="1"/>
  <c r="BN69" i="1"/>
  <c r="CG76" i="1" l="1"/>
  <c r="CF76" i="1"/>
  <c r="CE76" i="1"/>
  <c r="CD76" i="1"/>
  <c r="CC76" i="1"/>
  <c r="CB76" i="1"/>
  <c r="CA76" i="1"/>
  <c r="BZ76" i="1"/>
  <c r="BY76" i="1"/>
  <c r="BX76" i="1"/>
  <c r="BW76" i="1"/>
  <c r="CG73" i="1"/>
  <c r="CF73" i="1"/>
  <c r="CE73" i="1"/>
  <c r="CD73" i="1"/>
  <c r="CC73" i="1"/>
  <c r="CB73" i="1"/>
  <c r="CA73" i="1"/>
  <c r="BZ73" i="1"/>
  <c r="BY73" i="1"/>
  <c r="BX73" i="1"/>
  <c r="BW73" i="1"/>
  <c r="CG60" i="1"/>
  <c r="CF60" i="1"/>
  <c r="CE60" i="1"/>
  <c r="CD60" i="1"/>
  <c r="CC60" i="1"/>
  <c r="CB60" i="1"/>
  <c r="CA60" i="1"/>
  <c r="BZ60" i="1"/>
  <c r="BY60" i="1"/>
  <c r="BX60" i="1"/>
  <c r="BW60" i="1"/>
  <c r="BX79" i="1" l="1"/>
  <c r="CF79" i="1"/>
  <c r="CC79" i="1"/>
  <c r="BZ79" i="1"/>
  <c r="BW79" i="1"/>
  <c r="CE79" i="1"/>
  <c r="CA79" i="1"/>
  <c r="CB79" i="1"/>
  <c r="BY79" i="1"/>
  <c r="CG79" i="1"/>
  <c r="CD79" i="1"/>
  <c r="CB40" i="1"/>
  <c r="CE19" i="1"/>
  <c r="CF19" i="1"/>
  <c r="BZ19" i="1"/>
  <c r="CG22" i="1"/>
  <c r="CC26" i="1"/>
  <c r="CE36" i="1"/>
  <c r="CA40" i="1"/>
  <c r="CA65" i="1"/>
  <c r="CA71" i="1" s="1"/>
  <c r="CE94" i="1"/>
  <c r="CE29" i="1" s="1"/>
  <c r="CD97" i="1"/>
  <c r="CD32" i="1" s="1"/>
  <c r="CC100" i="1"/>
  <c r="CC55" i="1" s="1"/>
  <c r="CD100" i="1"/>
  <c r="CD55" i="1" s="1"/>
  <c r="CA22" i="1"/>
  <c r="CE26" i="1"/>
  <c r="CG36" i="1"/>
  <c r="CC40" i="1"/>
  <c r="CC65" i="1"/>
  <c r="CC71" i="1" s="1"/>
  <c r="CG94" i="1"/>
  <c r="CG29" i="1" s="1"/>
  <c r="CF97" i="1"/>
  <c r="CF32" i="1" s="1"/>
  <c r="CE100" i="1"/>
  <c r="CE55" i="1" s="1"/>
  <c r="CE97" i="1"/>
  <c r="CE32" i="1" s="1"/>
  <c r="CB19" i="1"/>
  <c r="CC19" i="1"/>
  <c r="CB22" i="1"/>
  <c r="CF26" i="1"/>
  <c r="BZ36" i="1"/>
  <c r="CD40" i="1"/>
  <c r="CD65" i="1"/>
  <c r="CD71" i="1" s="1"/>
  <c r="BZ94" i="1"/>
  <c r="BZ29" i="1" s="1"/>
  <c r="CG97" i="1"/>
  <c r="CG32" i="1" s="1"/>
  <c r="CF100" i="1"/>
  <c r="CF55" i="1" s="1"/>
  <c r="BZ22" i="1"/>
  <c r="CB65" i="1"/>
  <c r="CB71" i="1" s="1"/>
  <c r="CG26" i="1"/>
  <c r="CA36" i="1"/>
  <c r="CE40" i="1"/>
  <c r="CE65" i="1"/>
  <c r="CE71" i="1" s="1"/>
  <c r="CA94" i="1"/>
  <c r="CA29" i="1" s="1"/>
  <c r="BZ97" i="1"/>
  <c r="BZ32" i="1" s="1"/>
  <c r="CG100" i="1"/>
  <c r="CG55" i="1" s="1"/>
  <c r="CA19" i="1"/>
  <c r="CD26" i="1"/>
  <c r="CF94" i="1"/>
  <c r="CF29" i="1" s="1"/>
  <c r="CD22" i="1"/>
  <c r="BZ26" i="1"/>
  <c r="CB36" i="1"/>
  <c r="CF40" i="1"/>
  <c r="CF65" i="1"/>
  <c r="CF71" i="1" s="1"/>
  <c r="CB94" i="1"/>
  <c r="CB29" i="1" s="1"/>
  <c r="CA97" i="1"/>
  <c r="CA32" i="1" s="1"/>
  <c r="BZ100" i="1"/>
  <c r="BZ55" i="1" s="1"/>
  <c r="CD19" i="1"/>
  <c r="CE22" i="1"/>
  <c r="CA26" i="1"/>
  <c r="CC36" i="1"/>
  <c r="CG40" i="1"/>
  <c r="CG65" i="1"/>
  <c r="CG71" i="1" s="1"/>
  <c r="CC94" i="1"/>
  <c r="CC29" i="1" s="1"/>
  <c r="CB97" i="1"/>
  <c r="CB32" i="1" s="1"/>
  <c r="CA100" i="1"/>
  <c r="CA55" i="1" s="1"/>
  <c r="CF36" i="1"/>
  <c r="CC22" i="1"/>
  <c r="CG19" i="1"/>
  <c r="CF22" i="1"/>
  <c r="CB26" i="1"/>
  <c r="CD36" i="1"/>
  <c r="BZ40" i="1"/>
  <c r="BZ65" i="1"/>
  <c r="BZ71" i="1" s="1"/>
  <c r="CD94" i="1"/>
  <c r="CD29" i="1" s="1"/>
  <c r="CC97" i="1"/>
  <c r="CC32" i="1" s="1"/>
  <c r="CB100" i="1"/>
  <c r="CB55" i="1" s="1"/>
  <c r="CC31" i="1" l="1"/>
  <c r="CC83" i="1" s="1"/>
  <c r="CG18" i="1"/>
  <c r="CG82" i="1" s="1"/>
  <c r="BZ31" i="1"/>
  <c r="BZ83" i="1" s="1"/>
  <c r="CE31" i="1"/>
  <c r="CE83" i="1" s="1"/>
  <c r="CA31" i="1"/>
  <c r="CA83" i="1" s="1"/>
  <c r="CA18" i="1"/>
  <c r="CD31" i="1"/>
  <c r="CD83" i="1" s="1"/>
  <c r="BZ18" i="1"/>
  <c r="CB31" i="1"/>
  <c r="CB83" i="1" s="1"/>
  <c r="CF31" i="1"/>
  <c r="CF83" i="1" s="1"/>
  <c r="CF18" i="1"/>
  <c r="CG31" i="1"/>
  <c r="CG83" i="1" s="1"/>
  <c r="CE18" i="1"/>
  <c r="CC18" i="1"/>
  <c r="CD18" i="1"/>
  <c r="CB18" i="1"/>
  <c r="CA58" i="1" l="1"/>
  <c r="CA82" i="1"/>
  <c r="CA81" i="1" s="1"/>
  <c r="CA85" i="1" s="1"/>
  <c r="CE82" i="1"/>
  <c r="CE81" i="1" s="1"/>
  <c r="CE85" i="1" s="1"/>
  <c r="CE58" i="1"/>
  <c r="CG58" i="1"/>
  <c r="CG81" i="1"/>
  <c r="CG85" i="1" s="1"/>
  <c r="CF82" i="1"/>
  <c r="CF81" i="1" s="1"/>
  <c r="CF85" i="1" s="1"/>
  <c r="CF58" i="1"/>
  <c r="CB82" i="1"/>
  <c r="CB81" i="1" s="1"/>
  <c r="CB85" i="1" s="1"/>
  <c r="CB58" i="1"/>
  <c r="BZ82" i="1"/>
  <c r="BZ81" i="1" s="1"/>
  <c r="BZ85" i="1" s="1"/>
  <c r="BZ58" i="1"/>
  <c r="CC58" i="1"/>
  <c r="CC82" i="1"/>
  <c r="CC81" i="1" s="1"/>
  <c r="CC85" i="1" s="1"/>
  <c r="CD82" i="1"/>
  <c r="CD81" i="1" s="1"/>
  <c r="CD85" i="1" s="1"/>
  <c r="CD58" i="1"/>
  <c r="BV60" i="1" l="1"/>
  <c r="BV73" i="1" l="1"/>
  <c r="BV76" i="1"/>
  <c r="BV79" i="1" l="1"/>
  <c r="BM60" i="1"/>
  <c r="BL60" i="1"/>
  <c r="BK60" i="1"/>
  <c r="BJ60" i="1"/>
  <c r="BI60" i="1"/>
  <c r="BH60" i="1"/>
  <c r="BG60" i="1"/>
  <c r="BF60" i="1"/>
  <c r="BE60" i="1"/>
  <c r="BD60" i="1"/>
  <c r="BC60" i="1"/>
  <c r="BB60" i="1"/>
  <c r="BA60" i="1"/>
  <c r="AZ60" i="1"/>
  <c r="CY78" i="1" l="1"/>
  <c r="BX78" i="3"/>
  <c r="CY77" i="1"/>
  <c r="BX77" i="3"/>
  <c r="CY75" i="1"/>
  <c r="BX75" i="3"/>
  <c r="CY74" i="1"/>
  <c r="BX74" i="3"/>
  <c r="CY67" i="1"/>
  <c r="BX67" i="3"/>
  <c r="CY66" i="1"/>
  <c r="BX66" i="3"/>
  <c r="CY64" i="1"/>
  <c r="BX64" i="3"/>
  <c r="CY63" i="1"/>
  <c r="BX63" i="3"/>
  <c r="CY62" i="1"/>
  <c r="BX62" i="3"/>
  <c r="CY61" i="1"/>
  <c r="BX61" i="3"/>
  <c r="CY49" i="1"/>
  <c r="BX49" i="3"/>
  <c r="CY46" i="1"/>
  <c r="BX46" i="3"/>
  <c r="CY45" i="1"/>
  <c r="BX45" i="3"/>
  <c r="CX78" i="1"/>
  <c r="BW78" i="3"/>
  <c r="CX77" i="1"/>
  <c r="BW77" i="3"/>
  <c r="CX75" i="1"/>
  <c r="BW75" i="3"/>
  <c r="CX74" i="1"/>
  <c r="BW74" i="3"/>
  <c r="CX67" i="1"/>
  <c r="BW67" i="3"/>
  <c r="CX66" i="1"/>
  <c r="BW66" i="3"/>
  <c r="CX64" i="1"/>
  <c r="BW64" i="3"/>
  <c r="CX63" i="1"/>
  <c r="BW63" i="3"/>
  <c r="CX62" i="1"/>
  <c r="BW62" i="3"/>
  <c r="CX61" i="1"/>
  <c r="BW61" i="3"/>
  <c r="CX49" i="1"/>
  <c r="BW49" i="3"/>
  <c r="CX46" i="1"/>
  <c r="BW46" i="3"/>
  <c r="CX45" i="1"/>
  <c r="BW45" i="3"/>
  <c r="CX11" i="1"/>
  <c r="BW11" i="3"/>
  <c r="CX7" i="1"/>
  <c r="BW7" i="3"/>
  <c r="DC78" i="1"/>
  <c r="CB78" i="3"/>
  <c r="DC77" i="1"/>
  <c r="CB77" i="3"/>
  <c r="DC75" i="1"/>
  <c r="CB75" i="3"/>
  <c r="DC74" i="1"/>
  <c r="CB74" i="3"/>
  <c r="DC67" i="1"/>
  <c r="CB67" i="3"/>
  <c r="DC66" i="1"/>
  <c r="CB66" i="3"/>
  <c r="DC64" i="1"/>
  <c r="CB64" i="3"/>
  <c r="DC63" i="1"/>
  <c r="CB63" i="3"/>
  <c r="DC62" i="1"/>
  <c r="CB62" i="3"/>
  <c r="DC61" i="1"/>
  <c r="CB61" i="3"/>
  <c r="DC57" i="1"/>
  <c r="CB57" i="3"/>
  <c r="DC55" i="1"/>
  <c r="CB55" i="3"/>
  <c r="DC54" i="1"/>
  <c r="CB54" i="3"/>
  <c r="DC53" i="1"/>
  <c r="CB53" i="3"/>
  <c r="DC52" i="1"/>
  <c r="CB52" i="3"/>
  <c r="DC51" i="1"/>
  <c r="CB51" i="3"/>
  <c r="DC50" i="1"/>
  <c r="CB50" i="3"/>
  <c r="DC49" i="1"/>
  <c r="CB49" i="3"/>
  <c r="DC48" i="1"/>
  <c r="CB48" i="3"/>
  <c r="DC46" i="1"/>
  <c r="CB46" i="3"/>
  <c r="DC45" i="1"/>
  <c r="CB45" i="3"/>
  <c r="DC43" i="1"/>
  <c r="CB43" i="3"/>
  <c r="DC42" i="1"/>
  <c r="CB42" i="3"/>
  <c r="DC41" i="1"/>
  <c r="CB41" i="3"/>
  <c r="DC39" i="1"/>
  <c r="CB39" i="3"/>
  <c r="DC38" i="1"/>
  <c r="CB38" i="3"/>
  <c r="DC35" i="1"/>
  <c r="CB35" i="3"/>
  <c r="DC34" i="1"/>
  <c r="CB34" i="3"/>
  <c r="DC33" i="1"/>
  <c r="CB33" i="3"/>
  <c r="DC32" i="1"/>
  <c r="CB32" i="3"/>
  <c r="DB78" i="1"/>
  <c r="CA78" i="3"/>
  <c r="DB77" i="1"/>
  <c r="CA77" i="3"/>
  <c r="DB75" i="1"/>
  <c r="CA75" i="3"/>
  <c r="DB74" i="1"/>
  <c r="CA74" i="3"/>
  <c r="DB67" i="1"/>
  <c r="CA67" i="3"/>
  <c r="DB66" i="1"/>
  <c r="CA66" i="3"/>
  <c r="DB64" i="1"/>
  <c r="CA64" i="3"/>
  <c r="DB63" i="1"/>
  <c r="CA63" i="3"/>
  <c r="DB62" i="1"/>
  <c r="CA62" i="3"/>
  <c r="DB61" i="1"/>
  <c r="CA61" i="3"/>
  <c r="DB57" i="1"/>
  <c r="CA57" i="3"/>
  <c r="DB55" i="1"/>
  <c r="CA55" i="3"/>
  <c r="DB54" i="1"/>
  <c r="CA54" i="3"/>
  <c r="DB53" i="1"/>
  <c r="CA53" i="3"/>
  <c r="DB52" i="1"/>
  <c r="CA52" i="3"/>
  <c r="DB51" i="1"/>
  <c r="CA51" i="3"/>
  <c r="DB50" i="1"/>
  <c r="CA50" i="3"/>
  <c r="DB49" i="1"/>
  <c r="CA49" i="3"/>
  <c r="DB48" i="1"/>
  <c r="CA48" i="3"/>
  <c r="DB46" i="1"/>
  <c r="CA46" i="3"/>
  <c r="DB45" i="1"/>
  <c r="CA45" i="3"/>
  <c r="DB43" i="1"/>
  <c r="CA43" i="3"/>
  <c r="DB42" i="1"/>
  <c r="CA42" i="3"/>
  <c r="DB41" i="1"/>
  <c r="CA41" i="3"/>
  <c r="DB39" i="1"/>
  <c r="CA39" i="3"/>
  <c r="DB38" i="1"/>
  <c r="CA38" i="3"/>
  <c r="DB35" i="1"/>
  <c r="CA35" i="3"/>
  <c r="DB34" i="1"/>
  <c r="CA34" i="3"/>
  <c r="DB33" i="1"/>
  <c r="CA33" i="3"/>
  <c r="DB32" i="1"/>
  <c r="CA32" i="3"/>
  <c r="DB14" i="1"/>
  <c r="CA14" i="3"/>
  <c r="DB7" i="1"/>
  <c r="CA7" i="3"/>
  <c r="CR102" i="1"/>
  <c r="BQ102" i="3"/>
  <c r="CR96" i="1"/>
  <c r="BQ96" i="3"/>
  <c r="CR99" i="1"/>
  <c r="BQ99" i="3"/>
  <c r="CR78" i="1"/>
  <c r="BQ78" i="3"/>
  <c r="CR77" i="1"/>
  <c r="BQ77" i="3"/>
  <c r="CR75" i="1"/>
  <c r="BQ75" i="3"/>
  <c r="CR74" i="1"/>
  <c r="BQ74" i="3"/>
  <c r="CR70" i="1"/>
  <c r="BQ70" i="3"/>
  <c r="CR69" i="1"/>
  <c r="BQ69" i="3"/>
  <c r="CR68" i="1"/>
  <c r="BQ68" i="3"/>
  <c r="CR67" i="1"/>
  <c r="BQ67" i="3"/>
  <c r="CR66" i="1"/>
  <c r="BQ66" i="3"/>
  <c r="CR64" i="1"/>
  <c r="BQ64" i="3"/>
  <c r="CR63" i="1"/>
  <c r="BQ63" i="3"/>
  <c r="CR62" i="1"/>
  <c r="BQ62" i="3"/>
  <c r="CR61" i="1"/>
  <c r="BQ61" i="3"/>
  <c r="CR57" i="1"/>
  <c r="BQ57" i="3"/>
  <c r="CR55" i="1"/>
  <c r="BQ55" i="3"/>
  <c r="CR54" i="1"/>
  <c r="BQ54" i="3"/>
  <c r="CR53" i="1"/>
  <c r="BQ53" i="3"/>
  <c r="CR52" i="1"/>
  <c r="BQ52" i="3"/>
  <c r="CR51" i="1"/>
  <c r="BQ51" i="3"/>
  <c r="CR50" i="1"/>
  <c r="BQ50" i="3"/>
  <c r="CR48" i="1"/>
  <c r="BQ48" i="3"/>
  <c r="CR43" i="1"/>
  <c r="BQ43" i="3"/>
  <c r="CR42" i="1"/>
  <c r="BQ42" i="3"/>
  <c r="CR41" i="1"/>
  <c r="BQ41" i="3"/>
  <c r="CR39" i="1"/>
  <c r="BQ39" i="3"/>
  <c r="CR38" i="1"/>
  <c r="BQ38" i="3"/>
  <c r="CR35" i="1"/>
  <c r="BQ35" i="3"/>
  <c r="CR34" i="1"/>
  <c r="BQ34" i="3"/>
  <c r="CR33" i="1"/>
  <c r="BQ33" i="3"/>
  <c r="CR32" i="1"/>
  <c r="BQ32" i="3"/>
  <c r="CP78" i="1"/>
  <c r="BO78" i="3"/>
  <c r="CP77" i="1"/>
  <c r="BO77" i="3"/>
  <c r="CP75" i="1"/>
  <c r="BO75" i="3"/>
  <c r="CP74" i="1"/>
  <c r="BO74" i="3"/>
  <c r="CP70" i="1"/>
  <c r="BO70" i="3"/>
  <c r="CP69" i="1"/>
  <c r="BO69" i="3"/>
  <c r="CP67" i="1"/>
  <c r="BO67" i="3"/>
  <c r="CP66" i="1"/>
  <c r="BO66" i="3"/>
  <c r="CP64" i="1"/>
  <c r="BO64" i="3"/>
  <c r="CP63" i="1"/>
  <c r="BO63" i="3"/>
  <c r="CP62" i="1"/>
  <c r="BO62" i="3"/>
  <c r="CP61" i="1"/>
  <c r="BO61" i="3"/>
  <c r="AG101" i="1"/>
  <c r="AG101" i="3"/>
  <c r="AG95" i="1"/>
  <c r="AG95" i="3"/>
  <c r="AG98" i="1"/>
  <c r="AG98" i="3"/>
  <c r="AF101" i="1"/>
  <c r="AF101" i="3"/>
  <c r="AF95" i="1"/>
  <c r="AF95" i="3"/>
  <c r="AF98" i="1"/>
  <c r="AF98" i="3"/>
  <c r="AE101" i="1"/>
  <c r="AE101" i="3"/>
  <c r="AE95" i="1"/>
  <c r="AE95" i="3"/>
  <c r="AE98" i="1"/>
  <c r="AE98" i="3"/>
  <c r="AD101" i="1"/>
  <c r="AD101" i="3"/>
  <c r="AD95" i="1"/>
  <c r="AD95" i="3"/>
  <c r="AD98" i="1"/>
  <c r="AD98" i="3"/>
  <c r="AD57" i="1"/>
  <c r="AD57" i="3"/>
  <c r="AD34" i="1"/>
  <c r="AD34" i="3"/>
  <c r="AB101" i="1"/>
  <c r="AB101" i="3"/>
  <c r="AB95" i="1"/>
  <c r="AB95" i="3"/>
  <c r="AB98" i="1"/>
  <c r="AB98" i="3"/>
  <c r="AA101" i="1"/>
  <c r="AA101" i="3"/>
  <c r="AA95" i="1"/>
  <c r="AA95" i="3"/>
  <c r="AA98" i="1"/>
  <c r="AA98" i="3"/>
  <c r="Z101" i="1"/>
  <c r="Z101" i="3"/>
  <c r="Z95" i="1"/>
  <c r="Z95" i="3"/>
  <c r="Z98" i="1"/>
  <c r="Z98" i="3"/>
  <c r="Y101" i="1"/>
  <c r="Y101" i="3"/>
  <c r="Y95" i="1"/>
  <c r="Y95" i="3"/>
  <c r="Y98" i="1"/>
  <c r="Y98" i="3"/>
  <c r="W101" i="1"/>
  <c r="W101" i="3"/>
  <c r="W95" i="1"/>
  <c r="W95" i="3"/>
  <c r="W98" i="1"/>
  <c r="W98" i="3"/>
  <c r="V101" i="1"/>
  <c r="V101" i="3"/>
  <c r="V95" i="1"/>
  <c r="V95" i="3"/>
  <c r="V98" i="1"/>
  <c r="V98" i="3"/>
  <c r="U101" i="1"/>
  <c r="U101" i="3"/>
  <c r="U95" i="1"/>
  <c r="U95" i="3"/>
  <c r="U98" i="1"/>
  <c r="U98" i="3"/>
  <c r="T101" i="1"/>
  <c r="T101" i="3"/>
  <c r="T95" i="1"/>
  <c r="T95" i="3"/>
  <c r="T98" i="1"/>
  <c r="T98" i="3"/>
  <c r="T41" i="1"/>
  <c r="T41" i="3"/>
  <c r="S101" i="1"/>
  <c r="S101" i="3"/>
  <c r="S95" i="1"/>
  <c r="S95" i="3"/>
  <c r="S98" i="1"/>
  <c r="S98" i="3"/>
  <c r="R101" i="1"/>
  <c r="R101" i="3"/>
  <c r="R95" i="1"/>
  <c r="R95" i="3"/>
  <c r="R98" i="1"/>
  <c r="R98" i="3"/>
  <c r="Q101" i="1"/>
  <c r="Q101" i="3"/>
  <c r="Q95" i="1"/>
  <c r="Q95" i="3"/>
  <c r="BQ95" i="3" s="1"/>
  <c r="Q98" i="1"/>
  <c r="Q98" i="3"/>
  <c r="BQ101" i="3" l="1"/>
  <c r="CR101" i="1"/>
  <c r="BQ98" i="3"/>
  <c r="CR98" i="1"/>
  <c r="CR95" i="1"/>
  <c r="DA102" i="1" l="1"/>
  <c r="BO102" i="1"/>
  <c r="O102" i="1"/>
  <c r="N102" i="1"/>
  <c r="BP102" i="1" l="1"/>
  <c r="CK102" i="1"/>
  <c r="CI102" i="1" l="1"/>
  <c r="AY100" i="1"/>
  <c r="AX100" i="1"/>
  <c r="AL101" i="1"/>
  <c r="AK101" i="1"/>
  <c r="AJ101" i="1"/>
  <c r="DN100" i="1"/>
  <c r="DM100" i="1"/>
  <c r="DJ100" i="1"/>
  <c r="DI100" i="1"/>
  <c r="CU100" i="1"/>
  <c r="CN100" i="1"/>
  <c r="CM100" i="1"/>
  <c r="CL100" i="1"/>
  <c r="AJ100" i="1"/>
  <c r="AI100" i="1"/>
  <c r="AF100" i="1"/>
  <c r="AD100" i="1"/>
  <c r="AA100" i="1"/>
  <c r="Y100" i="1"/>
  <c r="W100" i="1"/>
  <c r="U100" i="1"/>
  <c r="S100" i="1"/>
  <c r="Q100" i="1"/>
  <c r="E100" i="1"/>
  <c r="AX55" i="1" l="1"/>
  <c r="V100" i="1"/>
  <c r="Z100" i="1"/>
  <c r="AE100" i="1"/>
  <c r="AK100" i="1"/>
  <c r="BN100" i="1"/>
  <c r="O101" i="1"/>
  <c r="T100" i="1"/>
  <c r="X100" i="1"/>
  <c r="AB100" i="1"/>
  <c r="AG100" i="1"/>
  <c r="AL100" i="1"/>
  <c r="R100" i="1"/>
  <c r="N101" i="1"/>
  <c r="BO101" i="1"/>
  <c r="CJ102" i="1"/>
  <c r="BO100" i="1" l="1"/>
  <c r="BP101" i="1"/>
  <c r="CK101" i="1"/>
  <c r="O100" i="1"/>
  <c r="N100" i="1"/>
  <c r="DA101" i="1"/>
  <c r="CR100" i="1"/>
  <c r="O99" i="1"/>
  <c r="N99" i="1"/>
  <c r="DA100" i="1" l="1"/>
  <c r="CK99" i="1"/>
  <c r="CI101" i="1"/>
  <c r="BP100" i="1"/>
  <c r="BO99" i="1"/>
  <c r="CK100" i="1"/>
  <c r="BP99" i="1" l="1"/>
  <c r="CJ101" i="1"/>
  <c r="CI100" i="1"/>
  <c r="AY97" i="1"/>
  <c r="AL98" i="1"/>
  <c r="AL97" i="1" s="1"/>
  <c r="AK98" i="1"/>
  <c r="AJ98" i="1"/>
  <c r="DN97" i="1"/>
  <c r="DM97" i="1"/>
  <c r="DJ97" i="1"/>
  <c r="DI97" i="1"/>
  <c r="DH97" i="1"/>
  <c r="CZ97" i="1"/>
  <c r="CY97" i="1"/>
  <c r="CX97" i="1"/>
  <c r="CW97" i="1"/>
  <c r="CU97" i="1"/>
  <c r="CN97" i="1"/>
  <c r="CM97" i="1"/>
  <c r="CL97" i="1"/>
  <c r="AI97" i="1"/>
  <c r="AG97" i="1"/>
  <c r="AF97" i="1"/>
  <c r="AE97" i="1"/>
  <c r="AD97" i="1"/>
  <c r="AB97" i="1"/>
  <c r="AA97" i="1"/>
  <c r="Z97" i="1"/>
  <c r="Y97" i="1"/>
  <c r="X97" i="1"/>
  <c r="W97" i="1"/>
  <c r="V97" i="1"/>
  <c r="U97" i="1"/>
  <c r="T97" i="1"/>
  <c r="S97" i="1"/>
  <c r="Q97" i="1"/>
  <c r="AJ97" i="1" l="1"/>
  <c r="CI99" i="1"/>
  <c r="AX97" i="1"/>
  <c r="CJ100" i="1"/>
  <c r="AK97" i="1"/>
  <c r="BN97" i="1"/>
  <c r="N98" i="1"/>
  <c r="BO98" i="1"/>
  <c r="N97" i="1" l="1"/>
  <c r="CJ99" i="1"/>
  <c r="E99" i="1"/>
  <c r="R97" i="1"/>
  <c r="O98" i="1"/>
  <c r="CR97" i="1"/>
  <c r="BO97" i="1"/>
  <c r="BP98" i="1"/>
  <c r="O96" i="1"/>
  <c r="N96" i="1"/>
  <c r="CK98" i="1" l="1"/>
  <c r="O97" i="1"/>
  <c r="CK96" i="1"/>
  <c r="BO96" i="1"/>
  <c r="CI98" i="1"/>
  <c r="BP97" i="1"/>
  <c r="CK97" i="1" l="1"/>
  <c r="CJ98" i="1"/>
  <c r="CI97" i="1"/>
  <c r="E98" i="1"/>
  <c r="E97" i="1" s="1"/>
  <c r="BP96" i="1"/>
  <c r="BN94" i="1"/>
  <c r="AX94" i="1"/>
  <c r="AL95" i="1"/>
  <c r="AK95" i="1"/>
  <c r="AJ95" i="1"/>
  <c r="DN94" i="1"/>
  <c r="DM94" i="1"/>
  <c r="DJ94" i="1"/>
  <c r="DI94" i="1"/>
  <c r="DH94" i="1"/>
  <c r="CZ94" i="1"/>
  <c r="CY94" i="1"/>
  <c r="CX94" i="1"/>
  <c r="CW94" i="1"/>
  <c r="CU94" i="1"/>
  <c r="CN94" i="1"/>
  <c r="CM94" i="1"/>
  <c r="CL94" i="1"/>
  <c r="AK94" i="1"/>
  <c r="AI94" i="1"/>
  <c r="AG94" i="1"/>
  <c r="AF94" i="1"/>
  <c r="AE94" i="1"/>
  <c r="AD94" i="1"/>
  <c r="AB94" i="1"/>
  <c r="AA94" i="1"/>
  <c r="Z94" i="1"/>
  <c r="Y94" i="1"/>
  <c r="X94" i="1"/>
  <c r="W94" i="1"/>
  <c r="V94" i="1"/>
  <c r="U94" i="1"/>
  <c r="T94" i="1"/>
  <c r="S94" i="1"/>
  <c r="R94" i="1"/>
  <c r="Q94" i="1"/>
  <c r="EE90" i="1"/>
  <c r="EG90" i="1" s="1"/>
  <c r="ED90" i="1"/>
  <c r="EF90" i="1" s="1"/>
  <c r="EC90" i="1"/>
  <c r="DA90" i="1"/>
  <c r="CW90" i="1"/>
  <c r="CM90" i="1"/>
  <c r="CK90" i="1"/>
  <c r="CJ90" i="1"/>
  <c r="EE89" i="1"/>
  <c r="EG89" i="1" s="1"/>
  <c r="ED89" i="1"/>
  <c r="EF89" i="1" s="1"/>
  <c r="EC89" i="1"/>
  <c r="DA89" i="1"/>
  <c r="CW89" i="1"/>
  <c r="CM89" i="1"/>
  <c r="CK89" i="1"/>
  <c r="CJ89" i="1"/>
  <c r="EE88" i="1"/>
  <c r="EG88" i="1" s="1"/>
  <c r="ED88" i="1"/>
  <c r="EF88" i="1" s="1"/>
  <c r="EC88" i="1"/>
  <c r="DA88" i="1"/>
  <c r="CW88" i="1"/>
  <c r="CM88" i="1"/>
  <c r="CK88" i="1"/>
  <c r="CJ88" i="1"/>
  <c r="EE87" i="1"/>
  <c r="EG87" i="1" s="1"/>
  <c r="ED87" i="1"/>
  <c r="EF87" i="1" s="1"/>
  <c r="EC87" i="1"/>
  <c r="EE86" i="1"/>
  <c r="ED86" i="1"/>
  <c r="EC86" i="1"/>
  <c r="EE85" i="1"/>
  <c r="ED85" i="1"/>
  <c r="EC85" i="1"/>
  <c r="EE84" i="1"/>
  <c r="ED84" i="1"/>
  <c r="EF84" i="1" s="1"/>
  <c r="EC84" i="1"/>
  <c r="EM83" i="1"/>
  <c r="EL83" i="1"/>
  <c r="EK83" i="1"/>
  <c r="EJ83" i="1"/>
  <c r="EI83" i="1"/>
  <c r="EE83" i="1"/>
  <c r="ED83" i="1"/>
  <c r="EC83" i="1"/>
  <c r="EM82" i="1"/>
  <c r="EL82" i="1"/>
  <c r="EK82" i="1"/>
  <c r="EJ82" i="1"/>
  <c r="EI82" i="1"/>
  <c r="EE82" i="1"/>
  <c r="ED82" i="1"/>
  <c r="EC82" i="1"/>
  <c r="EM81" i="1"/>
  <c r="EL81" i="1"/>
  <c r="EK81" i="1"/>
  <c r="EJ81" i="1"/>
  <c r="EI81" i="1"/>
  <c r="EE81" i="1"/>
  <c r="ED81" i="1"/>
  <c r="EC81" i="1"/>
  <c r="EE80" i="1"/>
  <c r="ED80" i="1"/>
  <c r="EF80" i="1" s="1"/>
  <c r="EC80" i="1"/>
  <c r="F80" i="1"/>
  <c r="EM79" i="1"/>
  <c r="EL79" i="1"/>
  <c r="EK79" i="1"/>
  <c r="EJ79" i="1"/>
  <c r="EI79" i="1"/>
  <c r="EE79" i="1"/>
  <c r="ED79" i="1"/>
  <c r="EF79" i="1" s="1"/>
  <c r="EC79" i="1"/>
  <c r="EM78" i="1"/>
  <c r="EL78" i="1"/>
  <c r="EK78" i="1"/>
  <c r="EJ78" i="1"/>
  <c r="EI78" i="1"/>
  <c r="EE78" i="1"/>
  <c r="ED78" i="1"/>
  <c r="EC78" i="1"/>
  <c r="CQ89" i="1" l="1"/>
  <c r="CQ90" i="1"/>
  <c r="CL89" i="1"/>
  <c r="CI88" i="1"/>
  <c r="AL94" i="1"/>
  <c r="EN79" i="1"/>
  <c r="EG84" i="1"/>
  <c r="CL88" i="1"/>
  <c r="CL90" i="1"/>
  <c r="CR88" i="1"/>
  <c r="CR90" i="1"/>
  <c r="CR89" i="1"/>
  <c r="EG80" i="1"/>
  <c r="EH80" i="1" s="1"/>
  <c r="AJ94" i="1"/>
  <c r="AY94" i="1"/>
  <c r="EF78" i="1"/>
  <c r="EN78" i="1"/>
  <c r="EG79" i="1"/>
  <c r="EH79" i="1" s="1"/>
  <c r="EO79" i="1"/>
  <c r="CI89" i="1"/>
  <c r="N95" i="1"/>
  <c r="BO95" i="1"/>
  <c r="CI96" i="1"/>
  <c r="CJ97" i="1"/>
  <c r="EG78" i="1"/>
  <c r="EO78" i="1"/>
  <c r="CQ88" i="1"/>
  <c r="CI90" i="1"/>
  <c r="O95" i="1"/>
  <c r="CQ78" i="1"/>
  <c r="CN78" i="1"/>
  <c r="CM78" i="1"/>
  <c r="O78" i="1"/>
  <c r="N78" i="1"/>
  <c r="G78" i="1"/>
  <c r="F78" i="1"/>
  <c r="EM77" i="1"/>
  <c r="EL77" i="1"/>
  <c r="EK77" i="1"/>
  <c r="EJ77" i="1"/>
  <c r="EI77" i="1"/>
  <c r="EE77" i="1"/>
  <c r="ED77" i="1"/>
  <c r="EC77" i="1"/>
  <c r="CP89" i="1" l="1"/>
  <c r="AY29" i="1"/>
  <c r="CP90" i="1"/>
  <c r="CP88" i="1"/>
  <c r="EP79" i="1"/>
  <c r="CL78" i="1"/>
  <c r="EF77" i="1"/>
  <c r="EN77" i="1"/>
  <c r="CI78" i="1"/>
  <c r="DA78" i="1"/>
  <c r="CJ96" i="1"/>
  <c r="E96" i="1"/>
  <c r="EP78" i="1"/>
  <c r="EG77" i="1"/>
  <c r="CK95" i="1"/>
  <c r="O94" i="1"/>
  <c r="BP95" i="1"/>
  <c r="BO94" i="1"/>
  <c r="EH78" i="1"/>
  <c r="CW78" i="1"/>
  <c r="CR94" i="1"/>
  <c r="EO77" i="1"/>
  <c r="CK78" i="1"/>
  <c r="N94" i="1"/>
  <c r="CN77" i="1"/>
  <c r="O77" i="1"/>
  <c r="N77" i="1"/>
  <c r="G77" i="1"/>
  <c r="F77" i="1"/>
  <c r="F76" i="1" s="1"/>
  <c r="DN76" i="1"/>
  <c r="DM76" i="1"/>
  <c r="DJ76" i="1"/>
  <c r="DI76" i="1"/>
  <c r="DC76" i="1"/>
  <c r="DB76" i="1"/>
  <c r="CY76" i="1"/>
  <c r="CX76" i="1"/>
  <c r="CR76" i="1"/>
  <c r="CP76" i="1"/>
  <c r="BU76" i="1"/>
  <c r="BT76" i="1"/>
  <c r="BS76" i="1"/>
  <c r="BR76" i="1"/>
  <c r="BQ76" i="1"/>
  <c r="BP76" i="1"/>
  <c r="BO76" i="1"/>
  <c r="BN76" i="1"/>
  <c r="AY76" i="1"/>
  <c r="AX76" i="1"/>
  <c r="AV76" i="1"/>
  <c r="AL76" i="1"/>
  <c r="AK76" i="1"/>
  <c r="AJ76" i="1"/>
  <c r="AI76" i="1"/>
  <c r="AG76" i="1"/>
  <c r="AF76" i="1"/>
  <c r="AE76" i="1"/>
  <c r="AD76" i="1"/>
  <c r="AB76" i="1"/>
  <c r="AA76" i="1"/>
  <c r="Z76" i="1"/>
  <c r="Y76" i="1"/>
  <c r="X76" i="1"/>
  <c r="W76" i="1"/>
  <c r="V76" i="1"/>
  <c r="U76" i="1"/>
  <c r="T76" i="1"/>
  <c r="S76" i="1"/>
  <c r="R76" i="1"/>
  <c r="Q76" i="1"/>
  <c r="L76" i="1"/>
  <c r="EM75" i="1"/>
  <c r="EL75" i="1"/>
  <c r="EK75" i="1"/>
  <c r="EJ75" i="1"/>
  <c r="EI75" i="1"/>
  <c r="EE75" i="1"/>
  <c r="ED75" i="1"/>
  <c r="EC75" i="1"/>
  <c r="CH76" i="1" l="1"/>
  <c r="N76" i="1"/>
  <c r="O76" i="1"/>
  <c r="EK76" i="1"/>
  <c r="EP77" i="1"/>
  <c r="EH77" i="1"/>
  <c r="CK77" i="1"/>
  <c r="EC76" i="1"/>
  <c r="CZ78" i="1"/>
  <c r="CQ76" i="1"/>
  <c r="ED76" i="1"/>
  <c r="EF76" i="1" s="1"/>
  <c r="EL76" i="1"/>
  <c r="CK94" i="1"/>
  <c r="EF75" i="1"/>
  <c r="EN75" i="1"/>
  <c r="DA76" i="1"/>
  <c r="EE76" i="1"/>
  <c r="EI76" i="1"/>
  <c r="EM76" i="1"/>
  <c r="CQ77" i="1"/>
  <c r="DD78" i="1"/>
  <c r="CI95" i="1"/>
  <c r="BP94" i="1"/>
  <c r="CJ78" i="1"/>
  <c r="E78" i="1"/>
  <c r="EG75" i="1"/>
  <c r="EO75" i="1"/>
  <c r="G76" i="1"/>
  <c r="CN76" i="1"/>
  <c r="EJ76" i="1"/>
  <c r="CI77" i="1"/>
  <c r="DA77" i="1"/>
  <c r="CN75" i="1"/>
  <c r="CM75" i="1"/>
  <c r="O75" i="1"/>
  <c r="N75" i="1"/>
  <c r="G75" i="1"/>
  <c r="F75" i="1"/>
  <c r="EM74" i="1"/>
  <c r="EL74" i="1"/>
  <c r="EK74" i="1"/>
  <c r="EJ74" i="1"/>
  <c r="EI74" i="1"/>
  <c r="EE74" i="1"/>
  <c r="ED74" i="1"/>
  <c r="EC74" i="1"/>
  <c r="EN74" i="1" l="1"/>
  <c r="CI75" i="1"/>
  <c r="EN76" i="1"/>
  <c r="EO76" i="1"/>
  <c r="EP76" i="1"/>
  <c r="EP75" i="1"/>
  <c r="CK76" i="1"/>
  <c r="CK75" i="1"/>
  <c r="EH75" i="1"/>
  <c r="DA75" i="1"/>
  <c r="CJ95" i="1"/>
  <c r="E95" i="1"/>
  <c r="E94" i="1" s="1"/>
  <c r="CI94" i="1"/>
  <c r="E77" i="1"/>
  <c r="CI76" i="1"/>
  <c r="CJ77" i="1"/>
  <c r="CW76" i="1"/>
  <c r="DD77" i="1"/>
  <c r="CW77" i="1"/>
  <c r="EG76" i="1"/>
  <c r="EH76" i="1" s="1"/>
  <c r="EF74" i="1"/>
  <c r="EG74" i="1"/>
  <c r="EO74" i="1"/>
  <c r="EP74" i="1" s="1"/>
  <c r="E75" i="1"/>
  <c r="CL75" i="1"/>
  <c r="CQ75" i="1"/>
  <c r="DD76" i="1"/>
  <c r="CN74" i="1"/>
  <c r="CM74" i="1"/>
  <c r="O74" i="1"/>
  <c r="N74" i="1"/>
  <c r="DN73" i="1"/>
  <c r="DN79" i="1" s="1"/>
  <c r="DM73" i="1"/>
  <c r="DM79" i="1" s="1"/>
  <c r="DJ73" i="1"/>
  <c r="DI73" i="1"/>
  <c r="DC73" i="1"/>
  <c r="DB73" i="1"/>
  <c r="CY73" i="1"/>
  <c r="CX73" i="1"/>
  <c r="CR73" i="1"/>
  <c r="BU73" i="1"/>
  <c r="BT73" i="1"/>
  <c r="BS73" i="1"/>
  <c r="BR73" i="1"/>
  <c r="BQ73" i="1"/>
  <c r="BP73" i="1"/>
  <c r="BO73" i="1"/>
  <c r="BN73" i="1"/>
  <c r="AY73" i="1"/>
  <c r="AX73" i="1"/>
  <c r="AV73" i="1"/>
  <c r="AL73" i="1"/>
  <c r="AK73" i="1"/>
  <c r="AJ73" i="1"/>
  <c r="AI73" i="1"/>
  <c r="AG73" i="1"/>
  <c r="AF73" i="1"/>
  <c r="AE73" i="1"/>
  <c r="AD73" i="1"/>
  <c r="AB73" i="1"/>
  <c r="AA73" i="1"/>
  <c r="Z73" i="1"/>
  <c r="Y73" i="1"/>
  <c r="X73" i="1"/>
  <c r="W73" i="1"/>
  <c r="V73" i="1"/>
  <c r="U73" i="1"/>
  <c r="T73" i="1"/>
  <c r="S73" i="1"/>
  <c r="R73" i="1"/>
  <c r="Q73" i="1"/>
  <c r="L73" i="1"/>
  <c r="EE72" i="1"/>
  <c r="ED72" i="1"/>
  <c r="EF72" i="1" s="1"/>
  <c r="EC72" i="1"/>
  <c r="EM71" i="1"/>
  <c r="EL71" i="1"/>
  <c r="EK71" i="1"/>
  <c r="EJ71" i="1"/>
  <c r="EI71" i="1"/>
  <c r="EE71" i="1"/>
  <c r="ED71" i="1"/>
  <c r="EF71" i="1" s="1"/>
  <c r="EC71" i="1"/>
  <c r="EM70" i="1"/>
  <c r="EL70" i="1"/>
  <c r="EK70" i="1"/>
  <c r="EJ70" i="1"/>
  <c r="EI70" i="1"/>
  <c r="EE70" i="1"/>
  <c r="ED70" i="1"/>
  <c r="EF70" i="1" s="1"/>
  <c r="EC70" i="1"/>
  <c r="CU70" i="1"/>
  <c r="CL70" i="1"/>
  <c r="CJ75" i="1" l="1"/>
  <c r="N73" i="1"/>
  <c r="EL73" i="1"/>
  <c r="CH73" i="1"/>
  <c r="O73" i="1"/>
  <c r="CN73" i="1"/>
  <c r="EG71" i="1"/>
  <c r="EH71" i="1" s="1"/>
  <c r="EN70" i="1"/>
  <c r="EN71" i="1"/>
  <c r="EO71" i="1"/>
  <c r="EH74" i="1"/>
  <c r="CM73" i="1"/>
  <c r="CL74" i="1"/>
  <c r="EO70" i="1"/>
  <c r="CK74" i="1"/>
  <c r="EG70" i="1"/>
  <c r="EH70" i="1" s="1"/>
  <c r="AY79" i="1"/>
  <c r="BU79" i="1"/>
  <c r="BN79" i="1"/>
  <c r="BR79" i="1"/>
  <c r="CR79" i="1"/>
  <c r="DA73" i="1"/>
  <c r="EE73" i="1"/>
  <c r="EI73" i="1"/>
  <c r="EM73" i="1"/>
  <c r="CQ74" i="1"/>
  <c r="CJ94" i="1"/>
  <c r="EG72" i="1"/>
  <c r="EH72" i="1" s="1"/>
  <c r="BO79" i="1"/>
  <c r="BS79" i="1"/>
  <c r="CN79" i="1"/>
  <c r="EJ73" i="1"/>
  <c r="EN73" i="1" s="1"/>
  <c r="F74" i="1"/>
  <c r="F73" i="1" s="1"/>
  <c r="CI74" i="1"/>
  <c r="DA74" i="1"/>
  <c r="CW75" i="1"/>
  <c r="CJ76" i="1"/>
  <c r="BQ79" i="1"/>
  <c r="ED73" i="1"/>
  <c r="EF73" i="1" s="1"/>
  <c r="AX79" i="1"/>
  <c r="BP79" i="1"/>
  <c r="BT79" i="1"/>
  <c r="CP73" i="1"/>
  <c r="EC73" i="1"/>
  <c r="EK73" i="1"/>
  <c r="G74" i="1"/>
  <c r="CZ77" i="1"/>
  <c r="CZ76" i="1"/>
  <c r="E76" i="1"/>
  <c r="DD75" i="1"/>
  <c r="F70" i="1"/>
  <c r="EM69" i="1"/>
  <c r="EL69" i="1"/>
  <c r="EK69" i="1"/>
  <c r="EJ69" i="1"/>
  <c r="EI69" i="1"/>
  <c r="EE69" i="1"/>
  <c r="ED69" i="1"/>
  <c r="EF69" i="1" s="1"/>
  <c r="EC69" i="1"/>
  <c r="CU69" i="1"/>
  <c r="CL69" i="1"/>
  <c r="EP71" i="1" l="1"/>
  <c r="EP70" i="1"/>
  <c r="CK73" i="1"/>
  <c r="CK79" i="1" s="1"/>
  <c r="CH79" i="1"/>
  <c r="EG73" i="1"/>
  <c r="EH73" i="1" s="1"/>
  <c r="EO73" i="1"/>
  <c r="EP73" i="1" s="1"/>
  <c r="CL73" i="1"/>
  <c r="EO69" i="1"/>
  <c r="EN69" i="1"/>
  <c r="CZ75" i="1"/>
  <c r="CP79" i="1"/>
  <c r="CQ73" i="1"/>
  <c r="CJ74" i="1"/>
  <c r="E74" i="1"/>
  <c r="CI73" i="1"/>
  <c r="EG69" i="1"/>
  <c r="EH69" i="1" s="1"/>
  <c r="G73" i="1"/>
  <c r="DD74" i="1"/>
  <c r="BO70" i="1"/>
  <c r="CW74" i="1"/>
  <c r="DA79" i="1"/>
  <c r="DD73" i="1"/>
  <c r="F69" i="1"/>
  <c r="EY68" i="1"/>
  <c r="EM68" i="1"/>
  <c r="EL68" i="1"/>
  <c r="EK68" i="1"/>
  <c r="EJ68" i="1"/>
  <c r="EI68" i="1"/>
  <c r="EE68" i="1"/>
  <c r="ED68" i="1"/>
  <c r="EC68" i="1"/>
  <c r="EP69" i="1" l="1"/>
  <c r="BO69" i="1"/>
  <c r="CI79" i="1"/>
  <c r="CJ73" i="1"/>
  <c r="CQ79" i="1"/>
  <c r="CW73" i="1"/>
  <c r="EG68" i="1"/>
  <c r="EO68" i="1"/>
  <c r="CZ74" i="1"/>
  <c r="BP70" i="1"/>
  <c r="E73" i="1"/>
  <c r="BP69" i="1" l="1"/>
  <c r="CJ79" i="1"/>
  <c r="DA68" i="1"/>
  <c r="CW79" i="1"/>
  <c r="CZ73" i="1"/>
  <c r="O68" i="1"/>
  <c r="N68" i="1"/>
  <c r="EM67" i="1"/>
  <c r="EL67" i="1"/>
  <c r="EK67" i="1"/>
  <c r="EJ67" i="1"/>
  <c r="EI67" i="1"/>
  <c r="EE67" i="1"/>
  <c r="ED67" i="1"/>
  <c r="EC67" i="1"/>
  <c r="E68" i="1" l="1"/>
  <c r="BO68" i="1"/>
  <c r="EU67" i="1"/>
  <c r="DD68" i="1"/>
  <c r="CK68" i="1"/>
  <c r="EF67" i="1"/>
  <c r="EN67" i="1"/>
  <c r="EP67" i="1" s="1"/>
  <c r="EV67" i="1"/>
  <c r="EG67" i="1"/>
  <c r="EO67" i="1"/>
  <c r="CQ67" i="1"/>
  <c r="CN67" i="1"/>
  <c r="CM67" i="1"/>
  <c r="O67" i="1"/>
  <c r="N67" i="1"/>
  <c r="G67" i="1"/>
  <c r="F67" i="1"/>
  <c r="EM66" i="1"/>
  <c r="EL66" i="1"/>
  <c r="EK66" i="1"/>
  <c r="EJ66" i="1"/>
  <c r="EI66" i="1"/>
  <c r="EE66" i="1"/>
  <c r="ED66" i="1"/>
  <c r="EC66" i="1"/>
  <c r="BP68" i="1" l="1"/>
  <c r="BP65" i="1" s="1"/>
  <c r="CL67" i="1"/>
  <c r="EH67" i="1"/>
  <c r="EU66" i="1"/>
  <c r="CI67" i="1"/>
  <c r="DA67" i="1"/>
  <c r="EF66" i="1"/>
  <c r="EN66" i="1"/>
  <c r="EV66" i="1"/>
  <c r="CW67" i="1"/>
  <c r="EG66" i="1"/>
  <c r="EO66" i="1"/>
  <c r="CK67" i="1"/>
  <c r="CN66" i="1"/>
  <c r="CM66" i="1"/>
  <c r="O66" i="1"/>
  <c r="N66" i="1"/>
  <c r="G66" i="1"/>
  <c r="F66" i="1"/>
  <c r="EY65" i="1"/>
  <c r="DN65" i="1"/>
  <c r="DM65" i="1"/>
  <c r="DJ65" i="1"/>
  <c r="DI65" i="1"/>
  <c r="DC65" i="1"/>
  <c r="DB65" i="1"/>
  <c r="BO65" i="1"/>
  <c r="BN65" i="1"/>
  <c r="AX65" i="1"/>
  <c r="AV65" i="1"/>
  <c r="AL65" i="1"/>
  <c r="AK65" i="1"/>
  <c r="AJ65" i="1"/>
  <c r="AI65" i="1"/>
  <c r="AG65" i="1"/>
  <c r="AF65" i="1"/>
  <c r="AE65" i="1"/>
  <c r="AD65" i="1"/>
  <c r="AB65" i="1"/>
  <c r="AA65" i="1"/>
  <c r="Z65" i="1"/>
  <c r="Y65" i="1"/>
  <c r="X65" i="1"/>
  <c r="W65" i="1"/>
  <c r="V65" i="1"/>
  <c r="U65" i="1"/>
  <c r="T65" i="1"/>
  <c r="S65" i="1"/>
  <c r="R65" i="1"/>
  <c r="Q65" i="1"/>
  <c r="N65" i="1"/>
  <c r="L65" i="1"/>
  <c r="EU64" i="1"/>
  <c r="EM64" i="1"/>
  <c r="EL64" i="1"/>
  <c r="EK64" i="1"/>
  <c r="EJ64" i="1"/>
  <c r="EI64" i="1"/>
  <c r="EE64" i="1"/>
  <c r="ED64" i="1"/>
  <c r="EC64" i="1"/>
  <c r="CI68" i="1" l="1"/>
  <c r="CJ68" i="1" s="1"/>
  <c r="O65" i="1"/>
  <c r="EH66" i="1"/>
  <c r="EG64" i="1"/>
  <c r="CI66" i="1"/>
  <c r="EP66" i="1"/>
  <c r="EK65" i="1"/>
  <c r="CK66" i="1"/>
  <c r="DA66" i="1"/>
  <c r="ED65" i="1"/>
  <c r="EL65" i="1"/>
  <c r="E67" i="1"/>
  <c r="CJ67" i="1"/>
  <c r="EO64" i="1"/>
  <c r="CR65" i="1"/>
  <c r="EE65" i="1"/>
  <c r="EI65" i="1"/>
  <c r="EM65" i="1"/>
  <c r="EC65" i="1"/>
  <c r="EF64" i="1"/>
  <c r="EH64" i="1" s="1"/>
  <c r="EN64" i="1"/>
  <c r="EV64" i="1"/>
  <c r="EJ65" i="1"/>
  <c r="CL66" i="1"/>
  <c r="CQ66" i="1"/>
  <c r="CZ67" i="1"/>
  <c r="DD67" i="1"/>
  <c r="CN64" i="1"/>
  <c r="CM64" i="1"/>
  <c r="O64" i="1"/>
  <c r="N64" i="1"/>
  <c r="F64" i="1"/>
  <c r="EU63" i="1"/>
  <c r="EM63" i="1"/>
  <c r="EL63" i="1"/>
  <c r="EK63" i="1"/>
  <c r="EJ63" i="1"/>
  <c r="EI63" i="1"/>
  <c r="EE63" i="1"/>
  <c r="ED63" i="1"/>
  <c r="EC63" i="1"/>
  <c r="CJ66" i="1" l="1"/>
  <c r="CK64" i="1"/>
  <c r="E66" i="1"/>
  <c r="EP64" i="1"/>
  <c r="EO65" i="1"/>
  <c r="CI65" i="1"/>
  <c r="CK65" i="1"/>
  <c r="EG63" i="1"/>
  <c r="CI64" i="1"/>
  <c r="EO63" i="1"/>
  <c r="DD66" i="1"/>
  <c r="CL64" i="1"/>
  <c r="CQ64" i="1"/>
  <c r="EW67" i="1"/>
  <c r="EG65" i="1"/>
  <c r="DA64" i="1"/>
  <c r="EF63" i="1"/>
  <c r="EN63" i="1"/>
  <c r="EV63" i="1"/>
  <c r="G64" i="1"/>
  <c r="CW66" i="1"/>
  <c r="DA65" i="1"/>
  <c r="CN63" i="1"/>
  <c r="CM63" i="1"/>
  <c r="O63" i="1"/>
  <c r="N63" i="1"/>
  <c r="F63" i="1"/>
  <c r="EU62" i="1"/>
  <c r="EM62" i="1"/>
  <c r="EL62" i="1"/>
  <c r="EK62" i="1"/>
  <c r="EJ62" i="1"/>
  <c r="EI62" i="1"/>
  <c r="EE62" i="1"/>
  <c r="ED62" i="1"/>
  <c r="EC62" i="1"/>
  <c r="CI63" i="1" l="1"/>
  <c r="E65" i="1"/>
  <c r="E64" i="1"/>
  <c r="EP63" i="1"/>
  <c r="CJ64" i="1"/>
  <c r="EH63" i="1"/>
  <c r="CJ65" i="1"/>
  <c r="EG62" i="1"/>
  <c r="CK63" i="1"/>
  <c r="DA63" i="1"/>
  <c r="CZ66" i="1"/>
  <c r="EF62" i="1"/>
  <c r="EN62" i="1"/>
  <c r="EV62" i="1"/>
  <c r="G63" i="1"/>
  <c r="DD64" i="1"/>
  <c r="EO62" i="1"/>
  <c r="DD65" i="1"/>
  <c r="CW64" i="1"/>
  <c r="E63" i="1"/>
  <c r="CL63" i="1"/>
  <c r="CQ63" i="1"/>
  <c r="CQ62" i="1"/>
  <c r="CN62" i="1"/>
  <c r="CM62" i="1"/>
  <c r="O62" i="1"/>
  <c r="N62" i="1"/>
  <c r="F62" i="1"/>
  <c r="EU61" i="1"/>
  <c r="EM61" i="1"/>
  <c r="EL61" i="1"/>
  <c r="EK61" i="1"/>
  <c r="EJ61" i="1"/>
  <c r="EI61" i="1"/>
  <c r="EE61" i="1"/>
  <c r="ED61" i="1"/>
  <c r="EC61" i="1"/>
  <c r="EH62" i="1" l="1"/>
  <c r="EG61" i="1"/>
  <c r="EP62" i="1"/>
  <c r="CL62" i="1"/>
  <c r="CJ63" i="1"/>
  <c r="CW62" i="1"/>
  <c r="CW63" i="1"/>
  <c r="CI62" i="1"/>
  <c r="DA62" i="1"/>
  <c r="CZ64" i="1"/>
  <c r="EW66" i="1"/>
  <c r="EF61" i="1"/>
  <c r="EH61" i="1" s="1"/>
  <c r="EN61" i="1"/>
  <c r="EV61" i="1"/>
  <c r="G62" i="1"/>
  <c r="EO61" i="1"/>
  <c r="CK62" i="1"/>
  <c r="DD63" i="1"/>
  <c r="CN61" i="1"/>
  <c r="CM61" i="1"/>
  <c r="O61" i="1"/>
  <c r="N61" i="1"/>
  <c r="EY60" i="1"/>
  <c r="EX60" i="1"/>
  <c r="DN60" i="1"/>
  <c r="DM60" i="1"/>
  <c r="DJ60" i="1"/>
  <c r="DI60" i="1"/>
  <c r="DC60" i="1"/>
  <c r="DB60" i="1"/>
  <c r="CY60" i="1"/>
  <c r="CX60" i="1"/>
  <c r="CR60" i="1"/>
  <c r="BU60" i="1"/>
  <c r="BT60" i="1"/>
  <c r="BS60" i="1"/>
  <c r="BR60" i="1"/>
  <c r="BQ60" i="1"/>
  <c r="BP60" i="1"/>
  <c r="BO60" i="1"/>
  <c r="BN60" i="1"/>
  <c r="AY60" i="1"/>
  <c r="AX60" i="1"/>
  <c r="AV60" i="1"/>
  <c r="AL60" i="1"/>
  <c r="AK60" i="1"/>
  <c r="AJ60" i="1"/>
  <c r="AI60" i="1"/>
  <c r="AG60" i="1"/>
  <c r="AF60" i="1"/>
  <c r="AE60" i="1"/>
  <c r="AD60" i="1"/>
  <c r="AB60" i="1"/>
  <c r="AA60" i="1"/>
  <c r="Z60" i="1"/>
  <c r="Y60" i="1"/>
  <c r="X60" i="1"/>
  <c r="W60" i="1"/>
  <c r="V60" i="1"/>
  <c r="U60" i="1"/>
  <c r="T60" i="1"/>
  <c r="S60" i="1"/>
  <c r="R60" i="1"/>
  <c r="Q60" i="1"/>
  <c r="L60" i="1"/>
  <c r="EW59" i="1"/>
  <c r="EV59" i="1"/>
  <c r="EU59" i="1"/>
  <c r="EE59" i="1"/>
  <c r="ED59" i="1"/>
  <c r="EF59" i="1" s="1"/>
  <c r="EC59" i="1"/>
  <c r="EG59" i="1" s="1"/>
  <c r="EM58" i="1"/>
  <c r="EL58" i="1"/>
  <c r="EK58" i="1"/>
  <c r="EJ58" i="1"/>
  <c r="EI58" i="1"/>
  <c r="EE58" i="1"/>
  <c r="ED58" i="1"/>
  <c r="EF58" i="1" s="1"/>
  <c r="EC58" i="1"/>
  <c r="EY57" i="1"/>
  <c r="EM57" i="1"/>
  <c r="EL57" i="1"/>
  <c r="EK57" i="1"/>
  <c r="EJ57" i="1"/>
  <c r="EI57" i="1"/>
  <c r="EE57" i="1"/>
  <c r="ED57" i="1"/>
  <c r="EC57" i="1"/>
  <c r="CH60" i="1" l="1"/>
  <c r="O60" i="1"/>
  <c r="EN58" i="1"/>
  <c r="CM60" i="1"/>
  <c r="CN60" i="1"/>
  <c r="EE60" i="1"/>
  <c r="EU60" i="1"/>
  <c r="CK61" i="1"/>
  <c r="EP61" i="1"/>
  <c r="BN71" i="1"/>
  <c r="EI60" i="1"/>
  <c r="DD62" i="1"/>
  <c r="EH59" i="1"/>
  <c r="N60" i="1"/>
  <c r="AY71" i="1"/>
  <c r="ED60" i="1"/>
  <c r="EF60" i="1" s="1"/>
  <c r="EL60" i="1"/>
  <c r="G61" i="1"/>
  <c r="CZ63" i="1"/>
  <c r="CR71" i="1"/>
  <c r="DA60" i="1"/>
  <c r="EG57" i="1"/>
  <c r="EO57" i="1"/>
  <c r="BO71" i="1"/>
  <c r="EJ60" i="1"/>
  <c r="EV60" i="1"/>
  <c r="CL61" i="1"/>
  <c r="CQ61" i="1"/>
  <c r="CZ62" i="1"/>
  <c r="EM60" i="1"/>
  <c r="AX71" i="1"/>
  <c r="BP71" i="1"/>
  <c r="CP60" i="1"/>
  <c r="EC60" i="1"/>
  <c r="EK60" i="1"/>
  <c r="F61" i="1"/>
  <c r="F60" i="1" s="1"/>
  <c r="CI61" i="1"/>
  <c r="DA61" i="1"/>
  <c r="EW64" i="1"/>
  <c r="CJ62" i="1"/>
  <c r="E62" i="1"/>
  <c r="CK60" i="1" l="1"/>
  <c r="EO60" i="1"/>
  <c r="EN60" i="1"/>
  <c r="EG60" i="1"/>
  <c r="EP60" i="1"/>
  <c r="EH60" i="1"/>
  <c r="CL60" i="1"/>
  <c r="DA71" i="1"/>
  <c r="DD60" i="1"/>
  <c r="EW62" i="1"/>
  <c r="EW63" i="1"/>
  <c r="G60" i="1"/>
  <c r="E61" i="1"/>
  <c r="CJ61" i="1"/>
  <c r="CI60" i="1"/>
  <c r="DD61" i="1"/>
  <c r="DA57" i="1"/>
  <c r="CQ60" i="1"/>
  <c r="CK71" i="1"/>
  <c r="CW61" i="1"/>
  <c r="BO57" i="1"/>
  <c r="O57" i="1"/>
  <c r="N57" i="1"/>
  <c r="EY56" i="1"/>
  <c r="EM56" i="1"/>
  <c r="EL56" i="1"/>
  <c r="EK56" i="1"/>
  <c r="EJ56" i="1"/>
  <c r="EI56" i="1"/>
  <c r="EE56" i="1"/>
  <c r="ED56" i="1"/>
  <c r="EC56" i="1"/>
  <c r="CZ61" i="1" l="1"/>
  <c r="BP57" i="1"/>
  <c r="CK57" i="1"/>
  <c r="CI71" i="1"/>
  <c r="CJ60" i="1"/>
  <c r="E60" i="1"/>
  <c r="CW60" i="1"/>
  <c r="DD57" i="1"/>
  <c r="CJ71" i="1" l="1"/>
  <c r="EW61" i="1"/>
  <c r="CI57" i="1"/>
  <c r="CZ60" i="1"/>
  <c r="O56" i="1"/>
  <c r="N56" i="1"/>
  <c r="EY55" i="1"/>
  <c r="EM55" i="1"/>
  <c r="EL55" i="1"/>
  <c r="EK55" i="1"/>
  <c r="EJ55" i="1"/>
  <c r="EI55" i="1"/>
  <c r="EE55" i="1"/>
  <c r="ED55" i="1"/>
  <c r="EC55" i="1"/>
  <c r="BO56" i="1" l="1"/>
  <c r="EG55" i="1"/>
  <c r="EO55" i="1"/>
  <c r="CJ57" i="1"/>
  <c r="E57" i="1"/>
  <c r="EW60" i="1"/>
  <c r="BP55" i="1"/>
  <c r="BN55" i="1"/>
  <c r="O55" i="1"/>
  <c r="N55" i="1"/>
  <c r="EY54" i="1"/>
  <c r="EM54" i="1"/>
  <c r="EL54" i="1"/>
  <c r="EK54" i="1"/>
  <c r="EJ54" i="1"/>
  <c r="EI54" i="1"/>
  <c r="EE54" i="1"/>
  <c r="ED54" i="1"/>
  <c r="EC54" i="1"/>
  <c r="EG54" i="1" l="1"/>
  <c r="BO55" i="1"/>
  <c r="CI55" i="1"/>
  <c r="DA55" i="1"/>
  <c r="BP56" i="1"/>
  <c r="EO54" i="1"/>
  <c r="CK55" i="1"/>
  <c r="DD55" i="1" l="1"/>
  <c r="CI56" i="1"/>
  <c r="CJ55" i="1"/>
  <c r="E55" i="1"/>
  <c r="DA54" i="1"/>
  <c r="O54" i="1"/>
  <c r="N54" i="1"/>
  <c r="EY53" i="1"/>
  <c r="EM53" i="1"/>
  <c r="EL53" i="1"/>
  <c r="EK53" i="1"/>
  <c r="EJ53" i="1"/>
  <c r="EI53" i="1"/>
  <c r="EE53" i="1"/>
  <c r="ED53" i="1"/>
  <c r="EC53" i="1"/>
  <c r="EG53" i="1" l="1"/>
  <c r="EO53" i="1"/>
  <c r="BO54" i="1"/>
  <c r="E56" i="1"/>
  <c r="CK54" i="1"/>
  <c r="DD54" i="1"/>
  <c r="DA53" i="1" l="1"/>
  <c r="BP54" i="1"/>
  <c r="O53" i="1"/>
  <c r="N53" i="1"/>
  <c r="EY52" i="1"/>
  <c r="EM52" i="1"/>
  <c r="EL52" i="1"/>
  <c r="EK52" i="1"/>
  <c r="EJ52" i="1"/>
  <c r="EI52" i="1"/>
  <c r="EE52" i="1"/>
  <c r="ED52" i="1"/>
  <c r="EC52" i="1"/>
  <c r="EO52" i="1" l="1"/>
  <c r="EG52" i="1"/>
  <c r="BO53" i="1"/>
  <c r="CI54" i="1"/>
  <c r="CK53" i="1"/>
  <c r="DD53" i="1"/>
  <c r="CJ54" i="1" l="1"/>
  <c r="E54" i="1"/>
  <c r="BP53" i="1"/>
  <c r="DA52" i="1"/>
  <c r="O52" i="1"/>
  <c r="N52" i="1"/>
  <c r="EY51" i="1"/>
  <c r="EM51" i="1"/>
  <c r="EL51" i="1"/>
  <c r="EK51" i="1"/>
  <c r="EJ51" i="1"/>
  <c r="EI51" i="1"/>
  <c r="EE51" i="1"/>
  <c r="ED51" i="1"/>
  <c r="EC51" i="1"/>
  <c r="EG51" i="1" l="1"/>
  <c r="EO51" i="1"/>
  <c r="DD52" i="1"/>
  <c r="CI53" i="1"/>
  <c r="CK52" i="1"/>
  <c r="BO52" i="1"/>
  <c r="BP52" i="1" l="1"/>
  <c r="CJ53" i="1"/>
  <c r="E53" i="1"/>
  <c r="DA51" i="1"/>
  <c r="O51" i="1"/>
  <c r="N51" i="1"/>
  <c r="EY50" i="1"/>
  <c r="EM50" i="1"/>
  <c r="EL50" i="1"/>
  <c r="EK50" i="1"/>
  <c r="EJ50" i="1"/>
  <c r="EI50" i="1"/>
  <c r="EE50" i="1"/>
  <c r="ED50" i="1"/>
  <c r="EC50" i="1"/>
  <c r="EG50" i="1" l="1"/>
  <c r="EO50" i="1"/>
  <c r="DD51" i="1"/>
  <c r="CI52" i="1"/>
  <c r="CK51" i="1"/>
  <c r="BO51" i="1"/>
  <c r="CJ52" i="1" l="1"/>
  <c r="E52" i="1"/>
  <c r="DA50" i="1"/>
  <c r="BP51" i="1"/>
  <c r="O50" i="1"/>
  <c r="N50" i="1"/>
  <c r="EY49" i="1"/>
  <c r="EW49" i="1"/>
  <c r="EM49" i="1"/>
  <c r="EL49" i="1"/>
  <c r="EK49" i="1"/>
  <c r="EJ49" i="1"/>
  <c r="EI49" i="1"/>
  <c r="EE49" i="1"/>
  <c r="ED49" i="1"/>
  <c r="EC49" i="1"/>
  <c r="DE49" i="1"/>
  <c r="DA49" i="1"/>
  <c r="EG49" i="1" l="1"/>
  <c r="EO49" i="1"/>
  <c r="CR49" i="1"/>
  <c r="DF49" i="1"/>
  <c r="DD50" i="1"/>
  <c r="EU49" i="1"/>
  <c r="CW49" i="1"/>
  <c r="EF49" i="1"/>
  <c r="EH49" i="1" s="1"/>
  <c r="EN49" i="1"/>
  <c r="EV49" i="1"/>
  <c r="CK50" i="1"/>
  <c r="BO50" i="1"/>
  <c r="CI51" i="1"/>
  <c r="BP49" i="1"/>
  <c r="O49" i="1"/>
  <c r="N49" i="1"/>
  <c r="EY48" i="1"/>
  <c r="EM48" i="1"/>
  <c r="EL48" i="1"/>
  <c r="EK48" i="1"/>
  <c r="EJ48" i="1"/>
  <c r="EI48" i="1"/>
  <c r="EE48" i="1"/>
  <c r="ED48" i="1"/>
  <c r="EC48" i="1"/>
  <c r="CQ49" i="1" l="1"/>
  <c r="CH49" i="1"/>
  <c r="EP49" i="1"/>
  <c r="CP49" i="1"/>
  <c r="CJ51" i="1"/>
  <c r="E51" i="1"/>
  <c r="CJ49" i="1"/>
  <c r="BP50" i="1"/>
  <c r="EG48" i="1"/>
  <c r="EO48" i="1"/>
  <c r="CK49" i="1"/>
  <c r="DA48" i="1" l="1"/>
  <c r="CI50" i="1"/>
  <c r="CI49" i="1"/>
  <c r="O48" i="1"/>
  <c r="N48" i="1"/>
  <c r="EY47" i="1"/>
  <c r="EM47" i="1"/>
  <c r="EL47" i="1"/>
  <c r="EK47" i="1"/>
  <c r="EJ47" i="1"/>
  <c r="EI47" i="1"/>
  <c r="EE47" i="1"/>
  <c r="ED47" i="1"/>
  <c r="EC47" i="1"/>
  <c r="E49" i="1" l="1"/>
  <c r="BU49" i="1"/>
  <c r="DD48" i="1"/>
  <c r="CK48" i="1"/>
  <c r="BO48" i="1"/>
  <c r="CJ50" i="1"/>
  <c r="E50" i="1"/>
  <c r="O47" i="1"/>
  <c r="N47" i="1"/>
  <c r="EY46" i="1"/>
  <c r="EW46" i="1"/>
  <c r="EM46" i="1"/>
  <c r="EL46" i="1"/>
  <c r="EK46" i="1"/>
  <c r="EJ46" i="1"/>
  <c r="EI46" i="1"/>
  <c r="EE46" i="1"/>
  <c r="ED46" i="1"/>
  <c r="EC46" i="1"/>
  <c r="DF46" i="1"/>
  <c r="DA46" i="1"/>
  <c r="CW46" i="1"/>
  <c r="EN46" i="1" l="1"/>
  <c r="CR46" i="1"/>
  <c r="EU46" i="1"/>
  <c r="EF46" i="1"/>
  <c r="EV46" i="1"/>
  <c r="BP48" i="1"/>
  <c r="DE46" i="1"/>
  <c r="EG46" i="1"/>
  <c r="EO46" i="1"/>
  <c r="EP46" i="1" s="1"/>
  <c r="CK47" i="1"/>
  <c r="F49" i="1"/>
  <c r="G49" i="1"/>
  <c r="CQ46" i="1"/>
  <c r="BP46" i="1"/>
  <c r="O46" i="1"/>
  <c r="N46" i="1"/>
  <c r="EY45" i="1"/>
  <c r="EW45" i="1"/>
  <c r="EM45" i="1"/>
  <c r="EL45" i="1"/>
  <c r="EK45" i="1"/>
  <c r="EJ45" i="1"/>
  <c r="EI45" i="1"/>
  <c r="EE45" i="1"/>
  <c r="ED45" i="1"/>
  <c r="EC45" i="1"/>
  <c r="DF45" i="1"/>
  <c r="DA45" i="1"/>
  <c r="CW45" i="1"/>
  <c r="CH46" i="1" l="1"/>
  <c r="EH46" i="1"/>
  <c r="CP46" i="1"/>
  <c r="CR45" i="1"/>
  <c r="EU45" i="1"/>
  <c r="EF45" i="1"/>
  <c r="EN45" i="1"/>
  <c r="EV45" i="1"/>
  <c r="CJ46" i="1"/>
  <c r="CI48" i="1"/>
  <c r="DE45" i="1"/>
  <c r="EG45" i="1"/>
  <c r="EO45" i="1"/>
  <c r="CK46" i="1"/>
  <c r="CQ45" i="1"/>
  <c r="BP45" i="1"/>
  <c r="O45" i="1"/>
  <c r="N45" i="1"/>
  <c r="EY44" i="1"/>
  <c r="DN44" i="1"/>
  <c r="DM44" i="1"/>
  <c r="DJ44" i="1"/>
  <c r="DI44" i="1"/>
  <c r="CH45" i="1" l="1"/>
  <c r="CP45" i="1"/>
  <c r="EP45" i="1"/>
  <c r="EH45" i="1"/>
  <c r="CJ45" i="1"/>
  <c r="CK45" i="1"/>
  <c r="CJ48" i="1"/>
  <c r="E48" i="1"/>
  <c r="CI46" i="1"/>
  <c r="E46" i="1" l="1"/>
  <c r="BU46" i="1"/>
  <c r="CI45" i="1"/>
  <c r="AV44" i="1"/>
  <c r="AL44" i="1"/>
  <c r="AK44" i="1"/>
  <c r="AJ44" i="1"/>
  <c r="AI44" i="1"/>
  <c r="AG44" i="1"/>
  <c r="AF44" i="1"/>
  <c r="AE44" i="1"/>
  <c r="AD44" i="1"/>
  <c r="AB44" i="1"/>
  <c r="AA44" i="1"/>
  <c r="Z44" i="1"/>
  <c r="Y44" i="1"/>
  <c r="X44" i="1"/>
  <c r="W44" i="1"/>
  <c r="V44" i="1"/>
  <c r="U44" i="1"/>
  <c r="T44" i="1"/>
  <c r="S44" i="1"/>
  <c r="R44" i="1"/>
  <c r="Q44" i="1"/>
  <c r="O44" i="1"/>
  <c r="N44" i="1"/>
  <c r="L44" i="1"/>
  <c r="EY43" i="1"/>
  <c r="EM43" i="1"/>
  <c r="EL43" i="1"/>
  <c r="EK43" i="1"/>
  <c r="EJ43" i="1"/>
  <c r="EI43" i="1"/>
  <c r="EE43" i="1"/>
  <c r="ED43" i="1"/>
  <c r="EC43" i="1"/>
  <c r="DB44" i="1" l="1"/>
  <c r="DC44" i="1"/>
  <c r="CR44" i="1"/>
  <c r="EE44" i="1"/>
  <c r="EL44" i="1"/>
  <c r="ED44" i="1"/>
  <c r="EK44" i="1"/>
  <c r="BU45" i="1"/>
  <c r="E45" i="1"/>
  <c r="F46" i="1"/>
  <c r="G46" i="1"/>
  <c r="EG43" i="1"/>
  <c r="EO43" i="1"/>
  <c r="CK44" i="1"/>
  <c r="EI44" i="1"/>
  <c r="EM44" i="1"/>
  <c r="EC44" i="1"/>
  <c r="EJ44" i="1"/>
  <c r="BO44" i="1"/>
  <c r="CR47" i="1" l="1"/>
  <c r="DB47" i="1"/>
  <c r="DC47" i="1"/>
  <c r="BP44" i="1"/>
  <c r="EG44" i="1"/>
  <c r="DA43" i="1"/>
  <c r="DA44" i="1"/>
  <c r="EO44" i="1"/>
  <c r="F45" i="1"/>
  <c r="G45" i="1"/>
  <c r="O43" i="1"/>
  <c r="N43" i="1"/>
  <c r="EY42" i="1"/>
  <c r="EM42" i="1"/>
  <c r="EL42" i="1"/>
  <c r="EK42" i="1"/>
  <c r="EJ42" i="1"/>
  <c r="EI42" i="1"/>
  <c r="EE42" i="1"/>
  <c r="ED42" i="1"/>
  <c r="EC42" i="1"/>
  <c r="EG42" i="1" l="1"/>
  <c r="EO42" i="1"/>
  <c r="BP47" i="1"/>
  <c r="CI44" i="1"/>
  <c r="DA47" i="1"/>
  <c r="DD44" i="1"/>
  <c r="DD43" i="1"/>
  <c r="EG47" i="1"/>
  <c r="CK43" i="1"/>
  <c r="BO43" i="1"/>
  <c r="EO47" i="1"/>
  <c r="DA42" i="1" l="1"/>
  <c r="BP43" i="1"/>
  <c r="DD47" i="1"/>
  <c r="CI47" i="1"/>
  <c r="CJ44" i="1"/>
  <c r="E44" i="1"/>
  <c r="O42" i="1"/>
  <c r="N42" i="1"/>
  <c r="EY41" i="1"/>
  <c r="EM41" i="1"/>
  <c r="EL41" i="1"/>
  <c r="EK41" i="1"/>
  <c r="EJ41" i="1"/>
  <c r="EI41" i="1"/>
  <c r="EE41" i="1"/>
  <c r="ED41" i="1"/>
  <c r="EC41" i="1"/>
  <c r="CK42" i="1" l="1"/>
  <c r="BO42" i="1"/>
  <c r="DD42" i="1"/>
  <c r="EG41" i="1"/>
  <c r="EO41" i="1"/>
  <c r="CJ47" i="1"/>
  <c r="E47" i="1"/>
  <c r="CI43" i="1"/>
  <c r="BP42" i="1" l="1"/>
  <c r="DA41" i="1"/>
  <c r="CJ43" i="1"/>
  <c r="E43" i="1"/>
  <c r="AY40" i="1"/>
  <c r="O41" i="1"/>
  <c r="N41" i="1"/>
  <c r="EY40" i="1"/>
  <c r="DN40" i="1"/>
  <c r="DM40" i="1"/>
  <c r="DJ40" i="1"/>
  <c r="DI40" i="1"/>
  <c r="DC40" i="1"/>
  <c r="DB40" i="1"/>
  <c r="CR40" i="1"/>
  <c r="AV40" i="1"/>
  <c r="AL40" i="1"/>
  <c r="AK40" i="1"/>
  <c r="AJ40" i="1"/>
  <c r="AI40" i="1"/>
  <c r="AG40" i="1"/>
  <c r="AF40" i="1"/>
  <c r="AE40" i="1"/>
  <c r="AD40" i="1"/>
  <c r="AB40" i="1"/>
  <c r="AA40" i="1"/>
  <c r="Z40" i="1"/>
  <c r="Y40" i="1"/>
  <c r="X40" i="1"/>
  <c r="W40" i="1"/>
  <c r="V40" i="1"/>
  <c r="U40" i="1"/>
  <c r="T40" i="1"/>
  <c r="S40" i="1"/>
  <c r="R40" i="1"/>
  <c r="Q40" i="1"/>
  <c r="L40" i="1"/>
  <c r="EY39" i="1"/>
  <c r="EM39" i="1"/>
  <c r="EL39" i="1"/>
  <c r="EK39" i="1"/>
  <c r="EJ39" i="1"/>
  <c r="EI39" i="1"/>
  <c r="EE39" i="1"/>
  <c r="ED39" i="1"/>
  <c r="EC39" i="1"/>
  <c r="O40" i="1" l="1"/>
  <c r="EI40" i="1"/>
  <c r="EM40" i="1"/>
  <c r="N40" i="1"/>
  <c r="EJ40" i="1"/>
  <c r="CK41" i="1"/>
  <c r="BO41" i="1"/>
  <c r="EG39" i="1"/>
  <c r="EO39" i="1"/>
  <c r="BN40" i="1"/>
  <c r="DA40" i="1"/>
  <c r="EC40" i="1"/>
  <c r="EK40" i="1"/>
  <c r="DD41" i="1"/>
  <c r="EE40" i="1"/>
  <c r="ED40" i="1"/>
  <c r="EL40" i="1"/>
  <c r="CI42" i="1"/>
  <c r="EO40" i="1" l="1"/>
  <c r="EG40" i="1"/>
  <c r="DD40" i="1"/>
  <c r="BO40" i="1"/>
  <c r="BP41" i="1"/>
  <c r="CK40" i="1"/>
  <c r="CJ42" i="1"/>
  <c r="E42" i="1"/>
  <c r="DA39" i="1"/>
  <c r="O39" i="1"/>
  <c r="N39" i="1"/>
  <c r="EY38" i="1"/>
  <c r="EM38" i="1"/>
  <c r="EL38" i="1"/>
  <c r="EK38" i="1"/>
  <c r="EJ38" i="1"/>
  <c r="EI38" i="1"/>
  <c r="EE38" i="1"/>
  <c r="ED38" i="1"/>
  <c r="EC38" i="1"/>
  <c r="EG38" i="1" l="1"/>
  <c r="CK39" i="1"/>
  <c r="BP40" i="1"/>
  <c r="EO38" i="1"/>
  <c r="BO39" i="1"/>
  <c r="DD39" i="1"/>
  <c r="CI41" i="1"/>
  <c r="DA38" i="1" l="1"/>
  <c r="BP39" i="1"/>
  <c r="CJ41" i="1"/>
  <c r="CI40" i="1"/>
  <c r="E41" i="1"/>
  <c r="O38" i="1"/>
  <c r="N38" i="1"/>
  <c r="EY37" i="1"/>
  <c r="EM37" i="1"/>
  <c r="EL37" i="1"/>
  <c r="EK37" i="1"/>
  <c r="EJ37" i="1"/>
  <c r="EI37" i="1"/>
  <c r="EE37" i="1"/>
  <c r="ED37" i="1"/>
  <c r="EC37" i="1"/>
  <c r="CJ40" i="1" l="1"/>
  <c r="E40" i="1"/>
  <c r="CI39" i="1"/>
  <c r="CK38" i="1"/>
  <c r="BO38" i="1"/>
  <c r="DD38" i="1"/>
  <c r="CJ39" i="1" l="1"/>
  <c r="E39" i="1"/>
  <c r="BP38" i="1"/>
  <c r="O37" i="1"/>
  <c r="N37" i="1"/>
  <c r="EY36" i="1"/>
  <c r="DN36" i="1"/>
  <c r="DM36" i="1"/>
  <c r="DJ36" i="1"/>
  <c r="DI36" i="1"/>
  <c r="BN36" i="1"/>
  <c r="AY36" i="1"/>
  <c r="AV36" i="1"/>
  <c r="AL36" i="1"/>
  <c r="AK36" i="1"/>
  <c r="AJ36" i="1"/>
  <c r="AI36" i="1"/>
  <c r="AG36" i="1"/>
  <c r="AF36" i="1"/>
  <c r="AE36" i="1"/>
  <c r="AD36" i="1"/>
  <c r="AB36" i="1"/>
  <c r="AA36" i="1"/>
  <c r="Z36" i="1"/>
  <c r="Y36" i="1"/>
  <c r="X36" i="1"/>
  <c r="W36" i="1"/>
  <c r="V36" i="1"/>
  <c r="U36" i="1"/>
  <c r="T36" i="1"/>
  <c r="S36" i="1"/>
  <c r="R36" i="1"/>
  <c r="Q36" i="1"/>
  <c r="L36" i="1"/>
  <c r="EY35" i="1"/>
  <c r="EM35" i="1"/>
  <c r="EL35" i="1"/>
  <c r="EK35" i="1"/>
  <c r="EJ35" i="1"/>
  <c r="EI35" i="1"/>
  <c r="EE35" i="1"/>
  <c r="ED35" i="1"/>
  <c r="EC35" i="1"/>
  <c r="N36" i="1" l="1"/>
  <c r="O36" i="1"/>
  <c r="EK36" i="1"/>
  <c r="EO35" i="1"/>
  <c r="EC36" i="1"/>
  <c r="EG35" i="1"/>
  <c r="CI38" i="1"/>
  <c r="ED36" i="1"/>
  <c r="EL36" i="1"/>
  <c r="AX36" i="1"/>
  <c r="EE36" i="1"/>
  <c r="EI36" i="1"/>
  <c r="EM36" i="1"/>
  <c r="EJ36" i="1"/>
  <c r="BO37" i="1"/>
  <c r="BO36" i="1" l="1"/>
  <c r="BP37" i="1"/>
  <c r="DA35" i="1"/>
  <c r="CJ38" i="1"/>
  <c r="E38" i="1"/>
  <c r="O35" i="1"/>
  <c r="N35" i="1"/>
  <c r="EY34" i="1"/>
  <c r="EM34" i="1"/>
  <c r="EL34" i="1"/>
  <c r="EK34" i="1"/>
  <c r="EJ34" i="1"/>
  <c r="EI34" i="1"/>
  <c r="EE34" i="1"/>
  <c r="ED34" i="1"/>
  <c r="EC34" i="1"/>
  <c r="DD35" i="1" l="1"/>
  <c r="CK35" i="1"/>
  <c r="BO35" i="1"/>
  <c r="CI37" i="1"/>
  <c r="BP36" i="1"/>
  <c r="EG34" i="1"/>
  <c r="EO34" i="1"/>
  <c r="BP35" i="1" l="1"/>
  <c r="E37" i="1"/>
  <c r="CI36" i="1"/>
  <c r="DA34" i="1"/>
  <c r="O34" i="1"/>
  <c r="N34" i="1"/>
  <c r="EY33" i="1"/>
  <c r="EM33" i="1"/>
  <c r="EL33" i="1"/>
  <c r="EK33" i="1"/>
  <c r="EJ33" i="1"/>
  <c r="EE33" i="1"/>
  <c r="ED33" i="1"/>
  <c r="CK34" i="1" l="1"/>
  <c r="BO34" i="1"/>
  <c r="EO33" i="1"/>
  <c r="DD34" i="1"/>
  <c r="EG33" i="1"/>
  <c r="E36" i="1"/>
  <c r="CI35" i="1"/>
  <c r="DA33" i="1" l="1"/>
  <c r="BP34" i="1"/>
  <c r="CJ35" i="1"/>
  <c r="E35" i="1"/>
  <c r="O33" i="1"/>
  <c r="N33" i="1"/>
  <c r="EY32" i="1"/>
  <c r="EM32" i="1"/>
  <c r="EL32" i="1"/>
  <c r="EK32" i="1"/>
  <c r="EJ32" i="1"/>
  <c r="EE32" i="1"/>
  <c r="EG32" i="1" s="1"/>
  <c r="ED32" i="1"/>
  <c r="CI34" i="1" l="1"/>
  <c r="CK33" i="1"/>
  <c r="BO33" i="1"/>
  <c r="EO32" i="1"/>
  <c r="DD33" i="1"/>
  <c r="BN32" i="1"/>
  <c r="AY32" i="1"/>
  <c r="AX32" i="1"/>
  <c r="O32" i="1"/>
  <c r="O31" i="1" s="1"/>
  <c r="N32" i="1"/>
  <c r="EY31" i="1"/>
  <c r="DN31" i="1"/>
  <c r="DN83" i="1" s="1"/>
  <c r="DM31" i="1"/>
  <c r="DM83" i="1" s="1"/>
  <c r="DJ31" i="1"/>
  <c r="DI31" i="1"/>
  <c r="AV31" i="1"/>
  <c r="AL31" i="1"/>
  <c r="AK31" i="1"/>
  <c r="AJ31" i="1"/>
  <c r="AI31" i="1"/>
  <c r="AG31" i="1"/>
  <c r="AF31" i="1"/>
  <c r="AE31" i="1"/>
  <c r="AD31" i="1"/>
  <c r="AB31" i="1"/>
  <c r="AA31" i="1"/>
  <c r="Z31" i="1"/>
  <c r="Y31" i="1"/>
  <c r="X31" i="1"/>
  <c r="W31" i="1"/>
  <c r="V31" i="1"/>
  <c r="U31" i="1"/>
  <c r="T31" i="1"/>
  <c r="S31" i="1"/>
  <c r="R31" i="1"/>
  <c r="Q31" i="1"/>
  <c r="N31" i="1"/>
  <c r="L31" i="1"/>
  <c r="EM30" i="1"/>
  <c r="EL30" i="1"/>
  <c r="EK30" i="1"/>
  <c r="EJ30" i="1"/>
  <c r="EI30" i="1"/>
  <c r="EE30" i="1"/>
  <c r="ED30" i="1"/>
  <c r="EF30" i="1" s="1"/>
  <c r="EC30" i="1"/>
  <c r="EN30" i="1" l="1"/>
  <c r="AX31" i="1"/>
  <c r="AX83" i="1" s="1"/>
  <c r="AY31" i="1"/>
  <c r="AY83" i="1" s="1"/>
  <c r="BN31" i="1"/>
  <c r="EC31" i="1"/>
  <c r="EK31" i="1"/>
  <c r="BO32" i="1"/>
  <c r="ED31" i="1"/>
  <c r="EL31" i="1"/>
  <c r="CK32" i="1"/>
  <c r="CJ34" i="1"/>
  <c r="E34" i="1"/>
  <c r="EE31" i="1"/>
  <c r="EI31" i="1"/>
  <c r="EM31" i="1"/>
  <c r="BP33" i="1"/>
  <c r="N83" i="1"/>
  <c r="EJ31" i="1"/>
  <c r="DA32" i="1"/>
  <c r="CN30" i="1"/>
  <c r="CM30" i="1"/>
  <c r="BN83" i="1" l="1"/>
  <c r="BO31" i="1"/>
  <c r="BP32" i="1"/>
  <c r="CI33" i="1"/>
  <c r="BO83" i="1"/>
  <c r="CL30" i="1"/>
  <c r="DD32" i="1"/>
  <c r="O30" i="1"/>
  <c r="EM29" i="1"/>
  <c r="EL29" i="1"/>
  <c r="EK29" i="1"/>
  <c r="EJ29" i="1"/>
  <c r="EI29" i="1"/>
  <c r="EE29" i="1"/>
  <c r="ED29" i="1"/>
  <c r="EF29" i="1" s="1"/>
  <c r="EC29" i="1"/>
  <c r="CI32" i="1" l="1"/>
  <c r="EN29" i="1"/>
  <c r="BP31" i="1"/>
  <c r="BO30" i="1"/>
  <c r="CJ32" i="1"/>
  <c r="E32" i="1"/>
  <c r="CI31" i="1"/>
  <c r="CJ33" i="1"/>
  <c r="E33" i="1"/>
  <c r="CN29" i="1"/>
  <c r="CM29" i="1"/>
  <c r="BP29" i="1"/>
  <c r="BO29" i="1"/>
  <c r="BN29" i="1"/>
  <c r="O29" i="1"/>
  <c r="EM28" i="1"/>
  <c r="EL28" i="1"/>
  <c r="EK28" i="1"/>
  <c r="EJ28" i="1"/>
  <c r="EI28" i="1"/>
  <c r="EE28" i="1"/>
  <c r="ED28" i="1"/>
  <c r="EF28" i="1" s="1"/>
  <c r="EC28" i="1"/>
  <c r="BP83" i="1" l="1"/>
  <c r="EN28" i="1"/>
  <c r="CL29" i="1"/>
  <c r="CI83" i="1"/>
  <c r="BP30" i="1"/>
  <c r="CI29" i="1"/>
  <c r="E31" i="1"/>
  <c r="CN28" i="1"/>
  <c r="CL28" i="1" l="1"/>
  <c r="E83" i="1"/>
  <c r="CK29" i="1"/>
  <c r="E29" i="1"/>
  <c r="CI30" i="1"/>
  <c r="O28" i="1"/>
  <c r="EM27" i="1"/>
  <c r="EL27" i="1"/>
  <c r="EK27" i="1"/>
  <c r="EJ27" i="1"/>
  <c r="EI27" i="1"/>
  <c r="EE27" i="1"/>
  <c r="ED27" i="1"/>
  <c r="EC27" i="1"/>
  <c r="EO27" i="1" l="1"/>
  <c r="EG27" i="1"/>
  <c r="CK30" i="1"/>
  <c r="E30" i="1"/>
  <c r="BO28" i="1"/>
  <c r="CJ29" i="1"/>
  <c r="CM27" i="1"/>
  <c r="BP28" i="1" l="1"/>
  <c r="CL27" i="1"/>
  <c r="CJ30" i="1"/>
  <c r="BN26" i="1"/>
  <c r="AX26" i="1"/>
  <c r="N27" i="1"/>
  <c r="DN26" i="1"/>
  <c r="DM26" i="1"/>
  <c r="DJ26" i="1"/>
  <c r="DI26" i="1"/>
  <c r="CN26" i="1"/>
  <c r="CM26" i="1"/>
  <c r="CL26" i="1"/>
  <c r="AY26" i="1"/>
  <c r="AV26" i="1"/>
  <c r="AL26" i="1"/>
  <c r="AK26" i="1"/>
  <c r="AJ26" i="1"/>
  <c r="AI26" i="1"/>
  <c r="AG26" i="1"/>
  <c r="AF26" i="1"/>
  <c r="AE26" i="1"/>
  <c r="AD26" i="1"/>
  <c r="AB26" i="1"/>
  <c r="AA26" i="1"/>
  <c r="Z26" i="1"/>
  <c r="Y26" i="1"/>
  <c r="X26" i="1"/>
  <c r="W26" i="1"/>
  <c r="V26" i="1"/>
  <c r="U26" i="1"/>
  <c r="T26" i="1"/>
  <c r="S26" i="1"/>
  <c r="R26" i="1"/>
  <c r="Q26" i="1"/>
  <c r="O26" i="1"/>
  <c r="L26" i="1"/>
  <c r="EM25" i="1"/>
  <c r="EL25" i="1"/>
  <c r="EK25" i="1"/>
  <c r="EJ25" i="1"/>
  <c r="EI25" i="1"/>
  <c r="EE25" i="1"/>
  <c r="ED25" i="1"/>
  <c r="EC25" i="1"/>
  <c r="EG25" i="1" l="1"/>
  <c r="N26" i="1"/>
  <c r="EJ26" i="1"/>
  <c r="EO25" i="1"/>
  <c r="EC26" i="1"/>
  <c r="EK26" i="1"/>
  <c r="CI28" i="1"/>
  <c r="ED26" i="1"/>
  <c r="EL26" i="1"/>
  <c r="BO27" i="1"/>
  <c r="EE26" i="1"/>
  <c r="EI26" i="1"/>
  <c r="EM26" i="1"/>
  <c r="CN25" i="1"/>
  <c r="CM25" i="1"/>
  <c r="CL25" i="1" l="1"/>
  <c r="CK28" i="1"/>
  <c r="E28" i="1"/>
  <c r="BP27" i="1"/>
  <c r="BO26" i="1"/>
  <c r="N25" i="1"/>
  <c r="EM24" i="1"/>
  <c r="EL24" i="1"/>
  <c r="EK24" i="1"/>
  <c r="EJ24" i="1"/>
  <c r="EI24" i="1"/>
  <c r="EE24" i="1"/>
  <c r="ED24" i="1"/>
  <c r="EF24" i="1" s="1"/>
  <c r="EC24" i="1"/>
  <c r="EN24" i="1" l="1"/>
  <c r="BO25" i="1"/>
  <c r="CI27" i="1"/>
  <c r="BP26" i="1"/>
  <c r="CK26" i="1"/>
  <c r="CN24" i="1"/>
  <c r="BP25" i="1" l="1"/>
  <c r="CI25" i="1"/>
  <c r="CL24" i="1"/>
  <c r="CJ27" i="1"/>
  <c r="E27" i="1"/>
  <c r="CI26" i="1"/>
  <c r="O24" i="1"/>
  <c r="EM23" i="1"/>
  <c r="EL23" i="1"/>
  <c r="EK23" i="1"/>
  <c r="EJ23" i="1"/>
  <c r="EI23" i="1"/>
  <c r="EE23" i="1"/>
  <c r="ED23" i="1"/>
  <c r="EC23" i="1"/>
  <c r="EG23" i="1" s="1"/>
  <c r="EO23" i="1" l="1"/>
  <c r="CJ26" i="1"/>
  <c r="E26" i="1"/>
  <c r="CJ25" i="1"/>
  <c r="E25" i="1"/>
  <c r="BO24" i="1"/>
  <c r="CM23" i="1"/>
  <c r="BP24" i="1" l="1"/>
  <c r="CL23" i="1"/>
  <c r="AX22" i="1"/>
  <c r="N23" i="1"/>
  <c r="DN22" i="1"/>
  <c r="DM22" i="1"/>
  <c r="DJ22" i="1"/>
  <c r="DI22" i="1"/>
  <c r="CN22" i="1"/>
  <c r="CM22" i="1"/>
  <c r="BN22" i="1"/>
  <c r="AY22" i="1"/>
  <c r="AV22" i="1"/>
  <c r="AL22" i="1"/>
  <c r="AK22" i="1"/>
  <c r="AJ22" i="1"/>
  <c r="AI22" i="1"/>
  <c r="AG22" i="1"/>
  <c r="AF22" i="1"/>
  <c r="AE22" i="1"/>
  <c r="AD22" i="1"/>
  <c r="AB22" i="1"/>
  <c r="AA22" i="1"/>
  <c r="Z22" i="1"/>
  <c r="Y22" i="1"/>
  <c r="X22" i="1"/>
  <c r="W22" i="1"/>
  <c r="V22" i="1"/>
  <c r="U22" i="1"/>
  <c r="T22" i="1"/>
  <c r="S22" i="1"/>
  <c r="R22" i="1"/>
  <c r="Q22" i="1"/>
  <c r="O22" i="1"/>
  <c r="L22" i="1"/>
  <c r="EM21" i="1"/>
  <c r="EL21" i="1"/>
  <c r="EK21" i="1"/>
  <c r="EJ21" i="1"/>
  <c r="EI21" i="1"/>
  <c r="EE21" i="1"/>
  <c r="ED21" i="1"/>
  <c r="EF21" i="1" s="1"/>
  <c r="EC21" i="1"/>
  <c r="N22" i="1" l="1"/>
  <c r="EN21" i="1"/>
  <c r="CL22" i="1"/>
  <c r="EI22" i="1"/>
  <c r="EM22" i="1"/>
  <c r="EJ22" i="1"/>
  <c r="EC22" i="1"/>
  <c r="EK22" i="1"/>
  <c r="EE22" i="1"/>
  <c r="ED22" i="1"/>
  <c r="EL22" i="1"/>
  <c r="BO23" i="1"/>
  <c r="CI24" i="1"/>
  <c r="CN21" i="1"/>
  <c r="BO22" i="1" l="1"/>
  <c r="BP23" i="1"/>
  <c r="CL21" i="1"/>
  <c r="CK24" i="1"/>
  <c r="E24" i="1"/>
  <c r="O21" i="1"/>
  <c r="EM20" i="1"/>
  <c r="EL20" i="1"/>
  <c r="EK20" i="1"/>
  <c r="EJ20" i="1"/>
  <c r="EI20" i="1"/>
  <c r="EE20" i="1"/>
  <c r="ED20" i="1"/>
  <c r="EC20" i="1"/>
  <c r="EG20" i="1" l="1"/>
  <c r="EO20" i="1"/>
  <c r="CI23" i="1"/>
  <c r="BP22" i="1"/>
  <c r="CK22" i="1"/>
  <c r="BO21" i="1"/>
  <c r="CM20" i="1"/>
  <c r="CL20" i="1" l="1"/>
  <c r="BP21" i="1"/>
  <c r="CJ23" i="1"/>
  <c r="E23" i="1"/>
  <c r="CI22" i="1"/>
  <c r="BN19" i="1"/>
  <c r="AX19" i="1"/>
  <c r="N20" i="1"/>
  <c r="DN19" i="1"/>
  <c r="DN18" i="1" s="1"/>
  <c r="DN82" i="1" s="1"/>
  <c r="DN81" i="1" s="1"/>
  <c r="DN85" i="1" s="1"/>
  <c r="DN86" i="1" s="1"/>
  <c r="DM19" i="1"/>
  <c r="DJ19" i="1"/>
  <c r="DJ18" i="1" s="1"/>
  <c r="DI19" i="1"/>
  <c r="CN19" i="1"/>
  <c r="CM19" i="1"/>
  <c r="CL19" i="1"/>
  <c r="AV19" i="1"/>
  <c r="AL19" i="1"/>
  <c r="AK19" i="1"/>
  <c r="AJ19" i="1"/>
  <c r="AJ18" i="1" s="1"/>
  <c r="AI19" i="1"/>
  <c r="AG19" i="1"/>
  <c r="AF19" i="1"/>
  <c r="AE19" i="1"/>
  <c r="AD19" i="1"/>
  <c r="AB19" i="1"/>
  <c r="AA19" i="1"/>
  <c r="Z19" i="1"/>
  <c r="Z18" i="1" s="1"/>
  <c r="Y19" i="1"/>
  <c r="X19" i="1"/>
  <c r="W19" i="1"/>
  <c r="V19" i="1"/>
  <c r="U19" i="1"/>
  <c r="T19" i="1"/>
  <c r="S19" i="1"/>
  <c r="R19" i="1"/>
  <c r="Q19" i="1"/>
  <c r="O19" i="1"/>
  <c r="L19" i="1"/>
  <c r="DM18" i="1"/>
  <c r="DM82" i="1" s="1"/>
  <c r="DM81" i="1" s="1"/>
  <c r="DM85" i="1" s="1"/>
  <c r="DM86" i="1" s="1"/>
  <c r="DI18" i="1"/>
  <c r="CN18" i="1"/>
  <c r="AA18" i="1"/>
  <c r="Y18" i="1"/>
  <c r="EE17" i="1"/>
  <c r="ED17" i="1"/>
  <c r="EF17" i="1" s="1"/>
  <c r="EC17" i="1"/>
  <c r="EM16" i="1"/>
  <c r="EL16" i="1"/>
  <c r="EK16" i="1"/>
  <c r="EJ16" i="1"/>
  <c r="EI16" i="1"/>
  <c r="EE16" i="1"/>
  <c r="ED16" i="1"/>
  <c r="EF16" i="1" s="1"/>
  <c r="EC16" i="1"/>
  <c r="DA16" i="1"/>
  <c r="CW16" i="1"/>
  <c r="CL16" i="1"/>
  <c r="EM15" i="1"/>
  <c r="EL15" i="1"/>
  <c r="EK15" i="1"/>
  <c r="EJ15" i="1"/>
  <c r="EI15" i="1"/>
  <c r="EE15" i="1"/>
  <c r="ED15" i="1"/>
  <c r="EF15" i="1" s="1"/>
  <c r="EC15" i="1"/>
  <c r="DA15" i="1"/>
  <c r="CW15" i="1"/>
  <c r="U18" i="1" l="1"/>
  <c r="AD18" i="1"/>
  <c r="AV18" i="1"/>
  <c r="N19" i="1"/>
  <c r="V18" i="1"/>
  <c r="AE18" i="1"/>
  <c r="L18" i="1"/>
  <c r="W18" i="1"/>
  <c r="EK18" i="1" s="1"/>
  <c r="AF18" i="1"/>
  <c r="EC19" i="1"/>
  <c r="R18" i="1"/>
  <c r="S18" i="1"/>
  <c r="EG15" i="1"/>
  <c r="EO15" i="1"/>
  <c r="EN15" i="1"/>
  <c r="EN16" i="1"/>
  <c r="AI18" i="1"/>
  <c r="Q18" i="1"/>
  <c r="CL18" i="1"/>
  <c r="AK18" i="1"/>
  <c r="EK19" i="1"/>
  <c r="AX18" i="1"/>
  <c r="EP15" i="1"/>
  <c r="EG17" i="1"/>
  <c r="EH17" i="1" s="1"/>
  <c r="ED19" i="1"/>
  <c r="EL19" i="1"/>
  <c r="BO20" i="1"/>
  <c r="E22" i="1"/>
  <c r="EH15" i="1"/>
  <c r="CQ16" i="1"/>
  <c r="EG16" i="1"/>
  <c r="EH16" i="1" s="1"/>
  <c r="EO16" i="1"/>
  <c r="EL18" i="1"/>
  <c r="EE19" i="1"/>
  <c r="EI19" i="1"/>
  <c r="EM19" i="1"/>
  <c r="CN82" i="1"/>
  <c r="CR16" i="1"/>
  <c r="O18" i="1"/>
  <c r="T18" i="1"/>
  <c r="X18" i="1"/>
  <c r="AB18" i="1"/>
  <c r="AG18" i="1"/>
  <c r="AL18" i="1"/>
  <c r="BN18" i="1"/>
  <c r="CM18" i="1"/>
  <c r="EE18" i="1"/>
  <c r="EJ19" i="1"/>
  <c r="CJ22" i="1"/>
  <c r="EJ18" i="1"/>
  <c r="CI21" i="1"/>
  <c r="CR15" i="1"/>
  <c r="CQ15" i="1"/>
  <c r="CL15" i="1"/>
  <c r="EM14" i="1"/>
  <c r="EL14" i="1"/>
  <c r="EK14" i="1"/>
  <c r="EJ14" i="1"/>
  <c r="EI14" i="1"/>
  <c r="EE14" i="1"/>
  <c r="ED14" i="1"/>
  <c r="EF14" i="1" s="1"/>
  <c r="EC14" i="1"/>
  <c r="DA14" i="1"/>
  <c r="CW14" i="1"/>
  <c r="EN14" i="1" l="1"/>
  <c r="CL82" i="1"/>
  <c r="N18" i="1"/>
  <c r="EC18" i="1"/>
  <c r="CK15" i="1"/>
  <c r="AX82" i="1"/>
  <c r="EP16" i="1"/>
  <c r="AX58" i="1"/>
  <c r="CP15" i="1"/>
  <c r="CJ15" i="1"/>
  <c r="AY18" i="1"/>
  <c r="BP20" i="1"/>
  <c r="BO19" i="1"/>
  <c r="EO14" i="1"/>
  <c r="EP14" i="1" s="1"/>
  <c r="EG14" i="1"/>
  <c r="EH14" i="1" s="1"/>
  <c r="CK21" i="1"/>
  <c r="E21" i="1"/>
  <c r="CM82" i="1"/>
  <c r="EM18" i="1"/>
  <c r="CK16" i="1"/>
  <c r="ED18" i="1"/>
  <c r="CJ16" i="1"/>
  <c r="CP16" i="1"/>
  <c r="AX81" i="1"/>
  <c r="BN82" i="1"/>
  <c r="BN58" i="1"/>
  <c r="EI18" i="1"/>
  <c r="CR14" i="1"/>
  <c r="CQ14" i="1"/>
  <c r="CL14" i="1"/>
  <c r="EM13" i="1"/>
  <c r="EL13" i="1"/>
  <c r="EK13" i="1"/>
  <c r="EJ13" i="1"/>
  <c r="EI13" i="1"/>
  <c r="EE13" i="1"/>
  <c r="ED13" i="1"/>
  <c r="EF13" i="1" s="1"/>
  <c r="EC13" i="1"/>
  <c r="DA13" i="1"/>
  <c r="CW13" i="1"/>
  <c r="N82" i="1" l="1"/>
  <c r="CJ14" i="1"/>
  <c r="CK14" i="1"/>
  <c r="EG13" i="1"/>
  <c r="EH13" i="1"/>
  <c r="EN13" i="1"/>
  <c r="EO13" i="1"/>
  <c r="EP13" i="1" s="1"/>
  <c r="CI15" i="1"/>
  <c r="AY58" i="1"/>
  <c r="AY82" i="1"/>
  <c r="CI16" i="1"/>
  <c r="AX85" i="1"/>
  <c r="CI14" i="1"/>
  <c r="CP14" i="1"/>
  <c r="CK19" i="1"/>
  <c r="BO18" i="1"/>
  <c r="BN81" i="1"/>
  <c r="CI20" i="1"/>
  <c r="BP19" i="1"/>
  <c r="CR13" i="1"/>
  <c r="CQ13" i="1"/>
  <c r="CL13" i="1"/>
  <c r="EM12" i="1"/>
  <c r="EL12" i="1"/>
  <c r="EK12" i="1"/>
  <c r="EJ12" i="1"/>
  <c r="EI12" i="1"/>
  <c r="EE12" i="1"/>
  <c r="ED12" i="1"/>
  <c r="EF12" i="1" s="1"/>
  <c r="EC12" i="1"/>
  <c r="DA12" i="1"/>
  <c r="CW12" i="1"/>
  <c r="CK13" i="1" l="1"/>
  <c r="N81" i="1"/>
  <c r="CJ13" i="1"/>
  <c r="CI13" i="1" s="1"/>
  <c r="EN12" i="1"/>
  <c r="EO12" i="1"/>
  <c r="EP12" i="1" s="1"/>
  <c r="EG12" i="1"/>
  <c r="EH12" i="1" s="1"/>
  <c r="AY81" i="1"/>
  <c r="CJ20" i="1"/>
  <c r="CI19" i="1"/>
  <c r="E20" i="1"/>
  <c r="CP13" i="1"/>
  <c r="BN85" i="1"/>
  <c r="BO82" i="1"/>
  <c r="BO58" i="1"/>
  <c r="BP18" i="1"/>
  <c r="CK18" i="1"/>
  <c r="CR12" i="1"/>
  <c r="CQ12" i="1"/>
  <c r="CL12" i="1"/>
  <c r="EM11" i="1"/>
  <c r="EL11" i="1"/>
  <c r="EK11" i="1"/>
  <c r="EJ11" i="1"/>
  <c r="EI11" i="1"/>
  <c r="EE11" i="1"/>
  <c r="ED11" i="1"/>
  <c r="EF11" i="1" s="1"/>
  <c r="EC11" i="1"/>
  <c r="DA11" i="1"/>
  <c r="CW11" i="1"/>
  <c r="CJ12" i="1" l="1"/>
  <c r="N85" i="1"/>
  <c r="EG11" i="1"/>
  <c r="EH11" i="1" s="1"/>
  <c r="EN11" i="1"/>
  <c r="EO11" i="1"/>
  <c r="CK12" i="1"/>
  <c r="AY85" i="1"/>
  <c r="E19" i="1"/>
  <c r="CI18" i="1"/>
  <c r="CP12" i="1"/>
  <c r="BO81" i="1"/>
  <c r="CJ19" i="1"/>
  <c r="CK82" i="1"/>
  <c r="BP82" i="1"/>
  <c r="BP58" i="1"/>
  <c r="CR11" i="1"/>
  <c r="CQ11" i="1"/>
  <c r="CL11" i="1"/>
  <c r="EM10" i="1"/>
  <c r="EL10" i="1"/>
  <c r="EK10" i="1"/>
  <c r="EJ10" i="1"/>
  <c r="EI10" i="1"/>
  <c r="EE10" i="1"/>
  <c r="ED10" i="1"/>
  <c r="EF10" i="1" s="1"/>
  <c r="EC10" i="1"/>
  <c r="DA10" i="1"/>
  <c r="CW10" i="1"/>
  <c r="EP11" i="1" l="1"/>
  <c r="CI12" i="1"/>
  <c r="CJ11" i="1"/>
  <c r="EN10" i="1"/>
  <c r="CK11" i="1"/>
  <c r="CI11" i="1" s="1"/>
  <c r="CJ18" i="1"/>
  <c r="CI82" i="1"/>
  <c r="CI58" i="1"/>
  <c r="EG10" i="1"/>
  <c r="EH10" i="1" s="1"/>
  <c r="EO10" i="1"/>
  <c r="BP81" i="1"/>
  <c r="BO85" i="1"/>
  <c r="E18" i="1"/>
  <c r="CP11" i="1"/>
  <c r="CR10" i="1"/>
  <c r="CQ10" i="1"/>
  <c r="CL10" i="1"/>
  <c r="EE9" i="1"/>
  <c r="ED9" i="1"/>
  <c r="EF9" i="1" s="1"/>
  <c r="EC9" i="1"/>
  <c r="EM8" i="1"/>
  <c r="EL8" i="1"/>
  <c r="EK8" i="1"/>
  <c r="EJ8" i="1"/>
  <c r="EI8" i="1"/>
  <c r="EE8" i="1"/>
  <c r="ED8" i="1"/>
  <c r="EF8" i="1" s="1"/>
  <c r="EC8" i="1"/>
  <c r="DA8" i="1"/>
  <c r="CW8" i="1"/>
  <c r="EP10" i="1" l="1"/>
  <c r="EG9" i="1"/>
  <c r="EO8" i="1"/>
  <c r="CP10" i="1"/>
  <c r="CK10" i="1"/>
  <c r="CJ10" i="1"/>
  <c r="EH9" i="1"/>
  <c r="EG8" i="1"/>
  <c r="EH8" i="1" s="1"/>
  <c r="CJ82" i="1"/>
  <c r="CI81" i="1"/>
  <c r="E82" i="1"/>
  <c r="BP85" i="1"/>
  <c r="CR8" i="1"/>
  <c r="CQ8" i="1"/>
  <c r="CP8" i="1"/>
  <c r="CL8" i="1"/>
  <c r="CK8" i="1"/>
  <c r="CJ8" i="1"/>
  <c r="EM7" i="1"/>
  <c r="EL7" i="1"/>
  <c r="EK7" i="1"/>
  <c r="EJ7" i="1"/>
  <c r="EI7" i="1"/>
  <c r="EE7" i="1"/>
  <c r="ED7" i="1"/>
  <c r="EC7" i="1"/>
  <c r="DA7" i="1"/>
  <c r="CW7" i="1"/>
  <c r="CI10" i="1" l="1"/>
  <c r="CI8" i="1"/>
  <c r="EG7" i="1"/>
  <c r="EO7" i="1"/>
  <c r="EF7" i="1"/>
  <c r="EH7" i="1" s="1"/>
  <c r="CI85" i="1"/>
  <c r="CR7" i="1"/>
  <c r="CQ7" i="1"/>
  <c r="CL7" i="1"/>
  <c r="CK7" i="1"/>
  <c r="CJ7" i="1"/>
  <c r="EM6" i="1"/>
  <c r="EL6" i="1"/>
  <c r="EK6" i="1"/>
  <c r="EJ6" i="1"/>
  <c r="EI6" i="1"/>
  <c r="EE6" i="1"/>
  <c r="ED6" i="1"/>
  <c r="EF6" i="1" s="1"/>
  <c r="EC6" i="1"/>
  <c r="DA6" i="1"/>
  <c r="CW6" i="1"/>
  <c r="EN6" i="1" l="1"/>
  <c r="EO6" i="1"/>
  <c r="EP6" i="1" s="1"/>
  <c r="EG6" i="1"/>
  <c r="EH6" i="1" s="1"/>
  <c r="CI7" i="1"/>
  <c r="CP7" i="1"/>
  <c r="CR6" i="1"/>
  <c r="CQ6" i="1"/>
  <c r="CL6" i="1"/>
  <c r="CK6" i="1"/>
  <c r="CJ6" i="1"/>
  <c r="CC214" i="3"/>
  <c r="CB214" i="3"/>
  <c r="CA214" i="3"/>
  <c r="BZ214" i="3"/>
  <c r="BY214" i="3"/>
  <c r="BX214" i="3"/>
  <c r="BW214" i="3"/>
  <c r="BV214" i="3"/>
  <c r="BT214" i="3"/>
  <c r="BS214" i="3"/>
  <c r="BR214" i="3"/>
  <c r="BQ214" i="3"/>
  <c r="BP214" i="3"/>
  <c r="BO214" i="3"/>
  <c r="BN214" i="3"/>
  <c r="BM214" i="3"/>
  <c r="BL214" i="3"/>
  <c r="BK214" i="3"/>
  <c r="BJ214" i="3"/>
  <c r="BI214" i="3"/>
  <c r="BH214" i="3"/>
  <c r="BG214" i="3"/>
  <c r="BF214" i="3"/>
  <c r="BE214" i="3"/>
  <c r="BD214" i="3"/>
  <c r="BC214" i="3"/>
  <c r="BB214" i="3"/>
  <c r="BA214" i="3"/>
  <c r="AZ214" i="3"/>
  <c r="AY214" i="3"/>
  <c r="AX214" i="3"/>
  <c r="AV214" i="3"/>
  <c r="AU214" i="3"/>
  <c r="AT214" i="3"/>
  <c r="AS214" i="3"/>
  <c r="AR214" i="3"/>
  <c r="AQ214" i="3"/>
  <c r="AP214" i="3"/>
  <c r="AO214" i="3"/>
  <c r="AN214" i="3"/>
  <c r="AM214" i="3"/>
  <c r="AL214" i="3"/>
  <c r="AK214" i="3"/>
  <c r="AJ214" i="3"/>
  <c r="AI214" i="3"/>
  <c r="AG214" i="3"/>
  <c r="AF214" i="3"/>
  <c r="AE214" i="3"/>
  <c r="AD214" i="3"/>
  <c r="AB214" i="3"/>
  <c r="AA214" i="3"/>
  <c r="Z214" i="3"/>
  <c r="Y214" i="3"/>
  <c r="W214" i="3"/>
  <c r="V214" i="3"/>
  <c r="U214" i="3"/>
  <c r="T214" i="3"/>
  <c r="S214" i="3"/>
  <c r="R214" i="3"/>
  <c r="Q214" i="3"/>
  <c r="O214" i="3"/>
  <c r="N214" i="3"/>
  <c r="L214" i="3"/>
  <c r="K214" i="3"/>
  <c r="J214" i="3"/>
  <c r="I214" i="3"/>
  <c r="H214" i="3"/>
  <c r="G214" i="3"/>
  <c r="BT211" i="3"/>
  <c r="F211" i="3" s="1"/>
  <c r="BN211" i="3"/>
  <c r="BM211" i="3"/>
  <c r="BL211" i="3"/>
  <c r="BK211" i="3"/>
  <c r="AZ211" i="3"/>
  <c r="AX211" i="3"/>
  <c r="AV211" i="3"/>
  <c r="AU211" i="3"/>
  <c r="AT211" i="3"/>
  <c r="AS211" i="3"/>
  <c r="AR211" i="3"/>
  <c r="AQ211" i="3"/>
  <c r="AP211" i="3"/>
  <c r="AO211" i="3"/>
  <c r="AN211" i="3"/>
  <c r="AM211" i="3"/>
  <c r="AL211" i="3"/>
  <c r="AK211" i="3"/>
  <c r="AJ211" i="3"/>
  <c r="AI211" i="3"/>
  <c r="AG211" i="3"/>
  <c r="AF211" i="3"/>
  <c r="AE211" i="3"/>
  <c r="AD211" i="3"/>
  <c r="AB211" i="3"/>
  <c r="AA211" i="3"/>
  <c r="Z211" i="3"/>
  <c r="Y211" i="3"/>
  <c r="W211" i="3"/>
  <c r="V211" i="3"/>
  <c r="U211" i="3"/>
  <c r="T211" i="3"/>
  <c r="S211" i="3"/>
  <c r="R211" i="3"/>
  <c r="Q211" i="3"/>
  <c r="L211" i="3"/>
  <c r="K211" i="3"/>
  <c r="J211" i="3"/>
  <c r="I211" i="3"/>
  <c r="H211" i="3"/>
  <c r="G211" i="3"/>
  <c r="BT210" i="3"/>
  <c r="BN210" i="3"/>
  <c r="BM210" i="3"/>
  <c r="BL210" i="3"/>
  <c r="BK210" i="3"/>
  <c r="AV210" i="3"/>
  <c r="AU210" i="3"/>
  <c r="AT210" i="3"/>
  <c r="AS210" i="3"/>
  <c r="AR210" i="3"/>
  <c r="AQ210" i="3"/>
  <c r="AP210" i="3"/>
  <c r="AO210" i="3"/>
  <c r="AN210" i="3"/>
  <c r="AM210" i="3"/>
  <c r="AI210" i="3"/>
  <c r="L210" i="3"/>
  <c r="K210" i="3"/>
  <c r="J210" i="3"/>
  <c r="I210" i="3"/>
  <c r="H210" i="3"/>
  <c r="G210" i="3"/>
  <c r="F210" i="3"/>
  <c r="CM209" i="3"/>
  <c r="CL209" i="3"/>
  <c r="CI209" i="3"/>
  <c r="CH209" i="3"/>
  <c r="BN209" i="3"/>
  <c r="AV209" i="3"/>
  <c r="AU209" i="3"/>
  <c r="AT209" i="3"/>
  <c r="AS209" i="3"/>
  <c r="AR209" i="3"/>
  <c r="AQ209" i="3"/>
  <c r="AP209" i="3"/>
  <c r="AO209" i="3"/>
  <c r="AN209" i="3"/>
  <c r="AM209" i="3"/>
  <c r="L209" i="3"/>
  <c r="K209" i="3"/>
  <c r="J209" i="3"/>
  <c r="I209" i="3"/>
  <c r="H209" i="3"/>
  <c r="G209" i="3"/>
  <c r="E209" i="3"/>
  <c r="BY208" i="3"/>
  <c r="BX208" i="3"/>
  <c r="BW208" i="3"/>
  <c r="BV208" i="3"/>
  <c r="BT208" i="3"/>
  <c r="BN208" i="3"/>
  <c r="BM208" i="3"/>
  <c r="BL208" i="3"/>
  <c r="BK208" i="3"/>
  <c r="AZ208" i="3"/>
  <c r="AX208" i="3"/>
  <c r="AV208" i="3"/>
  <c r="AU208" i="3"/>
  <c r="AT208" i="3"/>
  <c r="AS208" i="3"/>
  <c r="AR208" i="3"/>
  <c r="AQ208" i="3"/>
  <c r="AP208" i="3"/>
  <c r="AO208" i="3"/>
  <c r="AN208" i="3"/>
  <c r="AM208" i="3"/>
  <c r="AL208" i="3"/>
  <c r="AK208" i="3"/>
  <c r="AJ208" i="3"/>
  <c r="AI208" i="3"/>
  <c r="AG208" i="3"/>
  <c r="AF208" i="3"/>
  <c r="AE208" i="3"/>
  <c r="AD208" i="3"/>
  <c r="AB208" i="3"/>
  <c r="AA208" i="3"/>
  <c r="Z208" i="3"/>
  <c r="Y208" i="3"/>
  <c r="W208" i="3"/>
  <c r="V208" i="3"/>
  <c r="U208" i="3"/>
  <c r="T208" i="3"/>
  <c r="S208" i="3"/>
  <c r="R208" i="3"/>
  <c r="Q208" i="3"/>
  <c r="L208" i="3"/>
  <c r="K208" i="3"/>
  <c r="J208" i="3"/>
  <c r="I208" i="3"/>
  <c r="H208" i="3"/>
  <c r="G208" i="3"/>
  <c r="F208" i="3"/>
  <c r="BY207" i="3"/>
  <c r="BX207" i="3"/>
  <c r="BW207" i="3"/>
  <c r="BV207" i="3"/>
  <c r="BT207" i="3"/>
  <c r="BN207" i="3"/>
  <c r="BM207" i="3"/>
  <c r="BL207" i="3"/>
  <c r="BK207" i="3"/>
  <c r="AV207" i="3"/>
  <c r="AU207" i="3"/>
  <c r="AT207" i="3"/>
  <c r="AS207" i="3"/>
  <c r="AR207" i="3"/>
  <c r="AQ207" i="3"/>
  <c r="AP207" i="3"/>
  <c r="AO207" i="3"/>
  <c r="AN207" i="3"/>
  <c r="AM207" i="3"/>
  <c r="AI207" i="3"/>
  <c r="L207" i="3"/>
  <c r="K207" i="3"/>
  <c r="J207" i="3"/>
  <c r="I207" i="3"/>
  <c r="H207" i="3"/>
  <c r="G207" i="3"/>
  <c r="F207" i="3"/>
  <c r="CM206" i="3"/>
  <c r="CL206" i="3"/>
  <c r="CI206" i="3"/>
  <c r="CH206" i="3"/>
  <c r="CG206" i="3"/>
  <c r="BN206" i="3"/>
  <c r="AV206" i="3"/>
  <c r="AU206" i="3"/>
  <c r="AT206" i="3"/>
  <c r="AS206" i="3"/>
  <c r="AR206" i="3"/>
  <c r="AQ206" i="3"/>
  <c r="AP206" i="3"/>
  <c r="AO206" i="3"/>
  <c r="AN206" i="3"/>
  <c r="AM206" i="3"/>
  <c r="L206" i="3"/>
  <c r="K206" i="3"/>
  <c r="J206" i="3"/>
  <c r="I206" i="3"/>
  <c r="H206" i="3"/>
  <c r="G206" i="3"/>
  <c r="BY205" i="3"/>
  <c r="BX205" i="3"/>
  <c r="BW205" i="3"/>
  <c r="BV205" i="3"/>
  <c r="BT205" i="3"/>
  <c r="BN205" i="3"/>
  <c r="BM205" i="3"/>
  <c r="BL205" i="3"/>
  <c r="BK205" i="3"/>
  <c r="AV205" i="3"/>
  <c r="AU205" i="3"/>
  <c r="AT205" i="3"/>
  <c r="AS205" i="3"/>
  <c r="AR205" i="3"/>
  <c r="AQ205" i="3"/>
  <c r="AP205" i="3"/>
  <c r="AO205" i="3"/>
  <c r="AN205" i="3"/>
  <c r="AM205" i="3"/>
  <c r="AL205" i="3"/>
  <c r="AK205" i="3"/>
  <c r="AJ205" i="3"/>
  <c r="AI205" i="3"/>
  <c r="AG205" i="3"/>
  <c r="AF205" i="3"/>
  <c r="AE205" i="3"/>
  <c r="AD205" i="3"/>
  <c r="AB205" i="3"/>
  <c r="AA205" i="3"/>
  <c r="Z205" i="3"/>
  <c r="Y205" i="3"/>
  <c r="W205" i="3"/>
  <c r="V205" i="3"/>
  <c r="U205" i="3"/>
  <c r="T205" i="3"/>
  <c r="S205" i="3"/>
  <c r="R205" i="3"/>
  <c r="Q205" i="3"/>
  <c r="L205" i="3"/>
  <c r="K205" i="3"/>
  <c r="J205" i="3"/>
  <c r="I205" i="3"/>
  <c r="H205" i="3"/>
  <c r="G205" i="3"/>
  <c r="F205" i="3"/>
  <c r="BY204" i="3"/>
  <c r="BX204" i="3"/>
  <c r="BW204" i="3"/>
  <c r="BV204" i="3"/>
  <c r="BT204" i="3"/>
  <c r="BN204" i="3"/>
  <c r="BM204" i="3"/>
  <c r="BL204" i="3"/>
  <c r="BK204" i="3"/>
  <c r="AV204" i="3"/>
  <c r="AU204" i="3"/>
  <c r="AT204" i="3"/>
  <c r="AS204" i="3"/>
  <c r="AR204" i="3"/>
  <c r="AQ204" i="3"/>
  <c r="AP204" i="3"/>
  <c r="AO204" i="3"/>
  <c r="AN204" i="3"/>
  <c r="AM204" i="3"/>
  <c r="AI204" i="3"/>
  <c r="L204" i="3"/>
  <c r="K204" i="3"/>
  <c r="J204" i="3"/>
  <c r="I204" i="3"/>
  <c r="H204" i="3"/>
  <c r="G204" i="3"/>
  <c r="F204" i="3"/>
  <c r="CM203" i="3"/>
  <c r="CL203" i="3"/>
  <c r="CI203" i="3"/>
  <c r="CH203" i="3"/>
  <c r="CG203" i="3"/>
  <c r="BN203" i="3"/>
  <c r="AV203" i="3"/>
  <c r="AU203" i="3"/>
  <c r="AT203" i="3"/>
  <c r="AS203" i="3"/>
  <c r="AR203" i="3"/>
  <c r="AQ203" i="3"/>
  <c r="AP203" i="3"/>
  <c r="AO203" i="3"/>
  <c r="AN203" i="3"/>
  <c r="AM203" i="3"/>
  <c r="L203" i="3"/>
  <c r="K203" i="3"/>
  <c r="J203" i="3"/>
  <c r="I203" i="3"/>
  <c r="H203" i="3"/>
  <c r="G203" i="3"/>
  <c r="CC199" i="3"/>
  <c r="DO199" i="3" s="1"/>
  <c r="CB199" i="3"/>
  <c r="CA199" i="3"/>
  <c r="BY199" i="3"/>
  <c r="DE199" i="3" s="1"/>
  <c r="BX199" i="3"/>
  <c r="BW199" i="3"/>
  <c r="BT199" i="3"/>
  <c r="BS199" i="3"/>
  <c r="BR199" i="3"/>
  <c r="BN199" i="3"/>
  <c r="BM199" i="3"/>
  <c r="BG199" i="3"/>
  <c r="BF199" i="3"/>
  <c r="BE199" i="3"/>
  <c r="BD199" i="3"/>
  <c r="BC199" i="3"/>
  <c r="BB199" i="3"/>
  <c r="BA199" i="3"/>
  <c r="AZ199" i="3"/>
  <c r="AY199" i="3"/>
  <c r="AX199" i="3"/>
  <c r="AV199" i="3"/>
  <c r="AU199" i="3"/>
  <c r="AT199" i="3"/>
  <c r="AS199" i="3"/>
  <c r="AR199" i="3"/>
  <c r="AQ199" i="3"/>
  <c r="AP199" i="3"/>
  <c r="AO199" i="3"/>
  <c r="AN199" i="3"/>
  <c r="AM199" i="3"/>
  <c r="AL199" i="3"/>
  <c r="AK199" i="3"/>
  <c r="AJ199" i="3"/>
  <c r="AI199" i="3"/>
  <c r="AG199" i="3"/>
  <c r="AF199" i="3"/>
  <c r="AE199" i="3"/>
  <c r="AD199" i="3"/>
  <c r="AB199" i="3"/>
  <c r="AA199" i="3"/>
  <c r="Z199" i="3"/>
  <c r="Y199" i="3"/>
  <c r="W199" i="3"/>
  <c r="V199" i="3"/>
  <c r="U199" i="3"/>
  <c r="T199" i="3"/>
  <c r="S199" i="3"/>
  <c r="R199" i="3"/>
  <c r="Q199" i="3"/>
  <c r="O199" i="3"/>
  <c r="N199" i="3"/>
  <c r="L199" i="3"/>
  <c r="K199" i="3"/>
  <c r="J199" i="3"/>
  <c r="I199" i="3"/>
  <c r="H199" i="3"/>
  <c r="G199" i="3"/>
  <c r="CC198" i="3"/>
  <c r="DO198" i="3" s="1"/>
  <c r="CB198" i="3"/>
  <c r="CA198" i="3"/>
  <c r="BY198" i="3"/>
  <c r="DE198" i="3" s="1"/>
  <c r="BX198" i="3"/>
  <c r="BW198" i="3"/>
  <c r="BT198" i="3"/>
  <c r="BS198" i="3"/>
  <c r="BR198" i="3"/>
  <c r="BN198" i="3"/>
  <c r="BM198" i="3"/>
  <c r="BG198" i="3"/>
  <c r="BF198" i="3"/>
  <c r="BE198" i="3"/>
  <c r="BD198" i="3"/>
  <c r="BC198" i="3"/>
  <c r="BB198" i="3"/>
  <c r="BA198" i="3"/>
  <c r="AZ198" i="3"/>
  <c r="AY198" i="3"/>
  <c r="AX198" i="3"/>
  <c r="AV198" i="3"/>
  <c r="AU198" i="3"/>
  <c r="AT198" i="3"/>
  <c r="AS198" i="3"/>
  <c r="AR198" i="3"/>
  <c r="AQ198" i="3"/>
  <c r="AP198" i="3"/>
  <c r="AO198" i="3"/>
  <c r="AN198" i="3"/>
  <c r="AM198" i="3"/>
  <c r="AL198" i="3"/>
  <c r="AK198" i="3"/>
  <c r="AJ198" i="3"/>
  <c r="AI198" i="3"/>
  <c r="AG198" i="3"/>
  <c r="AF198" i="3"/>
  <c r="AE198" i="3"/>
  <c r="AD198" i="3"/>
  <c r="AB198" i="3"/>
  <c r="AA198" i="3"/>
  <c r="Z198" i="3"/>
  <c r="Y198" i="3"/>
  <c r="W198" i="3"/>
  <c r="V198" i="3"/>
  <c r="U198" i="3"/>
  <c r="T198" i="3"/>
  <c r="S198" i="3"/>
  <c r="R198" i="3"/>
  <c r="Q198" i="3"/>
  <c r="O198" i="3"/>
  <c r="N198" i="3"/>
  <c r="L198" i="3"/>
  <c r="K198" i="3"/>
  <c r="J198" i="3"/>
  <c r="I198" i="3"/>
  <c r="H198" i="3"/>
  <c r="G198" i="3"/>
  <c r="CC197" i="3"/>
  <c r="DO197" i="3" s="1"/>
  <c r="CB197" i="3"/>
  <c r="CA197" i="3"/>
  <c r="BY197" i="3"/>
  <c r="DE197" i="3" s="1"/>
  <c r="BX197" i="3"/>
  <c r="BW197" i="3"/>
  <c r="BT197" i="3"/>
  <c r="BS197" i="3"/>
  <c r="BR197" i="3"/>
  <c r="BN197" i="3"/>
  <c r="BM197" i="3"/>
  <c r="BG197" i="3"/>
  <c r="BF197" i="3"/>
  <c r="BE197" i="3"/>
  <c r="BD197" i="3"/>
  <c r="BC197" i="3"/>
  <c r="BB197" i="3"/>
  <c r="BA197" i="3"/>
  <c r="AZ197" i="3"/>
  <c r="AY197" i="3"/>
  <c r="AX197" i="3"/>
  <c r="AV197" i="3"/>
  <c r="AU197" i="3"/>
  <c r="AT197" i="3"/>
  <c r="AS197" i="3"/>
  <c r="AR197" i="3"/>
  <c r="AQ197" i="3"/>
  <c r="AP197" i="3"/>
  <c r="AO197" i="3"/>
  <c r="AN197" i="3"/>
  <c r="AM197" i="3"/>
  <c r="AL197" i="3"/>
  <c r="AK197" i="3"/>
  <c r="AJ197" i="3"/>
  <c r="AI197" i="3"/>
  <c r="AG197" i="3"/>
  <c r="AF197" i="3"/>
  <c r="AE197" i="3"/>
  <c r="AD197" i="3"/>
  <c r="AB197" i="3"/>
  <c r="AA197" i="3"/>
  <c r="Z197" i="3"/>
  <c r="Y197" i="3"/>
  <c r="W197" i="3"/>
  <c r="V197" i="3"/>
  <c r="U197" i="3"/>
  <c r="T197" i="3"/>
  <c r="S197" i="3"/>
  <c r="R197" i="3"/>
  <c r="Q197" i="3"/>
  <c r="O197" i="3"/>
  <c r="N197" i="3"/>
  <c r="L197" i="3"/>
  <c r="K197" i="3"/>
  <c r="J197" i="3"/>
  <c r="I197" i="3"/>
  <c r="H197" i="3"/>
  <c r="G197" i="3"/>
  <c r="DO196" i="3"/>
  <c r="DN196" i="3"/>
  <c r="DM196" i="3"/>
  <c r="DL196" i="3" s="1"/>
  <c r="DK196" i="3"/>
  <c r="DJ196" i="3"/>
  <c r="DI196" i="3"/>
  <c r="DG196" i="3"/>
  <c r="DE196" i="3"/>
  <c r="DD196" i="3"/>
  <c r="DC196" i="3"/>
  <c r="BU195" i="3"/>
  <c r="BT195" i="3"/>
  <c r="BS195" i="3"/>
  <c r="BR195" i="3"/>
  <c r="BN195" i="3"/>
  <c r="BM195" i="3"/>
  <c r="BL195" i="3"/>
  <c r="BK195" i="3"/>
  <c r="BJ195" i="3"/>
  <c r="BI195" i="3"/>
  <c r="BH195" i="3"/>
  <c r="BG195" i="3"/>
  <c r="BF195" i="3"/>
  <c r="BE195" i="3"/>
  <c r="BD195" i="3"/>
  <c r="BC195" i="3"/>
  <c r="BB195" i="3"/>
  <c r="BA195" i="3"/>
  <c r="AZ195" i="3"/>
  <c r="AY195" i="3"/>
  <c r="AX195" i="3"/>
  <c r="AV195" i="3"/>
  <c r="AU195" i="3"/>
  <c r="AT195" i="3"/>
  <c r="AS195" i="3"/>
  <c r="AR195" i="3"/>
  <c r="AQ195" i="3"/>
  <c r="AP195" i="3"/>
  <c r="AO195" i="3"/>
  <c r="AN195" i="3"/>
  <c r="AM195" i="3"/>
  <c r="AL195" i="3"/>
  <c r="AK195" i="3"/>
  <c r="AJ195" i="3"/>
  <c r="AI195" i="3"/>
  <c r="AG195" i="3"/>
  <c r="AF195" i="3"/>
  <c r="AE195" i="3"/>
  <c r="AD195" i="3"/>
  <c r="AB195" i="3"/>
  <c r="AA195" i="3"/>
  <c r="Z195" i="3"/>
  <c r="Y195" i="3"/>
  <c r="W195" i="3"/>
  <c r="V195" i="3"/>
  <c r="U195" i="3"/>
  <c r="T195" i="3"/>
  <c r="S195" i="3"/>
  <c r="R195" i="3"/>
  <c r="Q195" i="3"/>
  <c r="O195" i="3"/>
  <c r="N195" i="3"/>
  <c r="L195" i="3"/>
  <c r="K195" i="3"/>
  <c r="J195" i="3"/>
  <c r="I195" i="3"/>
  <c r="H195" i="3"/>
  <c r="G195" i="3"/>
  <c r="E195" i="3"/>
  <c r="D195" i="3"/>
  <c r="BU194" i="3"/>
  <c r="BN194" i="3"/>
  <c r="AV194" i="3"/>
  <c r="AU194" i="3"/>
  <c r="AT194" i="3"/>
  <c r="AS194" i="3"/>
  <c r="AR194" i="3"/>
  <c r="AQ194" i="3"/>
  <c r="AP194" i="3"/>
  <c r="AO194" i="3"/>
  <c r="AN194" i="3"/>
  <c r="AM194" i="3"/>
  <c r="AL194" i="3"/>
  <c r="AK194" i="3"/>
  <c r="AJ194" i="3"/>
  <c r="AI194" i="3"/>
  <c r="AG194" i="3"/>
  <c r="AF194" i="3"/>
  <c r="AE194" i="3"/>
  <c r="AD194" i="3"/>
  <c r="AB194" i="3"/>
  <c r="AA194" i="3"/>
  <c r="Z194" i="3"/>
  <c r="Y194" i="3"/>
  <c r="W194" i="3"/>
  <c r="V194" i="3"/>
  <c r="U194" i="3"/>
  <c r="T194" i="3"/>
  <c r="S194" i="3"/>
  <c r="R194" i="3"/>
  <c r="Q194" i="3"/>
  <c r="O194" i="3"/>
  <c r="L194" i="3"/>
  <c r="K194" i="3"/>
  <c r="J194" i="3"/>
  <c r="I194" i="3"/>
  <c r="H194" i="3"/>
  <c r="G194" i="3"/>
  <c r="E194" i="3"/>
  <c r="D194" i="3"/>
  <c r="CC193" i="3"/>
  <c r="CB193" i="3"/>
  <c r="CA193" i="3"/>
  <c r="BZ193" i="3"/>
  <c r="BY193" i="3"/>
  <c r="BX193" i="3"/>
  <c r="BW193" i="3"/>
  <c r="BV193" i="3"/>
  <c r="BU193" i="3"/>
  <c r="BT193" i="3"/>
  <c r="BS193" i="3"/>
  <c r="BR193" i="3"/>
  <c r="BQ193" i="3"/>
  <c r="BP193" i="3"/>
  <c r="BO193" i="3"/>
  <c r="BN193" i="3"/>
  <c r="BM193" i="3"/>
  <c r="BL193" i="3"/>
  <c r="BK193" i="3"/>
  <c r="BJ193" i="3"/>
  <c r="BI193" i="3"/>
  <c r="BH193" i="3"/>
  <c r="BG193" i="3"/>
  <c r="BF193" i="3"/>
  <c r="BE193" i="3"/>
  <c r="BD193" i="3"/>
  <c r="BC193" i="3"/>
  <c r="BB193" i="3"/>
  <c r="BA193" i="3"/>
  <c r="AZ193" i="3"/>
  <c r="AY193" i="3"/>
  <c r="AX193" i="3"/>
  <c r="AV193" i="3"/>
  <c r="AU193" i="3"/>
  <c r="AT193" i="3"/>
  <c r="AS193" i="3"/>
  <c r="AR193" i="3"/>
  <c r="AQ193" i="3"/>
  <c r="AP193" i="3"/>
  <c r="AO193" i="3"/>
  <c r="AN193" i="3"/>
  <c r="AM193" i="3"/>
  <c r="AL193" i="3"/>
  <c r="AK193" i="3"/>
  <c r="AJ193" i="3"/>
  <c r="AI193" i="3"/>
  <c r="AG193" i="3"/>
  <c r="AF193" i="3"/>
  <c r="AE193" i="3"/>
  <c r="AD193" i="3"/>
  <c r="AB193" i="3"/>
  <c r="AA193" i="3"/>
  <c r="Z193" i="3"/>
  <c r="Y193" i="3"/>
  <c r="W193" i="3"/>
  <c r="V193" i="3"/>
  <c r="U193" i="3"/>
  <c r="T193" i="3"/>
  <c r="S193" i="3"/>
  <c r="R193" i="3"/>
  <c r="Q193" i="3"/>
  <c r="O193" i="3"/>
  <c r="N193" i="3"/>
  <c r="L193" i="3"/>
  <c r="K193" i="3"/>
  <c r="J193" i="3"/>
  <c r="I193" i="3"/>
  <c r="H193" i="3"/>
  <c r="G193" i="3"/>
  <c r="E193" i="3"/>
  <c r="D193" i="3"/>
  <c r="BU192" i="3"/>
  <c r="BN192" i="3"/>
  <c r="AV192" i="3"/>
  <c r="AU192" i="3"/>
  <c r="AT192" i="3"/>
  <c r="AS192" i="3"/>
  <c r="AR192" i="3"/>
  <c r="AQ192" i="3"/>
  <c r="AP192" i="3"/>
  <c r="AO192" i="3"/>
  <c r="AN192" i="3"/>
  <c r="AM192" i="3"/>
  <c r="AL192" i="3"/>
  <c r="AK192" i="3"/>
  <c r="AJ192" i="3"/>
  <c r="AI192" i="3"/>
  <c r="AG192" i="3"/>
  <c r="AF192" i="3"/>
  <c r="AE192" i="3"/>
  <c r="AD192" i="3"/>
  <c r="AB192" i="3"/>
  <c r="AA192" i="3"/>
  <c r="Z192" i="3"/>
  <c r="Y192" i="3"/>
  <c r="W192" i="3"/>
  <c r="V192" i="3"/>
  <c r="U192" i="3"/>
  <c r="T192" i="3"/>
  <c r="S192" i="3"/>
  <c r="R192" i="3"/>
  <c r="Q192" i="3"/>
  <c r="O192" i="3"/>
  <c r="L192" i="3"/>
  <c r="K192" i="3"/>
  <c r="J192" i="3"/>
  <c r="I192" i="3"/>
  <c r="H192" i="3"/>
  <c r="G192" i="3"/>
  <c r="D192" i="3"/>
  <c r="BU191" i="3"/>
  <c r="BN191" i="3"/>
  <c r="AV191" i="3"/>
  <c r="AU191" i="3"/>
  <c r="AT191" i="3"/>
  <c r="AS191" i="3"/>
  <c r="AR191" i="3"/>
  <c r="AQ191" i="3"/>
  <c r="AP191" i="3"/>
  <c r="AO191" i="3"/>
  <c r="AN191" i="3"/>
  <c r="AM191" i="3"/>
  <c r="AL191" i="3"/>
  <c r="AK191" i="3"/>
  <c r="AJ191" i="3"/>
  <c r="AI191" i="3"/>
  <c r="AG191" i="3"/>
  <c r="AF191" i="3"/>
  <c r="AE191" i="3"/>
  <c r="AD191" i="3"/>
  <c r="AB191" i="3"/>
  <c r="AA191" i="3"/>
  <c r="Z191" i="3"/>
  <c r="Y191" i="3"/>
  <c r="W191" i="3"/>
  <c r="V191" i="3"/>
  <c r="U191" i="3"/>
  <c r="T191" i="3"/>
  <c r="S191" i="3"/>
  <c r="R191" i="3"/>
  <c r="Q191" i="3"/>
  <c r="O191" i="3"/>
  <c r="L191" i="3"/>
  <c r="K191" i="3"/>
  <c r="J191" i="3"/>
  <c r="I191" i="3"/>
  <c r="H191" i="3"/>
  <c r="G191" i="3"/>
  <c r="D191" i="3"/>
  <c r="BU190" i="3"/>
  <c r="BN190" i="3"/>
  <c r="AV190" i="3"/>
  <c r="AU190" i="3"/>
  <c r="AT190" i="3"/>
  <c r="AS190" i="3"/>
  <c r="AR190" i="3"/>
  <c r="AQ190" i="3"/>
  <c r="AP190" i="3"/>
  <c r="AO190" i="3"/>
  <c r="AN190" i="3"/>
  <c r="AM190" i="3"/>
  <c r="AL190" i="3"/>
  <c r="AK190" i="3"/>
  <c r="AJ190" i="3"/>
  <c r="AI190" i="3"/>
  <c r="AG190" i="3"/>
  <c r="AF190" i="3"/>
  <c r="AE190" i="3"/>
  <c r="AD190" i="3"/>
  <c r="AB190" i="3"/>
  <c r="AA190" i="3"/>
  <c r="Z190" i="3"/>
  <c r="Y190" i="3"/>
  <c r="W190" i="3"/>
  <c r="V190" i="3"/>
  <c r="U190" i="3"/>
  <c r="T190" i="3"/>
  <c r="S190" i="3"/>
  <c r="R190" i="3"/>
  <c r="Q190" i="3"/>
  <c r="O190" i="3"/>
  <c r="L190" i="3"/>
  <c r="K190" i="3"/>
  <c r="J190" i="3"/>
  <c r="I190" i="3"/>
  <c r="H190" i="3"/>
  <c r="G190" i="3"/>
  <c r="E190" i="3"/>
  <c r="D190" i="3"/>
  <c r="CC189" i="3"/>
  <c r="CB189" i="3"/>
  <c r="CA189" i="3"/>
  <c r="BZ189" i="3"/>
  <c r="BY189" i="3"/>
  <c r="BX189" i="3"/>
  <c r="BW189" i="3"/>
  <c r="BV189" i="3"/>
  <c r="BU189" i="3"/>
  <c r="BT189" i="3"/>
  <c r="BS189" i="3"/>
  <c r="BR189" i="3"/>
  <c r="BQ189" i="3"/>
  <c r="BP189" i="3"/>
  <c r="BO189" i="3"/>
  <c r="BN189" i="3"/>
  <c r="BM189" i="3"/>
  <c r="BL189" i="3"/>
  <c r="BK189" i="3"/>
  <c r="BJ189" i="3"/>
  <c r="BI189" i="3"/>
  <c r="BH189" i="3"/>
  <c r="BG189" i="3"/>
  <c r="BF189" i="3"/>
  <c r="BE189" i="3"/>
  <c r="BD189" i="3"/>
  <c r="BC189" i="3"/>
  <c r="BB189" i="3"/>
  <c r="BA189" i="3"/>
  <c r="AZ189" i="3"/>
  <c r="AY189" i="3"/>
  <c r="AX189" i="3"/>
  <c r="AV189" i="3"/>
  <c r="AU189" i="3"/>
  <c r="AT189" i="3"/>
  <c r="AS189" i="3"/>
  <c r="AR189" i="3"/>
  <c r="AQ189" i="3"/>
  <c r="AP189" i="3"/>
  <c r="AO189" i="3"/>
  <c r="AN189" i="3"/>
  <c r="AM189" i="3"/>
  <c r="AL189" i="3"/>
  <c r="AK189" i="3"/>
  <c r="AJ189" i="3"/>
  <c r="AI189" i="3"/>
  <c r="AG189" i="3"/>
  <c r="AF189" i="3"/>
  <c r="AE189" i="3"/>
  <c r="AD189" i="3"/>
  <c r="AB189" i="3"/>
  <c r="AA189" i="3"/>
  <c r="Z189" i="3"/>
  <c r="Y189" i="3"/>
  <c r="W189" i="3"/>
  <c r="V189" i="3"/>
  <c r="U189" i="3"/>
  <c r="T189" i="3"/>
  <c r="S189" i="3"/>
  <c r="R189" i="3"/>
  <c r="Q189" i="3"/>
  <c r="O189" i="3"/>
  <c r="N189" i="3"/>
  <c r="L189" i="3"/>
  <c r="K189" i="3"/>
  <c r="J189" i="3"/>
  <c r="I189" i="3"/>
  <c r="H189" i="3"/>
  <c r="G189" i="3"/>
  <c r="E189" i="3"/>
  <c r="D189" i="3"/>
  <c r="CC188" i="3"/>
  <c r="CB188" i="3"/>
  <c r="CA188" i="3"/>
  <c r="BY188" i="3"/>
  <c r="BX188" i="3"/>
  <c r="BW188" i="3"/>
  <c r="BU188" i="3"/>
  <c r="BN188" i="3"/>
  <c r="AV188" i="3"/>
  <c r="AU188" i="3"/>
  <c r="AT188" i="3"/>
  <c r="AS188" i="3"/>
  <c r="AR188" i="3"/>
  <c r="AQ188" i="3"/>
  <c r="AP188" i="3"/>
  <c r="AO188" i="3"/>
  <c r="AN188" i="3"/>
  <c r="AM188" i="3"/>
  <c r="AL188" i="3"/>
  <c r="AK188" i="3"/>
  <c r="AJ188" i="3"/>
  <c r="AI188" i="3"/>
  <c r="AG188" i="3"/>
  <c r="AF188" i="3"/>
  <c r="AE188" i="3"/>
  <c r="AD188" i="3"/>
  <c r="AB188" i="3"/>
  <c r="AA188" i="3"/>
  <c r="Z188" i="3"/>
  <c r="Y188" i="3"/>
  <c r="W188" i="3"/>
  <c r="V188" i="3"/>
  <c r="U188" i="3"/>
  <c r="T188" i="3"/>
  <c r="S188" i="3"/>
  <c r="R188" i="3"/>
  <c r="Q188" i="3"/>
  <c r="O188" i="3"/>
  <c r="N188" i="3"/>
  <c r="L188" i="3"/>
  <c r="K188" i="3"/>
  <c r="J188" i="3"/>
  <c r="I188" i="3"/>
  <c r="H188" i="3"/>
  <c r="G188" i="3"/>
  <c r="E188" i="3"/>
  <c r="D188" i="3"/>
  <c r="BU187" i="3"/>
  <c r="BN187" i="3"/>
  <c r="BG187" i="3"/>
  <c r="BF187" i="3"/>
  <c r="BE187" i="3"/>
  <c r="BD187" i="3"/>
  <c r="BC187" i="3"/>
  <c r="BB187" i="3"/>
  <c r="BA187" i="3"/>
  <c r="AZ187" i="3"/>
  <c r="AY187" i="3"/>
  <c r="AX187" i="3"/>
  <c r="AV187" i="3"/>
  <c r="AU187" i="3"/>
  <c r="AT187" i="3"/>
  <c r="AS187" i="3"/>
  <c r="AR187" i="3"/>
  <c r="AQ187" i="3"/>
  <c r="AP187" i="3"/>
  <c r="AO187" i="3"/>
  <c r="AN187" i="3"/>
  <c r="AM187" i="3"/>
  <c r="AL187" i="3"/>
  <c r="AK187" i="3"/>
  <c r="AJ187" i="3"/>
  <c r="AI187" i="3"/>
  <c r="AG187" i="3"/>
  <c r="AF187" i="3"/>
  <c r="AE187" i="3"/>
  <c r="AD187" i="3"/>
  <c r="AB187" i="3"/>
  <c r="AA187" i="3"/>
  <c r="Z187" i="3"/>
  <c r="Y187" i="3"/>
  <c r="W187" i="3"/>
  <c r="V187" i="3"/>
  <c r="U187" i="3"/>
  <c r="T187" i="3"/>
  <c r="S187" i="3"/>
  <c r="R187" i="3"/>
  <c r="Q187" i="3"/>
  <c r="L187" i="3"/>
  <c r="K187" i="3"/>
  <c r="J187" i="3"/>
  <c r="I187" i="3"/>
  <c r="H187" i="3"/>
  <c r="D187" i="3"/>
  <c r="BU186" i="3"/>
  <c r="BN186" i="3"/>
  <c r="BG186" i="3"/>
  <c r="BF186" i="3"/>
  <c r="BE186" i="3"/>
  <c r="BD186" i="3"/>
  <c r="BC186" i="3"/>
  <c r="BB186" i="3"/>
  <c r="BA186" i="3"/>
  <c r="AZ186" i="3"/>
  <c r="AY186" i="3"/>
  <c r="AX186" i="3"/>
  <c r="AV186" i="3"/>
  <c r="AU186" i="3"/>
  <c r="AT186" i="3"/>
  <c r="AS186" i="3"/>
  <c r="AR186" i="3"/>
  <c r="AQ186" i="3"/>
  <c r="AP186" i="3"/>
  <c r="AO186" i="3"/>
  <c r="AN186" i="3"/>
  <c r="AM186" i="3"/>
  <c r="AL186" i="3"/>
  <c r="AK186" i="3"/>
  <c r="AJ186" i="3"/>
  <c r="AI186" i="3"/>
  <c r="AG186" i="3"/>
  <c r="AF186" i="3"/>
  <c r="AE186" i="3"/>
  <c r="AD186" i="3"/>
  <c r="AB186" i="3"/>
  <c r="AA186" i="3"/>
  <c r="Z186" i="3"/>
  <c r="Y186" i="3"/>
  <c r="W186" i="3"/>
  <c r="V186" i="3"/>
  <c r="U186" i="3"/>
  <c r="T186" i="3"/>
  <c r="S186" i="3"/>
  <c r="R186" i="3"/>
  <c r="Q186" i="3"/>
  <c r="L186" i="3"/>
  <c r="K186" i="3"/>
  <c r="J186" i="3"/>
  <c r="I186" i="3"/>
  <c r="H186" i="3"/>
  <c r="D186" i="3"/>
  <c r="BU185" i="3"/>
  <c r="BN185" i="3"/>
  <c r="AU185" i="3"/>
  <c r="AT185" i="3"/>
  <c r="AS185" i="3"/>
  <c r="AR185" i="3"/>
  <c r="AQ185" i="3"/>
  <c r="AP185" i="3"/>
  <c r="AO185" i="3"/>
  <c r="AN185" i="3"/>
  <c r="AM185" i="3"/>
  <c r="K185" i="3"/>
  <c r="J185" i="3"/>
  <c r="I185" i="3"/>
  <c r="H185" i="3"/>
  <c r="D185" i="3"/>
  <c r="BU184" i="3"/>
  <c r="BN184" i="3"/>
  <c r="BG184" i="3"/>
  <c r="BF184" i="3"/>
  <c r="BE184" i="3"/>
  <c r="BD184" i="3"/>
  <c r="BC184" i="3"/>
  <c r="BB184" i="3"/>
  <c r="BA184" i="3"/>
  <c r="AZ184" i="3"/>
  <c r="AY184" i="3"/>
  <c r="AX184" i="3"/>
  <c r="AV184" i="3"/>
  <c r="AU184" i="3"/>
  <c r="AT184" i="3"/>
  <c r="AS184" i="3"/>
  <c r="AR184" i="3"/>
  <c r="AQ184" i="3"/>
  <c r="AP184" i="3"/>
  <c r="AO184" i="3"/>
  <c r="AN184" i="3"/>
  <c r="AM184" i="3"/>
  <c r="AL184" i="3"/>
  <c r="AK184" i="3"/>
  <c r="AJ184" i="3"/>
  <c r="AI184" i="3"/>
  <c r="AG184" i="3"/>
  <c r="AF184" i="3"/>
  <c r="AE184" i="3"/>
  <c r="AD184" i="3"/>
  <c r="AB184" i="3"/>
  <c r="AA184" i="3"/>
  <c r="Z184" i="3"/>
  <c r="Y184" i="3"/>
  <c r="W184" i="3"/>
  <c r="V184" i="3"/>
  <c r="U184" i="3"/>
  <c r="T184" i="3"/>
  <c r="S184" i="3"/>
  <c r="R184" i="3"/>
  <c r="Q184" i="3"/>
  <c r="L184" i="3"/>
  <c r="K184" i="3"/>
  <c r="J184" i="3"/>
  <c r="I184" i="3"/>
  <c r="H184" i="3"/>
  <c r="D184" i="3"/>
  <c r="BU183" i="3"/>
  <c r="BN183" i="3"/>
  <c r="BG183" i="3"/>
  <c r="BF183" i="3"/>
  <c r="BE183" i="3"/>
  <c r="BD183" i="3"/>
  <c r="BC183" i="3"/>
  <c r="BB183" i="3"/>
  <c r="BA183" i="3"/>
  <c r="AZ183" i="3"/>
  <c r="AY183" i="3"/>
  <c r="AX183" i="3"/>
  <c r="AV183" i="3"/>
  <c r="AU183" i="3"/>
  <c r="AT183" i="3"/>
  <c r="AS183" i="3"/>
  <c r="AR183" i="3"/>
  <c r="AQ183" i="3"/>
  <c r="AP183" i="3"/>
  <c r="AO183" i="3"/>
  <c r="AN183" i="3"/>
  <c r="AM183" i="3"/>
  <c r="AL183" i="3"/>
  <c r="AK183" i="3"/>
  <c r="AJ183" i="3"/>
  <c r="AI183" i="3"/>
  <c r="AG183" i="3"/>
  <c r="AF183" i="3"/>
  <c r="AE183" i="3"/>
  <c r="AD183" i="3"/>
  <c r="AB183" i="3"/>
  <c r="AA183" i="3"/>
  <c r="Z183" i="3"/>
  <c r="Y183" i="3"/>
  <c r="W183" i="3"/>
  <c r="V183" i="3"/>
  <c r="U183" i="3"/>
  <c r="T183" i="3"/>
  <c r="S183" i="3"/>
  <c r="R183" i="3"/>
  <c r="Q183" i="3"/>
  <c r="L183" i="3"/>
  <c r="K183" i="3"/>
  <c r="J183" i="3"/>
  <c r="I183" i="3"/>
  <c r="H183" i="3"/>
  <c r="D183" i="3"/>
  <c r="BU182" i="3"/>
  <c r="BN182" i="3"/>
  <c r="AU182" i="3"/>
  <c r="AT182" i="3"/>
  <c r="AS182" i="3"/>
  <c r="AR182" i="3"/>
  <c r="AQ182" i="3"/>
  <c r="AP182" i="3"/>
  <c r="AO182" i="3"/>
  <c r="AN182" i="3"/>
  <c r="AM182" i="3"/>
  <c r="K182" i="3"/>
  <c r="J182" i="3"/>
  <c r="I182" i="3"/>
  <c r="H182" i="3"/>
  <c r="D182" i="3"/>
  <c r="CC181" i="3"/>
  <c r="CB181" i="3"/>
  <c r="CA181" i="3"/>
  <c r="BZ181" i="3"/>
  <c r="BY181" i="3"/>
  <c r="BX181" i="3"/>
  <c r="BW181" i="3"/>
  <c r="BV181" i="3"/>
  <c r="BU181" i="3"/>
  <c r="BT181" i="3"/>
  <c r="BS181" i="3"/>
  <c r="BR181" i="3"/>
  <c r="BQ181" i="3"/>
  <c r="BP181" i="3"/>
  <c r="BO181" i="3"/>
  <c r="BN181" i="3"/>
  <c r="BM181" i="3"/>
  <c r="BL181" i="3"/>
  <c r="BK181" i="3"/>
  <c r="BJ181" i="3"/>
  <c r="BI181" i="3"/>
  <c r="BH181" i="3"/>
  <c r="BG181" i="3"/>
  <c r="BF181" i="3"/>
  <c r="BE181" i="3"/>
  <c r="BD181" i="3"/>
  <c r="BC181" i="3"/>
  <c r="BB181" i="3"/>
  <c r="BA181" i="3"/>
  <c r="AZ181" i="3"/>
  <c r="AY181" i="3"/>
  <c r="AX181" i="3"/>
  <c r="AV181" i="3"/>
  <c r="AU181" i="3"/>
  <c r="AT181" i="3"/>
  <c r="AS181" i="3"/>
  <c r="AR181" i="3"/>
  <c r="AQ181" i="3"/>
  <c r="AP181" i="3"/>
  <c r="AO181" i="3"/>
  <c r="AN181" i="3"/>
  <c r="AM181" i="3"/>
  <c r="AL181" i="3"/>
  <c r="AK181" i="3"/>
  <c r="AJ181" i="3"/>
  <c r="AI181" i="3"/>
  <c r="AG181" i="3"/>
  <c r="AF181" i="3"/>
  <c r="AE181" i="3"/>
  <c r="AD181" i="3"/>
  <c r="AB181" i="3"/>
  <c r="AA181" i="3"/>
  <c r="Z181" i="3"/>
  <c r="Y181" i="3"/>
  <c r="W181" i="3"/>
  <c r="V181" i="3"/>
  <c r="U181" i="3"/>
  <c r="T181" i="3"/>
  <c r="S181" i="3"/>
  <c r="R181" i="3"/>
  <c r="Q181" i="3"/>
  <c r="O181" i="3"/>
  <c r="N181" i="3"/>
  <c r="L181" i="3"/>
  <c r="K181" i="3"/>
  <c r="J181" i="3"/>
  <c r="I181" i="3"/>
  <c r="H181" i="3"/>
  <c r="G181" i="3"/>
  <c r="E181" i="3"/>
  <c r="D181" i="3"/>
  <c r="CC180" i="3"/>
  <c r="CB180" i="3"/>
  <c r="CA180" i="3"/>
  <c r="BY180" i="3"/>
  <c r="BX180" i="3"/>
  <c r="BW180" i="3"/>
  <c r="BU180" i="3"/>
  <c r="BN180" i="3"/>
  <c r="AV180" i="3"/>
  <c r="AU180" i="3"/>
  <c r="AT180" i="3"/>
  <c r="AS180" i="3"/>
  <c r="AR180" i="3"/>
  <c r="AQ180" i="3"/>
  <c r="AP180" i="3"/>
  <c r="AO180" i="3"/>
  <c r="AN180" i="3"/>
  <c r="AM180" i="3"/>
  <c r="AL180" i="3"/>
  <c r="AK180" i="3"/>
  <c r="AJ180" i="3"/>
  <c r="AI180" i="3"/>
  <c r="AG180" i="3"/>
  <c r="AF180" i="3"/>
  <c r="AE180" i="3"/>
  <c r="AD180" i="3"/>
  <c r="AB180" i="3"/>
  <c r="AA180" i="3"/>
  <c r="Z180" i="3"/>
  <c r="Y180" i="3"/>
  <c r="W180" i="3"/>
  <c r="V180" i="3"/>
  <c r="U180" i="3"/>
  <c r="T180" i="3"/>
  <c r="S180" i="3"/>
  <c r="R180" i="3"/>
  <c r="Q180" i="3"/>
  <c r="O180" i="3"/>
  <c r="N180" i="3"/>
  <c r="L180" i="3"/>
  <c r="K180" i="3"/>
  <c r="J180" i="3"/>
  <c r="I180" i="3"/>
  <c r="H180" i="3"/>
  <c r="G180" i="3"/>
  <c r="E180" i="3"/>
  <c r="D180" i="3"/>
  <c r="CC179" i="3"/>
  <c r="CB179" i="3"/>
  <c r="CA179" i="3"/>
  <c r="BZ179" i="3"/>
  <c r="BY179" i="3"/>
  <c r="BX179" i="3"/>
  <c r="BW179" i="3"/>
  <c r="BV179" i="3"/>
  <c r="BU179" i="3"/>
  <c r="BS179" i="3"/>
  <c r="BR179" i="3"/>
  <c r="BP179" i="3"/>
  <c r="BN179" i="3"/>
  <c r="BM179" i="3"/>
  <c r="BL179" i="3"/>
  <c r="BJ179" i="3"/>
  <c r="BI179" i="3"/>
  <c r="BH179" i="3"/>
  <c r="AV179" i="3"/>
  <c r="AU179" i="3"/>
  <c r="AT179" i="3"/>
  <c r="AS179" i="3"/>
  <c r="AR179" i="3"/>
  <c r="AQ179" i="3"/>
  <c r="AP179" i="3"/>
  <c r="AO179" i="3"/>
  <c r="AN179" i="3"/>
  <c r="AM179" i="3"/>
  <c r="AL179" i="3"/>
  <c r="AK179" i="3"/>
  <c r="AJ179" i="3"/>
  <c r="AI179" i="3"/>
  <c r="AG179" i="3"/>
  <c r="AF179" i="3"/>
  <c r="AE179" i="3"/>
  <c r="AD179" i="3"/>
  <c r="AB179" i="3"/>
  <c r="AA179" i="3"/>
  <c r="Z179" i="3"/>
  <c r="Y179" i="3"/>
  <c r="W179" i="3"/>
  <c r="V179" i="3"/>
  <c r="U179" i="3"/>
  <c r="T179" i="3"/>
  <c r="S179" i="3"/>
  <c r="R179" i="3"/>
  <c r="Q179" i="3"/>
  <c r="O179" i="3"/>
  <c r="N179" i="3"/>
  <c r="L179" i="3"/>
  <c r="K179" i="3"/>
  <c r="J179" i="3"/>
  <c r="I179" i="3"/>
  <c r="H179" i="3"/>
  <c r="G179" i="3"/>
  <c r="E179" i="3"/>
  <c r="D179" i="3"/>
  <c r="CC178" i="3"/>
  <c r="CB178" i="3"/>
  <c r="CA178" i="3"/>
  <c r="BZ178" i="3"/>
  <c r="BY178" i="3"/>
  <c r="BX178" i="3"/>
  <c r="BW178" i="3"/>
  <c r="BV178" i="3"/>
  <c r="BU178" i="3"/>
  <c r="BS178" i="3"/>
  <c r="BR178" i="3"/>
  <c r="BP178" i="3"/>
  <c r="BN178" i="3"/>
  <c r="BM178" i="3"/>
  <c r="BL178" i="3"/>
  <c r="BJ178" i="3"/>
  <c r="BI178" i="3"/>
  <c r="BH178" i="3"/>
  <c r="AV178" i="3"/>
  <c r="AU178" i="3"/>
  <c r="AT178" i="3"/>
  <c r="AS178" i="3"/>
  <c r="AR178" i="3"/>
  <c r="AQ178" i="3"/>
  <c r="AP178" i="3"/>
  <c r="AO178" i="3"/>
  <c r="AN178" i="3"/>
  <c r="AM178" i="3"/>
  <c r="AL178" i="3"/>
  <c r="AK178" i="3"/>
  <c r="AJ178" i="3"/>
  <c r="AI178" i="3"/>
  <c r="AG178" i="3"/>
  <c r="AF178" i="3"/>
  <c r="AE178" i="3"/>
  <c r="AD178" i="3"/>
  <c r="AB178" i="3"/>
  <c r="AA178" i="3"/>
  <c r="Z178" i="3"/>
  <c r="Y178" i="3"/>
  <c r="W178" i="3"/>
  <c r="V178" i="3"/>
  <c r="U178" i="3"/>
  <c r="T178" i="3"/>
  <c r="S178" i="3"/>
  <c r="R178" i="3"/>
  <c r="Q178" i="3"/>
  <c r="O178" i="3"/>
  <c r="N178" i="3"/>
  <c r="L178" i="3"/>
  <c r="K178" i="3"/>
  <c r="J178" i="3"/>
  <c r="I178" i="3"/>
  <c r="H178" i="3"/>
  <c r="G178" i="3"/>
  <c r="E178" i="3"/>
  <c r="D178" i="3"/>
  <c r="BU177" i="3"/>
  <c r="BN177" i="3"/>
  <c r="AV177" i="3"/>
  <c r="AU177" i="3"/>
  <c r="AT177" i="3"/>
  <c r="AS177" i="3"/>
  <c r="AR177" i="3"/>
  <c r="AQ177" i="3"/>
  <c r="AP177" i="3"/>
  <c r="AO177" i="3"/>
  <c r="AN177" i="3"/>
  <c r="AM177" i="3"/>
  <c r="AL177" i="3"/>
  <c r="AK177" i="3"/>
  <c r="AJ177" i="3"/>
  <c r="AI177" i="3"/>
  <c r="AG177" i="3"/>
  <c r="AF177" i="3"/>
  <c r="AE177" i="3"/>
  <c r="AD177" i="3"/>
  <c r="AB177" i="3"/>
  <c r="AA177" i="3"/>
  <c r="Z177" i="3"/>
  <c r="Y177" i="3"/>
  <c r="W177" i="3"/>
  <c r="V177" i="3"/>
  <c r="U177" i="3"/>
  <c r="T177" i="3"/>
  <c r="S177" i="3"/>
  <c r="R177" i="3"/>
  <c r="Q177" i="3"/>
  <c r="L177" i="3"/>
  <c r="K177" i="3"/>
  <c r="J177" i="3"/>
  <c r="I177" i="3"/>
  <c r="H177" i="3"/>
  <c r="D177" i="3"/>
  <c r="BU176" i="3"/>
  <c r="BN176" i="3"/>
  <c r="BG176" i="3"/>
  <c r="BF176" i="3"/>
  <c r="BE176" i="3"/>
  <c r="BD176" i="3"/>
  <c r="BC176" i="3"/>
  <c r="BB176" i="3"/>
  <c r="BA176" i="3"/>
  <c r="AZ176" i="3"/>
  <c r="AY176" i="3"/>
  <c r="AX176" i="3"/>
  <c r="AV176" i="3"/>
  <c r="AU176" i="3"/>
  <c r="AT176" i="3"/>
  <c r="AS176" i="3"/>
  <c r="AR176" i="3"/>
  <c r="AQ176" i="3"/>
  <c r="AP176" i="3"/>
  <c r="AO176" i="3"/>
  <c r="AN176" i="3"/>
  <c r="AM176" i="3"/>
  <c r="AL176" i="3"/>
  <c r="AK176" i="3"/>
  <c r="AJ176" i="3"/>
  <c r="AI176" i="3"/>
  <c r="AG176" i="3"/>
  <c r="AF176" i="3"/>
  <c r="AE176" i="3"/>
  <c r="AD176" i="3"/>
  <c r="AB176" i="3"/>
  <c r="AA176" i="3"/>
  <c r="Z176" i="3"/>
  <c r="Y176" i="3"/>
  <c r="W176" i="3"/>
  <c r="V176" i="3"/>
  <c r="U176" i="3"/>
  <c r="T176" i="3"/>
  <c r="S176" i="3"/>
  <c r="R176" i="3"/>
  <c r="Q176" i="3"/>
  <c r="L176" i="3"/>
  <c r="K176" i="3"/>
  <c r="J176" i="3"/>
  <c r="I176" i="3"/>
  <c r="H176" i="3"/>
  <c r="D176" i="3"/>
  <c r="BU175" i="3"/>
  <c r="BN175" i="3"/>
  <c r="BG175" i="3"/>
  <c r="BF175" i="3"/>
  <c r="BE175" i="3"/>
  <c r="BD175" i="3"/>
  <c r="BC175" i="3"/>
  <c r="BB175" i="3"/>
  <c r="BA175" i="3"/>
  <c r="AZ175" i="3"/>
  <c r="AY175" i="3"/>
  <c r="AX175" i="3"/>
  <c r="AV175" i="3"/>
  <c r="AU175" i="3"/>
  <c r="AT175" i="3"/>
  <c r="AS175" i="3"/>
  <c r="AR175" i="3"/>
  <c r="AQ175" i="3"/>
  <c r="AP175" i="3"/>
  <c r="AO175" i="3"/>
  <c r="AN175" i="3"/>
  <c r="AM175" i="3"/>
  <c r="AL175" i="3"/>
  <c r="AK175" i="3"/>
  <c r="AJ175" i="3"/>
  <c r="AI175" i="3"/>
  <c r="AG175" i="3"/>
  <c r="AF175" i="3"/>
  <c r="AE175" i="3"/>
  <c r="AD175" i="3"/>
  <c r="AB175" i="3"/>
  <c r="AA175" i="3"/>
  <c r="Z175" i="3"/>
  <c r="Y175" i="3"/>
  <c r="W175" i="3"/>
  <c r="V175" i="3"/>
  <c r="U175" i="3"/>
  <c r="T175" i="3"/>
  <c r="S175" i="3"/>
  <c r="R175" i="3"/>
  <c r="Q175" i="3"/>
  <c r="L175" i="3"/>
  <c r="K175" i="3"/>
  <c r="J175" i="3"/>
  <c r="I175" i="3"/>
  <c r="H175" i="3"/>
  <c r="D175" i="3"/>
  <c r="BU174" i="3"/>
  <c r="BN174" i="3"/>
  <c r="AU174" i="3"/>
  <c r="AT174" i="3"/>
  <c r="AS174" i="3"/>
  <c r="AR174" i="3"/>
  <c r="AQ174" i="3"/>
  <c r="AP174" i="3"/>
  <c r="AO174" i="3"/>
  <c r="AN174" i="3"/>
  <c r="AM174" i="3"/>
  <c r="K174" i="3"/>
  <c r="J174" i="3"/>
  <c r="I174" i="3"/>
  <c r="H174" i="3"/>
  <c r="D174" i="3"/>
  <c r="BU173" i="3"/>
  <c r="BN173" i="3"/>
  <c r="BG173" i="3"/>
  <c r="BF173" i="3"/>
  <c r="BE173" i="3"/>
  <c r="BD173" i="3"/>
  <c r="BC173" i="3"/>
  <c r="BB173" i="3"/>
  <c r="BA173" i="3"/>
  <c r="AZ173" i="3"/>
  <c r="AY173" i="3"/>
  <c r="AX173" i="3"/>
  <c r="AV173" i="3"/>
  <c r="AU173" i="3"/>
  <c r="AT173" i="3"/>
  <c r="AS173" i="3"/>
  <c r="AR173" i="3"/>
  <c r="AQ173" i="3"/>
  <c r="AP173" i="3"/>
  <c r="AO173" i="3"/>
  <c r="AN173" i="3"/>
  <c r="AM173" i="3"/>
  <c r="AL173" i="3"/>
  <c r="AK173" i="3"/>
  <c r="AJ173" i="3"/>
  <c r="AI173" i="3"/>
  <c r="AG173" i="3"/>
  <c r="AF173" i="3"/>
  <c r="AE173" i="3"/>
  <c r="AD173" i="3"/>
  <c r="AB173" i="3"/>
  <c r="AA173" i="3"/>
  <c r="Z173" i="3"/>
  <c r="Y173" i="3"/>
  <c r="W173" i="3"/>
  <c r="V173" i="3"/>
  <c r="U173" i="3"/>
  <c r="T173" i="3"/>
  <c r="S173" i="3"/>
  <c r="R173" i="3"/>
  <c r="Q173" i="3"/>
  <c r="L173" i="3"/>
  <c r="K173" i="3"/>
  <c r="J173" i="3"/>
  <c r="I173" i="3"/>
  <c r="H173" i="3"/>
  <c r="D173" i="3"/>
  <c r="BU172" i="3"/>
  <c r="BN172" i="3"/>
  <c r="BG172" i="3"/>
  <c r="BF172" i="3"/>
  <c r="BE172" i="3"/>
  <c r="BD172" i="3"/>
  <c r="BC172" i="3"/>
  <c r="BB172" i="3"/>
  <c r="BA172" i="3"/>
  <c r="AZ172" i="3"/>
  <c r="AY172" i="3"/>
  <c r="AX172" i="3"/>
  <c r="AV172" i="3"/>
  <c r="AU172" i="3"/>
  <c r="AT172" i="3"/>
  <c r="AS172" i="3"/>
  <c r="AR172" i="3"/>
  <c r="AQ172" i="3"/>
  <c r="AP172" i="3"/>
  <c r="AO172" i="3"/>
  <c r="AN172" i="3"/>
  <c r="AM172" i="3"/>
  <c r="AL172" i="3"/>
  <c r="AK172" i="3"/>
  <c r="AJ172" i="3"/>
  <c r="AI172" i="3"/>
  <c r="AG172" i="3"/>
  <c r="AF172" i="3"/>
  <c r="AE172" i="3"/>
  <c r="AD172" i="3"/>
  <c r="AB172" i="3"/>
  <c r="AA172" i="3"/>
  <c r="Z172" i="3"/>
  <c r="Y172" i="3"/>
  <c r="W172" i="3"/>
  <c r="V172" i="3"/>
  <c r="U172" i="3"/>
  <c r="T172" i="3"/>
  <c r="S172" i="3"/>
  <c r="R172" i="3"/>
  <c r="Q172" i="3"/>
  <c r="L172" i="3"/>
  <c r="K172" i="3"/>
  <c r="J172" i="3"/>
  <c r="I172" i="3"/>
  <c r="H172" i="3"/>
  <c r="D172" i="3"/>
  <c r="BU171" i="3"/>
  <c r="BN171" i="3"/>
  <c r="BG171" i="3"/>
  <c r="BF171" i="3"/>
  <c r="BE171" i="3"/>
  <c r="BD171" i="3"/>
  <c r="BC171" i="3"/>
  <c r="BB171" i="3"/>
  <c r="BA171" i="3"/>
  <c r="AZ171" i="3"/>
  <c r="AY171" i="3"/>
  <c r="AX171" i="3"/>
  <c r="AV171" i="3"/>
  <c r="AU171" i="3"/>
  <c r="AT171" i="3"/>
  <c r="AS171" i="3"/>
  <c r="AR171" i="3"/>
  <c r="AQ171" i="3"/>
  <c r="AP171" i="3"/>
  <c r="AO171" i="3"/>
  <c r="AN171" i="3"/>
  <c r="AM171" i="3"/>
  <c r="AL171" i="3"/>
  <c r="AK171" i="3"/>
  <c r="AJ171" i="3"/>
  <c r="AI171" i="3"/>
  <c r="AG171" i="3"/>
  <c r="AF171" i="3"/>
  <c r="AE171" i="3"/>
  <c r="AD171" i="3"/>
  <c r="AB171" i="3"/>
  <c r="AA171" i="3"/>
  <c r="Z171" i="3"/>
  <c r="Y171" i="3"/>
  <c r="W171" i="3"/>
  <c r="V171" i="3"/>
  <c r="U171" i="3"/>
  <c r="T171" i="3"/>
  <c r="S171" i="3"/>
  <c r="R171" i="3"/>
  <c r="Q171" i="3"/>
  <c r="L171" i="3"/>
  <c r="K171" i="3"/>
  <c r="J171" i="3"/>
  <c r="I171" i="3"/>
  <c r="H171" i="3"/>
  <c r="D171" i="3"/>
  <c r="BU170" i="3"/>
  <c r="BN170" i="3"/>
  <c r="BG170" i="3"/>
  <c r="BF170" i="3"/>
  <c r="BE170" i="3"/>
  <c r="BD170" i="3"/>
  <c r="BC170" i="3"/>
  <c r="BB170" i="3"/>
  <c r="BA170" i="3"/>
  <c r="AZ170" i="3"/>
  <c r="AY170" i="3"/>
  <c r="AX170" i="3"/>
  <c r="AV170" i="3"/>
  <c r="AU170" i="3"/>
  <c r="AT170" i="3"/>
  <c r="AS170" i="3"/>
  <c r="AR170" i="3"/>
  <c r="AQ170" i="3"/>
  <c r="AP170" i="3"/>
  <c r="AO170" i="3"/>
  <c r="AN170" i="3"/>
  <c r="AM170" i="3"/>
  <c r="AL170" i="3"/>
  <c r="AK170" i="3"/>
  <c r="AJ170" i="3"/>
  <c r="AI170" i="3"/>
  <c r="AG170" i="3"/>
  <c r="AF170" i="3"/>
  <c r="AE170" i="3"/>
  <c r="AD170" i="3"/>
  <c r="AB170" i="3"/>
  <c r="AA170" i="3"/>
  <c r="Z170" i="3"/>
  <c r="Y170" i="3"/>
  <c r="W170" i="3"/>
  <c r="V170" i="3"/>
  <c r="U170" i="3"/>
  <c r="T170" i="3"/>
  <c r="S170" i="3"/>
  <c r="R170" i="3"/>
  <c r="Q170" i="3"/>
  <c r="L170" i="3"/>
  <c r="K170" i="3"/>
  <c r="J170" i="3"/>
  <c r="I170" i="3"/>
  <c r="H170" i="3"/>
  <c r="D170" i="3"/>
  <c r="BU169" i="3"/>
  <c r="BN169" i="3"/>
  <c r="AU169" i="3"/>
  <c r="AT169" i="3"/>
  <c r="AS169" i="3"/>
  <c r="AR169" i="3"/>
  <c r="AQ169" i="3"/>
  <c r="AP169" i="3"/>
  <c r="AO169" i="3"/>
  <c r="AN169" i="3"/>
  <c r="AM169" i="3"/>
  <c r="K169" i="3"/>
  <c r="J169" i="3"/>
  <c r="I169" i="3"/>
  <c r="H169" i="3"/>
  <c r="D169" i="3"/>
  <c r="CC168" i="3"/>
  <c r="CB168" i="3"/>
  <c r="CA168" i="3"/>
  <c r="BZ168" i="3"/>
  <c r="BY168" i="3"/>
  <c r="BX168" i="3"/>
  <c r="BW168" i="3"/>
  <c r="BV168" i="3"/>
  <c r="BU168" i="3"/>
  <c r="BT168" i="3"/>
  <c r="BS168" i="3"/>
  <c r="BR168" i="3"/>
  <c r="BQ168" i="3"/>
  <c r="BP168" i="3"/>
  <c r="BO168" i="3"/>
  <c r="BN168" i="3"/>
  <c r="BM168" i="3"/>
  <c r="BL168" i="3"/>
  <c r="BK168" i="3"/>
  <c r="BJ168" i="3"/>
  <c r="BI168" i="3"/>
  <c r="BH168" i="3"/>
  <c r="BG168" i="3"/>
  <c r="BF168" i="3"/>
  <c r="BE168" i="3"/>
  <c r="BD168" i="3"/>
  <c r="BC168" i="3"/>
  <c r="BB168" i="3"/>
  <c r="BA168" i="3"/>
  <c r="AZ168" i="3"/>
  <c r="AY168" i="3"/>
  <c r="AX168" i="3"/>
  <c r="AV168" i="3"/>
  <c r="AU168" i="3"/>
  <c r="AT168" i="3"/>
  <c r="AS168" i="3"/>
  <c r="AR168" i="3"/>
  <c r="AQ168" i="3"/>
  <c r="AP168" i="3"/>
  <c r="AO168" i="3"/>
  <c r="AN168" i="3"/>
  <c r="AM168" i="3"/>
  <c r="AL168" i="3"/>
  <c r="AK168" i="3"/>
  <c r="AJ168" i="3"/>
  <c r="AI168" i="3"/>
  <c r="AG168" i="3"/>
  <c r="AF168" i="3"/>
  <c r="AE168" i="3"/>
  <c r="AD168" i="3"/>
  <c r="AB168" i="3"/>
  <c r="AA168" i="3"/>
  <c r="Z168" i="3"/>
  <c r="Y168" i="3"/>
  <c r="W168" i="3"/>
  <c r="V168" i="3"/>
  <c r="U168" i="3"/>
  <c r="T168" i="3"/>
  <c r="S168" i="3"/>
  <c r="R168" i="3"/>
  <c r="Q168" i="3"/>
  <c r="O168" i="3"/>
  <c r="N168" i="3"/>
  <c r="L168" i="3"/>
  <c r="K168" i="3"/>
  <c r="J168" i="3"/>
  <c r="I168" i="3"/>
  <c r="H168" i="3"/>
  <c r="G168" i="3"/>
  <c r="E168" i="3"/>
  <c r="D168" i="3"/>
  <c r="BY167" i="3"/>
  <c r="BX167" i="3"/>
  <c r="BW167" i="3"/>
  <c r="BU167" i="3"/>
  <c r="BN167" i="3"/>
  <c r="AV167" i="3"/>
  <c r="AU167" i="3"/>
  <c r="AT167" i="3"/>
  <c r="AS167" i="3"/>
  <c r="AR167" i="3"/>
  <c r="AQ167" i="3"/>
  <c r="AP167" i="3"/>
  <c r="AO167" i="3"/>
  <c r="AN167" i="3"/>
  <c r="AM167" i="3"/>
  <c r="AL167" i="3"/>
  <c r="AK167" i="3"/>
  <c r="AJ167" i="3"/>
  <c r="AI167" i="3"/>
  <c r="AG167" i="3"/>
  <c r="AF167" i="3"/>
  <c r="AE167" i="3"/>
  <c r="AD167" i="3"/>
  <c r="AB167" i="3"/>
  <c r="AA167" i="3"/>
  <c r="Z167" i="3"/>
  <c r="Y167" i="3"/>
  <c r="W167" i="3"/>
  <c r="V167" i="3"/>
  <c r="U167" i="3"/>
  <c r="T167" i="3"/>
  <c r="S167" i="3"/>
  <c r="R167" i="3"/>
  <c r="Q167" i="3"/>
  <c r="O167" i="3"/>
  <c r="N167" i="3"/>
  <c r="L167" i="3"/>
  <c r="K167" i="3"/>
  <c r="J167" i="3"/>
  <c r="I167" i="3"/>
  <c r="H167" i="3"/>
  <c r="G167" i="3"/>
  <c r="E167" i="3"/>
  <c r="D167" i="3"/>
  <c r="BU166" i="3"/>
  <c r="BN166" i="3"/>
  <c r="AV166" i="3"/>
  <c r="AU166" i="3"/>
  <c r="AT166" i="3"/>
  <c r="AS166" i="3"/>
  <c r="AR166" i="3"/>
  <c r="AQ166" i="3"/>
  <c r="AP166" i="3"/>
  <c r="AO166" i="3"/>
  <c r="AN166" i="3"/>
  <c r="AM166" i="3"/>
  <c r="AL166" i="3"/>
  <c r="AK166" i="3"/>
  <c r="AJ166" i="3"/>
  <c r="AI166" i="3"/>
  <c r="AG166" i="3"/>
  <c r="AF166" i="3"/>
  <c r="AE166" i="3"/>
  <c r="AD166" i="3"/>
  <c r="AB166" i="3"/>
  <c r="AA166" i="3"/>
  <c r="Z166" i="3"/>
  <c r="Y166" i="3"/>
  <c r="W166" i="3"/>
  <c r="V166" i="3"/>
  <c r="U166" i="3"/>
  <c r="T166" i="3"/>
  <c r="S166" i="3"/>
  <c r="R166" i="3"/>
  <c r="Q166" i="3"/>
  <c r="L166" i="3"/>
  <c r="K166" i="3"/>
  <c r="J166" i="3"/>
  <c r="I166" i="3"/>
  <c r="H166" i="3"/>
  <c r="D166" i="3"/>
  <c r="BU165" i="3"/>
  <c r="BN165" i="3"/>
  <c r="AV165" i="3"/>
  <c r="AU165" i="3"/>
  <c r="AT165" i="3"/>
  <c r="AS165" i="3"/>
  <c r="AR165" i="3"/>
  <c r="AQ165" i="3"/>
  <c r="AP165" i="3"/>
  <c r="AO165" i="3"/>
  <c r="AN165" i="3"/>
  <c r="AM165" i="3"/>
  <c r="AL165" i="3"/>
  <c r="AK165" i="3"/>
  <c r="AJ165" i="3"/>
  <c r="AI165" i="3"/>
  <c r="AG165" i="3"/>
  <c r="AF165" i="3"/>
  <c r="AE165" i="3"/>
  <c r="AD165" i="3"/>
  <c r="AB165" i="3"/>
  <c r="AA165" i="3"/>
  <c r="Z165" i="3"/>
  <c r="Y165" i="3"/>
  <c r="W165" i="3"/>
  <c r="V165" i="3"/>
  <c r="U165" i="3"/>
  <c r="T165" i="3"/>
  <c r="S165" i="3"/>
  <c r="R165" i="3"/>
  <c r="Q165" i="3"/>
  <c r="L165" i="3"/>
  <c r="K165" i="3"/>
  <c r="J165" i="3"/>
  <c r="I165" i="3"/>
  <c r="H165" i="3"/>
  <c r="D165" i="3"/>
  <c r="BU164" i="3"/>
  <c r="BN164" i="3"/>
  <c r="AV164" i="3"/>
  <c r="AU164" i="3"/>
  <c r="AT164" i="3"/>
  <c r="AS164" i="3"/>
  <c r="AR164" i="3"/>
  <c r="AQ164" i="3"/>
  <c r="AP164" i="3"/>
  <c r="AO164" i="3"/>
  <c r="AN164" i="3"/>
  <c r="AM164" i="3"/>
  <c r="AL164" i="3"/>
  <c r="AK164" i="3"/>
  <c r="AJ164" i="3"/>
  <c r="AI164" i="3"/>
  <c r="AG164" i="3"/>
  <c r="AF164" i="3"/>
  <c r="AE164" i="3"/>
  <c r="AD164" i="3"/>
  <c r="AB164" i="3"/>
  <c r="AA164" i="3"/>
  <c r="Z164" i="3"/>
  <c r="Y164" i="3"/>
  <c r="W164" i="3"/>
  <c r="V164" i="3"/>
  <c r="U164" i="3"/>
  <c r="T164" i="3"/>
  <c r="S164" i="3"/>
  <c r="R164" i="3"/>
  <c r="Q164" i="3"/>
  <c r="L164" i="3"/>
  <c r="K164" i="3"/>
  <c r="J164" i="3"/>
  <c r="I164" i="3"/>
  <c r="H164" i="3"/>
  <c r="D164" i="3"/>
  <c r="BU163" i="3"/>
  <c r="BN163" i="3"/>
  <c r="AZ163" i="3"/>
  <c r="AX163" i="3"/>
  <c r="AV163" i="3"/>
  <c r="AU163" i="3"/>
  <c r="AT163" i="3"/>
  <c r="AS163" i="3"/>
  <c r="AR163" i="3"/>
  <c r="AQ163" i="3"/>
  <c r="AP163" i="3"/>
  <c r="AO163" i="3"/>
  <c r="AN163" i="3"/>
  <c r="AM163" i="3"/>
  <c r="AL163" i="3"/>
  <c r="AK163" i="3"/>
  <c r="AJ163" i="3"/>
  <c r="AI163" i="3"/>
  <c r="AG163" i="3"/>
  <c r="AF163" i="3"/>
  <c r="AE163" i="3"/>
  <c r="AD163" i="3"/>
  <c r="AB163" i="3"/>
  <c r="AA163" i="3"/>
  <c r="Z163" i="3"/>
  <c r="Y163" i="3"/>
  <c r="W163" i="3"/>
  <c r="V163" i="3"/>
  <c r="U163" i="3"/>
  <c r="T163" i="3"/>
  <c r="S163" i="3"/>
  <c r="R163" i="3"/>
  <c r="Q163" i="3"/>
  <c r="L163" i="3"/>
  <c r="K163" i="3"/>
  <c r="J163" i="3"/>
  <c r="I163" i="3"/>
  <c r="H163" i="3"/>
  <c r="D163" i="3"/>
  <c r="BU162" i="3"/>
  <c r="BN162" i="3"/>
  <c r="AZ162" i="3"/>
  <c r="AX162" i="3"/>
  <c r="AV162" i="3"/>
  <c r="AU162" i="3"/>
  <c r="AT162" i="3"/>
  <c r="AS162" i="3"/>
  <c r="AR162" i="3"/>
  <c r="AQ162" i="3"/>
  <c r="AP162" i="3"/>
  <c r="AO162" i="3"/>
  <c r="AN162" i="3"/>
  <c r="AM162" i="3"/>
  <c r="AL162" i="3"/>
  <c r="AK162" i="3"/>
  <c r="AJ162" i="3"/>
  <c r="AI162" i="3"/>
  <c r="AG162" i="3"/>
  <c r="AF162" i="3"/>
  <c r="AE162" i="3"/>
  <c r="AD162" i="3"/>
  <c r="AB162" i="3"/>
  <c r="AA162" i="3"/>
  <c r="Z162" i="3"/>
  <c r="Y162" i="3"/>
  <c r="W162" i="3"/>
  <c r="V162" i="3"/>
  <c r="U162" i="3"/>
  <c r="T162" i="3"/>
  <c r="S162" i="3"/>
  <c r="R162" i="3"/>
  <c r="Q162" i="3"/>
  <c r="L162" i="3"/>
  <c r="K162" i="3"/>
  <c r="J162" i="3"/>
  <c r="I162" i="3"/>
  <c r="H162" i="3"/>
  <c r="D162" i="3"/>
  <c r="BU161" i="3"/>
  <c r="BN161" i="3"/>
  <c r="AV161" i="3"/>
  <c r="AU161" i="3"/>
  <c r="AT161" i="3"/>
  <c r="AS161" i="3"/>
  <c r="AR161" i="3"/>
  <c r="AQ161" i="3"/>
  <c r="AP161" i="3"/>
  <c r="AO161" i="3"/>
  <c r="AN161" i="3"/>
  <c r="AM161" i="3"/>
  <c r="AL161" i="3"/>
  <c r="AK161" i="3"/>
  <c r="AJ161" i="3"/>
  <c r="AI161" i="3"/>
  <c r="AG161" i="3"/>
  <c r="AF161" i="3"/>
  <c r="AE161" i="3"/>
  <c r="AD161" i="3"/>
  <c r="AB161" i="3"/>
  <c r="AA161" i="3"/>
  <c r="Z161" i="3"/>
  <c r="Y161" i="3"/>
  <c r="W161" i="3"/>
  <c r="V161" i="3"/>
  <c r="U161" i="3"/>
  <c r="T161" i="3"/>
  <c r="S161" i="3"/>
  <c r="R161" i="3"/>
  <c r="Q161" i="3"/>
  <c r="L161" i="3"/>
  <c r="K161" i="3"/>
  <c r="J161" i="3"/>
  <c r="I161" i="3"/>
  <c r="H161" i="3"/>
  <c r="D161" i="3"/>
  <c r="BU160" i="3"/>
  <c r="BN160" i="3"/>
  <c r="AV160" i="3"/>
  <c r="AU160" i="3"/>
  <c r="AT160" i="3"/>
  <c r="AS160" i="3"/>
  <c r="AR160" i="3"/>
  <c r="AQ160" i="3"/>
  <c r="AP160" i="3"/>
  <c r="AO160" i="3"/>
  <c r="AN160" i="3"/>
  <c r="AM160" i="3"/>
  <c r="AL160" i="3"/>
  <c r="AK160" i="3"/>
  <c r="AJ160" i="3"/>
  <c r="AI160" i="3"/>
  <c r="AG160" i="3"/>
  <c r="AF160" i="3"/>
  <c r="AE160" i="3"/>
  <c r="AD160" i="3"/>
  <c r="AB160" i="3"/>
  <c r="AA160" i="3"/>
  <c r="Z160" i="3"/>
  <c r="Y160" i="3"/>
  <c r="W160" i="3"/>
  <c r="V160" i="3"/>
  <c r="U160" i="3"/>
  <c r="T160" i="3"/>
  <c r="S160" i="3"/>
  <c r="R160" i="3"/>
  <c r="Q160" i="3"/>
  <c r="L160" i="3"/>
  <c r="K160" i="3"/>
  <c r="J160" i="3"/>
  <c r="I160" i="3"/>
  <c r="H160" i="3"/>
  <c r="D160" i="3"/>
  <c r="BU159" i="3"/>
  <c r="BN159" i="3"/>
  <c r="AV159" i="3"/>
  <c r="AU159" i="3"/>
  <c r="AT159" i="3"/>
  <c r="AS159" i="3"/>
  <c r="AR159" i="3"/>
  <c r="AQ159" i="3"/>
  <c r="AP159" i="3"/>
  <c r="AO159" i="3"/>
  <c r="AN159" i="3"/>
  <c r="AM159" i="3"/>
  <c r="AL159" i="3"/>
  <c r="AK159" i="3"/>
  <c r="AJ159" i="3"/>
  <c r="AI159" i="3"/>
  <c r="AG159" i="3"/>
  <c r="AF159" i="3"/>
  <c r="AE159" i="3"/>
  <c r="AD159" i="3"/>
  <c r="AB159" i="3"/>
  <c r="AA159" i="3"/>
  <c r="Z159" i="3"/>
  <c r="Y159" i="3"/>
  <c r="W159" i="3"/>
  <c r="V159" i="3"/>
  <c r="U159" i="3"/>
  <c r="T159" i="3"/>
  <c r="S159" i="3"/>
  <c r="R159" i="3"/>
  <c r="Q159" i="3"/>
  <c r="L159" i="3"/>
  <c r="K159" i="3"/>
  <c r="J159" i="3"/>
  <c r="I159" i="3"/>
  <c r="H159" i="3"/>
  <c r="D159" i="3"/>
  <c r="CC158" i="3"/>
  <c r="BY158" i="3"/>
  <c r="BU158" i="3"/>
  <c r="BN158" i="3"/>
  <c r="BF158" i="3"/>
  <c r="BE158" i="3"/>
  <c r="BD158" i="3"/>
  <c r="BC158" i="3"/>
  <c r="BA158" i="3"/>
  <c r="AZ158" i="3"/>
  <c r="AY158" i="3"/>
  <c r="AX158" i="3"/>
  <c r="AV158" i="3"/>
  <c r="AU158" i="3"/>
  <c r="AT158" i="3"/>
  <c r="AS158" i="3"/>
  <c r="AR158" i="3"/>
  <c r="AQ158" i="3"/>
  <c r="AP158" i="3"/>
  <c r="AO158" i="3"/>
  <c r="AN158" i="3"/>
  <c r="AM158" i="3"/>
  <c r="AL158" i="3"/>
  <c r="AK158" i="3"/>
  <c r="AJ158" i="3"/>
  <c r="AI158" i="3"/>
  <c r="AG158" i="3"/>
  <c r="AF158" i="3"/>
  <c r="AE158" i="3"/>
  <c r="AD158" i="3"/>
  <c r="AB158" i="3"/>
  <c r="AA158" i="3"/>
  <c r="Z158" i="3"/>
  <c r="Y158" i="3"/>
  <c r="W158" i="3"/>
  <c r="V158" i="3"/>
  <c r="U158" i="3"/>
  <c r="T158" i="3"/>
  <c r="S158" i="3"/>
  <c r="R158" i="3"/>
  <c r="Q158" i="3"/>
  <c r="L158" i="3"/>
  <c r="K158" i="3"/>
  <c r="J158" i="3"/>
  <c r="I158" i="3"/>
  <c r="H158" i="3"/>
  <c r="D158" i="3"/>
  <c r="BU157" i="3"/>
  <c r="BN157" i="3"/>
  <c r="AV157" i="3"/>
  <c r="AU157" i="3"/>
  <c r="AT157" i="3"/>
  <c r="AS157" i="3"/>
  <c r="AR157" i="3"/>
  <c r="AQ157" i="3"/>
  <c r="AP157" i="3"/>
  <c r="AO157" i="3"/>
  <c r="AN157" i="3"/>
  <c r="AM157" i="3"/>
  <c r="AL157" i="3"/>
  <c r="AK157" i="3"/>
  <c r="AJ157" i="3"/>
  <c r="AI157" i="3"/>
  <c r="AG157" i="3"/>
  <c r="AF157" i="3"/>
  <c r="AE157" i="3"/>
  <c r="AD157" i="3"/>
  <c r="AB157" i="3"/>
  <c r="AA157" i="3"/>
  <c r="Z157" i="3"/>
  <c r="Y157" i="3"/>
  <c r="W157" i="3"/>
  <c r="V157" i="3"/>
  <c r="U157" i="3"/>
  <c r="T157" i="3"/>
  <c r="S157" i="3"/>
  <c r="R157" i="3"/>
  <c r="Q157" i="3"/>
  <c r="L157" i="3"/>
  <c r="K157" i="3"/>
  <c r="J157" i="3"/>
  <c r="I157" i="3"/>
  <c r="H157" i="3"/>
  <c r="D157" i="3"/>
  <c r="BU156" i="3"/>
  <c r="BN156" i="3"/>
  <c r="BF156" i="3"/>
  <c r="BE156" i="3"/>
  <c r="BD156" i="3"/>
  <c r="BC156" i="3"/>
  <c r="BA156" i="3"/>
  <c r="AZ156" i="3"/>
  <c r="AY156" i="3"/>
  <c r="AX156" i="3"/>
  <c r="AV156" i="3"/>
  <c r="AU156" i="3"/>
  <c r="AT156" i="3"/>
  <c r="AS156" i="3"/>
  <c r="AR156" i="3"/>
  <c r="AQ156" i="3"/>
  <c r="AP156" i="3"/>
  <c r="AO156" i="3"/>
  <c r="AN156" i="3"/>
  <c r="AM156" i="3"/>
  <c r="AL156" i="3"/>
  <c r="AK156" i="3"/>
  <c r="AJ156" i="3"/>
  <c r="AI156" i="3"/>
  <c r="AG156" i="3"/>
  <c r="AF156" i="3"/>
  <c r="AE156" i="3"/>
  <c r="AD156" i="3"/>
  <c r="AB156" i="3"/>
  <c r="AA156" i="3"/>
  <c r="Z156" i="3"/>
  <c r="Y156" i="3"/>
  <c r="W156" i="3"/>
  <c r="V156" i="3"/>
  <c r="U156" i="3"/>
  <c r="T156" i="3"/>
  <c r="S156" i="3"/>
  <c r="R156" i="3"/>
  <c r="Q156" i="3"/>
  <c r="L156" i="3"/>
  <c r="K156" i="3"/>
  <c r="J156" i="3"/>
  <c r="I156" i="3"/>
  <c r="H156" i="3"/>
  <c r="D156" i="3"/>
  <c r="CC155" i="3"/>
  <c r="BY155" i="3"/>
  <c r="BU155" i="3"/>
  <c r="BN155" i="3"/>
  <c r="BF155" i="3"/>
  <c r="BE155" i="3"/>
  <c r="BD155" i="3"/>
  <c r="BC155" i="3"/>
  <c r="BA155" i="3"/>
  <c r="AZ155" i="3"/>
  <c r="AY155" i="3"/>
  <c r="AX155" i="3"/>
  <c r="AV155" i="3"/>
  <c r="AU155" i="3"/>
  <c r="AT155" i="3"/>
  <c r="AS155" i="3"/>
  <c r="AR155" i="3"/>
  <c r="AQ155" i="3"/>
  <c r="AP155" i="3"/>
  <c r="AO155" i="3"/>
  <c r="AN155" i="3"/>
  <c r="AM155" i="3"/>
  <c r="AL155" i="3"/>
  <c r="AK155" i="3"/>
  <c r="AJ155" i="3"/>
  <c r="AI155" i="3"/>
  <c r="AG155" i="3"/>
  <c r="AF155" i="3"/>
  <c r="AE155" i="3"/>
  <c r="AD155" i="3"/>
  <c r="AB155" i="3"/>
  <c r="AA155" i="3"/>
  <c r="Z155" i="3"/>
  <c r="Y155" i="3"/>
  <c r="W155" i="3"/>
  <c r="V155" i="3"/>
  <c r="U155" i="3"/>
  <c r="T155" i="3"/>
  <c r="S155" i="3"/>
  <c r="R155" i="3"/>
  <c r="Q155" i="3"/>
  <c r="L155" i="3"/>
  <c r="K155" i="3"/>
  <c r="J155" i="3"/>
  <c r="I155" i="3"/>
  <c r="H155" i="3"/>
  <c r="D155" i="3"/>
  <c r="CC154" i="3"/>
  <c r="BY154" i="3"/>
  <c r="BU154" i="3"/>
  <c r="BN154" i="3"/>
  <c r="BF154" i="3"/>
  <c r="BE154" i="3"/>
  <c r="BD154" i="3"/>
  <c r="BC154" i="3"/>
  <c r="BA154" i="3"/>
  <c r="AZ154" i="3"/>
  <c r="AY154" i="3"/>
  <c r="AX154" i="3"/>
  <c r="AV154" i="3"/>
  <c r="AU154" i="3"/>
  <c r="AT154" i="3"/>
  <c r="AS154" i="3"/>
  <c r="AR154" i="3"/>
  <c r="AQ154" i="3"/>
  <c r="AP154" i="3"/>
  <c r="AO154" i="3"/>
  <c r="AN154" i="3"/>
  <c r="AM154" i="3"/>
  <c r="AL154" i="3"/>
  <c r="AK154" i="3"/>
  <c r="AJ154" i="3"/>
  <c r="AI154" i="3"/>
  <c r="AG154" i="3"/>
  <c r="AF154" i="3"/>
  <c r="AE154" i="3"/>
  <c r="AD154" i="3"/>
  <c r="AB154" i="3"/>
  <c r="AA154" i="3"/>
  <c r="Z154" i="3"/>
  <c r="Y154" i="3"/>
  <c r="W154" i="3"/>
  <c r="V154" i="3"/>
  <c r="U154" i="3"/>
  <c r="T154" i="3"/>
  <c r="S154" i="3"/>
  <c r="R154" i="3"/>
  <c r="Q154" i="3"/>
  <c r="L154" i="3"/>
  <c r="K154" i="3"/>
  <c r="J154" i="3"/>
  <c r="I154" i="3"/>
  <c r="H154" i="3"/>
  <c r="D154" i="3"/>
  <c r="BU153" i="3"/>
  <c r="BN153" i="3"/>
  <c r="AU153" i="3"/>
  <c r="AT153" i="3"/>
  <c r="AS153" i="3"/>
  <c r="AR153" i="3"/>
  <c r="AQ153" i="3"/>
  <c r="AP153" i="3"/>
  <c r="AO153" i="3"/>
  <c r="AN153" i="3"/>
  <c r="AM153" i="3"/>
  <c r="K153" i="3"/>
  <c r="J153" i="3"/>
  <c r="I153" i="3"/>
  <c r="H153" i="3"/>
  <c r="D153" i="3"/>
  <c r="BU152" i="3"/>
  <c r="BN152" i="3"/>
  <c r="AV152" i="3"/>
  <c r="AU152" i="3"/>
  <c r="AT152" i="3"/>
  <c r="AS152" i="3"/>
  <c r="AR152" i="3"/>
  <c r="AQ152" i="3"/>
  <c r="AP152" i="3"/>
  <c r="AO152" i="3"/>
  <c r="AN152" i="3"/>
  <c r="AM152" i="3"/>
  <c r="AL152" i="3"/>
  <c r="AK152" i="3"/>
  <c r="AJ152" i="3"/>
  <c r="AI152" i="3"/>
  <c r="AG152" i="3"/>
  <c r="AF152" i="3"/>
  <c r="AE152" i="3"/>
  <c r="AD152" i="3"/>
  <c r="AB152" i="3"/>
  <c r="AA152" i="3"/>
  <c r="Z152" i="3"/>
  <c r="Y152" i="3"/>
  <c r="W152" i="3"/>
  <c r="V152" i="3"/>
  <c r="U152" i="3"/>
  <c r="T152" i="3"/>
  <c r="S152" i="3"/>
  <c r="R152" i="3"/>
  <c r="Q152" i="3"/>
  <c r="L152" i="3"/>
  <c r="K152" i="3"/>
  <c r="J152" i="3"/>
  <c r="I152" i="3"/>
  <c r="H152" i="3"/>
  <c r="D152" i="3"/>
  <c r="BU151" i="3"/>
  <c r="BN151" i="3"/>
  <c r="AV151" i="3"/>
  <c r="AU151" i="3"/>
  <c r="AT151" i="3"/>
  <c r="AS151" i="3"/>
  <c r="AR151" i="3"/>
  <c r="AQ151" i="3"/>
  <c r="AP151" i="3"/>
  <c r="AO151" i="3"/>
  <c r="AN151" i="3"/>
  <c r="AM151" i="3"/>
  <c r="AL151" i="3"/>
  <c r="AK151" i="3"/>
  <c r="AJ151" i="3"/>
  <c r="AI151" i="3"/>
  <c r="AG151" i="3"/>
  <c r="AF151" i="3"/>
  <c r="AE151" i="3"/>
  <c r="AD151" i="3"/>
  <c r="AB151" i="3"/>
  <c r="AA151" i="3"/>
  <c r="Z151" i="3"/>
  <c r="Y151" i="3"/>
  <c r="W151" i="3"/>
  <c r="V151" i="3"/>
  <c r="U151" i="3"/>
  <c r="T151" i="3"/>
  <c r="S151" i="3"/>
  <c r="R151" i="3"/>
  <c r="Q151" i="3"/>
  <c r="L151" i="3"/>
  <c r="K151" i="3"/>
  <c r="J151" i="3"/>
  <c r="I151" i="3"/>
  <c r="H151" i="3"/>
  <c r="D151" i="3"/>
  <c r="BU150" i="3"/>
  <c r="BN150" i="3"/>
  <c r="AV150" i="3"/>
  <c r="AU150" i="3"/>
  <c r="AT150" i="3"/>
  <c r="AS150" i="3"/>
  <c r="AR150" i="3"/>
  <c r="AQ150" i="3"/>
  <c r="AP150" i="3"/>
  <c r="AO150" i="3"/>
  <c r="AN150" i="3"/>
  <c r="AM150" i="3"/>
  <c r="AL150" i="3"/>
  <c r="AK150" i="3"/>
  <c r="AJ150" i="3"/>
  <c r="AI150" i="3"/>
  <c r="AG150" i="3"/>
  <c r="AF150" i="3"/>
  <c r="AE150" i="3"/>
  <c r="AD150" i="3"/>
  <c r="AB150" i="3"/>
  <c r="AA150" i="3"/>
  <c r="Z150" i="3"/>
  <c r="Y150" i="3"/>
  <c r="W150" i="3"/>
  <c r="V150" i="3"/>
  <c r="U150" i="3"/>
  <c r="T150" i="3"/>
  <c r="S150" i="3"/>
  <c r="R150" i="3"/>
  <c r="Q150" i="3"/>
  <c r="L150" i="3"/>
  <c r="K150" i="3"/>
  <c r="J150" i="3"/>
  <c r="I150" i="3"/>
  <c r="H150" i="3"/>
  <c r="D150" i="3"/>
  <c r="BU149" i="3"/>
  <c r="BN149" i="3"/>
  <c r="AU149" i="3"/>
  <c r="AT149" i="3"/>
  <c r="AS149" i="3"/>
  <c r="AR149" i="3"/>
  <c r="AQ149" i="3"/>
  <c r="AP149" i="3"/>
  <c r="AO149" i="3"/>
  <c r="AN149" i="3"/>
  <c r="AM149" i="3"/>
  <c r="K149" i="3"/>
  <c r="J149" i="3"/>
  <c r="I149" i="3"/>
  <c r="H149" i="3"/>
  <c r="D149" i="3"/>
  <c r="BU148" i="3"/>
  <c r="BN148" i="3"/>
  <c r="AZ148" i="3"/>
  <c r="AX148" i="3"/>
  <c r="AV148" i="3"/>
  <c r="AU148" i="3"/>
  <c r="AT148" i="3"/>
  <c r="AS148" i="3"/>
  <c r="AR148" i="3"/>
  <c r="AQ148" i="3"/>
  <c r="AP148" i="3"/>
  <c r="AO148" i="3"/>
  <c r="AN148" i="3"/>
  <c r="AM148" i="3"/>
  <c r="AL148" i="3"/>
  <c r="AK148" i="3"/>
  <c r="AJ148" i="3"/>
  <c r="AI148" i="3"/>
  <c r="AG148" i="3"/>
  <c r="AF148" i="3"/>
  <c r="AE148" i="3"/>
  <c r="AD148" i="3"/>
  <c r="AB148" i="3"/>
  <c r="AA148" i="3"/>
  <c r="Z148" i="3"/>
  <c r="Y148" i="3"/>
  <c r="W148" i="3"/>
  <c r="V148" i="3"/>
  <c r="U148" i="3"/>
  <c r="T148" i="3"/>
  <c r="S148" i="3"/>
  <c r="R148" i="3"/>
  <c r="Q148" i="3"/>
  <c r="L148" i="3"/>
  <c r="K148" i="3"/>
  <c r="J148" i="3"/>
  <c r="I148" i="3"/>
  <c r="H148" i="3"/>
  <c r="D148" i="3"/>
  <c r="BU147" i="3"/>
  <c r="BN147" i="3"/>
  <c r="AV147" i="3"/>
  <c r="AU147" i="3"/>
  <c r="AT147" i="3"/>
  <c r="AS147" i="3"/>
  <c r="AR147" i="3"/>
  <c r="AQ147" i="3"/>
  <c r="AP147" i="3"/>
  <c r="AO147" i="3"/>
  <c r="AN147" i="3"/>
  <c r="AM147" i="3"/>
  <c r="AL147" i="3"/>
  <c r="AK147" i="3"/>
  <c r="AJ147" i="3"/>
  <c r="AI147" i="3"/>
  <c r="AG147" i="3"/>
  <c r="AF147" i="3"/>
  <c r="AE147" i="3"/>
  <c r="AD147" i="3"/>
  <c r="AB147" i="3"/>
  <c r="AA147" i="3"/>
  <c r="Z147" i="3"/>
  <c r="Y147" i="3"/>
  <c r="W147" i="3"/>
  <c r="V147" i="3"/>
  <c r="U147" i="3"/>
  <c r="T147" i="3"/>
  <c r="S147" i="3"/>
  <c r="R147" i="3"/>
  <c r="Q147" i="3"/>
  <c r="L147" i="3"/>
  <c r="K147" i="3"/>
  <c r="J147" i="3"/>
  <c r="I147" i="3"/>
  <c r="H147" i="3"/>
  <c r="D147" i="3"/>
  <c r="BU146" i="3"/>
  <c r="BN146" i="3"/>
  <c r="AV146" i="3"/>
  <c r="AU146" i="3"/>
  <c r="AT146" i="3"/>
  <c r="AS146" i="3"/>
  <c r="AR146" i="3"/>
  <c r="AQ146" i="3"/>
  <c r="AP146" i="3"/>
  <c r="AO146" i="3"/>
  <c r="AN146" i="3"/>
  <c r="AM146" i="3"/>
  <c r="AL146" i="3"/>
  <c r="AK146" i="3"/>
  <c r="AJ146" i="3"/>
  <c r="AI146" i="3"/>
  <c r="AG146" i="3"/>
  <c r="AF146" i="3"/>
  <c r="AE146" i="3"/>
  <c r="AD146" i="3"/>
  <c r="AB146" i="3"/>
  <c r="AA146" i="3"/>
  <c r="Z146" i="3"/>
  <c r="Y146" i="3"/>
  <c r="W146" i="3"/>
  <c r="V146" i="3"/>
  <c r="U146" i="3"/>
  <c r="T146" i="3"/>
  <c r="S146" i="3"/>
  <c r="R146" i="3"/>
  <c r="Q146" i="3"/>
  <c r="L146" i="3"/>
  <c r="K146" i="3"/>
  <c r="J146" i="3"/>
  <c r="I146" i="3"/>
  <c r="H146" i="3"/>
  <c r="D146" i="3"/>
  <c r="BU145" i="3"/>
  <c r="BN145" i="3"/>
  <c r="AU145" i="3"/>
  <c r="AT145" i="3"/>
  <c r="AS145" i="3"/>
  <c r="AR145" i="3"/>
  <c r="AQ145" i="3"/>
  <c r="AP145" i="3"/>
  <c r="AO145" i="3"/>
  <c r="AN145" i="3"/>
  <c r="AM145" i="3"/>
  <c r="K145" i="3"/>
  <c r="J145" i="3"/>
  <c r="I145" i="3"/>
  <c r="H145" i="3"/>
  <c r="D145" i="3"/>
  <c r="BU144" i="3"/>
  <c r="BN144" i="3"/>
  <c r="AV144" i="3"/>
  <c r="AU144" i="3"/>
  <c r="AT144" i="3"/>
  <c r="AS144" i="3"/>
  <c r="AR144" i="3"/>
  <c r="AQ144" i="3"/>
  <c r="AP144" i="3"/>
  <c r="AO144" i="3"/>
  <c r="AN144" i="3"/>
  <c r="AM144" i="3"/>
  <c r="AL144" i="3"/>
  <c r="AK144" i="3"/>
  <c r="AJ144" i="3"/>
  <c r="AI144" i="3"/>
  <c r="AG144" i="3"/>
  <c r="AF144" i="3"/>
  <c r="AE144" i="3"/>
  <c r="AD144" i="3"/>
  <c r="AB144" i="3"/>
  <c r="AA144" i="3"/>
  <c r="Z144" i="3"/>
  <c r="Y144" i="3"/>
  <c r="W144" i="3"/>
  <c r="V144" i="3"/>
  <c r="U144" i="3"/>
  <c r="T144" i="3"/>
  <c r="S144" i="3"/>
  <c r="R144" i="3"/>
  <c r="Q144" i="3"/>
  <c r="L144" i="3"/>
  <c r="K144" i="3"/>
  <c r="J144" i="3"/>
  <c r="I144" i="3"/>
  <c r="H144" i="3"/>
  <c r="D144" i="3"/>
  <c r="BU143" i="3"/>
  <c r="BN143" i="3"/>
  <c r="AV143" i="3"/>
  <c r="AU143" i="3"/>
  <c r="AT143" i="3"/>
  <c r="AS143" i="3"/>
  <c r="AR143" i="3"/>
  <c r="AQ143" i="3"/>
  <c r="AP143" i="3"/>
  <c r="AO143" i="3"/>
  <c r="AN143" i="3"/>
  <c r="AM143" i="3"/>
  <c r="AL143" i="3"/>
  <c r="AK143" i="3"/>
  <c r="AJ143" i="3"/>
  <c r="AI143" i="3"/>
  <c r="AG143" i="3"/>
  <c r="AF143" i="3"/>
  <c r="AE143" i="3"/>
  <c r="AD143" i="3"/>
  <c r="AB143" i="3"/>
  <c r="AA143" i="3"/>
  <c r="Z143" i="3"/>
  <c r="Y143" i="3"/>
  <c r="W143" i="3"/>
  <c r="V143" i="3"/>
  <c r="U143" i="3"/>
  <c r="T143" i="3"/>
  <c r="S143" i="3"/>
  <c r="R143" i="3"/>
  <c r="Q143" i="3"/>
  <c r="L143" i="3"/>
  <c r="K143" i="3"/>
  <c r="J143" i="3"/>
  <c r="I143" i="3"/>
  <c r="H143" i="3"/>
  <c r="D143" i="3"/>
  <c r="BU142" i="3"/>
  <c r="BN142" i="3"/>
  <c r="AV142" i="3"/>
  <c r="AU142" i="3"/>
  <c r="AT142" i="3"/>
  <c r="AS142" i="3"/>
  <c r="AR142" i="3"/>
  <c r="AQ142" i="3"/>
  <c r="AP142" i="3"/>
  <c r="AO142" i="3"/>
  <c r="AN142" i="3"/>
  <c r="AM142" i="3"/>
  <c r="AL142" i="3"/>
  <c r="AK142" i="3"/>
  <c r="AJ142" i="3"/>
  <c r="AI142" i="3"/>
  <c r="AG142" i="3"/>
  <c r="AF142" i="3"/>
  <c r="AE142" i="3"/>
  <c r="AD142" i="3"/>
  <c r="AB142" i="3"/>
  <c r="AA142" i="3"/>
  <c r="Z142" i="3"/>
  <c r="Y142" i="3"/>
  <c r="W142" i="3"/>
  <c r="V142" i="3"/>
  <c r="U142" i="3"/>
  <c r="T142" i="3"/>
  <c r="S142" i="3"/>
  <c r="R142" i="3"/>
  <c r="Q142" i="3"/>
  <c r="L142" i="3"/>
  <c r="K142" i="3"/>
  <c r="J142" i="3"/>
  <c r="I142" i="3"/>
  <c r="H142" i="3"/>
  <c r="D142" i="3"/>
  <c r="BU141" i="3"/>
  <c r="BN141" i="3"/>
  <c r="AV141" i="3"/>
  <c r="AU141" i="3"/>
  <c r="AT141" i="3"/>
  <c r="AS141" i="3"/>
  <c r="AR141" i="3"/>
  <c r="AQ141" i="3"/>
  <c r="AP141" i="3"/>
  <c r="AO141" i="3"/>
  <c r="AN141" i="3"/>
  <c r="AM141" i="3"/>
  <c r="AL141" i="3"/>
  <c r="AK141" i="3"/>
  <c r="AJ141" i="3"/>
  <c r="AI141" i="3"/>
  <c r="AG141" i="3"/>
  <c r="AF141" i="3"/>
  <c r="AE141" i="3"/>
  <c r="AD141" i="3"/>
  <c r="AB141" i="3"/>
  <c r="AA141" i="3"/>
  <c r="Z141" i="3"/>
  <c r="Y141" i="3"/>
  <c r="W141" i="3"/>
  <c r="V141" i="3"/>
  <c r="U141" i="3"/>
  <c r="T141" i="3"/>
  <c r="S141" i="3"/>
  <c r="R141" i="3"/>
  <c r="Q141" i="3"/>
  <c r="L141" i="3"/>
  <c r="K141" i="3"/>
  <c r="J141" i="3"/>
  <c r="I141" i="3"/>
  <c r="H141" i="3"/>
  <c r="D141" i="3"/>
  <c r="BU140" i="3"/>
  <c r="BN140" i="3"/>
  <c r="AU140" i="3"/>
  <c r="AT140" i="3"/>
  <c r="AS140" i="3"/>
  <c r="AR140" i="3"/>
  <c r="AQ140" i="3"/>
  <c r="AP140" i="3"/>
  <c r="AO140" i="3"/>
  <c r="AN140" i="3"/>
  <c r="AM140" i="3"/>
  <c r="K140" i="3"/>
  <c r="J140" i="3"/>
  <c r="I140" i="3"/>
  <c r="H140" i="3"/>
  <c r="D140" i="3"/>
  <c r="BY139" i="3"/>
  <c r="BX139" i="3"/>
  <c r="BW139" i="3"/>
  <c r="BV139" i="3"/>
  <c r="BU139" i="3"/>
  <c r="BP139" i="3"/>
  <c r="BN139" i="3"/>
  <c r="AV139" i="3"/>
  <c r="AU139" i="3"/>
  <c r="AT139" i="3"/>
  <c r="AS139" i="3"/>
  <c r="AR139" i="3"/>
  <c r="AQ139" i="3"/>
  <c r="AP139" i="3"/>
  <c r="AO139" i="3"/>
  <c r="AN139" i="3"/>
  <c r="AM139" i="3"/>
  <c r="AL139" i="3"/>
  <c r="AK139" i="3"/>
  <c r="AJ139" i="3"/>
  <c r="AI139" i="3"/>
  <c r="AG139" i="3"/>
  <c r="AF139" i="3"/>
  <c r="AE139" i="3"/>
  <c r="AD139" i="3"/>
  <c r="AB139" i="3"/>
  <c r="AA139" i="3"/>
  <c r="Z139" i="3"/>
  <c r="Y139" i="3"/>
  <c r="W139" i="3"/>
  <c r="V139" i="3"/>
  <c r="U139" i="3"/>
  <c r="T139" i="3"/>
  <c r="S139" i="3"/>
  <c r="R139" i="3"/>
  <c r="Q139" i="3"/>
  <c r="N139" i="3"/>
  <c r="L139" i="3"/>
  <c r="K139" i="3"/>
  <c r="J139" i="3"/>
  <c r="I139" i="3"/>
  <c r="H139" i="3"/>
  <c r="D139" i="3"/>
  <c r="BY138" i="3"/>
  <c r="BX138" i="3"/>
  <c r="BW138" i="3"/>
  <c r="BV138" i="3"/>
  <c r="BU138" i="3"/>
  <c r="BN138" i="3"/>
  <c r="AV138" i="3"/>
  <c r="AU138" i="3"/>
  <c r="AT138" i="3"/>
  <c r="AS138" i="3"/>
  <c r="AR138" i="3"/>
  <c r="AQ138" i="3"/>
  <c r="AP138" i="3"/>
  <c r="AO138" i="3"/>
  <c r="AN138" i="3"/>
  <c r="AM138" i="3"/>
  <c r="AL138" i="3"/>
  <c r="AK138" i="3"/>
  <c r="AJ138" i="3"/>
  <c r="AI138" i="3"/>
  <c r="AG138" i="3"/>
  <c r="AF138" i="3"/>
  <c r="AE138" i="3"/>
  <c r="AD138" i="3"/>
  <c r="AB138" i="3"/>
  <c r="AA138" i="3"/>
  <c r="Z138" i="3"/>
  <c r="Y138" i="3"/>
  <c r="W138" i="3"/>
  <c r="V138" i="3"/>
  <c r="U138" i="3"/>
  <c r="T138" i="3"/>
  <c r="S138" i="3"/>
  <c r="R138" i="3"/>
  <c r="Q138" i="3"/>
  <c r="N138" i="3"/>
  <c r="L138" i="3"/>
  <c r="K138" i="3"/>
  <c r="J138" i="3"/>
  <c r="I138" i="3"/>
  <c r="H138" i="3"/>
  <c r="D138" i="3"/>
  <c r="BY137" i="3"/>
  <c r="BX137" i="3"/>
  <c r="BW137" i="3"/>
  <c r="BV137" i="3"/>
  <c r="BU137" i="3"/>
  <c r="BP137" i="3"/>
  <c r="BN137" i="3"/>
  <c r="BL137" i="3"/>
  <c r="BI137" i="3"/>
  <c r="AV137" i="3"/>
  <c r="AU137" i="3"/>
  <c r="AT137" i="3"/>
  <c r="AS137" i="3"/>
  <c r="AR137" i="3"/>
  <c r="AQ137" i="3"/>
  <c r="AP137" i="3"/>
  <c r="AO137" i="3"/>
  <c r="AN137" i="3"/>
  <c r="AM137" i="3"/>
  <c r="AL137" i="3"/>
  <c r="AK137" i="3"/>
  <c r="AJ137" i="3"/>
  <c r="AI137" i="3"/>
  <c r="AG137" i="3"/>
  <c r="AF137" i="3"/>
  <c r="AE137" i="3"/>
  <c r="AD137" i="3"/>
  <c r="AB137" i="3"/>
  <c r="AA137" i="3"/>
  <c r="Z137" i="3"/>
  <c r="Y137" i="3"/>
  <c r="W137" i="3"/>
  <c r="V137" i="3"/>
  <c r="U137" i="3"/>
  <c r="T137" i="3"/>
  <c r="S137" i="3"/>
  <c r="R137" i="3"/>
  <c r="Q137" i="3"/>
  <c r="N137" i="3"/>
  <c r="L137" i="3"/>
  <c r="K137" i="3"/>
  <c r="J137" i="3"/>
  <c r="I137" i="3"/>
  <c r="H137" i="3"/>
  <c r="D137" i="3"/>
  <c r="CC136" i="3"/>
  <c r="CB136" i="3"/>
  <c r="CA136" i="3"/>
  <c r="BZ136" i="3"/>
  <c r="BU136" i="3"/>
  <c r="BQ136" i="3"/>
  <c r="BN136" i="3"/>
  <c r="BM136" i="3"/>
  <c r="BJ136" i="3"/>
  <c r="AV136" i="3"/>
  <c r="AU136" i="3"/>
  <c r="AT136" i="3"/>
  <c r="AS136" i="3"/>
  <c r="AR136" i="3"/>
  <c r="AQ136" i="3"/>
  <c r="AP136" i="3"/>
  <c r="AO136" i="3"/>
  <c r="AN136" i="3"/>
  <c r="AM136" i="3"/>
  <c r="AL136" i="3"/>
  <c r="AK136" i="3"/>
  <c r="AJ136" i="3"/>
  <c r="AI136" i="3"/>
  <c r="AG136" i="3"/>
  <c r="AF136" i="3"/>
  <c r="AE136" i="3"/>
  <c r="AD136" i="3"/>
  <c r="AB136" i="3"/>
  <c r="AA136" i="3"/>
  <c r="Z136" i="3"/>
  <c r="Y136" i="3"/>
  <c r="W136" i="3"/>
  <c r="V136" i="3"/>
  <c r="U136" i="3"/>
  <c r="T136" i="3"/>
  <c r="S136" i="3"/>
  <c r="R136" i="3"/>
  <c r="Q136" i="3"/>
  <c r="O136" i="3"/>
  <c r="L136" i="3"/>
  <c r="K136" i="3"/>
  <c r="J136" i="3"/>
  <c r="I136" i="3"/>
  <c r="H136" i="3"/>
  <c r="D136" i="3"/>
  <c r="BU135" i="3"/>
  <c r="BN135" i="3"/>
  <c r="AU135" i="3"/>
  <c r="AT135" i="3"/>
  <c r="AS135" i="3"/>
  <c r="AR135" i="3"/>
  <c r="AQ135" i="3"/>
  <c r="AP135" i="3"/>
  <c r="AO135" i="3"/>
  <c r="AN135" i="3"/>
  <c r="AM135" i="3"/>
  <c r="K135" i="3"/>
  <c r="J135" i="3"/>
  <c r="I135" i="3"/>
  <c r="H135" i="3"/>
  <c r="D135" i="3"/>
  <c r="CC134" i="3"/>
  <c r="CB134" i="3"/>
  <c r="CA134" i="3"/>
  <c r="BZ134" i="3"/>
  <c r="BU134" i="3"/>
  <c r="BQ134" i="3"/>
  <c r="BN134" i="3"/>
  <c r="BJ134" i="3"/>
  <c r="AV134" i="3"/>
  <c r="AU134" i="3"/>
  <c r="AT134" i="3"/>
  <c r="AS134" i="3"/>
  <c r="AR134" i="3"/>
  <c r="AQ134" i="3"/>
  <c r="AP134" i="3"/>
  <c r="AO134" i="3"/>
  <c r="AN134" i="3"/>
  <c r="AM134" i="3"/>
  <c r="AL134" i="3"/>
  <c r="AK134" i="3"/>
  <c r="AJ134" i="3"/>
  <c r="AI134" i="3"/>
  <c r="AG134" i="3"/>
  <c r="AF134" i="3"/>
  <c r="AE134" i="3"/>
  <c r="AD134" i="3"/>
  <c r="AB134" i="3"/>
  <c r="AA134" i="3"/>
  <c r="Z134" i="3"/>
  <c r="Y134" i="3"/>
  <c r="W134" i="3"/>
  <c r="V134" i="3"/>
  <c r="U134" i="3"/>
  <c r="T134" i="3"/>
  <c r="S134" i="3"/>
  <c r="R134" i="3"/>
  <c r="Q134" i="3"/>
  <c r="O134" i="3"/>
  <c r="L134" i="3"/>
  <c r="K134" i="3"/>
  <c r="J134" i="3"/>
  <c r="I134" i="3"/>
  <c r="H134" i="3"/>
  <c r="D134" i="3"/>
  <c r="BY133" i="3"/>
  <c r="BX133" i="3"/>
  <c r="BW133" i="3"/>
  <c r="BV133" i="3"/>
  <c r="BU133" i="3"/>
  <c r="BP133" i="3"/>
  <c r="BN133" i="3"/>
  <c r="BL133" i="3"/>
  <c r="BI133" i="3"/>
  <c r="AV133" i="3"/>
  <c r="AU133" i="3"/>
  <c r="AT133" i="3"/>
  <c r="AS133" i="3"/>
  <c r="AR133" i="3"/>
  <c r="AQ133" i="3"/>
  <c r="AP133" i="3"/>
  <c r="AO133" i="3"/>
  <c r="AN133" i="3"/>
  <c r="AM133" i="3"/>
  <c r="AL133" i="3"/>
  <c r="AK133" i="3"/>
  <c r="AJ133" i="3"/>
  <c r="AI133" i="3"/>
  <c r="AG133" i="3"/>
  <c r="AF133" i="3"/>
  <c r="AE133" i="3"/>
  <c r="AD133" i="3"/>
  <c r="AB133" i="3"/>
  <c r="AA133" i="3"/>
  <c r="Z133" i="3"/>
  <c r="Y133" i="3"/>
  <c r="W133" i="3"/>
  <c r="V133" i="3"/>
  <c r="U133" i="3"/>
  <c r="T133" i="3"/>
  <c r="S133" i="3"/>
  <c r="R133" i="3"/>
  <c r="Q133" i="3"/>
  <c r="N133" i="3"/>
  <c r="L133" i="3"/>
  <c r="K133" i="3"/>
  <c r="J133" i="3"/>
  <c r="I133" i="3"/>
  <c r="H133" i="3"/>
  <c r="D133" i="3"/>
  <c r="CC132" i="3"/>
  <c r="CB132" i="3"/>
  <c r="CA132" i="3"/>
  <c r="BZ132" i="3"/>
  <c r="BU132" i="3"/>
  <c r="BQ132" i="3"/>
  <c r="BN132" i="3"/>
  <c r="BM132" i="3"/>
  <c r="BJ132" i="3"/>
  <c r="AV132" i="3"/>
  <c r="AU132" i="3"/>
  <c r="AT132" i="3"/>
  <c r="AS132" i="3"/>
  <c r="AR132" i="3"/>
  <c r="AQ132" i="3"/>
  <c r="AP132" i="3"/>
  <c r="AO132" i="3"/>
  <c r="AN132" i="3"/>
  <c r="AM132" i="3"/>
  <c r="AL132" i="3"/>
  <c r="AK132" i="3"/>
  <c r="AJ132" i="3"/>
  <c r="AI132" i="3"/>
  <c r="AG132" i="3"/>
  <c r="AF132" i="3"/>
  <c r="AE132" i="3"/>
  <c r="AD132" i="3"/>
  <c r="AB132" i="3"/>
  <c r="AA132" i="3"/>
  <c r="Z132" i="3"/>
  <c r="Y132" i="3"/>
  <c r="W132" i="3"/>
  <c r="V132" i="3"/>
  <c r="U132" i="3"/>
  <c r="T132" i="3"/>
  <c r="S132" i="3"/>
  <c r="R132" i="3"/>
  <c r="Q132" i="3"/>
  <c r="O132" i="3"/>
  <c r="L132" i="3"/>
  <c r="K132" i="3"/>
  <c r="J132" i="3"/>
  <c r="I132" i="3"/>
  <c r="H132" i="3"/>
  <c r="D132" i="3"/>
  <c r="BU131" i="3"/>
  <c r="BN131" i="3"/>
  <c r="AU131" i="3"/>
  <c r="AT131" i="3"/>
  <c r="AS131" i="3"/>
  <c r="AR131" i="3"/>
  <c r="AQ131" i="3"/>
  <c r="AP131" i="3"/>
  <c r="AO131" i="3"/>
  <c r="AN131" i="3"/>
  <c r="AM131" i="3"/>
  <c r="K131" i="3"/>
  <c r="J131" i="3"/>
  <c r="I131" i="3"/>
  <c r="H131" i="3"/>
  <c r="D131" i="3"/>
  <c r="BY130" i="3"/>
  <c r="BX130" i="3"/>
  <c r="BW130" i="3"/>
  <c r="BV130" i="3"/>
  <c r="BU130" i="3"/>
  <c r="BP130" i="3"/>
  <c r="BN130" i="3"/>
  <c r="BL130" i="3"/>
  <c r="BI130" i="3"/>
  <c r="AV130" i="3"/>
  <c r="AU130" i="3"/>
  <c r="AT130" i="3"/>
  <c r="AS130" i="3"/>
  <c r="AR130" i="3"/>
  <c r="AQ130" i="3"/>
  <c r="AP130" i="3"/>
  <c r="AO130" i="3"/>
  <c r="AN130" i="3"/>
  <c r="AM130" i="3"/>
  <c r="AL130" i="3"/>
  <c r="AK130" i="3"/>
  <c r="AJ130" i="3"/>
  <c r="AI130" i="3"/>
  <c r="AG130" i="3"/>
  <c r="AF130" i="3"/>
  <c r="AE130" i="3"/>
  <c r="AD130" i="3"/>
  <c r="AB130" i="3"/>
  <c r="AA130" i="3"/>
  <c r="Z130" i="3"/>
  <c r="Y130" i="3"/>
  <c r="W130" i="3"/>
  <c r="V130" i="3"/>
  <c r="U130" i="3"/>
  <c r="T130" i="3"/>
  <c r="S130" i="3"/>
  <c r="R130" i="3"/>
  <c r="Q130" i="3"/>
  <c r="N130" i="3"/>
  <c r="L130" i="3"/>
  <c r="K130" i="3"/>
  <c r="J130" i="3"/>
  <c r="I130" i="3"/>
  <c r="H130" i="3"/>
  <c r="D130" i="3"/>
  <c r="CC129" i="3"/>
  <c r="CB129" i="3"/>
  <c r="CA129" i="3"/>
  <c r="BZ129" i="3"/>
  <c r="BU129" i="3"/>
  <c r="BQ129" i="3"/>
  <c r="BN129" i="3"/>
  <c r="BM129" i="3"/>
  <c r="BJ129" i="3"/>
  <c r="AV129" i="3"/>
  <c r="AU129" i="3"/>
  <c r="AT129" i="3"/>
  <c r="AS129" i="3"/>
  <c r="AR129" i="3"/>
  <c r="AQ129" i="3"/>
  <c r="AP129" i="3"/>
  <c r="AO129" i="3"/>
  <c r="AN129" i="3"/>
  <c r="AM129" i="3"/>
  <c r="AL129" i="3"/>
  <c r="AK129" i="3"/>
  <c r="AJ129" i="3"/>
  <c r="AI129" i="3"/>
  <c r="AG129" i="3"/>
  <c r="AF129" i="3"/>
  <c r="AE129" i="3"/>
  <c r="AD129" i="3"/>
  <c r="AB129" i="3"/>
  <c r="AA129" i="3"/>
  <c r="Z129" i="3"/>
  <c r="Y129" i="3"/>
  <c r="W129" i="3"/>
  <c r="V129" i="3"/>
  <c r="U129" i="3"/>
  <c r="T129" i="3"/>
  <c r="S129" i="3"/>
  <c r="R129" i="3"/>
  <c r="Q129" i="3"/>
  <c r="O129" i="3"/>
  <c r="L129" i="3"/>
  <c r="K129" i="3"/>
  <c r="J129" i="3"/>
  <c r="I129" i="3"/>
  <c r="H129" i="3"/>
  <c r="D129" i="3"/>
  <c r="BU128" i="3"/>
  <c r="BN128" i="3"/>
  <c r="AU128" i="3"/>
  <c r="AT128" i="3"/>
  <c r="AS128" i="3"/>
  <c r="AR128" i="3"/>
  <c r="AQ128" i="3"/>
  <c r="AP128" i="3"/>
  <c r="AO128" i="3"/>
  <c r="AN128" i="3"/>
  <c r="AM128" i="3"/>
  <c r="K128" i="3"/>
  <c r="J128" i="3"/>
  <c r="I128" i="3"/>
  <c r="H128" i="3"/>
  <c r="D128" i="3"/>
  <c r="BU127" i="3"/>
  <c r="BN127" i="3"/>
  <c r="AU127" i="3"/>
  <c r="AT127" i="3"/>
  <c r="AS127" i="3"/>
  <c r="AR127" i="3"/>
  <c r="AQ127" i="3"/>
  <c r="AP127" i="3"/>
  <c r="AO127" i="3"/>
  <c r="AN127" i="3"/>
  <c r="AM127" i="3"/>
  <c r="K127" i="3"/>
  <c r="J127" i="3"/>
  <c r="I127" i="3"/>
  <c r="H127" i="3"/>
  <c r="D127" i="3"/>
  <c r="CC126" i="3"/>
  <c r="CB126" i="3"/>
  <c r="CA126" i="3"/>
  <c r="BZ126" i="3"/>
  <c r="BY126" i="3"/>
  <c r="BX126" i="3"/>
  <c r="BW126" i="3"/>
  <c r="BV126" i="3"/>
  <c r="BU126" i="3"/>
  <c r="BT126" i="3"/>
  <c r="BS126" i="3"/>
  <c r="BR126" i="3"/>
  <c r="BQ126" i="3"/>
  <c r="BP126" i="3"/>
  <c r="BO126" i="3"/>
  <c r="BN126" i="3"/>
  <c r="BM126" i="3"/>
  <c r="BL126" i="3"/>
  <c r="BK126" i="3"/>
  <c r="BJ126" i="3"/>
  <c r="BI126" i="3"/>
  <c r="BH126" i="3"/>
  <c r="BG126" i="3"/>
  <c r="BF126" i="3"/>
  <c r="BE126" i="3"/>
  <c r="BD126" i="3"/>
  <c r="BC126" i="3"/>
  <c r="BB126" i="3"/>
  <c r="BA126" i="3"/>
  <c r="AZ126" i="3"/>
  <c r="AY126" i="3"/>
  <c r="AX126" i="3"/>
  <c r="AV126" i="3"/>
  <c r="AU126" i="3"/>
  <c r="AT126" i="3"/>
  <c r="AS126" i="3"/>
  <c r="AR126" i="3"/>
  <c r="AQ126" i="3"/>
  <c r="AP126" i="3"/>
  <c r="AO126" i="3"/>
  <c r="AN126" i="3"/>
  <c r="AM126" i="3"/>
  <c r="AL126" i="3"/>
  <c r="AK126" i="3"/>
  <c r="AJ126" i="3"/>
  <c r="AI126" i="3"/>
  <c r="AG126" i="3"/>
  <c r="AF126" i="3"/>
  <c r="AE126" i="3"/>
  <c r="AD126" i="3"/>
  <c r="AB126" i="3"/>
  <c r="AA126" i="3"/>
  <c r="Z126" i="3"/>
  <c r="Y126" i="3"/>
  <c r="W126" i="3"/>
  <c r="V126" i="3"/>
  <c r="U126" i="3"/>
  <c r="T126" i="3"/>
  <c r="S126" i="3"/>
  <c r="R126" i="3"/>
  <c r="Q126" i="3"/>
  <c r="O126" i="3"/>
  <c r="N126" i="3"/>
  <c r="L126" i="3"/>
  <c r="K126" i="3"/>
  <c r="J126" i="3"/>
  <c r="I126" i="3"/>
  <c r="H126" i="3"/>
  <c r="G126" i="3"/>
  <c r="E126" i="3"/>
  <c r="CC125" i="3"/>
  <c r="CB125" i="3"/>
  <c r="CA125" i="3"/>
  <c r="BY125" i="3"/>
  <c r="BX125" i="3"/>
  <c r="BW125" i="3"/>
  <c r="BU125" i="3"/>
  <c r="BT125" i="3"/>
  <c r="BS125" i="3"/>
  <c r="BR125" i="3"/>
  <c r="BN125" i="3"/>
  <c r="BM125" i="3"/>
  <c r="BL125" i="3"/>
  <c r="BG125" i="3"/>
  <c r="BF125" i="3"/>
  <c r="BE125" i="3"/>
  <c r="BD125" i="3"/>
  <c r="BC125" i="3"/>
  <c r="BB125" i="3"/>
  <c r="BA125" i="3"/>
  <c r="AZ125" i="3"/>
  <c r="AY125" i="3"/>
  <c r="AX125" i="3"/>
  <c r="AV125" i="3"/>
  <c r="AU125" i="3"/>
  <c r="AT125" i="3"/>
  <c r="AS125" i="3"/>
  <c r="AR125" i="3"/>
  <c r="AQ125" i="3"/>
  <c r="AP125" i="3"/>
  <c r="AO125" i="3"/>
  <c r="AN125" i="3"/>
  <c r="AM125" i="3"/>
  <c r="AL125" i="3"/>
  <c r="AK125" i="3"/>
  <c r="AJ125" i="3"/>
  <c r="AI125" i="3"/>
  <c r="AG125" i="3"/>
  <c r="AF125" i="3"/>
  <c r="AE125" i="3"/>
  <c r="AD125" i="3"/>
  <c r="AB125" i="3"/>
  <c r="AA125" i="3"/>
  <c r="Z125" i="3"/>
  <c r="Y125" i="3"/>
  <c r="W125" i="3"/>
  <c r="V125" i="3"/>
  <c r="U125" i="3"/>
  <c r="T125" i="3"/>
  <c r="S125" i="3"/>
  <c r="R125" i="3"/>
  <c r="Q125" i="3"/>
  <c r="O125" i="3"/>
  <c r="N125" i="3"/>
  <c r="L125" i="3"/>
  <c r="K125" i="3"/>
  <c r="J125" i="3"/>
  <c r="I125" i="3"/>
  <c r="H125" i="3"/>
  <c r="G125" i="3"/>
  <c r="E125" i="3"/>
  <c r="CC124" i="3"/>
  <c r="CB124" i="3"/>
  <c r="CA124" i="3"/>
  <c r="BY124" i="3"/>
  <c r="BX124" i="3"/>
  <c r="BW124" i="3"/>
  <c r="BU124" i="3"/>
  <c r="BT124" i="3"/>
  <c r="BR124" i="3"/>
  <c r="BN124" i="3"/>
  <c r="BM124" i="3"/>
  <c r="BL124" i="3"/>
  <c r="BG124" i="3"/>
  <c r="BF124" i="3"/>
  <c r="BE124" i="3"/>
  <c r="BD124" i="3"/>
  <c r="BC124" i="3"/>
  <c r="BB124" i="3"/>
  <c r="BA124" i="3"/>
  <c r="AZ124" i="3"/>
  <c r="AY124" i="3"/>
  <c r="AX124" i="3"/>
  <c r="AV124" i="3"/>
  <c r="AU124" i="3"/>
  <c r="AT124" i="3"/>
  <c r="AS124" i="3"/>
  <c r="AR124" i="3"/>
  <c r="AQ124" i="3"/>
  <c r="AP124" i="3"/>
  <c r="AO124" i="3"/>
  <c r="AN124" i="3"/>
  <c r="AM124" i="3"/>
  <c r="AL124" i="3"/>
  <c r="AK124" i="3"/>
  <c r="AJ124" i="3"/>
  <c r="AI124" i="3"/>
  <c r="AG124" i="3"/>
  <c r="AF124" i="3"/>
  <c r="AE124" i="3"/>
  <c r="AD124" i="3"/>
  <c r="AB124" i="3"/>
  <c r="AA124" i="3"/>
  <c r="Z124" i="3"/>
  <c r="Y124" i="3"/>
  <c r="W124" i="3"/>
  <c r="V124" i="3"/>
  <c r="U124" i="3"/>
  <c r="T124" i="3"/>
  <c r="S124" i="3"/>
  <c r="R124" i="3"/>
  <c r="Q124" i="3"/>
  <c r="O124" i="3"/>
  <c r="N124" i="3"/>
  <c r="L124" i="3"/>
  <c r="K124" i="3"/>
  <c r="J124" i="3"/>
  <c r="I124" i="3"/>
  <c r="H124" i="3"/>
  <c r="G124" i="3"/>
  <c r="E124" i="3"/>
  <c r="D124" i="3"/>
  <c r="CC123" i="3"/>
  <c r="CB123" i="3"/>
  <c r="CA123" i="3"/>
  <c r="BY123" i="3"/>
  <c r="BX123" i="3"/>
  <c r="BW123" i="3"/>
  <c r="BU123" i="3"/>
  <c r="BT123" i="3"/>
  <c r="BR123" i="3"/>
  <c r="BN123" i="3"/>
  <c r="BM123" i="3"/>
  <c r="BL123" i="3"/>
  <c r="BG123" i="3"/>
  <c r="BF123" i="3"/>
  <c r="BE123" i="3"/>
  <c r="BD123" i="3"/>
  <c r="BC123" i="3"/>
  <c r="BB123" i="3"/>
  <c r="BA123" i="3"/>
  <c r="AZ123" i="3"/>
  <c r="AY123" i="3"/>
  <c r="AX123" i="3"/>
  <c r="AV123" i="3"/>
  <c r="AU123" i="3"/>
  <c r="AT123" i="3"/>
  <c r="AS123" i="3"/>
  <c r="AR123" i="3"/>
  <c r="AQ123" i="3"/>
  <c r="AP123" i="3"/>
  <c r="AO123" i="3"/>
  <c r="AN123" i="3"/>
  <c r="AM123" i="3"/>
  <c r="AL123" i="3"/>
  <c r="AK123" i="3"/>
  <c r="AJ123" i="3"/>
  <c r="AI123" i="3"/>
  <c r="AG123" i="3"/>
  <c r="AF123" i="3"/>
  <c r="AE123" i="3"/>
  <c r="AD123" i="3"/>
  <c r="AB123" i="3"/>
  <c r="AA123" i="3"/>
  <c r="Z123" i="3"/>
  <c r="Y123" i="3"/>
  <c r="W123" i="3"/>
  <c r="V123" i="3"/>
  <c r="U123" i="3"/>
  <c r="T123" i="3"/>
  <c r="S123" i="3"/>
  <c r="R123" i="3"/>
  <c r="Q123" i="3"/>
  <c r="O123" i="3"/>
  <c r="N123" i="3"/>
  <c r="L123" i="3"/>
  <c r="K123" i="3"/>
  <c r="J123" i="3"/>
  <c r="I123" i="3"/>
  <c r="H123" i="3"/>
  <c r="G123" i="3"/>
  <c r="E123" i="3"/>
  <c r="D123" i="3"/>
  <c r="CC122" i="3"/>
  <c r="CB122" i="3"/>
  <c r="CA122" i="3"/>
  <c r="BY122" i="3"/>
  <c r="BX122" i="3"/>
  <c r="BW122" i="3"/>
  <c r="BU122" i="3"/>
  <c r="BT122" i="3"/>
  <c r="BR122" i="3"/>
  <c r="BN122" i="3"/>
  <c r="BM122" i="3"/>
  <c r="BL122" i="3"/>
  <c r="BG122" i="3"/>
  <c r="BF122" i="3"/>
  <c r="BE122" i="3"/>
  <c r="BD122" i="3"/>
  <c r="BC122" i="3"/>
  <c r="BB122" i="3"/>
  <c r="BA122" i="3"/>
  <c r="AZ122" i="3"/>
  <c r="AY122" i="3"/>
  <c r="AX122" i="3"/>
  <c r="AV122" i="3"/>
  <c r="AU122" i="3"/>
  <c r="AT122" i="3"/>
  <c r="AS122" i="3"/>
  <c r="AR122" i="3"/>
  <c r="AQ122" i="3"/>
  <c r="AP122" i="3"/>
  <c r="AO122" i="3"/>
  <c r="AN122" i="3"/>
  <c r="AM122" i="3"/>
  <c r="AL122" i="3"/>
  <c r="AK122" i="3"/>
  <c r="AJ122" i="3"/>
  <c r="AI122" i="3"/>
  <c r="AG122" i="3"/>
  <c r="AF122" i="3"/>
  <c r="AE122" i="3"/>
  <c r="AD122" i="3"/>
  <c r="AB122" i="3"/>
  <c r="AA122" i="3"/>
  <c r="Z122" i="3"/>
  <c r="Y122" i="3"/>
  <c r="W122" i="3"/>
  <c r="V122" i="3"/>
  <c r="U122" i="3"/>
  <c r="T122" i="3"/>
  <c r="S122" i="3"/>
  <c r="R122" i="3"/>
  <c r="Q122" i="3"/>
  <c r="O122" i="3"/>
  <c r="N122" i="3"/>
  <c r="L122" i="3"/>
  <c r="K122" i="3"/>
  <c r="J122" i="3"/>
  <c r="I122" i="3"/>
  <c r="H122" i="3"/>
  <c r="G122" i="3"/>
  <c r="E122" i="3"/>
  <c r="D122" i="3"/>
  <c r="CC121" i="3"/>
  <c r="CB121" i="3"/>
  <c r="CA121" i="3"/>
  <c r="BY121" i="3"/>
  <c r="BX121" i="3"/>
  <c r="BW121" i="3"/>
  <c r="BU121" i="3"/>
  <c r="BT121" i="3"/>
  <c r="BR121" i="3"/>
  <c r="BN121" i="3"/>
  <c r="BM121" i="3"/>
  <c r="BL121" i="3"/>
  <c r="BG121" i="3"/>
  <c r="BF121" i="3"/>
  <c r="BE121" i="3"/>
  <c r="BD121" i="3"/>
  <c r="BC121" i="3"/>
  <c r="BB121" i="3"/>
  <c r="BA121" i="3"/>
  <c r="AZ121" i="3"/>
  <c r="AY121" i="3"/>
  <c r="AX121" i="3"/>
  <c r="AV121" i="3"/>
  <c r="AU121" i="3"/>
  <c r="AT121" i="3"/>
  <c r="AS121" i="3"/>
  <c r="AR121" i="3"/>
  <c r="AQ121" i="3"/>
  <c r="AP121" i="3"/>
  <c r="AO121" i="3"/>
  <c r="AN121" i="3"/>
  <c r="AM121" i="3"/>
  <c r="AL121" i="3"/>
  <c r="AK121" i="3"/>
  <c r="AJ121" i="3"/>
  <c r="AI121" i="3"/>
  <c r="AG121" i="3"/>
  <c r="AF121" i="3"/>
  <c r="AE121" i="3"/>
  <c r="AD121" i="3"/>
  <c r="AB121" i="3"/>
  <c r="AA121" i="3"/>
  <c r="Z121" i="3"/>
  <c r="Y121" i="3"/>
  <c r="W121" i="3"/>
  <c r="V121" i="3"/>
  <c r="U121" i="3"/>
  <c r="T121" i="3"/>
  <c r="S121" i="3"/>
  <c r="R121" i="3"/>
  <c r="Q121" i="3"/>
  <c r="O121" i="3"/>
  <c r="N121" i="3"/>
  <c r="L121" i="3"/>
  <c r="K121" i="3"/>
  <c r="J121" i="3"/>
  <c r="I121" i="3"/>
  <c r="H121" i="3"/>
  <c r="G121" i="3"/>
  <c r="E121" i="3"/>
  <c r="D121" i="3"/>
  <c r="CC120" i="3"/>
  <c r="CB120" i="3"/>
  <c r="CA120" i="3"/>
  <c r="BY120" i="3"/>
  <c r="BX120" i="3"/>
  <c r="BW120" i="3"/>
  <c r="BU120" i="3"/>
  <c r="BT120" i="3"/>
  <c r="BR120" i="3"/>
  <c r="BN120" i="3"/>
  <c r="BM120" i="3"/>
  <c r="BL120" i="3"/>
  <c r="BG120" i="3"/>
  <c r="BF120" i="3"/>
  <c r="BE120" i="3"/>
  <c r="BD120" i="3"/>
  <c r="BC120" i="3"/>
  <c r="BB120" i="3"/>
  <c r="BA120" i="3"/>
  <c r="AZ120" i="3"/>
  <c r="AY120" i="3"/>
  <c r="AX120" i="3"/>
  <c r="AV120" i="3"/>
  <c r="AU120" i="3"/>
  <c r="AT120" i="3"/>
  <c r="AS120" i="3"/>
  <c r="AR120" i="3"/>
  <c r="AQ120" i="3"/>
  <c r="AP120" i="3"/>
  <c r="AO120" i="3"/>
  <c r="AN120" i="3"/>
  <c r="AM120" i="3"/>
  <c r="AL120" i="3"/>
  <c r="AK120" i="3"/>
  <c r="AJ120" i="3"/>
  <c r="AI120" i="3"/>
  <c r="AG120" i="3"/>
  <c r="AF120" i="3"/>
  <c r="AE120" i="3"/>
  <c r="AD120" i="3"/>
  <c r="AB120" i="3"/>
  <c r="AA120" i="3"/>
  <c r="Z120" i="3"/>
  <c r="Y120" i="3"/>
  <c r="W120" i="3"/>
  <c r="V120" i="3"/>
  <c r="U120" i="3"/>
  <c r="T120" i="3"/>
  <c r="S120" i="3"/>
  <c r="R120" i="3"/>
  <c r="Q120" i="3"/>
  <c r="O120" i="3"/>
  <c r="N120" i="3"/>
  <c r="L120" i="3"/>
  <c r="K120" i="3"/>
  <c r="J120" i="3"/>
  <c r="I120" i="3"/>
  <c r="H120" i="3"/>
  <c r="G120" i="3"/>
  <c r="E120" i="3"/>
  <c r="D120" i="3"/>
  <c r="CC119" i="3"/>
  <c r="CB119" i="3"/>
  <c r="CA119" i="3"/>
  <c r="BY119" i="3"/>
  <c r="BX119" i="3"/>
  <c r="BW119" i="3"/>
  <c r="BU119" i="3"/>
  <c r="BT119" i="3"/>
  <c r="BR119" i="3"/>
  <c r="BN119" i="3"/>
  <c r="BM119" i="3"/>
  <c r="BL119" i="3"/>
  <c r="BG119" i="3"/>
  <c r="BF119" i="3"/>
  <c r="BE119" i="3"/>
  <c r="BD119" i="3"/>
  <c r="BC119" i="3"/>
  <c r="BB119" i="3"/>
  <c r="BA119" i="3"/>
  <c r="AZ119" i="3"/>
  <c r="AY119" i="3"/>
  <c r="AX119" i="3"/>
  <c r="AV119" i="3"/>
  <c r="AU119" i="3"/>
  <c r="AT119" i="3"/>
  <c r="AS119" i="3"/>
  <c r="AR119" i="3"/>
  <c r="AQ119" i="3"/>
  <c r="AP119" i="3"/>
  <c r="AO119" i="3"/>
  <c r="AN119" i="3"/>
  <c r="AM119" i="3"/>
  <c r="AL119" i="3"/>
  <c r="AK119" i="3"/>
  <c r="AJ119" i="3"/>
  <c r="AI119" i="3"/>
  <c r="AG119" i="3"/>
  <c r="AF119" i="3"/>
  <c r="AE119" i="3"/>
  <c r="AD119" i="3"/>
  <c r="AB119" i="3"/>
  <c r="AA119" i="3"/>
  <c r="Z119" i="3"/>
  <c r="Y119" i="3"/>
  <c r="W119" i="3"/>
  <c r="V119" i="3"/>
  <c r="U119" i="3"/>
  <c r="T119" i="3"/>
  <c r="S119" i="3"/>
  <c r="R119" i="3"/>
  <c r="Q119" i="3"/>
  <c r="O119" i="3"/>
  <c r="N119" i="3"/>
  <c r="L119" i="3"/>
  <c r="K119" i="3"/>
  <c r="J119" i="3"/>
  <c r="I119" i="3"/>
  <c r="H119" i="3"/>
  <c r="G119" i="3"/>
  <c r="E119" i="3"/>
  <c r="D119" i="3"/>
  <c r="CC118" i="3"/>
  <c r="CB118" i="3"/>
  <c r="CA118" i="3"/>
  <c r="BZ118" i="3"/>
  <c r="BY118" i="3"/>
  <c r="BX118" i="3"/>
  <c r="BW118" i="3"/>
  <c r="BV118" i="3"/>
  <c r="BU118" i="3"/>
  <c r="BT118" i="3"/>
  <c r="BS118" i="3"/>
  <c r="BR118" i="3"/>
  <c r="BQ118" i="3"/>
  <c r="BP118" i="3"/>
  <c r="BO118" i="3"/>
  <c r="BN118" i="3"/>
  <c r="BM118" i="3"/>
  <c r="BL118" i="3"/>
  <c r="BK118" i="3"/>
  <c r="BJ118" i="3"/>
  <c r="BI118" i="3"/>
  <c r="BH118" i="3"/>
  <c r="BG118" i="3"/>
  <c r="BF118" i="3"/>
  <c r="BE118" i="3"/>
  <c r="BD118" i="3"/>
  <c r="BC118" i="3"/>
  <c r="BB118" i="3"/>
  <c r="BA118" i="3"/>
  <c r="AZ118" i="3"/>
  <c r="AY118" i="3"/>
  <c r="AX118" i="3"/>
  <c r="AV118" i="3"/>
  <c r="AU118" i="3"/>
  <c r="AT118" i="3"/>
  <c r="AS118" i="3"/>
  <c r="AR118" i="3"/>
  <c r="AQ118" i="3"/>
  <c r="AP118" i="3"/>
  <c r="AO118" i="3"/>
  <c r="AN118" i="3"/>
  <c r="AM118" i="3"/>
  <c r="AL118" i="3"/>
  <c r="AK118" i="3"/>
  <c r="AJ118" i="3"/>
  <c r="AI118" i="3"/>
  <c r="AG118" i="3"/>
  <c r="AF118" i="3"/>
  <c r="AE118" i="3"/>
  <c r="AD118" i="3"/>
  <c r="AB118" i="3"/>
  <c r="AA118" i="3"/>
  <c r="Z118" i="3"/>
  <c r="Y118" i="3"/>
  <c r="W118" i="3"/>
  <c r="V118" i="3"/>
  <c r="U118" i="3"/>
  <c r="T118" i="3"/>
  <c r="S118" i="3"/>
  <c r="R118" i="3"/>
  <c r="Q118" i="3"/>
  <c r="O118" i="3"/>
  <c r="N118" i="3"/>
  <c r="L118" i="3"/>
  <c r="K118" i="3"/>
  <c r="J118" i="3"/>
  <c r="I118" i="3"/>
  <c r="H118" i="3"/>
  <c r="G118" i="3"/>
  <c r="E118" i="3"/>
  <c r="CC117" i="3"/>
  <c r="CB117" i="3"/>
  <c r="CA117" i="3"/>
  <c r="BW117" i="3"/>
  <c r="BU117" i="3"/>
  <c r="BT117" i="3"/>
  <c r="BR117" i="3"/>
  <c r="BN117" i="3"/>
  <c r="BM117" i="3"/>
  <c r="BL117" i="3"/>
  <c r="BG117" i="3"/>
  <c r="BF117" i="3"/>
  <c r="BE117" i="3"/>
  <c r="BD117" i="3"/>
  <c r="BC117" i="3"/>
  <c r="BB117" i="3"/>
  <c r="BA117" i="3"/>
  <c r="AZ117" i="3"/>
  <c r="AY117" i="3"/>
  <c r="AX117" i="3"/>
  <c r="AV117" i="3"/>
  <c r="AU117" i="3"/>
  <c r="AT117" i="3"/>
  <c r="AS117" i="3"/>
  <c r="AR117" i="3"/>
  <c r="AQ117" i="3"/>
  <c r="AP117" i="3"/>
  <c r="AO117" i="3"/>
  <c r="AN117" i="3"/>
  <c r="AM117" i="3"/>
  <c r="AL117" i="3"/>
  <c r="AK117" i="3"/>
  <c r="AJ117" i="3"/>
  <c r="AI117" i="3"/>
  <c r="AG117" i="3"/>
  <c r="AF117" i="3"/>
  <c r="AE117" i="3"/>
  <c r="AD117" i="3"/>
  <c r="AB117" i="3"/>
  <c r="AA117" i="3"/>
  <c r="Z117" i="3"/>
  <c r="Y117" i="3"/>
  <c r="W117" i="3"/>
  <c r="V117" i="3"/>
  <c r="U117" i="3"/>
  <c r="T117" i="3"/>
  <c r="S117" i="3"/>
  <c r="R117" i="3"/>
  <c r="Q117" i="3"/>
  <c r="O117" i="3"/>
  <c r="N117" i="3"/>
  <c r="L117" i="3"/>
  <c r="K117" i="3"/>
  <c r="J117" i="3"/>
  <c r="I117" i="3"/>
  <c r="H117" i="3"/>
  <c r="G117" i="3"/>
  <c r="E117" i="3"/>
  <c r="D117" i="3"/>
  <c r="CC116" i="3"/>
  <c r="CB116" i="3"/>
  <c r="CA116" i="3"/>
  <c r="BW116" i="3"/>
  <c r="BU116" i="3"/>
  <c r="BT116" i="3"/>
  <c r="BR116" i="3"/>
  <c r="BN116" i="3"/>
  <c r="BM116" i="3"/>
  <c r="BL116" i="3"/>
  <c r="BG116" i="3"/>
  <c r="BF116" i="3"/>
  <c r="BE116" i="3"/>
  <c r="BD116" i="3"/>
  <c r="BC116" i="3"/>
  <c r="BB116" i="3"/>
  <c r="BA116" i="3"/>
  <c r="AZ116" i="3"/>
  <c r="AY116" i="3"/>
  <c r="AX116" i="3"/>
  <c r="AV116" i="3"/>
  <c r="AU116" i="3"/>
  <c r="AT116" i="3"/>
  <c r="AS116" i="3"/>
  <c r="AR116" i="3"/>
  <c r="AQ116" i="3"/>
  <c r="AP116" i="3"/>
  <c r="AO116" i="3"/>
  <c r="AN116" i="3"/>
  <c r="AM116" i="3"/>
  <c r="AL116" i="3"/>
  <c r="AK116" i="3"/>
  <c r="AJ116" i="3"/>
  <c r="AI116" i="3"/>
  <c r="AG116" i="3"/>
  <c r="AF116" i="3"/>
  <c r="AE116" i="3"/>
  <c r="AD116" i="3"/>
  <c r="AB116" i="3"/>
  <c r="AA116" i="3"/>
  <c r="Z116" i="3"/>
  <c r="Y116" i="3"/>
  <c r="W116" i="3"/>
  <c r="V116" i="3"/>
  <c r="U116" i="3"/>
  <c r="T116" i="3"/>
  <c r="S116" i="3"/>
  <c r="R116" i="3"/>
  <c r="Q116" i="3"/>
  <c r="O116" i="3"/>
  <c r="N116" i="3"/>
  <c r="L116" i="3"/>
  <c r="K116" i="3"/>
  <c r="J116" i="3"/>
  <c r="I116" i="3"/>
  <c r="H116" i="3"/>
  <c r="G116" i="3"/>
  <c r="E116" i="3"/>
  <c r="D116" i="3"/>
  <c r="CC115" i="3"/>
  <c r="CB115" i="3"/>
  <c r="CA115" i="3"/>
  <c r="BY115" i="3"/>
  <c r="BX115" i="3"/>
  <c r="BW115" i="3"/>
  <c r="BU115" i="3"/>
  <c r="BT115" i="3"/>
  <c r="BR115" i="3"/>
  <c r="BN115" i="3"/>
  <c r="BM115" i="3"/>
  <c r="BL115" i="3"/>
  <c r="BG115" i="3"/>
  <c r="BF115" i="3"/>
  <c r="BE115" i="3"/>
  <c r="BD115" i="3"/>
  <c r="BC115" i="3"/>
  <c r="BB115" i="3"/>
  <c r="BA115" i="3"/>
  <c r="AZ115" i="3"/>
  <c r="AY115" i="3"/>
  <c r="AX115" i="3"/>
  <c r="AV115" i="3"/>
  <c r="AU115" i="3"/>
  <c r="AT115" i="3"/>
  <c r="AS115" i="3"/>
  <c r="AR115" i="3"/>
  <c r="AQ115" i="3"/>
  <c r="AP115" i="3"/>
  <c r="AO115" i="3"/>
  <c r="AN115" i="3"/>
  <c r="AM115" i="3"/>
  <c r="AL115" i="3"/>
  <c r="AK115" i="3"/>
  <c r="AJ115" i="3"/>
  <c r="AI115" i="3"/>
  <c r="AG115" i="3"/>
  <c r="AF115" i="3"/>
  <c r="AE115" i="3"/>
  <c r="AD115" i="3"/>
  <c r="AB115" i="3"/>
  <c r="AA115" i="3"/>
  <c r="Z115" i="3"/>
  <c r="Y115" i="3"/>
  <c r="W115" i="3"/>
  <c r="V115" i="3"/>
  <c r="U115" i="3"/>
  <c r="T115" i="3"/>
  <c r="S115" i="3"/>
  <c r="R115" i="3"/>
  <c r="Q115" i="3"/>
  <c r="O115" i="3"/>
  <c r="N115" i="3"/>
  <c r="L115" i="3"/>
  <c r="K115" i="3"/>
  <c r="J115" i="3"/>
  <c r="I115" i="3"/>
  <c r="H115" i="3"/>
  <c r="G115" i="3"/>
  <c r="E115" i="3"/>
  <c r="D115" i="3"/>
  <c r="BH113" i="3"/>
  <c r="W113" i="3"/>
  <c r="V113" i="3"/>
  <c r="U113" i="3"/>
  <c r="S113" i="3"/>
  <c r="Q113" i="3"/>
  <c r="L113" i="3"/>
  <c r="BQ211" i="3"/>
  <c r="AY102" i="3"/>
  <c r="O102" i="3"/>
  <c r="N102" i="3"/>
  <c r="AZ101" i="3"/>
  <c r="AZ100" i="3" s="1"/>
  <c r="AZ55" i="3" s="1"/>
  <c r="AY101" i="3"/>
  <c r="AY100" i="3" s="1"/>
  <c r="AX101" i="3"/>
  <c r="AX100" i="3" s="1"/>
  <c r="AX55" i="3" s="1"/>
  <c r="AL101" i="3"/>
  <c r="AK101" i="3"/>
  <c r="AJ101" i="3"/>
  <c r="AG210" i="3"/>
  <c r="AF210" i="3"/>
  <c r="AE210" i="3"/>
  <c r="AD210" i="3"/>
  <c r="AB210" i="3"/>
  <c r="AA210" i="3"/>
  <c r="Z210" i="3"/>
  <c r="Y210" i="3"/>
  <c r="W210" i="3"/>
  <c r="V210" i="3"/>
  <c r="U210" i="3"/>
  <c r="T210" i="3"/>
  <c r="S210" i="3"/>
  <c r="R210" i="3"/>
  <c r="Q210" i="3"/>
  <c r="F101" i="3"/>
  <c r="CM100" i="3"/>
  <c r="CL100" i="3"/>
  <c r="CI100" i="3"/>
  <c r="CH100" i="3"/>
  <c r="BT100" i="3"/>
  <c r="BM100" i="3"/>
  <c r="BL100" i="3"/>
  <c r="BK100" i="3"/>
  <c r="AL100" i="3"/>
  <c r="AK100" i="3"/>
  <c r="AJ100" i="3"/>
  <c r="AI100" i="3"/>
  <c r="AG100" i="3"/>
  <c r="AE100" i="3"/>
  <c r="AD100" i="3"/>
  <c r="AB100" i="3"/>
  <c r="Z100" i="3"/>
  <c r="Y100" i="3"/>
  <c r="W100" i="3"/>
  <c r="U100" i="3"/>
  <c r="T100" i="3"/>
  <c r="S100" i="3"/>
  <c r="Q100" i="3"/>
  <c r="E100" i="3"/>
  <c r="BQ208" i="3"/>
  <c r="AY99" i="3"/>
  <c r="O99" i="3"/>
  <c r="N99" i="3"/>
  <c r="N97" i="3" s="1"/>
  <c r="F99" i="3"/>
  <c r="AZ98" i="3"/>
  <c r="AY98" i="3"/>
  <c r="AX98" i="3"/>
  <c r="AL98" i="3"/>
  <c r="AK98" i="3"/>
  <c r="AJ98" i="3"/>
  <c r="AG207" i="3"/>
  <c r="AF207" i="3"/>
  <c r="AE207" i="3"/>
  <c r="AD207" i="3"/>
  <c r="AB207" i="3"/>
  <c r="AA207" i="3"/>
  <c r="Z207" i="3"/>
  <c r="Y207" i="3"/>
  <c r="W207" i="3"/>
  <c r="V207" i="3"/>
  <c r="U207" i="3"/>
  <c r="T207" i="3"/>
  <c r="S207" i="3"/>
  <c r="R207" i="3"/>
  <c r="Q207" i="3"/>
  <c r="N98" i="3"/>
  <c r="F98" i="3"/>
  <c r="CM97" i="3"/>
  <c r="CL97" i="3"/>
  <c r="CI97" i="3"/>
  <c r="CH97" i="3"/>
  <c r="CG97" i="3"/>
  <c r="BY97" i="3"/>
  <c r="BX97" i="3"/>
  <c r="BW97" i="3"/>
  <c r="BV97" i="3"/>
  <c r="BT97" i="3"/>
  <c r="BM97" i="3"/>
  <c r="BL97" i="3"/>
  <c r="BK97" i="3"/>
  <c r="AZ97" i="3"/>
  <c r="AY97" i="3"/>
  <c r="AX97" i="3"/>
  <c r="AX32" i="3" s="1"/>
  <c r="AL97" i="3"/>
  <c r="AJ97" i="3"/>
  <c r="AI97" i="3"/>
  <c r="AG97" i="3"/>
  <c r="AF97" i="3"/>
  <c r="AE97" i="3"/>
  <c r="AD97" i="3"/>
  <c r="AB97" i="3"/>
  <c r="AA97" i="3"/>
  <c r="Z97" i="3"/>
  <c r="Y97" i="3"/>
  <c r="W97" i="3"/>
  <c r="V97" i="3"/>
  <c r="U97" i="3"/>
  <c r="T97" i="3"/>
  <c r="S97" i="3"/>
  <c r="R97" i="3"/>
  <c r="Q97" i="3"/>
  <c r="F97" i="3"/>
  <c r="BQ205" i="3"/>
  <c r="AZ96" i="3"/>
  <c r="AY96" i="3"/>
  <c r="AX96" i="3"/>
  <c r="O96" i="3"/>
  <c r="N96" i="3"/>
  <c r="AZ95" i="3"/>
  <c r="AY95" i="3"/>
  <c r="AX95" i="3"/>
  <c r="AL95" i="3"/>
  <c r="AK95" i="3"/>
  <c r="AJ95" i="3"/>
  <c r="AG204" i="3"/>
  <c r="AF204" i="3"/>
  <c r="AE204" i="3"/>
  <c r="AD204" i="3"/>
  <c r="AB204" i="3"/>
  <c r="AA204" i="3"/>
  <c r="Z204" i="3"/>
  <c r="Y204" i="3"/>
  <c r="W204" i="3"/>
  <c r="V204" i="3"/>
  <c r="U204" i="3"/>
  <c r="T204" i="3"/>
  <c r="S204" i="3"/>
  <c r="R204" i="3"/>
  <c r="Q204" i="3"/>
  <c r="F95" i="3"/>
  <c r="CM94" i="3"/>
  <c r="CL94" i="3"/>
  <c r="CI94" i="3"/>
  <c r="CH94" i="3"/>
  <c r="CG94" i="3"/>
  <c r="BY94" i="3"/>
  <c r="BX94" i="3"/>
  <c r="BW94" i="3"/>
  <c r="BV94" i="3"/>
  <c r="BT94" i="3"/>
  <c r="BM94" i="3"/>
  <c r="BL94" i="3"/>
  <c r="BK94" i="3"/>
  <c r="AL94" i="3"/>
  <c r="AK94" i="3"/>
  <c r="AJ94" i="3"/>
  <c r="AI94" i="3"/>
  <c r="AG94" i="3"/>
  <c r="AF94" i="3"/>
  <c r="AE94" i="3"/>
  <c r="AD94" i="3"/>
  <c r="AB94" i="3"/>
  <c r="AA94" i="3"/>
  <c r="Z94" i="3"/>
  <c r="Y94" i="3"/>
  <c r="W94" i="3"/>
  <c r="V94" i="3"/>
  <c r="U94" i="3"/>
  <c r="T94" i="3"/>
  <c r="S94" i="3"/>
  <c r="R94" i="3"/>
  <c r="Q94" i="3"/>
  <c r="DD90" i="3"/>
  <c r="DF90" i="3" s="1"/>
  <c r="DC90" i="3"/>
  <c r="DE90" i="3" s="1"/>
  <c r="DB90" i="3"/>
  <c r="BZ90" i="3"/>
  <c r="BV90" i="3"/>
  <c r="BL90" i="3"/>
  <c r="BJ90" i="3"/>
  <c r="BI90" i="3"/>
  <c r="BH90" i="3" s="1"/>
  <c r="DD89" i="3"/>
  <c r="DF89" i="3" s="1"/>
  <c r="DC89" i="3"/>
  <c r="DE89" i="3" s="1"/>
  <c r="DB89" i="3"/>
  <c r="BZ89" i="3"/>
  <c r="BV89" i="3"/>
  <c r="BL89" i="3"/>
  <c r="BJ89" i="3"/>
  <c r="BI89" i="3"/>
  <c r="BH89" i="3"/>
  <c r="DD88" i="3"/>
  <c r="DF88" i="3" s="1"/>
  <c r="DC88" i="3"/>
  <c r="DE88" i="3" s="1"/>
  <c r="DB88" i="3"/>
  <c r="BZ88" i="3"/>
  <c r="BV88" i="3"/>
  <c r="BP88" i="3" s="1"/>
  <c r="BL88" i="3"/>
  <c r="BK88" i="3" s="1"/>
  <c r="BJ88" i="3"/>
  <c r="BI88" i="3"/>
  <c r="DD87" i="3"/>
  <c r="DF87" i="3" s="1"/>
  <c r="DC87" i="3"/>
  <c r="DE87" i="3" s="1"/>
  <c r="DB87" i="3"/>
  <c r="DD86" i="3"/>
  <c r="DC86" i="3"/>
  <c r="DB86" i="3"/>
  <c r="DD85" i="3"/>
  <c r="DC85" i="3"/>
  <c r="DB85" i="3"/>
  <c r="DD84" i="3"/>
  <c r="DC84" i="3"/>
  <c r="DE84" i="3" s="1"/>
  <c r="DB84" i="3"/>
  <c r="DF84" i="3" s="1"/>
  <c r="DL83" i="3"/>
  <c r="DK83" i="3"/>
  <c r="DJ83" i="3"/>
  <c r="DI83" i="3"/>
  <c r="DH83" i="3"/>
  <c r="DD83" i="3"/>
  <c r="DC83" i="3"/>
  <c r="DB83" i="3"/>
  <c r="DL82" i="3"/>
  <c r="DK82" i="3"/>
  <c r="DJ82" i="3"/>
  <c r="DI82" i="3"/>
  <c r="DH82" i="3"/>
  <c r="DD82" i="3"/>
  <c r="DC82" i="3"/>
  <c r="DB82" i="3"/>
  <c r="DL81" i="3"/>
  <c r="DK81" i="3"/>
  <c r="DJ81" i="3"/>
  <c r="DI81" i="3"/>
  <c r="DH81" i="3"/>
  <c r="DD81" i="3"/>
  <c r="DC81" i="3"/>
  <c r="DB81" i="3"/>
  <c r="DD80" i="3"/>
  <c r="DC80" i="3"/>
  <c r="DB80" i="3"/>
  <c r="F80" i="3"/>
  <c r="DL79" i="3"/>
  <c r="DK79" i="3"/>
  <c r="DJ79" i="3"/>
  <c r="DI79" i="3"/>
  <c r="DM79" i="3" s="1"/>
  <c r="DH79" i="3"/>
  <c r="DN79" i="3" s="1"/>
  <c r="DD79" i="3"/>
  <c r="DC79" i="3"/>
  <c r="DE79" i="3" s="1"/>
  <c r="DB79" i="3"/>
  <c r="DL78" i="3"/>
  <c r="DK78" i="3"/>
  <c r="DJ78" i="3"/>
  <c r="DI78" i="3"/>
  <c r="DH78" i="3"/>
  <c r="DD78" i="3"/>
  <c r="DC78" i="3"/>
  <c r="DB78" i="3"/>
  <c r="CB187" i="3"/>
  <c r="CA187" i="3"/>
  <c r="BX187" i="3"/>
  <c r="BW187" i="3"/>
  <c r="BQ187" i="3"/>
  <c r="BO187" i="3"/>
  <c r="BM78" i="3"/>
  <c r="BL78" i="3"/>
  <c r="O78" i="3"/>
  <c r="BJ78" i="3" s="1"/>
  <c r="N78" i="3"/>
  <c r="BH78" i="3" s="1"/>
  <c r="G78" i="3"/>
  <c r="F78" i="3"/>
  <c r="DL77" i="3"/>
  <c r="DK77" i="3"/>
  <c r="DJ77" i="3"/>
  <c r="DI77" i="3"/>
  <c r="DH77" i="3"/>
  <c r="DD77" i="3"/>
  <c r="DC77" i="3"/>
  <c r="DB77" i="3"/>
  <c r="CB186" i="3"/>
  <c r="BX186" i="3"/>
  <c r="BQ186" i="3"/>
  <c r="BO186" i="3"/>
  <c r="BM77" i="3"/>
  <c r="O77" i="3"/>
  <c r="N77" i="3"/>
  <c r="G77" i="3"/>
  <c r="DH76" i="3"/>
  <c r="CM76" i="3"/>
  <c r="CL76" i="3"/>
  <c r="CI76" i="3"/>
  <c r="CH76" i="3"/>
  <c r="CB76" i="3"/>
  <c r="BX76" i="3"/>
  <c r="BQ76" i="3"/>
  <c r="BO76" i="3"/>
  <c r="BG76" i="3"/>
  <c r="BF76" i="3"/>
  <c r="BE76" i="3"/>
  <c r="BD76" i="3"/>
  <c r="BC76" i="3"/>
  <c r="BB76" i="3"/>
  <c r="BA76" i="3"/>
  <c r="AZ76" i="3"/>
  <c r="AY76" i="3"/>
  <c r="AX76" i="3"/>
  <c r="AV76" i="3"/>
  <c r="AL76" i="3"/>
  <c r="AK76" i="3"/>
  <c r="AJ76" i="3"/>
  <c r="AI76" i="3"/>
  <c r="AG76" i="3"/>
  <c r="AF76" i="3"/>
  <c r="AE76" i="3"/>
  <c r="AD76" i="3"/>
  <c r="AB76" i="3"/>
  <c r="AA76" i="3"/>
  <c r="Z76" i="3"/>
  <c r="Y76" i="3"/>
  <c r="W76" i="3"/>
  <c r="V76" i="3"/>
  <c r="U76" i="3"/>
  <c r="T76" i="3"/>
  <c r="S76" i="3"/>
  <c r="R76" i="3"/>
  <c r="Q76" i="3"/>
  <c r="O76" i="3"/>
  <c r="N76" i="3"/>
  <c r="L76" i="3"/>
  <c r="G76" i="3"/>
  <c r="DL75" i="3"/>
  <c r="DK75" i="3"/>
  <c r="DJ75" i="3"/>
  <c r="DI75" i="3"/>
  <c r="DH75" i="3"/>
  <c r="DD75" i="3"/>
  <c r="DC75" i="3"/>
  <c r="DB75" i="3"/>
  <c r="DF75" i="3" s="1"/>
  <c r="CB184" i="3"/>
  <c r="CA184" i="3"/>
  <c r="BW184" i="3"/>
  <c r="BQ184" i="3"/>
  <c r="BM75" i="3"/>
  <c r="BL75" i="3"/>
  <c r="O75" i="3"/>
  <c r="N75" i="3"/>
  <c r="DL74" i="3"/>
  <c r="DK74" i="3"/>
  <c r="DJ74" i="3"/>
  <c r="DI74" i="3"/>
  <c r="DH74" i="3"/>
  <c r="DD74" i="3"/>
  <c r="DC74" i="3"/>
  <c r="DB74" i="3"/>
  <c r="CB183" i="3"/>
  <c r="CA183" i="3"/>
  <c r="BX183" i="3"/>
  <c r="BW183" i="3"/>
  <c r="BQ183" i="3"/>
  <c r="BP74" i="3"/>
  <c r="BO183" i="3"/>
  <c r="BM74" i="3"/>
  <c r="BK74" i="3" s="1"/>
  <c r="BL74" i="3"/>
  <c r="O74" i="3"/>
  <c r="N74" i="3"/>
  <c r="G74" i="3"/>
  <c r="F74" i="3"/>
  <c r="DH73" i="3"/>
  <c r="CM73" i="3"/>
  <c r="CM79" i="3" s="1"/>
  <c r="CL73" i="3"/>
  <c r="CL79" i="3" s="1"/>
  <c r="CI73" i="3"/>
  <c r="CH73" i="3"/>
  <c r="CB73" i="3"/>
  <c r="CA73" i="3"/>
  <c r="BX73" i="3"/>
  <c r="BW73" i="3"/>
  <c r="BQ73" i="3"/>
  <c r="BO73" i="3"/>
  <c r="BL73" i="3"/>
  <c r="BG73" i="3"/>
  <c r="BF73" i="3"/>
  <c r="BE73" i="3"/>
  <c r="BD73" i="3"/>
  <c r="BC73" i="3"/>
  <c r="BB73" i="3"/>
  <c r="BA73" i="3"/>
  <c r="AZ73" i="3"/>
  <c r="AY73" i="3"/>
  <c r="AX73" i="3"/>
  <c r="AV73" i="3"/>
  <c r="AL73" i="3"/>
  <c r="AK73" i="3"/>
  <c r="AJ73" i="3"/>
  <c r="AI73" i="3"/>
  <c r="AG73" i="3"/>
  <c r="AF73" i="3"/>
  <c r="AE73" i="3"/>
  <c r="AD73" i="3"/>
  <c r="AB73" i="3"/>
  <c r="AA73" i="3"/>
  <c r="Z73" i="3"/>
  <c r="Y73" i="3"/>
  <c r="W73" i="3"/>
  <c r="V73" i="3"/>
  <c r="U73" i="3"/>
  <c r="T73" i="3"/>
  <c r="S73" i="3"/>
  <c r="R73" i="3"/>
  <c r="Q73" i="3"/>
  <c r="O73" i="3"/>
  <c r="L73" i="3"/>
  <c r="DD72" i="3"/>
  <c r="DC72" i="3"/>
  <c r="DE72" i="3" s="1"/>
  <c r="DB72" i="3"/>
  <c r="DL71" i="3"/>
  <c r="DK71" i="3"/>
  <c r="DJ71" i="3"/>
  <c r="DI71" i="3"/>
  <c r="DH71" i="3"/>
  <c r="DN71" i="3" s="1"/>
  <c r="DE71" i="3"/>
  <c r="DD71" i="3"/>
  <c r="DC71" i="3"/>
  <c r="DB71" i="3"/>
  <c r="DF71" i="3" s="1"/>
  <c r="DL70" i="3"/>
  <c r="DK70" i="3"/>
  <c r="DJ70" i="3"/>
  <c r="DI70" i="3"/>
  <c r="DH70" i="3"/>
  <c r="DN70" i="3" s="1"/>
  <c r="DD70" i="3"/>
  <c r="DC70" i="3"/>
  <c r="DE70" i="3" s="1"/>
  <c r="DB70" i="3"/>
  <c r="DF70" i="3" s="1"/>
  <c r="BT70" i="3"/>
  <c r="BQ179" i="3"/>
  <c r="BO179" i="3"/>
  <c r="BK70" i="3"/>
  <c r="AZ70" i="3"/>
  <c r="AY70" i="3"/>
  <c r="AX70" i="3"/>
  <c r="DL69" i="3"/>
  <c r="DK69" i="3"/>
  <c r="DJ69" i="3"/>
  <c r="DI69" i="3"/>
  <c r="DM69" i="3" s="1"/>
  <c r="DH69" i="3"/>
  <c r="DD69" i="3"/>
  <c r="DC69" i="3"/>
  <c r="DE69" i="3" s="1"/>
  <c r="DB69" i="3"/>
  <c r="BT69" i="3"/>
  <c r="BQ178" i="3"/>
  <c r="BO178" i="3"/>
  <c r="BK69" i="3"/>
  <c r="AZ69" i="3"/>
  <c r="AY69" i="3"/>
  <c r="AX69" i="3"/>
  <c r="DX68" i="3"/>
  <c r="DX65" i="3" s="1"/>
  <c r="DL68" i="3"/>
  <c r="DK68" i="3"/>
  <c r="DJ68" i="3"/>
  <c r="DI68" i="3"/>
  <c r="DH68" i="3"/>
  <c r="DD68" i="3"/>
  <c r="DC68" i="3"/>
  <c r="DB68" i="3"/>
  <c r="BQ177" i="3"/>
  <c r="AZ68" i="3"/>
  <c r="AY68" i="3"/>
  <c r="AY65" i="3" s="1"/>
  <c r="AX68" i="3"/>
  <c r="O68" i="3"/>
  <c r="N68" i="3"/>
  <c r="DT67" i="3"/>
  <c r="DL67" i="3"/>
  <c r="DK67" i="3"/>
  <c r="DJ67" i="3"/>
  <c r="DI67" i="3"/>
  <c r="DH67" i="3"/>
  <c r="DD67" i="3"/>
  <c r="DC67" i="3"/>
  <c r="DB67" i="3"/>
  <c r="CB176" i="3"/>
  <c r="CA176" i="3"/>
  <c r="BX176" i="3"/>
  <c r="BW176" i="3"/>
  <c r="BQ176" i="3"/>
  <c r="BO176" i="3"/>
  <c r="BM67" i="3"/>
  <c r="BL67" i="3"/>
  <c r="O67" i="3"/>
  <c r="O65" i="3" s="1"/>
  <c r="N67" i="3"/>
  <c r="F67" i="3"/>
  <c r="DT66" i="3"/>
  <c r="DL66" i="3"/>
  <c r="DK66" i="3"/>
  <c r="DJ66" i="3"/>
  <c r="DI66" i="3"/>
  <c r="DH66" i="3"/>
  <c r="DD66" i="3"/>
  <c r="DC66" i="3"/>
  <c r="DB66" i="3"/>
  <c r="CB175" i="3"/>
  <c r="CA175" i="3"/>
  <c r="BX175" i="3"/>
  <c r="BW175" i="3"/>
  <c r="BO175" i="3"/>
  <c r="BM66" i="3"/>
  <c r="BL66" i="3"/>
  <c r="O66" i="3"/>
  <c r="BJ66" i="3" s="1"/>
  <c r="N66" i="3"/>
  <c r="F66" i="3"/>
  <c r="DH65" i="3"/>
  <c r="CM65" i="3"/>
  <c r="CL65" i="3"/>
  <c r="CI65" i="3"/>
  <c r="CH65" i="3"/>
  <c r="CB65" i="3"/>
  <c r="CA65" i="3"/>
  <c r="AZ65" i="3"/>
  <c r="AV65" i="3"/>
  <c r="AL65" i="3"/>
  <c r="AK65" i="3"/>
  <c r="AJ65" i="3"/>
  <c r="AI65" i="3"/>
  <c r="AG65" i="3"/>
  <c r="AF65" i="3"/>
  <c r="AE65" i="3"/>
  <c r="AD65" i="3"/>
  <c r="AB65" i="3"/>
  <c r="AA65" i="3"/>
  <c r="Z65" i="3"/>
  <c r="Y65" i="3"/>
  <c r="W65" i="3"/>
  <c r="V65" i="3"/>
  <c r="U65" i="3"/>
  <c r="T65" i="3"/>
  <c r="S65" i="3"/>
  <c r="R65" i="3"/>
  <c r="Q65" i="3"/>
  <c r="N65" i="3"/>
  <c r="L65" i="3"/>
  <c r="DU64" i="3"/>
  <c r="DL64" i="3"/>
  <c r="DK64" i="3"/>
  <c r="DJ64" i="3"/>
  <c r="DI64" i="3"/>
  <c r="DH64" i="3"/>
  <c r="DD64" i="3"/>
  <c r="DC64" i="3"/>
  <c r="DB64" i="3"/>
  <c r="CB173" i="3"/>
  <c r="BX173" i="3"/>
  <c r="BQ173" i="3"/>
  <c r="BP64" i="3"/>
  <c r="BO173" i="3"/>
  <c r="BM64" i="3"/>
  <c r="BL64" i="3"/>
  <c r="O64" i="3"/>
  <c r="N64" i="3"/>
  <c r="G64" i="3"/>
  <c r="F64" i="3"/>
  <c r="DU63" i="3"/>
  <c r="DL63" i="3"/>
  <c r="DK63" i="3"/>
  <c r="DJ63" i="3"/>
  <c r="DI63" i="3"/>
  <c r="DH63" i="3"/>
  <c r="DD63" i="3"/>
  <c r="DC63" i="3"/>
  <c r="DB63" i="3"/>
  <c r="CB172" i="3"/>
  <c r="BX172" i="3"/>
  <c r="BQ172" i="3"/>
  <c r="BP63" i="3"/>
  <c r="BO172" i="3"/>
  <c r="BM63" i="3"/>
  <c r="BL63" i="3"/>
  <c r="O63" i="3"/>
  <c r="N63" i="3"/>
  <c r="G63" i="3"/>
  <c r="F63" i="3"/>
  <c r="DU62" i="3"/>
  <c r="DL62" i="3"/>
  <c r="DK62" i="3"/>
  <c r="DJ62" i="3"/>
  <c r="DI62" i="3"/>
  <c r="DH62" i="3"/>
  <c r="DD62" i="3"/>
  <c r="DC62" i="3"/>
  <c r="DB62" i="3"/>
  <c r="CB171" i="3"/>
  <c r="BX171" i="3"/>
  <c r="BQ171" i="3"/>
  <c r="BP62" i="3"/>
  <c r="BO171" i="3"/>
  <c r="BM62" i="3"/>
  <c r="BL62" i="3"/>
  <c r="O62" i="3"/>
  <c r="N62" i="3"/>
  <c r="N60" i="3" s="1"/>
  <c r="G62" i="3"/>
  <c r="F62" i="3"/>
  <c r="DU61" i="3"/>
  <c r="DL61" i="3"/>
  <c r="DK61" i="3"/>
  <c r="DJ61" i="3"/>
  <c r="DI61" i="3"/>
  <c r="DH61" i="3"/>
  <c r="DD61" i="3"/>
  <c r="DC61" i="3"/>
  <c r="DB61" i="3"/>
  <c r="CB170" i="3"/>
  <c r="BX170" i="3"/>
  <c r="BQ170" i="3"/>
  <c r="BO170" i="3"/>
  <c r="BM61" i="3"/>
  <c r="BL61" i="3"/>
  <c r="O61" i="3"/>
  <c r="BJ61" i="3" s="1"/>
  <c r="N61" i="3"/>
  <c r="G61" i="3"/>
  <c r="F61" i="3"/>
  <c r="DX60" i="3"/>
  <c r="DW60" i="3"/>
  <c r="DH60" i="3"/>
  <c r="CM60" i="3"/>
  <c r="CL60" i="3"/>
  <c r="CI60" i="3"/>
  <c r="CH60" i="3"/>
  <c r="CB60" i="3"/>
  <c r="BX60" i="3"/>
  <c r="BQ60" i="3"/>
  <c r="BO60" i="3"/>
  <c r="BL60" i="3"/>
  <c r="BG60" i="3"/>
  <c r="BF60" i="3"/>
  <c r="BE60" i="3"/>
  <c r="BD60" i="3"/>
  <c r="BC60" i="3"/>
  <c r="BB60" i="3"/>
  <c r="BA60" i="3"/>
  <c r="AZ60" i="3"/>
  <c r="AY60" i="3"/>
  <c r="AX60" i="3"/>
  <c r="AV60" i="3"/>
  <c r="AL60" i="3"/>
  <c r="AK60" i="3"/>
  <c r="AJ60" i="3"/>
  <c r="AI60" i="3"/>
  <c r="AG60" i="3"/>
  <c r="AF60" i="3"/>
  <c r="AE60" i="3"/>
  <c r="AD60" i="3"/>
  <c r="AB60" i="3"/>
  <c r="AA60" i="3"/>
  <c r="Z60" i="3"/>
  <c r="DK60" i="3" s="1"/>
  <c r="Y60" i="3"/>
  <c r="W60" i="3"/>
  <c r="V60" i="3"/>
  <c r="U60" i="3"/>
  <c r="T60" i="3"/>
  <c r="S60" i="3"/>
  <c r="R60" i="3"/>
  <c r="Q60" i="3"/>
  <c r="O60" i="3"/>
  <c r="L60" i="3"/>
  <c r="F60" i="3"/>
  <c r="DV59" i="3"/>
  <c r="DU59" i="3"/>
  <c r="DT59" i="3"/>
  <c r="DF59" i="3"/>
  <c r="DD59" i="3"/>
  <c r="DC59" i="3"/>
  <c r="DE59" i="3" s="1"/>
  <c r="DB59" i="3"/>
  <c r="DL58" i="3"/>
  <c r="DK58" i="3"/>
  <c r="DJ58" i="3"/>
  <c r="DI58" i="3"/>
  <c r="DH58" i="3"/>
  <c r="DD58" i="3"/>
  <c r="DC58" i="3"/>
  <c r="DE58" i="3" s="1"/>
  <c r="DB58" i="3"/>
  <c r="DX57" i="3"/>
  <c r="DL57" i="3"/>
  <c r="DK57" i="3"/>
  <c r="DJ57" i="3"/>
  <c r="DI57" i="3"/>
  <c r="DH57" i="3"/>
  <c r="DD57" i="3"/>
  <c r="DC57" i="3"/>
  <c r="DB57" i="3"/>
  <c r="CB166" i="3"/>
  <c r="BQ166" i="3"/>
  <c r="AZ57" i="3"/>
  <c r="AY57" i="3"/>
  <c r="AX57" i="3"/>
  <c r="O57" i="3"/>
  <c r="N57" i="3"/>
  <c r="DX56" i="3"/>
  <c r="DL56" i="3"/>
  <c r="DK56" i="3"/>
  <c r="DJ56" i="3"/>
  <c r="DI56" i="3"/>
  <c r="DH56" i="3"/>
  <c r="DD56" i="3"/>
  <c r="DC56" i="3"/>
  <c r="DB56" i="3"/>
  <c r="AZ56" i="3"/>
  <c r="AY56" i="3"/>
  <c r="AX56" i="3"/>
  <c r="O56" i="3"/>
  <c r="N56" i="3"/>
  <c r="DX55" i="3"/>
  <c r="DL55" i="3"/>
  <c r="DK55" i="3"/>
  <c r="DJ55" i="3"/>
  <c r="DI55" i="3"/>
  <c r="DH55" i="3"/>
  <c r="DD55" i="3"/>
  <c r="DC55" i="3"/>
  <c r="DB55" i="3"/>
  <c r="CB164" i="3"/>
  <c r="BQ164" i="3"/>
  <c r="AY55" i="3"/>
  <c r="O55" i="3"/>
  <c r="N55" i="3"/>
  <c r="DX54" i="3"/>
  <c r="DL54" i="3"/>
  <c r="DK54" i="3"/>
  <c r="DJ54" i="3"/>
  <c r="DI54" i="3"/>
  <c r="DH54" i="3"/>
  <c r="DD54" i="3"/>
  <c r="DC54" i="3"/>
  <c r="DB54" i="3"/>
  <c r="CB163" i="3"/>
  <c r="CA163" i="3"/>
  <c r="BQ163" i="3"/>
  <c r="AY54" i="3"/>
  <c r="O54" i="3"/>
  <c r="N54" i="3"/>
  <c r="DX53" i="3"/>
  <c r="DL53" i="3"/>
  <c r="DK53" i="3"/>
  <c r="DJ53" i="3"/>
  <c r="DI53" i="3"/>
  <c r="DH53" i="3"/>
  <c r="DD53" i="3"/>
  <c r="DC53" i="3"/>
  <c r="DB53" i="3"/>
  <c r="CB162" i="3"/>
  <c r="CA162" i="3"/>
  <c r="BQ162" i="3"/>
  <c r="AY53" i="3"/>
  <c r="O53" i="3"/>
  <c r="N53" i="3"/>
  <c r="DX52" i="3"/>
  <c r="DL52" i="3"/>
  <c r="DK52" i="3"/>
  <c r="DJ52" i="3"/>
  <c r="DI52" i="3"/>
  <c r="DH52" i="3"/>
  <c r="DD52" i="3"/>
  <c r="DC52" i="3"/>
  <c r="DB52" i="3"/>
  <c r="CB161" i="3"/>
  <c r="CA161" i="3"/>
  <c r="BQ161" i="3"/>
  <c r="AZ52" i="3"/>
  <c r="AY52" i="3"/>
  <c r="AX52" i="3"/>
  <c r="O52" i="3"/>
  <c r="N52" i="3"/>
  <c r="DX51" i="3"/>
  <c r="DL51" i="3"/>
  <c r="DK51" i="3"/>
  <c r="DJ51" i="3"/>
  <c r="DI51" i="3"/>
  <c r="DH51" i="3"/>
  <c r="DD51" i="3"/>
  <c r="DC51" i="3"/>
  <c r="DB51" i="3"/>
  <c r="CB160" i="3"/>
  <c r="BQ160" i="3"/>
  <c r="AZ51" i="3"/>
  <c r="AY51" i="3"/>
  <c r="AX51" i="3"/>
  <c r="O51" i="3"/>
  <c r="N51" i="3"/>
  <c r="DX50" i="3"/>
  <c r="DL50" i="3"/>
  <c r="DK50" i="3"/>
  <c r="DJ50" i="3"/>
  <c r="DI50" i="3"/>
  <c r="DH50" i="3"/>
  <c r="DD50" i="3"/>
  <c r="DC50" i="3"/>
  <c r="DB50" i="3"/>
  <c r="CB159" i="3"/>
  <c r="CA159" i="3"/>
  <c r="BQ159" i="3"/>
  <c r="AZ50" i="3"/>
  <c r="AY50" i="3"/>
  <c r="AX50" i="3"/>
  <c r="O50" i="3"/>
  <c r="N50" i="3"/>
  <c r="DX49" i="3"/>
  <c r="DV49" i="3"/>
  <c r="DL49" i="3"/>
  <c r="DK49" i="3"/>
  <c r="DJ49" i="3"/>
  <c r="DI49" i="3"/>
  <c r="DH49" i="3"/>
  <c r="DD49" i="3"/>
  <c r="DC49" i="3"/>
  <c r="DB49" i="3"/>
  <c r="CE49" i="3"/>
  <c r="CB158" i="3"/>
  <c r="CA158" i="3"/>
  <c r="BZ49" i="3"/>
  <c r="BX158" i="3"/>
  <c r="BW158" i="3"/>
  <c r="BI49" i="3"/>
  <c r="BB49" i="3"/>
  <c r="O49" i="3"/>
  <c r="N49" i="3"/>
  <c r="DX48" i="3"/>
  <c r="DL48" i="3"/>
  <c r="DK48" i="3"/>
  <c r="DJ48" i="3"/>
  <c r="DI48" i="3"/>
  <c r="DH48" i="3"/>
  <c r="DD48" i="3"/>
  <c r="DC48" i="3"/>
  <c r="DB48" i="3"/>
  <c r="CB157" i="3"/>
  <c r="BQ157" i="3"/>
  <c r="AZ48" i="3"/>
  <c r="AY48" i="3"/>
  <c r="AX48" i="3"/>
  <c r="O48" i="3"/>
  <c r="N48" i="3"/>
  <c r="DX47" i="3"/>
  <c r="DL47" i="3"/>
  <c r="DK47" i="3"/>
  <c r="DJ47" i="3"/>
  <c r="DI47" i="3"/>
  <c r="DH47" i="3"/>
  <c r="DD47" i="3"/>
  <c r="DC47" i="3"/>
  <c r="DB47" i="3"/>
  <c r="O47" i="3"/>
  <c r="BJ47" i="3" s="1"/>
  <c r="N47" i="3"/>
  <c r="DX46" i="3"/>
  <c r="DV46" i="3"/>
  <c r="DL46" i="3"/>
  <c r="DK46" i="3"/>
  <c r="DJ46" i="3"/>
  <c r="DI46" i="3"/>
  <c r="DH46" i="3"/>
  <c r="DN46" i="3" s="1"/>
  <c r="DD46" i="3"/>
  <c r="DC46" i="3"/>
  <c r="DB46" i="3"/>
  <c r="CE46" i="3"/>
  <c r="CB155" i="3"/>
  <c r="CA155" i="3"/>
  <c r="BZ46" i="3"/>
  <c r="BX155" i="3"/>
  <c r="BW155" i="3"/>
  <c r="BV46" i="3"/>
  <c r="BP46" i="3" s="1"/>
  <c r="BB46" i="3"/>
  <c r="O46" i="3"/>
  <c r="BJ46" i="3" s="1"/>
  <c r="N46" i="3"/>
  <c r="DX45" i="3"/>
  <c r="DV45" i="3"/>
  <c r="DL45" i="3"/>
  <c r="DK45" i="3"/>
  <c r="DJ45" i="3"/>
  <c r="DI45" i="3"/>
  <c r="DH45" i="3"/>
  <c r="DN45" i="3" s="1"/>
  <c r="DD45" i="3"/>
  <c r="DC45" i="3"/>
  <c r="DB45" i="3"/>
  <c r="CE45" i="3"/>
  <c r="CB154" i="3"/>
  <c r="CA154" i="3"/>
  <c r="BZ45" i="3"/>
  <c r="BX154" i="3"/>
  <c r="BW154" i="3"/>
  <c r="BV45" i="3"/>
  <c r="BP45" i="3" s="1"/>
  <c r="BB45" i="3"/>
  <c r="O45" i="3"/>
  <c r="N45" i="3"/>
  <c r="DX44" i="3"/>
  <c r="DH44" i="3"/>
  <c r="CM44" i="3"/>
  <c r="CL44" i="3"/>
  <c r="CI44" i="3"/>
  <c r="CH44" i="3"/>
  <c r="AZ44" i="3"/>
  <c r="AY44" i="3"/>
  <c r="AX44" i="3"/>
  <c r="AV44" i="3"/>
  <c r="AL44" i="3"/>
  <c r="AK44" i="3"/>
  <c r="AJ44" i="3"/>
  <c r="AI44" i="3"/>
  <c r="AG44" i="3"/>
  <c r="AF44" i="3"/>
  <c r="AF31" i="3" s="1"/>
  <c r="AE44" i="3"/>
  <c r="AD44" i="3"/>
  <c r="AB44" i="3"/>
  <c r="DL44" i="3" s="1"/>
  <c r="AA44" i="3"/>
  <c r="Z44" i="3"/>
  <c r="Y44" i="3"/>
  <c r="W44" i="3"/>
  <c r="V44" i="3"/>
  <c r="DD44" i="3" s="1"/>
  <c r="U44" i="3"/>
  <c r="T44" i="3"/>
  <c r="S44" i="3"/>
  <c r="DC44" i="3" s="1"/>
  <c r="R44" i="3"/>
  <c r="Q44" i="3"/>
  <c r="O44" i="3"/>
  <c r="N44" i="3"/>
  <c r="L44" i="3"/>
  <c r="L31" i="3" s="1"/>
  <c r="DX43" i="3"/>
  <c r="DL43" i="3"/>
  <c r="DK43" i="3"/>
  <c r="DJ43" i="3"/>
  <c r="DN43" i="3" s="1"/>
  <c r="DI43" i="3"/>
  <c r="DH43" i="3"/>
  <c r="DD43" i="3"/>
  <c r="DF43" i="3" s="1"/>
  <c r="DC43" i="3"/>
  <c r="DB43" i="3"/>
  <c r="CB152" i="3"/>
  <c r="CA152" i="3"/>
  <c r="BQ152" i="3"/>
  <c r="AZ43" i="3"/>
  <c r="AY43" i="3"/>
  <c r="AX43" i="3"/>
  <c r="O43" i="3"/>
  <c r="N43" i="3"/>
  <c r="DX42" i="3"/>
  <c r="DX40" i="3" s="1"/>
  <c r="DL42" i="3"/>
  <c r="DK42" i="3"/>
  <c r="DJ42" i="3"/>
  <c r="DI42" i="3"/>
  <c r="DH42" i="3"/>
  <c r="DD42" i="3"/>
  <c r="DC42" i="3"/>
  <c r="DB42" i="3"/>
  <c r="CA151" i="3"/>
  <c r="BQ151" i="3"/>
  <c r="AZ42" i="3"/>
  <c r="AY42" i="3"/>
  <c r="AX42" i="3"/>
  <c r="O42" i="3"/>
  <c r="N42" i="3"/>
  <c r="DX41" i="3"/>
  <c r="DL41" i="3"/>
  <c r="DK41" i="3"/>
  <c r="DJ41" i="3"/>
  <c r="DI41" i="3"/>
  <c r="DH41" i="3"/>
  <c r="DD41" i="3"/>
  <c r="DC41" i="3"/>
  <c r="DB41" i="3"/>
  <c r="CB150" i="3"/>
  <c r="CA150" i="3"/>
  <c r="BZ41" i="3"/>
  <c r="AZ41" i="3"/>
  <c r="AY41" i="3"/>
  <c r="AX41" i="3"/>
  <c r="O41" i="3"/>
  <c r="N41" i="3"/>
  <c r="DH40" i="3"/>
  <c r="CM40" i="3"/>
  <c r="CL40" i="3"/>
  <c r="CI40" i="3"/>
  <c r="CI31" i="3" s="1"/>
  <c r="CH40" i="3"/>
  <c r="CB40" i="3"/>
  <c r="AV40" i="3"/>
  <c r="AL40" i="3"/>
  <c r="AK40" i="3"/>
  <c r="AJ40" i="3"/>
  <c r="AI40" i="3"/>
  <c r="AG40" i="3"/>
  <c r="AG31" i="3" s="1"/>
  <c r="AF40" i="3"/>
  <c r="AE40" i="3"/>
  <c r="AD40" i="3"/>
  <c r="AB40" i="3"/>
  <c r="DL40" i="3" s="1"/>
  <c r="AA40" i="3"/>
  <c r="Z40" i="3"/>
  <c r="Y40" i="3"/>
  <c r="W40" i="3"/>
  <c r="W31" i="3" s="1"/>
  <c r="V40" i="3"/>
  <c r="U40" i="3"/>
  <c r="T40" i="3"/>
  <c r="S40" i="3"/>
  <c r="R40" i="3"/>
  <c r="Q40" i="3"/>
  <c r="L40" i="3"/>
  <c r="DX39" i="3"/>
  <c r="DL39" i="3"/>
  <c r="DK39" i="3"/>
  <c r="DJ39" i="3"/>
  <c r="DI39" i="3"/>
  <c r="DH39" i="3"/>
  <c r="DD39" i="3"/>
  <c r="DC39" i="3"/>
  <c r="DB39" i="3"/>
  <c r="CB148" i="3"/>
  <c r="BQ148" i="3"/>
  <c r="AY39" i="3"/>
  <c r="BA39" i="3" s="1"/>
  <c r="O39" i="3"/>
  <c r="BJ39" i="3" s="1"/>
  <c r="N39" i="3"/>
  <c r="DX38" i="3"/>
  <c r="DL38" i="3"/>
  <c r="DK38" i="3"/>
  <c r="DJ38" i="3"/>
  <c r="DI38" i="3"/>
  <c r="DH38" i="3"/>
  <c r="DD38" i="3"/>
  <c r="DC38" i="3"/>
  <c r="DB38" i="3"/>
  <c r="CB147" i="3"/>
  <c r="BQ147" i="3"/>
  <c r="AZ38" i="3"/>
  <c r="AY38" i="3"/>
  <c r="AX38" i="3"/>
  <c r="O38" i="3"/>
  <c r="N38" i="3"/>
  <c r="DX37" i="3"/>
  <c r="DL37" i="3"/>
  <c r="DK37" i="3"/>
  <c r="DJ37" i="3"/>
  <c r="DI37" i="3"/>
  <c r="DH37" i="3"/>
  <c r="DD37" i="3"/>
  <c r="DC37" i="3"/>
  <c r="DB37" i="3"/>
  <c r="AZ37" i="3"/>
  <c r="AZ36" i="3" s="1"/>
  <c r="AY37" i="3"/>
  <c r="AX37" i="3"/>
  <c r="O37" i="3"/>
  <c r="N37" i="3"/>
  <c r="DX36" i="3"/>
  <c r="DH36" i="3"/>
  <c r="CM36" i="3"/>
  <c r="CL36" i="3"/>
  <c r="CI36" i="3"/>
  <c r="CH36" i="3"/>
  <c r="AV36" i="3"/>
  <c r="AL36" i="3"/>
  <c r="AK36" i="3"/>
  <c r="AJ36" i="3"/>
  <c r="AI36" i="3"/>
  <c r="AG36" i="3"/>
  <c r="AF36" i="3"/>
  <c r="AE36" i="3"/>
  <c r="AD36" i="3"/>
  <c r="AB36" i="3"/>
  <c r="AB31" i="3" s="1"/>
  <c r="AA36" i="3"/>
  <c r="Z36" i="3"/>
  <c r="Y36" i="3"/>
  <c r="W36" i="3"/>
  <c r="V36" i="3"/>
  <c r="U36" i="3"/>
  <c r="T36" i="3"/>
  <c r="S36" i="3"/>
  <c r="S31" i="3" s="1"/>
  <c r="R36" i="3"/>
  <c r="Q36" i="3"/>
  <c r="O36" i="3"/>
  <c r="N36" i="3"/>
  <c r="L36" i="3"/>
  <c r="DX35" i="3"/>
  <c r="DL35" i="3"/>
  <c r="DK35" i="3"/>
  <c r="DJ35" i="3"/>
  <c r="DI35" i="3"/>
  <c r="DH35" i="3"/>
  <c r="DD35" i="3"/>
  <c r="DC35" i="3"/>
  <c r="DB35" i="3"/>
  <c r="CB144" i="3"/>
  <c r="CA144" i="3"/>
  <c r="AZ35" i="3"/>
  <c r="AY35" i="3"/>
  <c r="AX35" i="3"/>
  <c r="O35" i="3"/>
  <c r="N35" i="3"/>
  <c r="DX34" i="3"/>
  <c r="DL34" i="3"/>
  <c r="DK34" i="3"/>
  <c r="DJ34" i="3"/>
  <c r="DI34" i="3"/>
  <c r="DH34" i="3"/>
  <c r="DD34" i="3"/>
  <c r="DC34" i="3"/>
  <c r="DB34" i="3"/>
  <c r="CA143" i="3"/>
  <c r="BQ143" i="3"/>
  <c r="AZ34" i="3"/>
  <c r="AY34" i="3"/>
  <c r="AX34" i="3"/>
  <c r="O34" i="3"/>
  <c r="N34" i="3"/>
  <c r="DX33" i="3"/>
  <c r="DL33" i="3"/>
  <c r="DK33" i="3"/>
  <c r="DJ33" i="3"/>
  <c r="DN33" i="3" s="1"/>
  <c r="DI33" i="3"/>
  <c r="DD33" i="3"/>
  <c r="DF33" i="3" s="1"/>
  <c r="DC33" i="3"/>
  <c r="CB142" i="3"/>
  <c r="CA142" i="3"/>
  <c r="BQ142" i="3"/>
  <c r="AZ33" i="3"/>
  <c r="AY33" i="3"/>
  <c r="AX33" i="3"/>
  <c r="O33" i="3"/>
  <c r="N33" i="3"/>
  <c r="DX32" i="3"/>
  <c r="DL32" i="3"/>
  <c r="DK32" i="3"/>
  <c r="DJ32" i="3"/>
  <c r="DN32" i="3" s="1"/>
  <c r="DI32" i="3"/>
  <c r="DF32" i="3"/>
  <c r="DD32" i="3"/>
  <c r="DC32" i="3"/>
  <c r="CA141" i="3"/>
  <c r="BQ141" i="3"/>
  <c r="AZ32" i="3"/>
  <c r="AY32" i="3"/>
  <c r="O32" i="3"/>
  <c r="N32" i="3"/>
  <c r="DH31" i="3"/>
  <c r="CM31" i="3"/>
  <c r="CH31" i="3"/>
  <c r="AV31" i="3"/>
  <c r="AK31" i="3"/>
  <c r="AI31" i="3"/>
  <c r="AD31" i="3"/>
  <c r="AA31" i="3"/>
  <c r="T31" i="3"/>
  <c r="R31" i="3"/>
  <c r="DL30" i="3"/>
  <c r="DK30" i="3"/>
  <c r="DJ30" i="3"/>
  <c r="DI30" i="3"/>
  <c r="DH30" i="3"/>
  <c r="DD30" i="3"/>
  <c r="DC30" i="3"/>
  <c r="DE30" i="3" s="1"/>
  <c r="DB30" i="3"/>
  <c r="BM30" i="3"/>
  <c r="BL30" i="3"/>
  <c r="AZ30" i="3"/>
  <c r="AY30" i="3"/>
  <c r="AX30" i="3"/>
  <c r="O30" i="3"/>
  <c r="DL29" i="3"/>
  <c r="DK29" i="3"/>
  <c r="DJ29" i="3"/>
  <c r="DI29" i="3"/>
  <c r="DH29" i="3"/>
  <c r="DD29" i="3"/>
  <c r="DC29" i="3"/>
  <c r="DE29" i="3" s="1"/>
  <c r="DB29" i="3"/>
  <c r="BM29" i="3"/>
  <c r="BL29" i="3"/>
  <c r="O29" i="3"/>
  <c r="DL28" i="3"/>
  <c r="DK28" i="3"/>
  <c r="DJ28" i="3"/>
  <c r="DI28" i="3"/>
  <c r="DH28" i="3"/>
  <c r="DD28" i="3"/>
  <c r="DC28" i="3"/>
  <c r="DE28" i="3" s="1"/>
  <c r="DB28" i="3"/>
  <c r="BM28" i="3"/>
  <c r="AZ28" i="3"/>
  <c r="AY28" i="3"/>
  <c r="AX28" i="3"/>
  <c r="AX26" i="3" s="1"/>
  <c r="O28" i="3"/>
  <c r="DL27" i="3"/>
  <c r="DK27" i="3"/>
  <c r="DJ27" i="3"/>
  <c r="DN27" i="3" s="1"/>
  <c r="DI27" i="3"/>
  <c r="DH27" i="3"/>
  <c r="DD27" i="3"/>
  <c r="DC27" i="3"/>
  <c r="DB27" i="3"/>
  <c r="BL27" i="3"/>
  <c r="AZ27" i="3"/>
  <c r="AY27" i="3"/>
  <c r="AY26" i="3" s="1"/>
  <c r="AX27" i="3"/>
  <c r="N27" i="3"/>
  <c r="DH26" i="3"/>
  <c r="CM26" i="3"/>
  <c r="CL26" i="3"/>
  <c r="CI26" i="3"/>
  <c r="CI18" i="3" s="1"/>
  <c r="CH26" i="3"/>
  <c r="BM26" i="3"/>
  <c r="AV26" i="3"/>
  <c r="AL26" i="3"/>
  <c r="AK26" i="3"/>
  <c r="AJ26" i="3"/>
  <c r="AI26" i="3"/>
  <c r="AI18" i="3" s="1"/>
  <c r="AG26" i="3"/>
  <c r="AF26" i="3"/>
  <c r="AE26" i="3"/>
  <c r="AD26" i="3"/>
  <c r="AB26" i="3"/>
  <c r="AA26" i="3"/>
  <c r="Z26" i="3"/>
  <c r="Y26" i="3"/>
  <c r="W26" i="3"/>
  <c r="V26" i="3"/>
  <c r="U26" i="3"/>
  <c r="DI26" i="3" s="1"/>
  <c r="T26" i="3"/>
  <c r="S26" i="3"/>
  <c r="R26" i="3"/>
  <c r="Q26" i="3"/>
  <c r="O26" i="3"/>
  <c r="N26" i="3"/>
  <c r="L26" i="3"/>
  <c r="DL25" i="3"/>
  <c r="DK25" i="3"/>
  <c r="DJ25" i="3"/>
  <c r="DI25" i="3"/>
  <c r="DH25" i="3"/>
  <c r="DD25" i="3"/>
  <c r="DC25" i="3"/>
  <c r="DB25" i="3"/>
  <c r="BM25" i="3"/>
  <c r="BL25" i="3"/>
  <c r="AZ25" i="3"/>
  <c r="AY25" i="3"/>
  <c r="AX25" i="3"/>
  <c r="N25" i="3"/>
  <c r="DL24" i="3"/>
  <c r="DK24" i="3"/>
  <c r="DJ24" i="3"/>
  <c r="DI24" i="3"/>
  <c r="DH24" i="3"/>
  <c r="DD24" i="3"/>
  <c r="DC24" i="3"/>
  <c r="DE24" i="3" s="1"/>
  <c r="DB24" i="3"/>
  <c r="BM24" i="3"/>
  <c r="AZ24" i="3"/>
  <c r="AY24" i="3"/>
  <c r="AX24" i="3"/>
  <c r="O24" i="3"/>
  <c r="DL23" i="3"/>
  <c r="DK23" i="3"/>
  <c r="DJ23" i="3"/>
  <c r="DI23" i="3"/>
  <c r="DH23" i="3"/>
  <c r="DD23" i="3"/>
  <c r="DC23" i="3"/>
  <c r="DB23" i="3"/>
  <c r="DF23" i="3" s="1"/>
  <c r="BL23" i="3"/>
  <c r="AZ23" i="3"/>
  <c r="AZ22" i="3" s="1"/>
  <c r="AY23" i="3"/>
  <c r="AX23" i="3"/>
  <c r="N23" i="3"/>
  <c r="DH22" i="3"/>
  <c r="CM22" i="3"/>
  <c r="CL22" i="3"/>
  <c r="CI22" i="3"/>
  <c r="CH22" i="3"/>
  <c r="CH18" i="3" s="1"/>
  <c r="AV22" i="3"/>
  <c r="AL22" i="3"/>
  <c r="AK22" i="3"/>
  <c r="AJ22" i="3"/>
  <c r="AI22" i="3"/>
  <c r="AG22" i="3"/>
  <c r="AF22" i="3"/>
  <c r="AE22" i="3"/>
  <c r="AE18" i="3" s="1"/>
  <c r="AD22" i="3"/>
  <c r="AB22" i="3"/>
  <c r="AA22" i="3"/>
  <c r="Z22" i="3"/>
  <c r="Y22" i="3"/>
  <c r="W22" i="3"/>
  <c r="V22" i="3"/>
  <c r="U22" i="3"/>
  <c r="U18" i="3" s="1"/>
  <c r="DI18" i="3" s="1"/>
  <c r="T22" i="3"/>
  <c r="S22" i="3"/>
  <c r="R22" i="3"/>
  <c r="Q22" i="3"/>
  <c r="O22" i="3"/>
  <c r="N22" i="3"/>
  <c r="L22" i="3"/>
  <c r="DL21" i="3"/>
  <c r="DK21" i="3"/>
  <c r="DJ21" i="3"/>
  <c r="DI21" i="3"/>
  <c r="DM21" i="3" s="1"/>
  <c r="DH21" i="3"/>
  <c r="DD21" i="3"/>
  <c r="DC21" i="3"/>
  <c r="DE21" i="3" s="1"/>
  <c r="DB21" i="3"/>
  <c r="BM21" i="3"/>
  <c r="BM19" i="3" s="1"/>
  <c r="AZ21" i="3"/>
  <c r="AY21" i="3"/>
  <c r="AX21" i="3"/>
  <c r="O21" i="3"/>
  <c r="DL20" i="3"/>
  <c r="DK20" i="3"/>
  <c r="DJ20" i="3"/>
  <c r="DN20" i="3" s="1"/>
  <c r="DI20" i="3"/>
  <c r="DH20" i="3"/>
  <c r="DD20" i="3"/>
  <c r="DC20" i="3"/>
  <c r="DB20" i="3"/>
  <c r="BL20" i="3"/>
  <c r="AZ20" i="3"/>
  <c r="AZ19" i="3" s="1"/>
  <c r="AY20" i="3"/>
  <c r="AX20" i="3"/>
  <c r="AX19" i="3" s="1"/>
  <c r="N20" i="3"/>
  <c r="DH19" i="3"/>
  <c r="CM19" i="3"/>
  <c r="CL19" i="3"/>
  <c r="CI19" i="3"/>
  <c r="CH19" i="3"/>
  <c r="BL19" i="3"/>
  <c r="AV19" i="3"/>
  <c r="AL19" i="3"/>
  <c r="AK19" i="3"/>
  <c r="AJ19" i="3"/>
  <c r="AI19" i="3"/>
  <c r="AG19" i="3"/>
  <c r="AF19" i="3"/>
  <c r="AE19" i="3"/>
  <c r="AD19" i="3"/>
  <c r="AB19" i="3"/>
  <c r="AA19" i="3"/>
  <c r="Z19" i="3"/>
  <c r="Y19" i="3"/>
  <c r="W19" i="3"/>
  <c r="V19" i="3"/>
  <c r="U19" i="3"/>
  <c r="T19" i="3"/>
  <c r="S19" i="3"/>
  <c r="R19" i="3"/>
  <c r="Q19" i="3"/>
  <c r="L19" i="3"/>
  <c r="DH18" i="3"/>
  <c r="CM18" i="3"/>
  <c r="CM82" i="3" s="1"/>
  <c r="CL18" i="3"/>
  <c r="CL82" i="3" s="1"/>
  <c r="Z18" i="3"/>
  <c r="Y18" i="3"/>
  <c r="Q18" i="3"/>
  <c r="DD17" i="3"/>
  <c r="DC17" i="3"/>
  <c r="DE17" i="3" s="1"/>
  <c r="DB17" i="3"/>
  <c r="DL16" i="3"/>
  <c r="DK16" i="3"/>
  <c r="DJ16" i="3"/>
  <c r="DI16" i="3"/>
  <c r="DH16" i="3"/>
  <c r="DD16" i="3"/>
  <c r="DC16" i="3"/>
  <c r="DE16" i="3" s="1"/>
  <c r="DG16" i="3" s="1"/>
  <c r="DB16" i="3"/>
  <c r="DF16" i="3" s="1"/>
  <c r="BZ16" i="3"/>
  <c r="BQ16" i="3" s="1"/>
  <c r="BJ16" i="3" s="1"/>
  <c r="BV16" i="3"/>
  <c r="BK16" i="3"/>
  <c r="DL15" i="3"/>
  <c r="DK15" i="3"/>
  <c r="DJ15" i="3"/>
  <c r="DI15" i="3"/>
  <c r="DM15" i="3" s="1"/>
  <c r="DH15" i="3"/>
  <c r="DN15" i="3" s="1"/>
  <c r="DD15" i="3"/>
  <c r="DC15" i="3"/>
  <c r="DE15" i="3" s="1"/>
  <c r="DB15" i="3"/>
  <c r="BZ15" i="3"/>
  <c r="BQ15" i="3" s="1"/>
  <c r="BV15" i="3"/>
  <c r="BK15" i="3"/>
  <c r="DL14" i="3"/>
  <c r="DN14" i="3" s="1"/>
  <c r="DK14" i="3"/>
  <c r="DJ14" i="3"/>
  <c r="DI14" i="3"/>
  <c r="DM14" i="3" s="1"/>
  <c r="DH14" i="3"/>
  <c r="DD14" i="3"/>
  <c r="DC14" i="3"/>
  <c r="DE14" i="3" s="1"/>
  <c r="DB14" i="3"/>
  <c r="BZ14" i="3"/>
  <c r="BQ14" i="3" s="1"/>
  <c r="BV14" i="3"/>
  <c r="BK14" i="3"/>
  <c r="DL13" i="3"/>
  <c r="DK13" i="3"/>
  <c r="DJ13" i="3"/>
  <c r="DN13" i="3" s="1"/>
  <c r="DI13" i="3"/>
  <c r="DM13" i="3" s="1"/>
  <c r="DH13" i="3"/>
  <c r="DD13" i="3"/>
  <c r="DC13" i="3"/>
  <c r="DE13" i="3" s="1"/>
  <c r="DB13" i="3"/>
  <c r="DF13" i="3" s="1"/>
  <c r="BZ13" i="3"/>
  <c r="BV13" i="3"/>
  <c r="BQ13" i="3"/>
  <c r="BK13" i="3"/>
  <c r="DN12" i="3"/>
  <c r="DL12" i="3"/>
  <c r="DK12" i="3"/>
  <c r="DJ12" i="3"/>
  <c r="DO12" i="3" s="1"/>
  <c r="DI12" i="3"/>
  <c r="DM12" i="3" s="1"/>
  <c r="DH12" i="3"/>
  <c r="DD12" i="3"/>
  <c r="DF12" i="3" s="1"/>
  <c r="DC12" i="3"/>
  <c r="DE12" i="3" s="1"/>
  <c r="DB12" i="3"/>
  <c r="BZ12" i="3"/>
  <c r="BV12" i="3"/>
  <c r="BK12" i="3"/>
  <c r="DL11" i="3"/>
  <c r="DK11" i="3"/>
  <c r="DJ11" i="3"/>
  <c r="DI11" i="3"/>
  <c r="DM11" i="3" s="1"/>
  <c r="DH11" i="3"/>
  <c r="DD11" i="3"/>
  <c r="DC11" i="3"/>
  <c r="DB11" i="3"/>
  <c r="DF11" i="3" s="1"/>
  <c r="BZ11" i="3"/>
  <c r="BV11" i="3"/>
  <c r="BK11" i="3"/>
  <c r="DL10" i="3"/>
  <c r="DK10" i="3"/>
  <c r="DJ10" i="3"/>
  <c r="DI10" i="3"/>
  <c r="DM10" i="3" s="1"/>
  <c r="DH10" i="3"/>
  <c r="DD10" i="3"/>
  <c r="DC10" i="3"/>
  <c r="DE10" i="3" s="1"/>
  <c r="DB10" i="3"/>
  <c r="BZ10" i="3"/>
  <c r="BV10" i="3"/>
  <c r="BK10" i="3"/>
  <c r="DD9" i="3"/>
  <c r="DC9" i="3"/>
  <c r="DE9" i="3" s="1"/>
  <c r="DB9" i="3"/>
  <c r="DF9" i="3" s="1"/>
  <c r="DL8" i="3"/>
  <c r="DK8" i="3"/>
  <c r="DJ8" i="3"/>
  <c r="DI8" i="3"/>
  <c r="DH8" i="3"/>
  <c r="DD8" i="3"/>
  <c r="DC8" i="3"/>
  <c r="DE8" i="3" s="1"/>
  <c r="DB8" i="3"/>
  <c r="DF8" i="3" s="1"/>
  <c r="BZ8" i="3"/>
  <c r="BV8" i="3"/>
  <c r="BK8" i="3"/>
  <c r="BJ8" i="3"/>
  <c r="BI8" i="3"/>
  <c r="BH8" i="3" s="1"/>
  <c r="DL7" i="3"/>
  <c r="DK7" i="3"/>
  <c r="DJ7" i="3"/>
  <c r="DI7" i="3"/>
  <c r="DH7" i="3"/>
  <c r="DE7" i="3"/>
  <c r="DD7" i="3"/>
  <c r="DC7" i="3"/>
  <c r="DB7" i="3"/>
  <c r="DF7" i="3" s="1"/>
  <c r="BZ7" i="3"/>
  <c r="BQ7" i="3" s="1"/>
  <c r="BV7" i="3"/>
  <c r="BP7" i="3" s="1"/>
  <c r="BP116" i="3" s="1"/>
  <c r="BK7" i="3"/>
  <c r="BK116" i="3" s="1"/>
  <c r="BJ7" i="3"/>
  <c r="BJ116" i="3" s="1"/>
  <c r="BI7" i="3"/>
  <c r="BI116" i="3" s="1"/>
  <c r="DL6" i="3"/>
  <c r="DK6" i="3"/>
  <c r="DJ6" i="3"/>
  <c r="DI6" i="3"/>
  <c r="DH6" i="3"/>
  <c r="DN6" i="3" s="1"/>
  <c r="DD6" i="3"/>
  <c r="DC6" i="3"/>
  <c r="DE6" i="3" s="1"/>
  <c r="DB6" i="3"/>
  <c r="DF6" i="3" s="1"/>
  <c r="BZ6" i="3"/>
  <c r="BZ115" i="3" s="1"/>
  <c r="BV6" i="3"/>
  <c r="BV115" i="3" s="1"/>
  <c r="BK6" i="3"/>
  <c r="BK115" i="3" s="1"/>
  <c r="BJ6" i="3"/>
  <c r="BJ115" i="3" s="1"/>
  <c r="BI6" i="3"/>
  <c r="BI115" i="3" s="1"/>
  <c r="AZ5" i="3"/>
  <c r="AZ114" i="3" s="1"/>
  <c r="AY5" i="3"/>
  <c r="AY114" i="3" s="1"/>
  <c r="AX5" i="3"/>
  <c r="AX114" i="3" s="1"/>
  <c r="BZ4" i="3"/>
  <c r="BZ113" i="3" s="1"/>
  <c r="BL4" i="3"/>
  <c r="BL113" i="3" s="1"/>
  <c r="BI4" i="3"/>
  <c r="BI113" i="3" s="1"/>
  <c r="AX4" i="3"/>
  <c r="AX113" i="3" s="1"/>
  <c r="W4" i="3"/>
  <c r="V4" i="3"/>
  <c r="U4" i="3"/>
  <c r="S4" i="3"/>
  <c r="Q4" i="3"/>
  <c r="L4" i="3"/>
  <c r="B4" i="3"/>
  <c r="BM128" i="3" l="1"/>
  <c r="BK183" i="3"/>
  <c r="BK197" i="3"/>
  <c r="BH117" i="3"/>
  <c r="AI127" i="3"/>
  <c r="BT209" i="3"/>
  <c r="F209" i="3" s="1"/>
  <c r="DN25" i="3"/>
  <c r="AJ135" i="3"/>
  <c r="DF27" i="3"/>
  <c r="DF35" i="3"/>
  <c r="AV145" i="3"/>
  <c r="AI149" i="3"/>
  <c r="CL31" i="3"/>
  <c r="CL83" i="3" s="1"/>
  <c r="DN41" i="3"/>
  <c r="DM58" i="3"/>
  <c r="AK169" i="3"/>
  <c r="BC169" i="3"/>
  <c r="DM61" i="3"/>
  <c r="BH67" i="3"/>
  <c r="BK179" i="3"/>
  <c r="AJ185" i="3"/>
  <c r="BB185" i="3"/>
  <c r="AL203" i="3"/>
  <c r="BY203" i="3"/>
  <c r="AL204" i="3"/>
  <c r="AJ207" i="3"/>
  <c r="AI209" i="3"/>
  <c r="DN199" i="3"/>
  <c r="DL199" i="3" s="1"/>
  <c r="AV140" i="3"/>
  <c r="BB169" i="3"/>
  <c r="BI117" i="3"/>
  <c r="AI128" i="3"/>
  <c r="AK135" i="3"/>
  <c r="BM138" i="3"/>
  <c r="AL169" i="3"/>
  <c r="BD169" i="3"/>
  <c r="BL171" i="3"/>
  <c r="BL173" i="3"/>
  <c r="BK178" i="3"/>
  <c r="AK185" i="3"/>
  <c r="BC185" i="3"/>
  <c r="BK203" i="3"/>
  <c r="BY206" i="3"/>
  <c r="AK207" i="3"/>
  <c r="AJ209" i="3"/>
  <c r="AI185" i="3"/>
  <c r="BL199" i="3"/>
  <c r="AK204" i="3"/>
  <c r="BJ117" i="3"/>
  <c r="BK119" i="3"/>
  <c r="BK121" i="3"/>
  <c r="BK123" i="3"/>
  <c r="AJ128" i="3"/>
  <c r="BL129" i="3"/>
  <c r="AI131" i="3"/>
  <c r="CM83" i="3"/>
  <c r="AK149" i="3"/>
  <c r="AJ153" i="3"/>
  <c r="AV169" i="3"/>
  <c r="BE169" i="3"/>
  <c r="BM176" i="3"/>
  <c r="AI182" i="3"/>
  <c r="BM73" i="3"/>
  <c r="AL185" i="3"/>
  <c r="BD185" i="3"/>
  <c r="BL197" i="3"/>
  <c r="BI198" i="3"/>
  <c r="BL203" i="3"/>
  <c r="AY94" i="3"/>
  <c r="AY29" i="3" s="1"/>
  <c r="BK206" i="3"/>
  <c r="AL207" i="3"/>
  <c r="AK209" i="3"/>
  <c r="AL145" i="3"/>
  <c r="AV174" i="3"/>
  <c r="BP6" i="3"/>
  <c r="BP115" i="3" s="1"/>
  <c r="DN7" i="3"/>
  <c r="BK117" i="3"/>
  <c r="DN8" i="3"/>
  <c r="DF15" i="3"/>
  <c r="AJ18" i="3"/>
  <c r="AK128" i="3"/>
  <c r="DF20" i="3"/>
  <c r="AJ131" i="3"/>
  <c r="DM24" i="3"/>
  <c r="AV135" i="3"/>
  <c r="DM28" i="3"/>
  <c r="AL149" i="3"/>
  <c r="AK153" i="3"/>
  <c r="BB154" i="3"/>
  <c r="BB155" i="3"/>
  <c r="AX169" i="3"/>
  <c r="BF169" i="3"/>
  <c r="AI174" i="3"/>
  <c r="AJ182" i="3"/>
  <c r="BL183" i="3"/>
  <c r="AV185" i="3"/>
  <c r="BE185" i="3"/>
  <c r="BM203" i="3"/>
  <c r="AZ94" i="3"/>
  <c r="AZ29" i="3" s="1"/>
  <c r="AZ138" i="3" s="1"/>
  <c r="AI206" i="3"/>
  <c r="BL206" i="3"/>
  <c r="AL209" i="3"/>
  <c r="DB196" i="3"/>
  <c r="BL128" i="3"/>
  <c r="BL136" i="3"/>
  <c r="AJ169" i="3"/>
  <c r="BQ6" i="3"/>
  <c r="BQ115" i="3" s="1"/>
  <c r="DM6" i="3"/>
  <c r="DE11" i="3"/>
  <c r="DG11" i="3" s="1"/>
  <c r="DN16" i="3"/>
  <c r="AL128" i="3"/>
  <c r="DN23" i="3"/>
  <c r="BM134" i="3"/>
  <c r="BL26" i="3"/>
  <c r="AI140" i="3"/>
  <c r="AI145" i="3"/>
  <c r="AV149" i="3"/>
  <c r="AL153" i="3"/>
  <c r="DM49" i="3"/>
  <c r="AY169" i="3"/>
  <c r="BG169" i="3"/>
  <c r="AJ174" i="3"/>
  <c r="BT178" i="3"/>
  <c r="AK182" i="3"/>
  <c r="BM183" i="3"/>
  <c r="AX185" i="3"/>
  <c r="BF185" i="3"/>
  <c r="BL198" i="3"/>
  <c r="BI199" i="3"/>
  <c r="BT203" i="3"/>
  <c r="F203" i="3" s="1"/>
  <c r="F96" i="3" s="1"/>
  <c r="AJ206" i="3"/>
  <c r="BM206" i="3"/>
  <c r="F100" i="3"/>
  <c r="BK209" i="3"/>
  <c r="AJ210" i="3"/>
  <c r="DN197" i="3"/>
  <c r="BM130" i="3"/>
  <c r="AI135" i="3"/>
  <c r="AK203" i="3"/>
  <c r="DF10" i="3"/>
  <c r="DG10" i="3" s="1"/>
  <c r="BK125" i="3"/>
  <c r="AV128" i="3"/>
  <c r="AL131" i="3"/>
  <c r="DF25" i="3"/>
  <c r="BM135" i="3"/>
  <c r="BM137" i="3"/>
  <c r="DM30" i="3"/>
  <c r="V31" i="3"/>
  <c r="AK140" i="3"/>
  <c r="AJ145" i="3"/>
  <c r="DF41" i="3"/>
  <c r="AV153" i="3"/>
  <c r="BB158" i="3"/>
  <c r="AZ169" i="3"/>
  <c r="BL169" i="3"/>
  <c r="BL172" i="3"/>
  <c r="AK174" i="3"/>
  <c r="F69" i="3"/>
  <c r="DF72" i="3"/>
  <c r="DG72" i="3" s="1"/>
  <c r="AL182" i="3"/>
  <c r="AY185" i="3"/>
  <c r="BG185" i="3"/>
  <c r="BL187" i="3"/>
  <c r="F94" i="3"/>
  <c r="AI203" i="3"/>
  <c r="BV203" i="3"/>
  <c r="AK97" i="3"/>
  <c r="BT206" i="3"/>
  <c r="F206" i="3" s="1"/>
  <c r="F102" i="3" s="1"/>
  <c r="BL209" i="3"/>
  <c r="AK210" i="3"/>
  <c r="BK124" i="3"/>
  <c r="BM184" i="3"/>
  <c r="BA185" i="3"/>
  <c r="BI197" i="3"/>
  <c r="BK120" i="3"/>
  <c r="BK122" i="3"/>
  <c r="CM81" i="3"/>
  <c r="CM85" i="3" s="1"/>
  <c r="CM86" i="3" s="1"/>
  <c r="AV131" i="3"/>
  <c r="BL139" i="3"/>
  <c r="AL31" i="3"/>
  <c r="AK145" i="3"/>
  <c r="BA38" i="3"/>
  <c r="AI169" i="3"/>
  <c r="BA169" i="3"/>
  <c r="BL170" i="3"/>
  <c r="AL174" i="3"/>
  <c r="BM175" i="3"/>
  <c r="AV182" i="3"/>
  <c r="BL184" i="3"/>
  <c r="AZ185" i="3"/>
  <c r="BM187" i="3"/>
  <c r="DF80" i="3"/>
  <c r="BK90" i="3"/>
  <c r="AJ203" i="3"/>
  <c r="AJ204" i="3"/>
  <c r="AL206" i="3"/>
  <c r="BV206" i="3"/>
  <c r="BM209" i="3"/>
  <c r="AL210" i="3"/>
  <c r="DH196" i="3"/>
  <c r="DF196" i="3" s="1"/>
  <c r="DN198" i="3"/>
  <c r="BA30" i="3"/>
  <c r="AX36" i="3"/>
  <c r="AX94" i="3"/>
  <c r="AX29" i="3" s="1"/>
  <c r="AX138" i="3" s="1"/>
  <c r="BA57" i="3"/>
  <c r="BJ148" i="3"/>
  <c r="BJ155" i="3"/>
  <c r="BH187" i="3"/>
  <c r="BI78" i="3"/>
  <c r="BJ175" i="3"/>
  <c r="BJ187" i="3"/>
  <c r="BQ116" i="3"/>
  <c r="BV119" i="3"/>
  <c r="BV120" i="3"/>
  <c r="BV121" i="3"/>
  <c r="BQ122" i="3"/>
  <c r="BQ123" i="3"/>
  <c r="BV125" i="3"/>
  <c r="U127" i="3"/>
  <c r="Q128" i="3"/>
  <c r="U128" i="3"/>
  <c r="Z128" i="3"/>
  <c r="AE128" i="3"/>
  <c r="DI19" i="3"/>
  <c r="AY19" i="3"/>
  <c r="AY128" i="3" s="1"/>
  <c r="O130" i="3"/>
  <c r="O131" i="3"/>
  <c r="T131" i="3"/>
  <c r="Y131" i="3"/>
  <c r="AD131" i="3"/>
  <c r="N134" i="3"/>
  <c r="O135" i="3"/>
  <c r="T135" i="3"/>
  <c r="Y135" i="3"/>
  <c r="AD135" i="3"/>
  <c r="O137" i="3"/>
  <c r="T140" i="3"/>
  <c r="AB140" i="3"/>
  <c r="N142" i="3"/>
  <c r="N143" i="3"/>
  <c r="O144" i="3"/>
  <c r="DN35" i="3"/>
  <c r="Q145" i="3"/>
  <c r="U145" i="3"/>
  <c r="Z145" i="3"/>
  <c r="AE145" i="3"/>
  <c r="R149" i="3"/>
  <c r="V149" i="3"/>
  <c r="AA149" i="3"/>
  <c r="AF149" i="3"/>
  <c r="N151" i="3"/>
  <c r="O152" i="3"/>
  <c r="T153" i="3"/>
  <c r="Y153" i="3"/>
  <c r="AD153" i="3"/>
  <c r="O154" i="3"/>
  <c r="BJ156" i="3"/>
  <c r="N158" i="3"/>
  <c r="N169" i="3"/>
  <c r="S169" i="3"/>
  <c r="W169" i="3"/>
  <c r="AB169" i="3"/>
  <c r="AG169" i="3"/>
  <c r="BX169" i="3"/>
  <c r="BJ170" i="3"/>
  <c r="N171" i="3"/>
  <c r="N173" i="3"/>
  <c r="L174" i="3"/>
  <c r="R174" i="3"/>
  <c r="V174" i="3"/>
  <c r="AA174" i="3"/>
  <c r="AF174" i="3"/>
  <c r="N176" i="3"/>
  <c r="O177" i="3"/>
  <c r="BJ68" i="3"/>
  <c r="L182" i="3"/>
  <c r="S182" i="3"/>
  <c r="AB182" i="3"/>
  <c r="AG182" i="3"/>
  <c r="G185" i="3"/>
  <c r="AE185" i="3"/>
  <c r="G186" i="3"/>
  <c r="BJ197" i="3"/>
  <c r="BV197" i="3"/>
  <c r="BZ198" i="3"/>
  <c r="BQ89" i="3"/>
  <c r="R203" i="3"/>
  <c r="V203" i="3"/>
  <c r="AA203" i="3"/>
  <c r="AF203" i="3"/>
  <c r="O205" i="3"/>
  <c r="R206" i="3"/>
  <c r="V206" i="3"/>
  <c r="AA206" i="3"/>
  <c r="AF206" i="3"/>
  <c r="BA98" i="3"/>
  <c r="Q209" i="3"/>
  <c r="W209" i="3"/>
  <c r="AD209" i="3"/>
  <c r="O211" i="3"/>
  <c r="DM197" i="3"/>
  <c r="DM198" i="3"/>
  <c r="DM199" i="3"/>
  <c r="DO6" i="3"/>
  <c r="DG7" i="3"/>
  <c r="BV117" i="3"/>
  <c r="BZ119" i="3"/>
  <c r="BZ120" i="3"/>
  <c r="BZ121" i="3"/>
  <c r="BV122" i="3"/>
  <c r="BV123" i="3"/>
  <c r="BQ124" i="3"/>
  <c r="BJ125" i="3"/>
  <c r="BZ125" i="3"/>
  <c r="Y127" i="3"/>
  <c r="R128" i="3"/>
  <c r="V128" i="3"/>
  <c r="AA128" i="3"/>
  <c r="AF128" i="3"/>
  <c r="DK19" i="3"/>
  <c r="BA21" i="3"/>
  <c r="Q131" i="3"/>
  <c r="U131" i="3"/>
  <c r="Z131" i="3"/>
  <c r="AE131" i="3"/>
  <c r="O133" i="3"/>
  <c r="Q135" i="3"/>
  <c r="U135" i="3"/>
  <c r="Z135" i="3"/>
  <c r="AE135" i="3"/>
  <c r="N136" i="3"/>
  <c r="O139" i="3"/>
  <c r="L140" i="3"/>
  <c r="V140" i="3"/>
  <c r="AD140" i="3"/>
  <c r="N141" i="3"/>
  <c r="O142" i="3"/>
  <c r="BJ33" i="3"/>
  <c r="O143" i="3"/>
  <c r="BJ34" i="3"/>
  <c r="L145" i="3"/>
  <c r="R145" i="3"/>
  <c r="V145" i="3"/>
  <c r="AA145" i="3"/>
  <c r="AF145" i="3"/>
  <c r="N146" i="3"/>
  <c r="N147" i="3"/>
  <c r="S149" i="3"/>
  <c r="W149" i="3"/>
  <c r="AB149" i="3"/>
  <c r="AG149" i="3"/>
  <c r="O151" i="3"/>
  <c r="BJ42" i="3"/>
  <c r="Q153" i="3"/>
  <c r="BQ44" i="3"/>
  <c r="U153" i="3"/>
  <c r="Z153" i="3"/>
  <c r="AE153" i="3"/>
  <c r="BQ45" i="3"/>
  <c r="BQ46" i="3"/>
  <c r="BA48" i="3"/>
  <c r="O158" i="3"/>
  <c r="BQ49" i="3"/>
  <c r="N160" i="3"/>
  <c r="N162" i="3"/>
  <c r="O169" i="3"/>
  <c r="T169" i="3"/>
  <c r="Y169" i="3"/>
  <c r="AD169" i="3"/>
  <c r="BO169" i="3"/>
  <c r="CB169" i="3"/>
  <c r="O171" i="3"/>
  <c r="BP171" i="3"/>
  <c r="G172" i="3"/>
  <c r="O173" i="3"/>
  <c r="BP173" i="3"/>
  <c r="N174" i="3"/>
  <c r="S174" i="3"/>
  <c r="W174" i="3"/>
  <c r="AB174" i="3"/>
  <c r="AG174" i="3"/>
  <c r="N175" i="3"/>
  <c r="O176" i="3"/>
  <c r="DN69" i="3"/>
  <c r="DO69" i="3" s="1"/>
  <c r="O182" i="3"/>
  <c r="T182" i="3"/>
  <c r="Y182" i="3"/>
  <c r="AD182" i="3"/>
  <c r="L185" i="3"/>
  <c r="R185" i="3"/>
  <c r="V185" i="3"/>
  <c r="AA185" i="3"/>
  <c r="AF185" i="3"/>
  <c r="BQ185" i="3"/>
  <c r="N186" i="3"/>
  <c r="G187" i="3"/>
  <c r="BZ197" i="3"/>
  <c r="BQ88" i="3"/>
  <c r="BJ198" i="3"/>
  <c r="BJ199" i="3"/>
  <c r="BV199" i="3"/>
  <c r="S203" i="3"/>
  <c r="W203" i="3"/>
  <c r="AB203" i="3"/>
  <c r="AG203" i="3"/>
  <c r="BW203" i="3"/>
  <c r="BA96" i="3"/>
  <c r="S206" i="3"/>
  <c r="W206" i="3"/>
  <c r="AB206" i="3"/>
  <c r="AG206" i="3"/>
  <c r="S209" i="3"/>
  <c r="Y209" i="3"/>
  <c r="AE209" i="3"/>
  <c r="DI197" i="3"/>
  <c r="DI198" i="3"/>
  <c r="DI199" i="3"/>
  <c r="BV116" i="3"/>
  <c r="BZ117" i="3"/>
  <c r="DG12" i="3"/>
  <c r="BZ122" i="3"/>
  <c r="BZ123" i="3"/>
  <c r="BV124" i="3"/>
  <c r="Z127" i="3"/>
  <c r="S128" i="3"/>
  <c r="W128" i="3"/>
  <c r="AB128" i="3"/>
  <c r="AG128" i="3"/>
  <c r="DC19" i="3"/>
  <c r="DI22" i="3"/>
  <c r="AX22" i="3"/>
  <c r="AX131" i="3" s="1"/>
  <c r="L135" i="3"/>
  <c r="R135" i="3"/>
  <c r="V135" i="3"/>
  <c r="AA135" i="3"/>
  <c r="AF135" i="3"/>
  <c r="DB26" i="3"/>
  <c r="R140" i="3"/>
  <c r="W140" i="3"/>
  <c r="AF140" i="3"/>
  <c r="O141" i="3"/>
  <c r="BJ32" i="3"/>
  <c r="N145" i="3"/>
  <c r="S145" i="3"/>
  <c r="W145" i="3"/>
  <c r="AB145" i="3"/>
  <c r="AG145" i="3"/>
  <c r="DK36" i="3"/>
  <c r="O146" i="3"/>
  <c r="N148" i="3"/>
  <c r="L149" i="3"/>
  <c r="T149" i="3"/>
  <c r="Y149" i="3"/>
  <c r="AD149" i="3"/>
  <c r="DD40" i="3"/>
  <c r="O150" i="3"/>
  <c r="L153" i="3"/>
  <c r="R153" i="3"/>
  <c r="V153" i="3"/>
  <c r="AA153" i="3"/>
  <c r="CA44" i="3"/>
  <c r="AF153" i="3"/>
  <c r="BV154" i="3"/>
  <c r="N155" i="3"/>
  <c r="BV155" i="3"/>
  <c r="N156" i="3"/>
  <c r="N159" i="3"/>
  <c r="N161" i="3"/>
  <c r="N163" i="3"/>
  <c r="N165" i="3"/>
  <c r="N166" i="3"/>
  <c r="Q169" i="3"/>
  <c r="U169" i="3"/>
  <c r="Z169" i="3"/>
  <c r="AE169" i="3"/>
  <c r="BP60" i="3"/>
  <c r="N170" i="3"/>
  <c r="N172" i="3"/>
  <c r="O174" i="3"/>
  <c r="T174" i="3"/>
  <c r="Y174" i="3"/>
  <c r="AD174" i="3"/>
  <c r="DJ65" i="3"/>
  <c r="O175" i="3"/>
  <c r="DG70" i="3"/>
  <c r="DM70" i="3"/>
  <c r="DO70" i="3" s="1"/>
  <c r="Q182" i="3"/>
  <c r="AE182" i="3"/>
  <c r="G183" i="3"/>
  <c r="O184" i="3"/>
  <c r="N185" i="3"/>
  <c r="S185" i="3"/>
  <c r="W185" i="3"/>
  <c r="AB185" i="3"/>
  <c r="AG185" i="3"/>
  <c r="O186" i="3"/>
  <c r="N187" i="3"/>
  <c r="BZ199" i="3"/>
  <c r="BQ90" i="3"/>
  <c r="T203" i="3"/>
  <c r="Y203" i="3"/>
  <c r="AD203" i="3"/>
  <c r="BX203" i="3"/>
  <c r="N206" i="3"/>
  <c r="T206" i="3"/>
  <c r="Y206" i="3"/>
  <c r="AD206" i="3"/>
  <c r="BW206" i="3"/>
  <c r="N208" i="3"/>
  <c r="T209" i="3"/>
  <c r="Z209" i="3"/>
  <c r="AG209" i="3"/>
  <c r="DJ197" i="3"/>
  <c r="DJ198" i="3"/>
  <c r="DH198" i="3" s="1"/>
  <c r="DJ199" i="3"/>
  <c r="DG6" i="3"/>
  <c r="BZ116" i="3"/>
  <c r="BZ124" i="3"/>
  <c r="BQ125" i="3"/>
  <c r="Q127" i="3"/>
  <c r="AE127" i="3"/>
  <c r="L128" i="3"/>
  <c r="T128" i="3"/>
  <c r="Y128" i="3"/>
  <c r="AD128" i="3"/>
  <c r="N131" i="3"/>
  <c r="S131" i="3"/>
  <c r="W131" i="3"/>
  <c r="AB131" i="3"/>
  <c r="AG131" i="3"/>
  <c r="N132" i="3"/>
  <c r="N135" i="3"/>
  <c r="DJ26" i="3"/>
  <c r="O138" i="3"/>
  <c r="S140" i="3"/>
  <c r="AA140" i="3"/>
  <c r="AG140" i="3"/>
  <c r="DC31" i="3"/>
  <c r="O145" i="3"/>
  <c r="T145" i="3"/>
  <c r="Y145" i="3"/>
  <c r="AD145" i="3"/>
  <c r="O148" i="3"/>
  <c r="AY40" i="3"/>
  <c r="AY149" i="3" s="1"/>
  <c r="N152" i="3"/>
  <c r="N153" i="3"/>
  <c r="S153" i="3"/>
  <c r="W153" i="3"/>
  <c r="AB153" i="3"/>
  <c r="CB44" i="3"/>
  <c r="AG153" i="3"/>
  <c r="DK44" i="3"/>
  <c r="N154" i="3"/>
  <c r="O155" i="3"/>
  <c r="O156" i="3"/>
  <c r="N157" i="3"/>
  <c r="BI158" i="3"/>
  <c r="O159" i="3"/>
  <c r="O161" i="3"/>
  <c r="N164" i="3"/>
  <c r="O165" i="3"/>
  <c r="L169" i="3"/>
  <c r="R169" i="3"/>
  <c r="AA169" i="3"/>
  <c r="AF169" i="3"/>
  <c r="BQ169" i="3"/>
  <c r="DC60" i="3"/>
  <c r="O170" i="3"/>
  <c r="G171" i="3"/>
  <c r="O172" i="3"/>
  <c r="BP172" i="3"/>
  <c r="G173" i="3"/>
  <c r="Q174" i="3"/>
  <c r="AE174" i="3"/>
  <c r="BH66" i="3"/>
  <c r="BJ67" i="3"/>
  <c r="N177" i="3"/>
  <c r="R182" i="3"/>
  <c r="AA182" i="3"/>
  <c r="AF182" i="3"/>
  <c r="BP73" i="3"/>
  <c r="CA182" i="3"/>
  <c r="DC73" i="3"/>
  <c r="N183" i="3"/>
  <c r="BJ75" i="3"/>
  <c r="O185" i="3"/>
  <c r="T185" i="3"/>
  <c r="Y185" i="3"/>
  <c r="AD185" i="3"/>
  <c r="DJ76" i="3"/>
  <c r="BJ77" i="3"/>
  <c r="O187" i="3"/>
  <c r="BP197" i="3"/>
  <c r="BO88" i="3"/>
  <c r="BH198" i="3"/>
  <c r="BV198" i="3"/>
  <c r="BH199" i="3"/>
  <c r="Q203" i="3"/>
  <c r="U203" i="3"/>
  <c r="Z203" i="3"/>
  <c r="AE203" i="3"/>
  <c r="N205" i="3"/>
  <c r="Q206" i="3"/>
  <c r="U206" i="3"/>
  <c r="Z206" i="3"/>
  <c r="AE206" i="3"/>
  <c r="BX206" i="3"/>
  <c r="N207" i="3"/>
  <c r="O208" i="3"/>
  <c r="U209" i="3"/>
  <c r="AB209" i="3"/>
  <c r="N211" i="3"/>
  <c r="BA101" i="3"/>
  <c r="BA210" i="3" s="1"/>
  <c r="BA51" i="3"/>
  <c r="BA20" i="3"/>
  <c r="BA55" i="3"/>
  <c r="BA164" i="3" s="1"/>
  <c r="BA205" i="3"/>
  <c r="AX130" i="3"/>
  <c r="AZ132" i="3"/>
  <c r="AX133" i="3"/>
  <c r="AY134" i="3"/>
  <c r="AY135" i="3"/>
  <c r="AX137" i="3"/>
  <c r="AY138" i="3"/>
  <c r="AZ139" i="3"/>
  <c r="AX144" i="3"/>
  <c r="AX145" i="3"/>
  <c r="AX146" i="3"/>
  <c r="AX147" i="3"/>
  <c r="AX152" i="3"/>
  <c r="AX153" i="3"/>
  <c r="AZ157" i="3"/>
  <c r="AZ160" i="3"/>
  <c r="AY162" i="3"/>
  <c r="AZ164" i="3"/>
  <c r="CA177" i="3"/>
  <c r="DF68" i="3"/>
  <c r="AY178" i="3"/>
  <c r="AY203" i="3"/>
  <c r="AZ204" i="3"/>
  <c r="AY205" i="3"/>
  <c r="BA207" i="3"/>
  <c r="AY208" i="3"/>
  <c r="AY209" i="3"/>
  <c r="AX128" i="3"/>
  <c r="AX129" i="3"/>
  <c r="AY130" i="3"/>
  <c r="AY133" i="3"/>
  <c r="AZ134" i="3"/>
  <c r="AX136" i="3"/>
  <c r="AY137" i="3"/>
  <c r="AY141" i="3"/>
  <c r="AY142" i="3"/>
  <c r="AY143" i="3"/>
  <c r="AY144" i="3"/>
  <c r="AZ145" i="3"/>
  <c r="AY147" i="3"/>
  <c r="AX150" i="3"/>
  <c r="AY151" i="3"/>
  <c r="AY152" i="3"/>
  <c r="AY153" i="3"/>
  <c r="AZ159" i="3"/>
  <c r="AX161" i="3"/>
  <c r="AY163" i="3"/>
  <c r="AX165" i="3"/>
  <c r="AX166" i="3"/>
  <c r="CA174" i="3"/>
  <c r="AZ178" i="3"/>
  <c r="AZ179" i="3"/>
  <c r="AZ205" i="3"/>
  <c r="AX206" i="3"/>
  <c r="AX207" i="3"/>
  <c r="AZ209" i="3"/>
  <c r="AX210" i="3"/>
  <c r="AY129" i="3"/>
  <c r="AZ130" i="3"/>
  <c r="AZ131" i="3"/>
  <c r="AX132" i="3"/>
  <c r="AZ133" i="3"/>
  <c r="AY136" i="3"/>
  <c r="AZ137" i="3"/>
  <c r="AX139" i="3"/>
  <c r="AZ141" i="3"/>
  <c r="AZ142" i="3"/>
  <c r="AZ143" i="3"/>
  <c r="AZ146" i="3"/>
  <c r="AZ147" i="3"/>
  <c r="AY150" i="3"/>
  <c r="AZ151" i="3"/>
  <c r="AZ153" i="3"/>
  <c r="AX157" i="3"/>
  <c r="AX160" i="3"/>
  <c r="AX164" i="3"/>
  <c r="AY165" i="3"/>
  <c r="AY166" i="3"/>
  <c r="AY174" i="3"/>
  <c r="AY177" i="3"/>
  <c r="AX204" i="3"/>
  <c r="AY206" i="3"/>
  <c r="AY207" i="3"/>
  <c r="AY210" i="3"/>
  <c r="AZ128" i="3"/>
  <c r="AZ129" i="3"/>
  <c r="BA19" i="3"/>
  <c r="AX134" i="3"/>
  <c r="AX135" i="3"/>
  <c r="AZ136" i="3"/>
  <c r="AY139" i="3"/>
  <c r="AY148" i="3"/>
  <c r="BA44" i="3"/>
  <c r="AY157" i="3"/>
  <c r="AX159" i="3"/>
  <c r="AY160" i="3"/>
  <c r="AZ161" i="3"/>
  <c r="AY164" i="3"/>
  <c r="AZ165" i="3"/>
  <c r="AZ166" i="3"/>
  <c r="AZ174" i="3"/>
  <c r="AZ177" i="3"/>
  <c r="AX178" i="3"/>
  <c r="AX179" i="3"/>
  <c r="AY204" i="3"/>
  <c r="AX205" i="3"/>
  <c r="AZ206" i="3"/>
  <c r="AZ207" i="3"/>
  <c r="AX209" i="3"/>
  <c r="AZ210" i="3"/>
  <c r="AY211" i="3"/>
  <c r="CI6" i="1"/>
  <c r="CP6" i="1"/>
  <c r="BZ150" i="3"/>
  <c r="CC41" i="3"/>
  <c r="DG9" i="3"/>
  <c r="DG13" i="3"/>
  <c r="BL134" i="3"/>
  <c r="BK25" i="3"/>
  <c r="BM139" i="3"/>
  <c r="BK30" i="3"/>
  <c r="AX141" i="3"/>
  <c r="BA32" i="3"/>
  <c r="AX151" i="3"/>
  <c r="BA42" i="3"/>
  <c r="AZ152" i="3"/>
  <c r="BA43" i="3"/>
  <c r="CK4" i="3"/>
  <c r="BP8" i="3"/>
  <c r="DG8" i="3"/>
  <c r="BP10" i="3"/>
  <c r="BP11" i="3"/>
  <c r="BP12" i="3"/>
  <c r="O19" i="3"/>
  <c r="BJ141" i="3"/>
  <c r="BQ144" i="3"/>
  <c r="O153" i="3"/>
  <c r="BJ44" i="3"/>
  <c r="AI153" i="3"/>
  <c r="BB44" i="3"/>
  <c r="BP154" i="3"/>
  <c r="O162" i="3"/>
  <c r="BJ53" i="3"/>
  <c r="BL176" i="3"/>
  <c r="BK67" i="3"/>
  <c r="N184" i="3"/>
  <c r="BH75" i="3"/>
  <c r="N73" i="3"/>
  <c r="CB185" i="3"/>
  <c r="BL138" i="3"/>
  <c r="BK29" i="3"/>
  <c r="AX142" i="3"/>
  <c r="BA33" i="3"/>
  <c r="AX143" i="3"/>
  <c r="BA34" i="3"/>
  <c r="N144" i="3"/>
  <c r="CA148" i="3"/>
  <c r="DF39" i="3"/>
  <c r="CA186" i="3"/>
  <c r="DF77" i="3"/>
  <c r="CA76" i="3"/>
  <c r="BH6" i="3"/>
  <c r="BH115" i="3" s="1"/>
  <c r="BH7" i="3"/>
  <c r="BH116" i="3" s="1"/>
  <c r="BO7" i="3"/>
  <c r="BO116" i="3" s="1"/>
  <c r="BQ8" i="3"/>
  <c r="BQ10" i="3"/>
  <c r="DN10" i="3"/>
  <c r="DO10" i="3" s="1"/>
  <c r="BQ11" i="3"/>
  <c r="DN11" i="3"/>
  <c r="DO11" i="3" s="1"/>
  <c r="BQ12" i="3"/>
  <c r="BJ13" i="3"/>
  <c r="DO14" i="3"/>
  <c r="BJ15" i="3"/>
  <c r="N129" i="3"/>
  <c r="N19" i="3"/>
  <c r="BA129" i="3"/>
  <c r="BB20" i="3"/>
  <c r="L131" i="3"/>
  <c r="L18" i="3"/>
  <c r="R131" i="3"/>
  <c r="R18" i="3"/>
  <c r="V131" i="3"/>
  <c r="DD22" i="3"/>
  <c r="V18" i="3"/>
  <c r="AA131" i="3"/>
  <c r="AA18" i="3"/>
  <c r="AF131" i="3"/>
  <c r="AF18" i="3"/>
  <c r="AK131" i="3"/>
  <c r="AK18" i="3"/>
  <c r="AY22" i="3"/>
  <c r="AY132" i="3"/>
  <c r="BA23" i="3"/>
  <c r="BL132" i="3"/>
  <c r="BK23" i="3"/>
  <c r="BL22" i="3"/>
  <c r="Y31" i="3"/>
  <c r="CB141" i="3"/>
  <c r="CB143" i="3"/>
  <c r="DN34" i="3"/>
  <c r="AY146" i="3"/>
  <c r="AY36" i="3"/>
  <c r="O147" i="3"/>
  <c r="BJ38" i="3"/>
  <c r="BA147" i="3"/>
  <c r="BB38" i="3"/>
  <c r="CA147" i="3"/>
  <c r="DF38" i="3"/>
  <c r="CB151" i="3"/>
  <c r="DN42" i="3"/>
  <c r="BZ154" i="3"/>
  <c r="BP155" i="3"/>
  <c r="BA130" i="3"/>
  <c r="BB21" i="3"/>
  <c r="AZ144" i="3"/>
  <c r="BA35" i="3"/>
  <c r="BQ150" i="3"/>
  <c r="BQ40" i="3"/>
  <c r="BM170" i="3"/>
  <c r="BM60" i="3"/>
  <c r="DO13" i="3"/>
  <c r="BJ14" i="3"/>
  <c r="DF14" i="3"/>
  <c r="DG14" i="3" s="1"/>
  <c r="DG15" i="3"/>
  <c r="DO15" i="3"/>
  <c r="DM16" i="3"/>
  <c r="T18" i="3"/>
  <c r="AD18" i="3"/>
  <c r="AV18" i="3"/>
  <c r="BM133" i="3"/>
  <c r="BK24" i="3"/>
  <c r="BM22" i="3"/>
  <c r="S135" i="3"/>
  <c r="S18" i="3"/>
  <c r="DC26" i="3"/>
  <c r="W135" i="3"/>
  <c r="W18" i="3"/>
  <c r="AB135" i="3"/>
  <c r="AB18" i="3"/>
  <c r="DL26" i="3"/>
  <c r="AG135" i="3"/>
  <c r="AG18" i="3"/>
  <c r="AL135" i="3"/>
  <c r="AL18" i="3"/>
  <c r="AZ26" i="3"/>
  <c r="DM29" i="3"/>
  <c r="DX31" i="3"/>
  <c r="BZ35" i="3"/>
  <c r="DC36" i="3"/>
  <c r="BA148" i="3"/>
  <c r="BB39" i="3"/>
  <c r="Q149" i="3"/>
  <c r="DB40" i="3"/>
  <c r="Q31" i="3"/>
  <c r="U149" i="3"/>
  <c r="DI40" i="3"/>
  <c r="U31" i="3"/>
  <c r="Z149" i="3"/>
  <c r="DK40" i="3"/>
  <c r="Z31" i="3"/>
  <c r="AE149" i="3"/>
  <c r="AE31" i="3"/>
  <c r="AJ149" i="3"/>
  <c r="AJ31" i="3"/>
  <c r="AX40" i="3"/>
  <c r="CB149" i="3"/>
  <c r="N150" i="3"/>
  <c r="N40" i="3"/>
  <c r="AZ150" i="3"/>
  <c r="AZ40" i="3"/>
  <c r="BA41" i="3"/>
  <c r="BZ43" i="3"/>
  <c r="CA153" i="3"/>
  <c r="BZ155" i="3"/>
  <c r="O157" i="3"/>
  <c r="BJ48" i="3"/>
  <c r="BA157" i="3"/>
  <c r="BB48" i="3"/>
  <c r="CA157" i="3"/>
  <c r="DF48" i="3"/>
  <c r="O160" i="3"/>
  <c r="BJ51" i="3"/>
  <c r="CA160" i="3"/>
  <c r="DF51" i="3"/>
  <c r="BW170" i="3"/>
  <c r="DT61" i="3"/>
  <c r="BW60" i="3"/>
  <c r="DE61" i="3"/>
  <c r="BW171" i="3"/>
  <c r="DT62" i="3"/>
  <c r="DE62" i="3"/>
  <c r="BW172" i="3"/>
  <c r="DT63" i="3"/>
  <c r="DE63" i="3"/>
  <c r="BW173" i="3"/>
  <c r="DT64" i="3"/>
  <c r="DE64" i="3"/>
  <c r="CB174" i="3"/>
  <c r="BH175" i="3"/>
  <c r="E66" i="3"/>
  <c r="BI66" i="3"/>
  <c r="AX177" i="3"/>
  <c r="BA68" i="3"/>
  <c r="AX65" i="3"/>
  <c r="AX71" i="3" s="1"/>
  <c r="DF69" i="3"/>
  <c r="DG69" i="3" s="1"/>
  <c r="DF17" i="3"/>
  <c r="DG17" i="3" s="1"/>
  <c r="DB18" i="3"/>
  <c r="DD19" i="3"/>
  <c r="DL19" i="3"/>
  <c r="BK20" i="3"/>
  <c r="BK21" i="3"/>
  <c r="DB22" i="3"/>
  <c r="DJ22" i="3"/>
  <c r="DK26" i="3"/>
  <c r="BA27" i="3"/>
  <c r="BA28" i="3"/>
  <c r="DD31" i="3"/>
  <c r="DL31" i="3"/>
  <c r="DD36" i="3"/>
  <c r="DL36" i="3"/>
  <c r="DT45" i="3"/>
  <c r="DT46" i="3"/>
  <c r="AY159" i="3"/>
  <c r="BA50" i="3"/>
  <c r="AY161" i="3"/>
  <c r="BA52" i="3"/>
  <c r="DG59" i="3"/>
  <c r="V169" i="3"/>
  <c r="DD60" i="3"/>
  <c r="BP169" i="3"/>
  <c r="BV60" i="3"/>
  <c r="U174" i="3"/>
  <c r="DI65" i="3"/>
  <c r="Z174" i="3"/>
  <c r="DK65" i="3"/>
  <c r="BQ175" i="3"/>
  <c r="BQ65" i="3"/>
  <c r="BZ66" i="3"/>
  <c r="CB177" i="3"/>
  <c r="DN68" i="3"/>
  <c r="AY71" i="3"/>
  <c r="DG71" i="3"/>
  <c r="DM71" i="3"/>
  <c r="DO71" i="3" s="1"/>
  <c r="V182" i="3"/>
  <c r="DD73" i="3"/>
  <c r="AY182" i="3"/>
  <c r="AY79" i="3"/>
  <c r="BC182" i="3"/>
  <c r="BC79" i="3"/>
  <c r="BG182" i="3"/>
  <c r="BG79" i="3"/>
  <c r="Q185" i="3"/>
  <c r="DB76" i="3"/>
  <c r="U185" i="3"/>
  <c r="DI76" i="3"/>
  <c r="Z185" i="3"/>
  <c r="DK76" i="3"/>
  <c r="DM76" i="3" s="1"/>
  <c r="BO185" i="3"/>
  <c r="BP76" i="3"/>
  <c r="DK18" i="3"/>
  <c r="DC22" i="3"/>
  <c r="DK22" i="3"/>
  <c r="BA24" i="3"/>
  <c r="BA25" i="3"/>
  <c r="DD26" i="3"/>
  <c r="BK27" i="3"/>
  <c r="BK28" i="3"/>
  <c r="BZ32" i="3"/>
  <c r="BZ33" i="3"/>
  <c r="BZ34" i="3"/>
  <c r="DF34" i="3"/>
  <c r="BJ35" i="3"/>
  <c r="DI36" i="3"/>
  <c r="BA37" i="3"/>
  <c r="DJ40" i="3"/>
  <c r="DN40" i="3" s="1"/>
  <c r="BJ41" i="3"/>
  <c r="BZ42" i="3"/>
  <c r="DF42" i="3"/>
  <c r="BJ43" i="3"/>
  <c r="DI44" i="3"/>
  <c r="BI45" i="3"/>
  <c r="DE45" i="3"/>
  <c r="DM45" i="3"/>
  <c r="DO45" i="3" s="1"/>
  <c r="DU45" i="3"/>
  <c r="BI46" i="3"/>
  <c r="DE46" i="3"/>
  <c r="DM46" i="3"/>
  <c r="DO46" i="3" s="1"/>
  <c r="DU46" i="3"/>
  <c r="BZ158" i="3"/>
  <c r="BQ158" i="3"/>
  <c r="O164" i="3"/>
  <c r="BJ55" i="3"/>
  <c r="CA164" i="3"/>
  <c r="DF55" i="3"/>
  <c r="G170" i="3"/>
  <c r="G60" i="3"/>
  <c r="CA170" i="3"/>
  <c r="CA60" i="3"/>
  <c r="DF61" i="3"/>
  <c r="CA171" i="3"/>
  <c r="DF62" i="3"/>
  <c r="DG62" i="3" s="1"/>
  <c r="CA172" i="3"/>
  <c r="DF63" i="3"/>
  <c r="CA173" i="3"/>
  <c r="DF64" i="3"/>
  <c r="DG64" i="3" s="1"/>
  <c r="BJ65" i="3"/>
  <c r="DB65" i="3"/>
  <c r="BL175" i="3"/>
  <c r="BK66" i="3"/>
  <c r="BH176" i="3"/>
  <c r="E67" i="3"/>
  <c r="BI67" i="3"/>
  <c r="BT179" i="3"/>
  <c r="F70" i="3"/>
  <c r="BP182" i="3"/>
  <c r="BP79" i="3"/>
  <c r="BV73" i="3"/>
  <c r="BP13" i="3"/>
  <c r="BP14" i="3"/>
  <c r="BP15" i="3"/>
  <c r="BP16" i="3"/>
  <c r="CL81" i="3"/>
  <c r="CL85" i="3" s="1"/>
  <c r="CL86" i="3" s="1"/>
  <c r="DB19" i="3"/>
  <c r="DJ19" i="3"/>
  <c r="DL22" i="3"/>
  <c r="DJ31" i="3"/>
  <c r="DB36" i="3"/>
  <c r="DJ36" i="3"/>
  <c r="BZ38" i="3"/>
  <c r="DN38" i="3"/>
  <c r="BZ39" i="3"/>
  <c r="DN39" i="3"/>
  <c r="O40" i="3"/>
  <c r="CA40" i="3"/>
  <c r="DC40" i="3"/>
  <c r="DB44" i="3"/>
  <c r="DF44" i="3" s="1"/>
  <c r="DJ44" i="3"/>
  <c r="DN44" i="3" s="1"/>
  <c r="BJ45" i="3"/>
  <c r="CD45" i="3"/>
  <c r="DF45" i="3"/>
  <c r="CD46" i="3"/>
  <c r="DF46" i="3"/>
  <c r="O163" i="3"/>
  <c r="BJ54" i="3"/>
  <c r="O166" i="3"/>
  <c r="BJ57" i="3"/>
  <c r="BA166" i="3"/>
  <c r="BB57" i="3"/>
  <c r="CA166" i="3"/>
  <c r="DF57" i="3"/>
  <c r="BM171" i="3"/>
  <c r="BK62" i="3"/>
  <c r="DM62" i="3"/>
  <c r="BM172" i="3"/>
  <c r="BK63" i="3"/>
  <c r="DM63" i="3"/>
  <c r="DO63" i="3" s="1"/>
  <c r="BM173" i="3"/>
  <c r="BK64" i="3"/>
  <c r="DM64" i="3"/>
  <c r="BZ67" i="3"/>
  <c r="AY179" i="3"/>
  <c r="BA70" i="3"/>
  <c r="BV49" i="3"/>
  <c r="DT49" i="3"/>
  <c r="BZ50" i="3"/>
  <c r="DF50" i="3"/>
  <c r="DN50" i="3"/>
  <c r="BZ52" i="3"/>
  <c r="DF52" i="3"/>
  <c r="DN52" i="3"/>
  <c r="BZ53" i="3"/>
  <c r="DF53" i="3"/>
  <c r="DN53" i="3"/>
  <c r="BZ54" i="3"/>
  <c r="DF54" i="3"/>
  <c r="DN54" i="3"/>
  <c r="BZ60" i="3"/>
  <c r="DL60" i="3"/>
  <c r="DN61" i="3"/>
  <c r="BJ62" i="3"/>
  <c r="DN62" i="3"/>
  <c r="BJ63" i="3"/>
  <c r="DN63" i="3"/>
  <c r="BJ64" i="3"/>
  <c r="DN64" i="3"/>
  <c r="DC65" i="3"/>
  <c r="G66" i="3"/>
  <c r="DE66" i="3"/>
  <c r="DG66" i="3" s="1"/>
  <c r="DM66" i="3"/>
  <c r="DO66" i="3" s="1"/>
  <c r="DU66" i="3"/>
  <c r="G67" i="3"/>
  <c r="DE67" i="3"/>
  <c r="DM67" i="3"/>
  <c r="DU67" i="3"/>
  <c r="BA69" i="3"/>
  <c r="AZ71" i="3"/>
  <c r="BQ71" i="3"/>
  <c r="W182" i="3"/>
  <c r="DJ73" i="3"/>
  <c r="AZ182" i="3"/>
  <c r="AZ79" i="3"/>
  <c r="BD182" i="3"/>
  <c r="BD79" i="3"/>
  <c r="BL182" i="3"/>
  <c r="BQ182" i="3"/>
  <c r="BQ79" i="3"/>
  <c r="BZ73" i="3"/>
  <c r="DL73" i="3"/>
  <c r="DN73" i="3" s="1"/>
  <c r="BO184" i="3"/>
  <c r="F75" i="3"/>
  <c r="F73" i="3" s="1"/>
  <c r="BP75" i="3"/>
  <c r="G75" i="3"/>
  <c r="BX184" i="3"/>
  <c r="DM75" i="3"/>
  <c r="DE49" i="3"/>
  <c r="DU49" i="3"/>
  <c r="BA53" i="3"/>
  <c r="BA54" i="3"/>
  <c r="BA56" i="3"/>
  <c r="DI60" i="3"/>
  <c r="DM60" i="3" s="1"/>
  <c r="DU60" i="3"/>
  <c r="BK61" i="3"/>
  <c r="BP61" i="3"/>
  <c r="DD65" i="3"/>
  <c r="DL65" i="3"/>
  <c r="DN65" i="3" s="1"/>
  <c r="DF66" i="3"/>
  <c r="DN66" i="3"/>
  <c r="DF67" i="3"/>
  <c r="DN67" i="3"/>
  <c r="DO67" i="3" s="1"/>
  <c r="BZ68" i="3"/>
  <c r="BA182" i="3"/>
  <c r="BA79" i="3"/>
  <c r="BE182" i="3"/>
  <c r="BE79" i="3"/>
  <c r="BM182" i="3"/>
  <c r="BW182" i="3"/>
  <c r="DE73" i="3"/>
  <c r="O183" i="3"/>
  <c r="BJ74" i="3"/>
  <c r="BM186" i="3"/>
  <c r="BM76" i="3"/>
  <c r="BW186" i="3"/>
  <c r="DE77" i="3"/>
  <c r="DG77" i="3" s="1"/>
  <c r="BW76" i="3"/>
  <c r="DO79" i="3"/>
  <c r="BZ48" i="3"/>
  <c r="DN48" i="3"/>
  <c r="BJ49" i="3"/>
  <c r="CD49" i="3"/>
  <c r="DF49" i="3"/>
  <c r="DN49" i="3"/>
  <c r="DO49" i="3" s="1"/>
  <c r="BJ50" i="3"/>
  <c r="BZ51" i="3"/>
  <c r="DN51" i="3"/>
  <c r="BJ52" i="3"/>
  <c r="BZ55" i="3"/>
  <c r="DN55" i="3"/>
  <c r="BZ57" i="3"/>
  <c r="DN57" i="3"/>
  <c r="DB60" i="3"/>
  <c r="DJ60" i="3"/>
  <c r="DN60" i="3"/>
  <c r="BH61" i="3"/>
  <c r="BZ61" i="3"/>
  <c r="BH62" i="3"/>
  <c r="BV62" i="3"/>
  <c r="BZ62" i="3"/>
  <c r="BH63" i="3"/>
  <c r="BV63" i="3"/>
  <c r="BZ63" i="3"/>
  <c r="BH64" i="3"/>
  <c r="BV64" i="3"/>
  <c r="BZ64" i="3"/>
  <c r="BP66" i="3"/>
  <c r="BP67" i="3"/>
  <c r="E68" i="3"/>
  <c r="U182" i="3"/>
  <c r="DI73" i="3"/>
  <c r="Z182" i="3"/>
  <c r="DK73" i="3"/>
  <c r="AX182" i="3"/>
  <c r="AX79" i="3"/>
  <c r="BB182" i="3"/>
  <c r="BB79" i="3"/>
  <c r="BF182" i="3"/>
  <c r="BF79" i="3"/>
  <c r="BO182" i="3"/>
  <c r="BO79" i="3"/>
  <c r="BX182" i="3"/>
  <c r="CB182" i="3"/>
  <c r="DB73" i="3"/>
  <c r="DF73" i="3" s="1"/>
  <c r="DG73" i="3" s="1"/>
  <c r="BP183" i="3"/>
  <c r="BV74" i="3"/>
  <c r="DN75" i="3"/>
  <c r="BX185" i="3"/>
  <c r="DF74" i="3"/>
  <c r="DN74" i="3"/>
  <c r="DE75" i="3"/>
  <c r="DG75" i="3" s="1"/>
  <c r="F77" i="3"/>
  <c r="F76" i="3" s="1"/>
  <c r="BH77" i="3"/>
  <c r="BZ77" i="3"/>
  <c r="E78" i="3"/>
  <c r="BK78" i="3"/>
  <c r="BP78" i="3"/>
  <c r="DE80" i="3"/>
  <c r="DG80" i="3" s="1"/>
  <c r="BQ197" i="3"/>
  <c r="BP89" i="3"/>
  <c r="BA95" i="3"/>
  <c r="BB96" i="3"/>
  <c r="BJ96" i="3"/>
  <c r="BB98" i="3"/>
  <c r="BA99" i="3"/>
  <c r="N101" i="3"/>
  <c r="BA102" i="3"/>
  <c r="DM77" i="3"/>
  <c r="BZ78" i="3"/>
  <c r="BH88" i="3"/>
  <c r="BK89" i="3"/>
  <c r="BP90" i="3"/>
  <c r="N95" i="3"/>
  <c r="O98" i="3"/>
  <c r="BJ99" i="3"/>
  <c r="R100" i="3"/>
  <c r="V100" i="3"/>
  <c r="AA100" i="3"/>
  <c r="AF100" i="3"/>
  <c r="O101" i="3"/>
  <c r="BJ102" i="3"/>
  <c r="BH74" i="3"/>
  <c r="BZ74" i="3"/>
  <c r="BK75" i="3"/>
  <c r="DC76" i="3"/>
  <c r="DN77" i="3"/>
  <c r="DO77" i="3" s="1"/>
  <c r="DE78" i="3"/>
  <c r="DM78" i="3"/>
  <c r="DF79" i="3"/>
  <c r="DG79" i="3" s="1"/>
  <c r="O95" i="3"/>
  <c r="DE74" i="3"/>
  <c r="DM74" i="3"/>
  <c r="DO74" i="3" s="1"/>
  <c r="BZ75" i="3"/>
  <c r="BZ76" i="3"/>
  <c r="DD76" i="3"/>
  <c r="DL76" i="3"/>
  <c r="BP77" i="3"/>
  <c r="DF78" i="3"/>
  <c r="DN78" i="3"/>
  <c r="DO78" i="3" s="1"/>
  <c r="BZ102" i="3"/>
  <c r="DL197" i="3"/>
  <c r="DL198" i="3"/>
  <c r="DC197" i="3"/>
  <c r="DG197" i="3"/>
  <c r="DK197" i="3"/>
  <c r="DH197" i="3" s="1"/>
  <c r="DC198" i="3"/>
  <c r="DG198" i="3"/>
  <c r="DK198" i="3"/>
  <c r="DC199" i="3"/>
  <c r="DG199" i="3"/>
  <c r="DK199" i="3"/>
  <c r="DH199" i="3" s="1"/>
  <c r="DD197" i="3"/>
  <c r="DD198" i="3"/>
  <c r="DD199" i="3"/>
  <c r="BD188" i="3" l="1"/>
  <c r="DG63" i="3"/>
  <c r="BC188" i="3"/>
  <c r="AJ140" i="3"/>
  <c r="BO6" i="3"/>
  <c r="BO115" i="3" s="1"/>
  <c r="AZ203" i="3"/>
  <c r="AL140" i="3"/>
  <c r="BL135" i="3"/>
  <c r="BB188" i="3"/>
  <c r="AZ188" i="3"/>
  <c r="DO61" i="3"/>
  <c r="BK172" i="3"/>
  <c r="AY188" i="3"/>
  <c r="BQ154" i="3"/>
  <c r="BK176" i="3"/>
  <c r="AK206" i="3"/>
  <c r="DO16" i="3"/>
  <c r="BO197" i="3"/>
  <c r="BQ155" i="3"/>
  <c r="AJ127" i="3"/>
  <c r="BK198" i="3"/>
  <c r="BK199" i="3"/>
  <c r="AX188" i="3"/>
  <c r="DO62" i="3"/>
  <c r="BK133" i="3"/>
  <c r="AK127" i="3"/>
  <c r="BK138" i="3"/>
  <c r="BA188" i="3"/>
  <c r="AL127" i="3"/>
  <c r="BF188" i="3"/>
  <c r="BE188" i="3"/>
  <c r="BK171" i="3"/>
  <c r="DG61" i="3"/>
  <c r="BB30" i="3"/>
  <c r="AX203" i="3"/>
  <c r="BK173" i="3"/>
  <c r="BK139" i="3"/>
  <c r="BK134" i="3"/>
  <c r="DG78" i="3"/>
  <c r="BQ198" i="3"/>
  <c r="BK187" i="3"/>
  <c r="BM185" i="3"/>
  <c r="DO64" i="3"/>
  <c r="BK137" i="3"/>
  <c r="BG188" i="3"/>
  <c r="BK130" i="3"/>
  <c r="AV127" i="3"/>
  <c r="BA139" i="3"/>
  <c r="BB101" i="3"/>
  <c r="BA160" i="3"/>
  <c r="BB51" i="3"/>
  <c r="BA128" i="3"/>
  <c r="AX18" i="3"/>
  <c r="DG74" i="3"/>
  <c r="R209" i="3"/>
  <c r="BO90" i="3"/>
  <c r="E177" i="3"/>
  <c r="DO75" i="3"/>
  <c r="BQ188" i="3"/>
  <c r="BJ163" i="3"/>
  <c r="BJ174" i="3"/>
  <c r="BJ144" i="3"/>
  <c r="BJ157" i="3"/>
  <c r="T127" i="3"/>
  <c r="AF127" i="3"/>
  <c r="CC150" i="3"/>
  <c r="BJ184" i="3"/>
  <c r="CB47" i="3"/>
  <c r="CB153" i="3"/>
  <c r="BJ151" i="3"/>
  <c r="BJ142" i="3"/>
  <c r="AF209" i="3"/>
  <c r="BJ208" i="3"/>
  <c r="BJ159" i="3"/>
  <c r="BJ158" i="3"/>
  <c r="DG67" i="3"/>
  <c r="BJ173" i="3"/>
  <c r="BP188" i="3"/>
  <c r="BI176" i="3"/>
  <c r="BI175" i="3"/>
  <c r="AE140" i="3"/>
  <c r="AG127" i="3"/>
  <c r="BJ123" i="3"/>
  <c r="L127" i="3"/>
  <c r="BJ122" i="3"/>
  <c r="BJ153" i="3"/>
  <c r="BJ143" i="3"/>
  <c r="BO89" i="3"/>
  <c r="BJ161" i="3"/>
  <c r="BQ180" i="3"/>
  <c r="G176" i="3"/>
  <c r="BJ166" i="3"/>
  <c r="BJ154" i="3"/>
  <c r="E176" i="3"/>
  <c r="G169" i="3"/>
  <c r="BJ164" i="3"/>
  <c r="BJ160" i="3"/>
  <c r="AA127" i="3"/>
  <c r="N182" i="3"/>
  <c r="BJ186" i="3"/>
  <c r="BJ76" i="3"/>
  <c r="BQ47" i="3"/>
  <c r="BO45" i="3"/>
  <c r="BO46" i="3"/>
  <c r="DB199" i="3"/>
  <c r="BJ211" i="3"/>
  <c r="V209" i="3"/>
  <c r="BH197" i="3"/>
  <c r="BJ205" i="3"/>
  <c r="E187" i="3"/>
  <c r="BO188" i="3"/>
  <c r="DM73" i="3"/>
  <c r="DO73" i="3" s="1"/>
  <c r="DG49" i="3"/>
  <c r="BJ172" i="3"/>
  <c r="BJ152" i="3"/>
  <c r="N149" i="3"/>
  <c r="AD127" i="3"/>
  <c r="BJ147" i="3"/>
  <c r="Y140" i="3"/>
  <c r="R127" i="3"/>
  <c r="BJ124" i="3"/>
  <c r="BQ117" i="3"/>
  <c r="BJ162" i="3"/>
  <c r="BJ176" i="3"/>
  <c r="BQ199" i="3"/>
  <c r="CA47" i="3"/>
  <c r="BJ177" i="3"/>
  <c r="BI187" i="3"/>
  <c r="BA153" i="3"/>
  <c r="AZ180" i="3"/>
  <c r="AX174" i="3"/>
  <c r="AZ149" i="3"/>
  <c r="AY180" i="3"/>
  <c r="AX149" i="3"/>
  <c r="AX180" i="3"/>
  <c r="DF198" i="3"/>
  <c r="DB197" i="3"/>
  <c r="BQ210" i="3"/>
  <c r="BZ101" i="3"/>
  <c r="BQ100" i="3"/>
  <c r="BK184" i="3"/>
  <c r="BK73" i="3"/>
  <c r="O210" i="3"/>
  <c r="O100" i="3"/>
  <c r="BJ101" i="3"/>
  <c r="BP199" i="3"/>
  <c r="BO199" i="3"/>
  <c r="BZ187" i="3"/>
  <c r="CC78" i="3"/>
  <c r="N210" i="3"/>
  <c r="N100" i="3"/>
  <c r="BB205" i="3"/>
  <c r="BH96" i="3"/>
  <c r="BP187" i="3"/>
  <c r="BV78" i="3"/>
  <c r="BH186" i="3"/>
  <c r="E77" i="3"/>
  <c r="BH76" i="3"/>
  <c r="BI77" i="3"/>
  <c r="BZ173" i="3"/>
  <c r="CC64" i="3"/>
  <c r="BV172" i="3"/>
  <c r="BY63" i="3"/>
  <c r="BH171" i="3"/>
  <c r="E62" i="3"/>
  <c r="BI62" i="3"/>
  <c r="BZ160" i="3"/>
  <c r="CC51" i="3"/>
  <c r="BJ183" i="3"/>
  <c r="BJ73" i="3"/>
  <c r="BA165" i="3"/>
  <c r="BB56" i="3"/>
  <c r="BZ163" i="3"/>
  <c r="CC54" i="3"/>
  <c r="BH49" i="3"/>
  <c r="BZ176" i="3"/>
  <c r="CC67" i="3"/>
  <c r="CA149" i="3"/>
  <c r="DF40" i="3"/>
  <c r="BZ148" i="3"/>
  <c r="CC39" i="3"/>
  <c r="BP123" i="3"/>
  <c r="BI14" i="3"/>
  <c r="BO14" i="3"/>
  <c r="CA169" i="3"/>
  <c r="DF60" i="3"/>
  <c r="DG46" i="3"/>
  <c r="DG45" i="3"/>
  <c r="BZ141" i="3"/>
  <c r="CC32" i="3"/>
  <c r="BA134" i="3"/>
  <c r="BB25" i="3"/>
  <c r="BA159" i="3"/>
  <c r="BB50" i="3"/>
  <c r="BA137" i="3"/>
  <c r="BB28" i="3"/>
  <c r="BB160" i="3"/>
  <c r="BH51" i="3"/>
  <c r="CA156" i="3"/>
  <c r="DF47" i="3"/>
  <c r="Q140" i="3"/>
  <c r="DB31" i="3"/>
  <c r="AB127" i="3"/>
  <c r="DL18" i="3"/>
  <c r="BM169" i="3"/>
  <c r="BA144" i="3"/>
  <c r="BB35" i="3"/>
  <c r="BQ121" i="3"/>
  <c r="BJ12" i="3"/>
  <c r="BQ119" i="3"/>
  <c r="BJ10" i="3"/>
  <c r="BP121" i="3"/>
  <c r="BO12" i="3"/>
  <c r="BI12" i="3"/>
  <c r="BP117" i="3"/>
  <c r="BO8" i="3"/>
  <c r="BA141" i="3"/>
  <c r="BB32" i="3"/>
  <c r="DF199" i="3"/>
  <c r="DB198" i="3"/>
  <c r="BQ207" i="3"/>
  <c r="BQ97" i="3"/>
  <c r="BP186" i="3"/>
  <c r="BV77" i="3"/>
  <c r="BZ185" i="3"/>
  <c r="CC76" i="3"/>
  <c r="O204" i="3"/>
  <c r="O94" i="3"/>
  <c r="BJ95" i="3"/>
  <c r="BZ183" i="3"/>
  <c r="CC74" i="3"/>
  <c r="BA208" i="3"/>
  <c r="BB99" i="3"/>
  <c r="BA97" i="3"/>
  <c r="BQ204" i="3"/>
  <c r="BQ94" i="3"/>
  <c r="BP176" i="3"/>
  <c r="BV67" i="3"/>
  <c r="BV173" i="3"/>
  <c r="BY64" i="3"/>
  <c r="BH172" i="3"/>
  <c r="E63" i="3"/>
  <c r="BI63" i="3"/>
  <c r="BZ170" i="3"/>
  <c r="CC61" i="3"/>
  <c r="BZ164" i="3"/>
  <c r="CC55" i="3"/>
  <c r="BW185" i="3"/>
  <c r="DE76" i="3"/>
  <c r="BM79" i="3"/>
  <c r="BZ177" i="3"/>
  <c r="CC68" i="3"/>
  <c r="BP170" i="3"/>
  <c r="BV61" i="3"/>
  <c r="DO60" i="3"/>
  <c r="BZ169" i="3"/>
  <c r="CC60" i="3"/>
  <c r="BZ159" i="3"/>
  <c r="CC50" i="3"/>
  <c r="CB156" i="3"/>
  <c r="DN47" i="3"/>
  <c r="BP122" i="3"/>
  <c r="BI13" i="3"/>
  <c r="BO13" i="3"/>
  <c r="BK175" i="3"/>
  <c r="BI155" i="3"/>
  <c r="BH46" i="3"/>
  <c r="BI154" i="3"/>
  <c r="BH45" i="3"/>
  <c r="BZ151" i="3"/>
  <c r="CC42" i="3"/>
  <c r="BA133" i="3"/>
  <c r="BB24" i="3"/>
  <c r="BP185" i="3"/>
  <c r="BV76" i="3"/>
  <c r="BZ175" i="3"/>
  <c r="CC66" i="3"/>
  <c r="BV169" i="3"/>
  <c r="BY60" i="3"/>
  <c r="BA136" i="3"/>
  <c r="BB27" i="3"/>
  <c r="BA26" i="3"/>
  <c r="BA177" i="3"/>
  <c r="BA65" i="3"/>
  <c r="BB68" i="3"/>
  <c r="E175" i="3"/>
  <c r="E65" i="3"/>
  <c r="U140" i="3"/>
  <c r="DI31" i="3"/>
  <c r="S127" i="3"/>
  <c r="DC18" i="3"/>
  <c r="AZ31" i="3"/>
  <c r="BB130" i="3"/>
  <c r="BH21" i="3"/>
  <c r="BB147" i="3"/>
  <c r="BH38" i="3"/>
  <c r="BA132" i="3"/>
  <c r="BB23" i="3"/>
  <c r="BA22" i="3"/>
  <c r="BB129" i="3"/>
  <c r="BH20" i="3"/>
  <c r="BB19" i="3"/>
  <c r="N31" i="3"/>
  <c r="BA142" i="3"/>
  <c r="BB33" i="3"/>
  <c r="BH184" i="3"/>
  <c r="E75" i="3"/>
  <c r="BI75" i="3"/>
  <c r="BP120" i="3"/>
  <c r="BO11" i="3"/>
  <c r="BI11" i="3"/>
  <c r="BA151" i="3"/>
  <c r="BB42" i="3"/>
  <c r="BZ184" i="3"/>
  <c r="CC75" i="3"/>
  <c r="BH183" i="3"/>
  <c r="BI74" i="3"/>
  <c r="E74" i="3"/>
  <c r="BH73" i="3"/>
  <c r="AA209" i="3"/>
  <c r="O207" i="3"/>
  <c r="O97" i="3"/>
  <c r="BJ98" i="3"/>
  <c r="BA211" i="3"/>
  <c r="BA100" i="3"/>
  <c r="BB102" i="3"/>
  <c r="BB207" i="3"/>
  <c r="BH98" i="3"/>
  <c r="BA204" i="3"/>
  <c r="BA94" i="3"/>
  <c r="BB95" i="3"/>
  <c r="BV183" i="3"/>
  <c r="BY74" i="3"/>
  <c r="BH173" i="3"/>
  <c r="E64" i="3"/>
  <c r="BI64" i="3"/>
  <c r="BZ171" i="3"/>
  <c r="CC62" i="3"/>
  <c r="BH170" i="3"/>
  <c r="E61" i="3"/>
  <c r="BH60" i="3"/>
  <c r="BI61" i="3"/>
  <c r="BK170" i="3"/>
  <c r="BK60" i="3"/>
  <c r="BA163" i="3"/>
  <c r="BB54" i="3"/>
  <c r="G184" i="3"/>
  <c r="G73" i="3"/>
  <c r="BA178" i="3"/>
  <c r="BB69" i="3"/>
  <c r="BJ171" i="3"/>
  <c r="BJ60" i="3"/>
  <c r="BZ161" i="3"/>
  <c r="CC52" i="3"/>
  <c r="BA179" i="3"/>
  <c r="BB70" i="3"/>
  <c r="BQ153" i="3"/>
  <c r="BZ44" i="3"/>
  <c r="BQ156" i="3"/>
  <c r="O149" i="3"/>
  <c r="O31" i="3"/>
  <c r="BZ147" i="3"/>
  <c r="CC38" i="3"/>
  <c r="BP125" i="3"/>
  <c r="BI16" i="3"/>
  <c r="BO16" i="3"/>
  <c r="BV182" i="3"/>
  <c r="BV79" i="3"/>
  <c r="BY73" i="3"/>
  <c r="BJ150" i="3"/>
  <c r="BJ40" i="3"/>
  <c r="BA146" i="3"/>
  <c r="BB37" i="3"/>
  <c r="BA36" i="3"/>
  <c r="BZ143" i="3"/>
  <c r="CC34" i="3"/>
  <c r="BK136" i="3"/>
  <c r="BK26" i="3"/>
  <c r="BQ174" i="3"/>
  <c r="BZ65" i="3"/>
  <c r="BA161" i="3"/>
  <c r="BB52" i="3"/>
  <c r="BK129" i="3"/>
  <c r="BK19" i="3"/>
  <c r="BW169" i="3"/>
  <c r="DE60" i="3"/>
  <c r="DG60" i="3" s="1"/>
  <c r="DT60" i="3"/>
  <c r="BB157" i="3"/>
  <c r="BH48" i="3"/>
  <c r="BA150" i="3"/>
  <c r="BA40" i="3"/>
  <c r="BB41" i="3"/>
  <c r="Z140" i="3"/>
  <c r="DK31" i="3"/>
  <c r="BZ144" i="3"/>
  <c r="CC35" i="3"/>
  <c r="AZ135" i="3"/>
  <c r="AZ18" i="3"/>
  <c r="W127" i="3"/>
  <c r="DJ18" i="3"/>
  <c r="BQ149" i="3"/>
  <c r="BZ40" i="3"/>
  <c r="BL131" i="3"/>
  <c r="BL18" i="3"/>
  <c r="V127" i="3"/>
  <c r="DD18" i="3"/>
  <c r="BQ120" i="3"/>
  <c r="BJ11" i="3"/>
  <c r="DN76" i="3"/>
  <c r="DO76" i="3" s="1"/>
  <c r="BB153" i="3"/>
  <c r="BB47" i="3"/>
  <c r="BH44" i="3"/>
  <c r="BP119" i="3"/>
  <c r="BO10" i="3"/>
  <c r="BI10" i="3"/>
  <c r="DF197" i="3"/>
  <c r="BZ211" i="3"/>
  <c r="N204" i="3"/>
  <c r="N94" i="3"/>
  <c r="BB100" i="3"/>
  <c r="BH101" i="3"/>
  <c r="BP198" i="3"/>
  <c r="BO198" i="3"/>
  <c r="BZ186" i="3"/>
  <c r="CC77" i="3"/>
  <c r="BP175" i="3"/>
  <c r="BV66" i="3"/>
  <c r="BZ172" i="3"/>
  <c r="CC63" i="3"/>
  <c r="BV171" i="3"/>
  <c r="BY62" i="3"/>
  <c r="BZ166" i="3"/>
  <c r="CC57" i="3"/>
  <c r="BZ157" i="3"/>
  <c r="CC48" i="3"/>
  <c r="BA162" i="3"/>
  <c r="BB53" i="3"/>
  <c r="BP184" i="3"/>
  <c r="BV75" i="3"/>
  <c r="BZ182" i="3"/>
  <c r="BZ79" i="3"/>
  <c r="CC73" i="3"/>
  <c r="G175" i="3"/>
  <c r="BZ162" i="3"/>
  <c r="CC53" i="3"/>
  <c r="BV158" i="3"/>
  <c r="BP49" i="3"/>
  <c r="BB166" i="3"/>
  <c r="BH57" i="3"/>
  <c r="BP124" i="3"/>
  <c r="BI15" i="3"/>
  <c r="BO15" i="3"/>
  <c r="DF65" i="3"/>
  <c r="BZ142" i="3"/>
  <c r="CC33" i="3"/>
  <c r="BZ152" i="3"/>
  <c r="CC43" i="3"/>
  <c r="BB148" i="3"/>
  <c r="BH39" i="3"/>
  <c r="BM131" i="3"/>
  <c r="BM18" i="3"/>
  <c r="BB139" i="3"/>
  <c r="BH30" i="3"/>
  <c r="AY145" i="3"/>
  <c r="AY31" i="3"/>
  <c r="BK132" i="3"/>
  <c r="BK22" i="3"/>
  <c r="AY131" i="3"/>
  <c r="AY18" i="3"/>
  <c r="N128" i="3"/>
  <c r="N18" i="3"/>
  <c r="CA185" i="3"/>
  <c r="DF76" i="3"/>
  <c r="BA143" i="3"/>
  <c r="BB34" i="3"/>
  <c r="O128" i="3"/>
  <c r="O18" i="3"/>
  <c r="BA152" i="3"/>
  <c r="BB43" i="3"/>
  <c r="AX31" i="3"/>
  <c r="BB210" i="3" l="1"/>
  <c r="BK131" i="3"/>
  <c r="BM188" i="3"/>
  <c r="BK135" i="3"/>
  <c r="AX127" i="3"/>
  <c r="AX82" i="3"/>
  <c r="CC162" i="3"/>
  <c r="BZ188" i="3"/>
  <c r="CC166" i="3"/>
  <c r="CC172" i="3"/>
  <c r="CC186" i="3"/>
  <c r="BY182" i="3"/>
  <c r="O140" i="3"/>
  <c r="BY183" i="3"/>
  <c r="BI183" i="3"/>
  <c r="BO120" i="3"/>
  <c r="CC175" i="3"/>
  <c r="E172" i="3"/>
  <c r="CC185" i="3"/>
  <c r="BQ206" i="3"/>
  <c r="BJ121" i="3"/>
  <c r="CC163" i="3"/>
  <c r="BI171" i="3"/>
  <c r="BI186" i="3"/>
  <c r="N209" i="3"/>
  <c r="BO124" i="3"/>
  <c r="BJ120" i="3"/>
  <c r="CC144" i="3"/>
  <c r="CC143" i="3"/>
  <c r="BV188" i="3"/>
  <c r="G182" i="3"/>
  <c r="BI173" i="3"/>
  <c r="CC169" i="3"/>
  <c r="DG76" i="3"/>
  <c r="CC170" i="3"/>
  <c r="CC148" i="3"/>
  <c r="CC176" i="3"/>
  <c r="E171" i="3"/>
  <c r="CC173" i="3"/>
  <c r="BJ185" i="3"/>
  <c r="CC142" i="3"/>
  <c r="BO49" i="3"/>
  <c r="CC157" i="3"/>
  <c r="BJ149" i="3"/>
  <c r="CC147" i="3"/>
  <c r="E173" i="3"/>
  <c r="CC184" i="3"/>
  <c r="BI184" i="3"/>
  <c r="E174" i="3"/>
  <c r="CC151" i="3"/>
  <c r="BO122" i="3"/>
  <c r="BQ203" i="3"/>
  <c r="O203" i="3"/>
  <c r="BO121" i="3"/>
  <c r="BJ119" i="3"/>
  <c r="BO123" i="3"/>
  <c r="CC160" i="3"/>
  <c r="CC187" i="3"/>
  <c r="O127" i="3"/>
  <c r="CC152" i="3"/>
  <c r="CC182" i="3"/>
  <c r="N203" i="3"/>
  <c r="BO119" i="3"/>
  <c r="BO125" i="3"/>
  <c r="CC161" i="3"/>
  <c r="BI170" i="3"/>
  <c r="CC171" i="3"/>
  <c r="O206" i="3"/>
  <c r="E184" i="3"/>
  <c r="CC159" i="3"/>
  <c r="CC164" i="3"/>
  <c r="BI172" i="3"/>
  <c r="CC183" i="3"/>
  <c r="BO117" i="3"/>
  <c r="O209" i="3"/>
  <c r="BQ209" i="3"/>
  <c r="BB97" i="3"/>
  <c r="BB206" i="3" s="1"/>
  <c r="BA209" i="3"/>
  <c r="BB156" i="3"/>
  <c r="BA206" i="3"/>
  <c r="BA145" i="3"/>
  <c r="BB178" i="3"/>
  <c r="CC177" i="3"/>
  <c r="BB179" i="3"/>
  <c r="BA135" i="3"/>
  <c r="BB162" i="3"/>
  <c r="BH53" i="3"/>
  <c r="BH210" i="3"/>
  <c r="BI101" i="3"/>
  <c r="BI119" i="3"/>
  <c r="BH10" i="3"/>
  <c r="BH153" i="3"/>
  <c r="E44" i="3"/>
  <c r="BH47" i="3"/>
  <c r="BI44" i="3"/>
  <c r="BL127" i="3"/>
  <c r="BL82" i="3"/>
  <c r="BH157" i="3"/>
  <c r="BI48" i="3"/>
  <c r="E48" i="3"/>
  <c r="BB161" i="3"/>
  <c r="BH52" i="3"/>
  <c r="BZ153" i="3"/>
  <c r="CC44" i="3"/>
  <c r="BZ47" i="3"/>
  <c r="BB163" i="3"/>
  <c r="BH54" i="3"/>
  <c r="BA203" i="3"/>
  <c r="BA29" i="3"/>
  <c r="BA18" i="3" s="1"/>
  <c r="BJ207" i="3"/>
  <c r="BJ97" i="3"/>
  <c r="BB128" i="3"/>
  <c r="BB132" i="3"/>
  <c r="BB22" i="3"/>
  <c r="BH23" i="3"/>
  <c r="BB177" i="3"/>
  <c r="BH68" i="3"/>
  <c r="BB65" i="3"/>
  <c r="BB136" i="3"/>
  <c r="BB26" i="3"/>
  <c r="BH27" i="3"/>
  <c r="BI122" i="3"/>
  <c r="BH13" i="3"/>
  <c r="BB208" i="3"/>
  <c r="BH99" i="3"/>
  <c r="BJ204" i="3"/>
  <c r="BJ94" i="3"/>
  <c r="BA31" i="3"/>
  <c r="BJ182" i="3"/>
  <c r="BJ79" i="3"/>
  <c r="BV187" i="3"/>
  <c r="BY78" i="3"/>
  <c r="BZ210" i="3"/>
  <c r="BZ100" i="3"/>
  <c r="AY127" i="3"/>
  <c r="AY82" i="3"/>
  <c r="AY58" i="3"/>
  <c r="AY140" i="3"/>
  <c r="AY83" i="3"/>
  <c r="BI124" i="3"/>
  <c r="BH15" i="3"/>
  <c r="BP158" i="3"/>
  <c r="BB209" i="3"/>
  <c r="BB55" i="3"/>
  <c r="BB150" i="3"/>
  <c r="BH41" i="3"/>
  <c r="BB146" i="3"/>
  <c r="BH37" i="3"/>
  <c r="BB36" i="3"/>
  <c r="BI125" i="3"/>
  <c r="BH16" i="3"/>
  <c r="BH169" i="3"/>
  <c r="BI60" i="3"/>
  <c r="BB211" i="3"/>
  <c r="BH102" i="3"/>
  <c r="BH182" i="3"/>
  <c r="BH79" i="3"/>
  <c r="BI73" i="3"/>
  <c r="BB151" i="3"/>
  <c r="BH42" i="3"/>
  <c r="BB142" i="3"/>
  <c r="BH33" i="3"/>
  <c r="BH129" i="3"/>
  <c r="BH19" i="3"/>
  <c r="E20" i="3"/>
  <c r="BI20" i="3"/>
  <c r="AZ140" i="3"/>
  <c r="AZ83" i="3"/>
  <c r="BA174" i="3"/>
  <c r="BA71" i="3"/>
  <c r="BB133" i="3"/>
  <c r="BH24" i="3"/>
  <c r="BH154" i="3"/>
  <c r="E45" i="3"/>
  <c r="BG45" i="3"/>
  <c r="BY173" i="3"/>
  <c r="DV64" i="3"/>
  <c r="BV186" i="3"/>
  <c r="BY77" i="3"/>
  <c r="BB141" i="3"/>
  <c r="BH32" i="3"/>
  <c r="BI121" i="3"/>
  <c r="BH12" i="3"/>
  <c r="BB137" i="3"/>
  <c r="BH28" i="3"/>
  <c r="BB134" i="3"/>
  <c r="BH25" i="3"/>
  <c r="BH185" i="3"/>
  <c r="BI76" i="3"/>
  <c r="BK182" i="3"/>
  <c r="AX140" i="3"/>
  <c r="AX83" i="3"/>
  <c r="AX58" i="3"/>
  <c r="BV184" i="3"/>
  <c r="BY75" i="3"/>
  <c r="BY171" i="3"/>
  <c r="DV62" i="3"/>
  <c r="BV175" i="3"/>
  <c r="BY66" i="3"/>
  <c r="BO155" i="3"/>
  <c r="BA149" i="3"/>
  <c r="BB40" i="3"/>
  <c r="BK128" i="3"/>
  <c r="BK18" i="3"/>
  <c r="BZ174" i="3"/>
  <c r="CC65" i="3"/>
  <c r="BJ169" i="3"/>
  <c r="BJ71" i="3"/>
  <c r="BK169" i="3"/>
  <c r="E170" i="3"/>
  <c r="E60" i="3"/>
  <c r="E183" i="3"/>
  <c r="E73" i="3"/>
  <c r="BY169" i="3"/>
  <c r="DV60" i="3"/>
  <c r="BV170" i="3"/>
  <c r="BY61" i="3"/>
  <c r="BO154" i="3"/>
  <c r="G45" i="3"/>
  <c r="BB144" i="3"/>
  <c r="BH35" i="3"/>
  <c r="BB165" i="3"/>
  <c r="BH56" i="3"/>
  <c r="E186" i="3"/>
  <c r="E76" i="3"/>
  <c r="BH205" i="3"/>
  <c r="E205" i="3" s="1"/>
  <c r="BI96" i="3"/>
  <c r="E96" i="3"/>
  <c r="BJ210" i="3"/>
  <c r="BJ100" i="3"/>
  <c r="BB152" i="3"/>
  <c r="BH43" i="3"/>
  <c r="BB143" i="3"/>
  <c r="BH34" i="3"/>
  <c r="N127" i="3"/>
  <c r="N82" i="3"/>
  <c r="BH139" i="3"/>
  <c r="BJ30" i="3"/>
  <c r="BI30" i="3" s="1"/>
  <c r="E30" i="3"/>
  <c r="BM127" i="3"/>
  <c r="BM82" i="3"/>
  <c r="BH148" i="3"/>
  <c r="E39" i="3"/>
  <c r="BI39" i="3"/>
  <c r="BH166" i="3"/>
  <c r="BI57" i="3"/>
  <c r="E57" i="3"/>
  <c r="BZ149" i="3"/>
  <c r="CC40" i="3"/>
  <c r="AZ127" i="3"/>
  <c r="AZ82" i="3"/>
  <c r="AZ58" i="3"/>
  <c r="BB204" i="3"/>
  <c r="BH95" i="3"/>
  <c r="BB94" i="3"/>
  <c r="BH207" i="3"/>
  <c r="E207" i="3" s="1"/>
  <c r="BI98" i="3"/>
  <c r="E98" i="3"/>
  <c r="BI120" i="3"/>
  <c r="BH11" i="3"/>
  <c r="N140" i="3"/>
  <c r="N83" i="3"/>
  <c r="BA131" i="3"/>
  <c r="BH147" i="3"/>
  <c r="BI38" i="3"/>
  <c r="E38" i="3"/>
  <c r="BH130" i="3"/>
  <c r="E21" i="3"/>
  <c r="BJ21" i="3"/>
  <c r="BV185" i="3"/>
  <c r="BY76" i="3"/>
  <c r="BH155" i="3"/>
  <c r="E46" i="3"/>
  <c r="BG46" i="3"/>
  <c r="BZ71" i="3"/>
  <c r="BV176" i="3"/>
  <c r="BY67" i="3"/>
  <c r="BH160" i="3"/>
  <c r="BI51" i="3"/>
  <c r="E51" i="3"/>
  <c r="BB159" i="3"/>
  <c r="BH50" i="3"/>
  <c r="CC141" i="3"/>
  <c r="BI123" i="3"/>
  <c r="BH14" i="3"/>
  <c r="BH158" i="3"/>
  <c r="E49" i="3"/>
  <c r="BG49" i="3"/>
  <c r="BY172" i="3"/>
  <c r="DV63" i="3"/>
  <c r="AX191" i="3" l="1"/>
  <c r="BH97" i="3"/>
  <c r="BH206" i="3" s="1"/>
  <c r="E158" i="3"/>
  <c r="BH123" i="3"/>
  <c r="BJ209" i="3"/>
  <c r="E169" i="3"/>
  <c r="BJ180" i="3"/>
  <c r="BH120" i="3"/>
  <c r="CC149" i="3"/>
  <c r="BG158" i="3"/>
  <c r="BZ180" i="3"/>
  <c r="BY185" i="3"/>
  <c r="E185" i="3"/>
  <c r="BH121" i="3"/>
  <c r="BY186" i="3"/>
  <c r="BG154" i="3"/>
  <c r="BH125" i="3"/>
  <c r="BY187" i="3"/>
  <c r="CC153" i="3"/>
  <c r="N192" i="3"/>
  <c r="E182" i="3"/>
  <c r="BY184" i="3"/>
  <c r="BI185" i="3"/>
  <c r="E154" i="3"/>
  <c r="BZ209" i="3"/>
  <c r="BJ206" i="3"/>
  <c r="BG155" i="3"/>
  <c r="E155" i="3"/>
  <c r="G154" i="3"/>
  <c r="BH188" i="3"/>
  <c r="BH124" i="3"/>
  <c r="BJ188" i="3"/>
  <c r="BJ203" i="3"/>
  <c r="BH122" i="3"/>
  <c r="BH119" i="3"/>
  <c r="BH100" i="3"/>
  <c r="BH209" i="3" s="1"/>
  <c r="BI153" i="3"/>
  <c r="E160" i="3"/>
  <c r="BI148" i="3"/>
  <c r="BJ139" i="3"/>
  <c r="BI205" i="3"/>
  <c r="BB131" i="3"/>
  <c r="BA138" i="3"/>
  <c r="E130" i="3"/>
  <c r="E139" i="3"/>
  <c r="CC174" i="3"/>
  <c r="BB149" i="3"/>
  <c r="AZ192" i="3"/>
  <c r="AY167" i="3"/>
  <c r="BI160" i="3"/>
  <c r="E147" i="3"/>
  <c r="AZ167" i="3"/>
  <c r="E166" i="3"/>
  <c r="E148" i="3"/>
  <c r="AX167" i="3"/>
  <c r="BB31" i="3"/>
  <c r="BA180" i="3"/>
  <c r="AY192" i="3"/>
  <c r="E157" i="3"/>
  <c r="E153" i="3"/>
  <c r="BI147" i="3"/>
  <c r="BI166" i="3"/>
  <c r="BI139" i="3"/>
  <c r="E129" i="3"/>
  <c r="BB145" i="3"/>
  <c r="BB135" i="3"/>
  <c r="BI157" i="3"/>
  <c r="BY176" i="3"/>
  <c r="DV67" i="3"/>
  <c r="BJ130" i="3"/>
  <c r="BJ19" i="3"/>
  <c r="BM191" i="3"/>
  <c r="BH143" i="3"/>
  <c r="BI34" i="3"/>
  <c r="E34" i="3"/>
  <c r="F45" i="3"/>
  <c r="BY170" i="3"/>
  <c r="DV61" i="3"/>
  <c r="BK127" i="3"/>
  <c r="BK82" i="3"/>
  <c r="G46" i="3"/>
  <c r="AX192" i="3"/>
  <c r="AX81" i="3"/>
  <c r="BH134" i="3"/>
  <c r="E25" i="3"/>
  <c r="BI25" i="3"/>
  <c r="BH141" i="3"/>
  <c r="BI32" i="3"/>
  <c r="E32" i="3"/>
  <c r="BI182" i="3"/>
  <c r="BI79" i="3"/>
  <c r="BA140" i="3"/>
  <c r="BA83" i="3"/>
  <c r="BH132" i="3"/>
  <c r="E23" i="3"/>
  <c r="BI23" i="3"/>
  <c r="BH22" i="3"/>
  <c r="BL191" i="3"/>
  <c r="BH159" i="3"/>
  <c r="BI50" i="3"/>
  <c r="E50" i="3"/>
  <c r="BB203" i="3"/>
  <c r="BB29" i="3"/>
  <c r="AZ191" i="3"/>
  <c r="AZ81" i="3"/>
  <c r="BH144" i="3"/>
  <c r="BI35" i="3"/>
  <c r="E35" i="3"/>
  <c r="F46" i="3"/>
  <c r="BY175" i="3"/>
  <c r="DV66" i="3"/>
  <c r="BH133" i="3"/>
  <c r="E24" i="3"/>
  <c r="BJ24" i="3"/>
  <c r="BH128" i="3"/>
  <c r="E19" i="3"/>
  <c r="BH151" i="3"/>
  <c r="BI42" i="3"/>
  <c r="E42" i="3"/>
  <c r="BH150" i="3"/>
  <c r="BH40" i="3"/>
  <c r="BI41" i="3"/>
  <c r="E41" i="3"/>
  <c r="BB164" i="3"/>
  <c r="BH55" i="3"/>
  <c r="BB174" i="3"/>
  <c r="BB71" i="3"/>
  <c r="BH163" i="3"/>
  <c r="BI54" i="3"/>
  <c r="E54" i="3"/>
  <c r="BH162" i="3"/>
  <c r="BI53" i="3"/>
  <c r="E53" i="3"/>
  <c r="BA127" i="3"/>
  <c r="BA82" i="3"/>
  <c r="BA58" i="3"/>
  <c r="BH204" i="3"/>
  <c r="E204" i="3" s="1"/>
  <c r="E203" i="3" s="1"/>
  <c r="E95" i="3"/>
  <c r="E94" i="3" s="1"/>
  <c r="BH94" i="3"/>
  <c r="BI95" i="3"/>
  <c r="N191" i="3"/>
  <c r="N81" i="3"/>
  <c r="BH152" i="3"/>
  <c r="BI43" i="3"/>
  <c r="E43" i="3"/>
  <c r="BH137" i="3"/>
  <c r="E28" i="3"/>
  <c r="BJ28" i="3"/>
  <c r="BI169" i="3"/>
  <c r="AY191" i="3"/>
  <c r="AY81" i="3"/>
  <c r="BH208" i="3"/>
  <c r="E208" i="3" s="1"/>
  <c r="E206" i="3" s="1"/>
  <c r="E99" i="3"/>
  <c r="E97" i="3" s="1"/>
  <c r="BI99" i="3"/>
  <c r="BH136" i="3"/>
  <c r="E27" i="3"/>
  <c r="BI27" i="3"/>
  <c r="BH26" i="3"/>
  <c r="BH177" i="3"/>
  <c r="BI68" i="3"/>
  <c r="BH65" i="3"/>
  <c r="BH161" i="3"/>
  <c r="BI52" i="3"/>
  <c r="E52" i="3"/>
  <c r="BI207" i="3"/>
  <c r="BH165" i="3"/>
  <c r="E56" i="3"/>
  <c r="BB140" i="3"/>
  <c r="BB83" i="3"/>
  <c r="BI129" i="3"/>
  <c r="BI19" i="3"/>
  <c r="BH142" i="3"/>
  <c r="BI33" i="3"/>
  <c r="E33" i="3"/>
  <c r="BH211" i="3"/>
  <c r="BI102" i="3"/>
  <c r="BI100" i="3" s="1"/>
  <c r="BH146" i="3"/>
  <c r="BH36" i="3"/>
  <c r="E37" i="3"/>
  <c r="BO158" i="3"/>
  <c r="F49" i="3"/>
  <c r="G49" i="3"/>
  <c r="BZ156" i="3"/>
  <c r="CC47" i="3"/>
  <c r="BH156" i="3"/>
  <c r="BI47" i="3"/>
  <c r="E47" i="3"/>
  <c r="BI210" i="3"/>
  <c r="BB18" i="3" l="1"/>
  <c r="G155" i="3"/>
  <c r="CC156" i="3"/>
  <c r="G158" i="3"/>
  <c r="BI188" i="3"/>
  <c r="BI151" i="3"/>
  <c r="E159" i="3"/>
  <c r="E161" i="3"/>
  <c r="BI177" i="3"/>
  <c r="E136" i="3"/>
  <c r="BI152" i="3"/>
  <c r="BA167" i="3"/>
  <c r="BB180" i="3"/>
  <c r="E133" i="3"/>
  <c r="E144" i="3"/>
  <c r="BI159" i="3"/>
  <c r="E143" i="3"/>
  <c r="BI209" i="3"/>
  <c r="E142" i="3"/>
  <c r="BI162" i="3"/>
  <c r="BI142" i="3"/>
  <c r="E156" i="3"/>
  <c r="BB192" i="3"/>
  <c r="BI161" i="3"/>
  <c r="BH203" i="3"/>
  <c r="E163" i="3"/>
  <c r="BI144" i="3"/>
  <c r="BA192" i="3"/>
  <c r="BI134" i="3"/>
  <c r="BI143" i="3"/>
  <c r="E146" i="3"/>
  <c r="E152" i="3"/>
  <c r="BI156" i="3"/>
  <c r="BI211" i="3"/>
  <c r="E165" i="3"/>
  <c r="BI208" i="3"/>
  <c r="E137" i="3"/>
  <c r="E162" i="3"/>
  <c r="BI163" i="3"/>
  <c r="E150" i="3"/>
  <c r="E151" i="3"/>
  <c r="E132" i="3"/>
  <c r="E134" i="3"/>
  <c r="BH135" i="3"/>
  <c r="E26" i="3"/>
  <c r="BJ137" i="3"/>
  <c r="BJ26" i="3"/>
  <c r="N190" i="3"/>
  <c r="N85" i="3"/>
  <c r="BI150" i="3"/>
  <c r="BI40" i="3"/>
  <c r="AZ190" i="3"/>
  <c r="AZ85" i="3"/>
  <c r="BI132" i="3"/>
  <c r="BI22" i="3"/>
  <c r="E141" i="3"/>
  <c r="AX190" i="3"/>
  <c r="AX85" i="3"/>
  <c r="BK191" i="3"/>
  <c r="BB127" i="3"/>
  <c r="BB82" i="3"/>
  <c r="BB58" i="3"/>
  <c r="BH145" i="3"/>
  <c r="E36" i="3"/>
  <c r="BI97" i="3"/>
  <c r="BH174" i="3"/>
  <c r="BI65" i="3"/>
  <c r="BH71" i="3"/>
  <c r="BI136" i="3"/>
  <c r="BI26" i="3"/>
  <c r="BH149" i="3"/>
  <c r="E40" i="3"/>
  <c r="BJ133" i="3"/>
  <c r="BJ22" i="3"/>
  <c r="BI141" i="3"/>
  <c r="BI204" i="3"/>
  <c r="BI94" i="3"/>
  <c r="BB138" i="3"/>
  <c r="BH29" i="3"/>
  <c r="BI128" i="3"/>
  <c r="AY190" i="3"/>
  <c r="AY85" i="3"/>
  <c r="BA191" i="3"/>
  <c r="BA81" i="3"/>
  <c r="BH164" i="3"/>
  <c r="BI55" i="3"/>
  <c r="E55" i="3"/>
  <c r="E128" i="3"/>
  <c r="BH131" i="3"/>
  <c r="E22" i="3"/>
  <c r="BH31" i="3"/>
  <c r="BJ128" i="3"/>
  <c r="N194" i="3" l="1"/>
  <c r="E131" i="3"/>
  <c r="E135" i="3"/>
  <c r="AY194" i="3"/>
  <c r="BH180" i="3"/>
  <c r="BI206" i="3"/>
  <c r="E145" i="3"/>
  <c r="BI131" i="3"/>
  <c r="BI203" i="3"/>
  <c r="BJ131" i="3"/>
  <c r="AX194" i="3"/>
  <c r="BI149" i="3"/>
  <c r="E164" i="3"/>
  <c r="E149" i="3"/>
  <c r="BJ135" i="3"/>
  <c r="BI164" i="3"/>
  <c r="BI135" i="3"/>
  <c r="BB167" i="3"/>
  <c r="AZ194" i="3"/>
  <c r="BH138" i="3"/>
  <c r="BJ29" i="3"/>
  <c r="E29" i="3"/>
  <c r="BB191" i="3"/>
  <c r="BB81" i="3"/>
  <c r="BI174" i="3"/>
  <c r="BI71" i="3"/>
  <c r="E31" i="3"/>
  <c r="BH140" i="3"/>
  <c r="BH83" i="3"/>
  <c r="E18" i="3"/>
  <c r="BA190" i="3"/>
  <c r="BA85" i="3"/>
  <c r="BH18" i="3"/>
  <c r="BI29" i="3" l="1"/>
  <c r="E140" i="3"/>
  <c r="E127" i="3"/>
  <c r="E138" i="3"/>
  <c r="BA194" i="3"/>
  <c r="BI180" i="3"/>
  <c r="BH192" i="3"/>
  <c r="E83" i="3"/>
  <c r="BJ138" i="3"/>
  <c r="BJ18" i="3"/>
  <c r="BB190" i="3"/>
  <c r="BB85" i="3"/>
  <c r="BI138" i="3"/>
  <c r="BI18" i="3"/>
  <c r="BH127" i="3"/>
  <c r="BH82" i="3"/>
  <c r="BH58" i="3"/>
  <c r="E192" i="3" l="1"/>
  <c r="BH167" i="3"/>
  <c r="BB194" i="3"/>
  <c r="BH191" i="3"/>
  <c r="BH81" i="3"/>
  <c r="E82" i="3"/>
  <c r="BJ127" i="3"/>
  <c r="BJ82" i="3"/>
  <c r="BI127" i="3"/>
  <c r="BI82" i="3"/>
  <c r="E191" i="3" l="1"/>
  <c r="BI191" i="3"/>
  <c r="BH190" i="3"/>
  <c r="BH85" i="3"/>
  <c r="BJ191" i="3"/>
  <c r="BH194" i="3" l="1"/>
  <c r="GY68" i="7" l="1"/>
  <c r="GX68" i="7"/>
  <c r="GW68" i="7"/>
  <c r="GV68" i="7"/>
  <c r="GU68" i="7"/>
  <c r="GT68" i="7"/>
  <c r="GY60" i="7"/>
  <c r="GX60" i="7"/>
  <c r="GW60" i="7"/>
  <c r="GV60" i="7"/>
  <c r="GU60" i="7"/>
  <c r="GT60" i="7"/>
  <c r="GY59" i="7"/>
  <c r="GX59" i="7"/>
  <c r="GW59" i="7"/>
  <c r="GV59" i="7"/>
  <c r="GU59" i="7"/>
  <c r="GT59" i="7"/>
  <c r="GY57" i="7"/>
  <c r="GX57" i="7"/>
  <c r="GW57" i="7"/>
  <c r="GV57" i="7"/>
  <c r="GU57" i="7"/>
  <c r="GT57" i="7"/>
  <c r="GY56" i="7"/>
  <c r="GX56" i="7"/>
  <c r="GW56" i="7"/>
  <c r="GV56" i="7"/>
  <c r="GU56" i="7"/>
  <c r="GT56" i="7"/>
  <c r="GY55" i="7"/>
  <c r="GX55" i="7"/>
  <c r="GW55" i="7"/>
  <c r="GV55" i="7"/>
  <c r="GU55" i="7"/>
  <c r="GT55" i="7"/>
  <c r="GY54" i="7"/>
  <c r="GX54" i="7"/>
  <c r="GW54" i="7"/>
  <c r="GV54" i="7"/>
  <c r="GU54" i="7"/>
  <c r="GT54" i="7"/>
  <c r="GY53" i="7"/>
  <c r="GX53" i="7"/>
  <c r="GW53" i="7"/>
  <c r="GV53" i="7"/>
  <c r="GU53" i="7"/>
  <c r="GT53" i="7"/>
  <c r="GY52" i="7"/>
  <c r="GX52" i="7"/>
  <c r="GW52" i="7"/>
  <c r="GV52" i="7"/>
  <c r="GU52" i="7"/>
  <c r="GT52" i="7"/>
  <c r="GY51" i="7"/>
  <c r="GX51" i="7"/>
  <c r="GW51" i="7"/>
  <c r="GV51" i="7"/>
  <c r="GU51" i="7"/>
  <c r="GT51" i="7"/>
  <c r="GY50" i="7"/>
  <c r="GX50" i="7"/>
  <c r="GW50" i="7"/>
  <c r="GV50" i="7"/>
  <c r="GU50" i="7"/>
  <c r="GT50" i="7"/>
  <c r="GY49" i="7"/>
  <c r="GX49" i="7"/>
  <c r="GW49" i="7"/>
  <c r="GV49" i="7"/>
  <c r="GU49" i="7"/>
  <c r="GT49" i="7"/>
  <c r="GY48" i="7"/>
  <c r="GX48" i="7"/>
  <c r="GW48" i="7"/>
  <c r="GV48" i="7"/>
  <c r="GU48" i="7"/>
  <c r="GT48" i="7"/>
  <c r="GY47" i="7"/>
  <c r="GX47" i="7"/>
  <c r="GW47" i="7"/>
  <c r="GV47" i="7"/>
  <c r="GU47" i="7"/>
  <c r="GT47" i="7"/>
  <c r="GY46" i="7"/>
  <c r="GX46" i="7"/>
  <c r="GW46" i="7"/>
  <c r="GV46" i="7"/>
  <c r="GU46" i="7"/>
  <c r="GT46" i="7"/>
  <c r="GY45" i="7"/>
  <c r="GX45" i="7"/>
  <c r="GW45" i="7"/>
  <c r="GV45" i="7"/>
  <c r="GU45" i="7"/>
  <c r="GT45" i="7"/>
  <c r="GY44" i="7"/>
  <c r="GX44" i="7"/>
  <c r="GW44" i="7"/>
  <c r="GV44" i="7"/>
  <c r="GU44" i="7"/>
  <c r="GT44" i="7"/>
  <c r="GY43" i="7"/>
  <c r="GX43" i="7"/>
  <c r="GW43" i="7"/>
  <c r="GV43" i="7"/>
  <c r="GU43" i="7"/>
  <c r="GT43" i="7"/>
  <c r="GY42" i="7"/>
  <c r="GX42" i="7"/>
  <c r="GW42" i="7"/>
  <c r="GV42" i="7"/>
  <c r="GU42" i="7"/>
  <c r="GT42" i="7"/>
  <c r="GY41" i="7"/>
  <c r="GX41" i="7"/>
  <c r="GW41" i="7"/>
  <c r="GV41" i="7"/>
  <c r="GU41" i="7"/>
  <c r="GT41" i="7"/>
  <c r="GY40" i="7"/>
  <c r="GX40" i="7"/>
  <c r="GW40" i="7"/>
  <c r="GV40" i="7"/>
  <c r="GU40" i="7"/>
  <c r="GT40" i="7"/>
  <c r="GY39" i="7"/>
  <c r="GX39" i="7"/>
  <c r="GW39" i="7"/>
  <c r="GV39" i="7"/>
  <c r="GU39" i="7"/>
  <c r="GT39" i="7"/>
  <c r="GY38" i="7"/>
  <c r="GX38" i="7"/>
  <c r="GW38" i="7"/>
  <c r="GV38" i="7"/>
  <c r="GU38" i="7"/>
  <c r="GT38" i="7"/>
  <c r="GY37" i="7"/>
  <c r="GX37" i="7"/>
  <c r="GW37" i="7"/>
  <c r="GV37" i="7"/>
  <c r="GU37" i="7"/>
  <c r="GT37" i="7"/>
  <c r="GY36" i="7"/>
  <c r="GX36" i="7"/>
  <c r="GW36" i="7"/>
  <c r="GV36" i="7"/>
  <c r="GU36" i="7"/>
  <c r="GT36" i="7"/>
  <c r="GY35" i="7"/>
  <c r="GX35" i="7"/>
  <c r="GW35" i="7"/>
  <c r="GV35" i="7"/>
  <c r="GU35" i="7"/>
  <c r="GT35" i="7"/>
  <c r="GY34" i="7"/>
  <c r="GX34" i="7"/>
  <c r="GW34" i="7"/>
  <c r="GV34" i="7"/>
  <c r="GU34" i="7"/>
  <c r="GT34" i="7"/>
  <c r="GY33" i="7"/>
  <c r="GX33" i="7"/>
  <c r="GW33" i="7"/>
  <c r="GV33" i="7"/>
  <c r="GU33" i="7"/>
  <c r="GT33" i="7"/>
  <c r="GY32" i="7"/>
  <c r="GX32" i="7"/>
  <c r="GW32" i="7"/>
  <c r="GV32" i="7"/>
  <c r="GU32" i="7"/>
  <c r="GT32" i="7"/>
  <c r="GC31" i="7"/>
  <c r="GC81" i="7"/>
  <c r="CT78" i="1"/>
  <c r="BS10" i="3"/>
  <c r="CT74" i="1"/>
  <c r="CS51" i="1"/>
  <c r="CT67" i="1"/>
  <c r="CS23" i="1"/>
  <c r="CS54" i="1"/>
  <c r="CS35" i="1"/>
  <c r="CS33" i="1"/>
  <c r="CT14" i="1"/>
  <c r="CT8" i="1"/>
  <c r="CS98" i="1"/>
  <c r="CS61" i="1"/>
  <c r="CS24" i="1"/>
  <c r="CT7" i="1"/>
  <c r="CS102" i="1"/>
  <c r="CS75" i="1"/>
  <c r="CT49" i="1"/>
  <c r="CS57" i="1"/>
  <c r="CT13" i="1"/>
  <c r="CS101" i="1"/>
  <c r="CT11" i="1"/>
  <c r="CS30" i="1"/>
  <c r="BS49" i="3"/>
  <c r="BR63" i="3"/>
  <c r="CS44" i="1"/>
  <c r="BR66" i="3"/>
  <c r="CS64" i="1"/>
  <c r="CS50" i="1"/>
  <c r="CS34" i="1"/>
  <c r="BS64" i="3"/>
  <c r="BS15" i="3"/>
  <c r="BR75" i="3"/>
  <c r="CS38" i="1"/>
  <c r="BS13" i="3"/>
  <c r="BS75" i="3"/>
  <c r="BS78" i="3"/>
  <c r="CS78" i="1"/>
  <c r="BR67" i="3"/>
  <c r="BS12" i="3"/>
  <c r="BS77" i="3"/>
  <c r="BS6" i="3"/>
  <c r="CT64" i="1"/>
  <c r="CS39" i="1"/>
  <c r="CT15" i="1"/>
  <c r="BR49" i="3"/>
  <c r="BS62" i="3"/>
  <c r="CS20" i="1"/>
  <c r="CS68" i="1"/>
  <c r="BR46" i="3"/>
  <c r="BS66" i="3"/>
  <c r="CS96" i="1"/>
  <c r="CT47" i="1"/>
  <c r="CS56" i="1"/>
  <c r="CS74" i="1"/>
  <c r="BS45" i="3"/>
  <c r="BR77" i="3"/>
  <c r="BS46" i="3"/>
  <c r="CS49" i="1"/>
  <c r="CT45" i="1"/>
  <c r="BR74" i="3"/>
  <c r="CT46" i="1"/>
  <c r="CS37" i="1"/>
  <c r="BS63" i="3"/>
  <c r="CS45" i="1"/>
  <c r="CS95" i="1"/>
  <c r="BR45" i="3"/>
  <c r="CS77" i="1"/>
  <c r="CT77" i="1"/>
  <c r="BS61" i="3"/>
  <c r="CS67" i="1"/>
  <c r="BS67" i="3"/>
  <c r="CT63" i="1"/>
  <c r="CS63" i="1"/>
  <c r="BS11" i="3"/>
  <c r="BR62" i="3"/>
  <c r="CS21" i="1"/>
  <c r="BR78" i="3"/>
  <c r="CS48" i="1"/>
  <c r="CS28" i="1"/>
  <c r="CS62" i="1"/>
  <c r="CS52" i="1"/>
  <c r="BS14" i="3"/>
  <c r="CT10" i="1"/>
  <c r="CT61" i="1"/>
  <c r="CT12" i="1"/>
  <c r="CS32" i="1"/>
  <c r="CS41" i="1"/>
  <c r="CT75" i="1"/>
  <c r="CS42" i="1"/>
  <c r="CS25" i="1"/>
  <c r="CT62" i="1"/>
  <c r="CS53" i="1"/>
  <c r="CT66" i="1"/>
  <c r="BS74" i="3"/>
  <c r="BR61" i="3"/>
  <c r="CS27" i="1"/>
  <c r="CS43" i="1"/>
  <c r="CT6" i="1"/>
  <c r="CS66" i="1"/>
  <c r="CS99" i="1"/>
  <c r="BR64" i="3"/>
  <c r="CS46" i="1"/>
  <c r="CS47" i="1" l="1"/>
  <c r="CS65" i="1"/>
  <c r="BS122" i="3"/>
  <c r="BR158" i="3"/>
  <c r="CS97" i="1"/>
  <c r="CU64" i="1"/>
  <c r="CS36" i="1"/>
  <c r="BS171" i="3"/>
  <c r="BT62" i="3"/>
  <c r="BT171" i="3" s="1"/>
  <c r="CU66" i="1"/>
  <c r="BR171" i="3"/>
  <c r="BR183" i="3"/>
  <c r="BR73" i="3"/>
  <c r="CS26" i="1"/>
  <c r="CS73" i="1"/>
  <c r="CS100" i="1"/>
  <c r="BS119" i="3"/>
  <c r="BS123" i="3"/>
  <c r="CU45" i="1"/>
  <c r="CU67" i="1"/>
  <c r="BS120" i="3"/>
  <c r="BR184" i="3"/>
  <c r="BR186" i="3"/>
  <c r="BR76" i="3"/>
  <c r="BR185" i="3" s="1"/>
  <c r="BR176" i="3"/>
  <c r="CS60" i="1"/>
  <c r="BT61" i="3"/>
  <c r="BS60" i="3"/>
  <c r="BS170" i="3"/>
  <c r="BS115" i="3"/>
  <c r="CU46" i="1"/>
  <c r="CT73" i="1"/>
  <c r="CU74" i="1"/>
  <c r="CS22" i="1"/>
  <c r="BR155" i="3"/>
  <c r="BR187" i="3"/>
  <c r="CS40" i="1"/>
  <c r="CS76" i="1"/>
  <c r="BS172" i="3"/>
  <c r="BT63" i="3"/>
  <c r="BT172" i="3" s="1"/>
  <c r="BS73" i="3"/>
  <c r="BS183" i="3"/>
  <c r="BT74" i="3"/>
  <c r="BS124" i="3"/>
  <c r="CU49" i="1"/>
  <c r="CU75" i="1"/>
  <c r="BR170" i="3"/>
  <c r="BR60" i="3"/>
  <c r="BT46" i="3"/>
  <c r="BT155" i="3" s="1"/>
  <c r="BS155" i="3"/>
  <c r="CU63" i="1"/>
  <c r="BR175" i="3"/>
  <c r="BT67" i="3"/>
  <c r="BT176" i="3" s="1"/>
  <c r="BS176" i="3"/>
  <c r="BS173" i="3"/>
  <c r="BT64" i="3"/>
  <c r="BT173" i="3" s="1"/>
  <c r="BR154" i="3"/>
  <c r="BT66" i="3"/>
  <c r="BS175" i="3"/>
  <c r="BR172" i="3"/>
  <c r="CS19" i="1"/>
  <c r="BS158" i="3"/>
  <c r="BT49" i="3"/>
  <c r="BT158" i="3" s="1"/>
  <c r="BS121" i="3"/>
  <c r="BS186" i="3"/>
  <c r="BT77" i="3"/>
  <c r="BS76" i="3"/>
  <c r="BS185" i="3" s="1"/>
  <c r="CT60" i="1"/>
  <c r="CU61" i="1"/>
  <c r="CU77" i="1"/>
  <c r="CT76" i="1"/>
  <c r="BR173" i="3"/>
  <c r="CS94" i="1"/>
  <c r="BT78" i="3"/>
  <c r="BT187" i="3" s="1"/>
  <c r="BS187" i="3"/>
  <c r="BS154" i="3"/>
  <c r="BT45" i="3"/>
  <c r="BT154" i="3" s="1"/>
  <c r="BS184" i="3"/>
  <c r="BT75" i="3"/>
  <c r="BT184" i="3" s="1"/>
  <c r="CU62" i="1"/>
  <c r="CU78" i="1"/>
  <c r="CU47" i="1" l="1"/>
  <c r="CS55" i="1"/>
  <c r="CS29" i="1"/>
  <c r="CU60" i="1"/>
  <c r="CT79" i="1"/>
  <c r="CS79" i="1"/>
  <c r="BT175" i="3"/>
  <c r="BS169" i="3"/>
  <c r="CU73" i="1"/>
  <c r="BT60" i="3"/>
  <c r="BT170" i="3"/>
  <c r="BT183" i="3"/>
  <c r="BT73" i="3"/>
  <c r="BT182" i="3" s="1"/>
  <c r="BT186" i="3"/>
  <c r="BT76" i="3"/>
  <c r="BT185" i="3" s="1"/>
  <c r="BR169" i="3"/>
  <c r="CS71" i="1"/>
  <c r="CU76" i="1"/>
  <c r="BS79" i="3"/>
  <c r="BS182" i="3"/>
  <c r="BR182" i="3"/>
  <c r="BR79" i="3"/>
  <c r="BR188" i="3" s="1"/>
  <c r="HF81" i="7"/>
  <c r="HE81" i="7"/>
  <c r="HD81" i="7"/>
  <c r="HC81" i="7"/>
  <c r="HB81" i="7"/>
  <c r="HA81" i="7"/>
  <c r="GL81" i="7"/>
  <c r="EX81" i="7"/>
  <c r="ER81" i="7"/>
  <c r="EQ81" i="7"/>
  <c r="EP81" i="7"/>
  <c r="EO81" i="7"/>
  <c r="EN81" i="7"/>
  <c r="EM81" i="7"/>
  <c r="EL81" i="7"/>
  <c r="EK81" i="7"/>
  <c r="EJ81" i="7"/>
  <c r="EI81" i="7"/>
  <c r="EH81" i="7"/>
  <c r="EG81" i="7"/>
  <c r="EF81" i="7"/>
  <c r="EE81" i="7"/>
  <c r="ED81" i="7"/>
  <c r="EC81" i="7"/>
  <c r="EB81" i="7"/>
  <c r="EA81" i="7"/>
  <c r="DZ81" i="7"/>
  <c r="DY81" i="7"/>
  <c r="DX81" i="7"/>
  <c r="DW81" i="7"/>
  <c r="DV81" i="7"/>
  <c r="DU81" i="7"/>
  <c r="DT81" i="7"/>
  <c r="DS81" i="7"/>
  <c r="DR81" i="7"/>
  <c r="DQ81" i="7"/>
  <c r="DP81" i="7"/>
  <c r="DO81" i="7"/>
  <c r="DN81" i="7"/>
  <c r="DM81" i="7"/>
  <c r="DL81" i="7"/>
  <c r="DK81" i="7"/>
  <c r="DJ81" i="7"/>
  <c r="DI81" i="7"/>
  <c r="DH81" i="7"/>
  <c r="DG81" i="7"/>
  <c r="DF81" i="7"/>
  <c r="DE81" i="7"/>
  <c r="DD81" i="7"/>
  <c r="DC81" i="7"/>
  <c r="DB81" i="7"/>
  <c r="DA81" i="7"/>
  <c r="CZ81" i="7"/>
  <c r="CY81" i="7"/>
  <c r="CX81" i="7"/>
  <c r="CW81" i="7"/>
  <c r="CV81" i="7"/>
  <c r="CU81" i="7"/>
  <c r="CT81" i="7"/>
  <c r="CS81" i="7"/>
  <c r="CR81" i="7"/>
  <c r="CQ81" i="7"/>
  <c r="CP81" i="7"/>
  <c r="CO81" i="7"/>
  <c r="CN81" i="7"/>
  <c r="CM81" i="7"/>
  <c r="CL81" i="7"/>
  <c r="CK81" i="7"/>
  <c r="CJ81" i="7"/>
  <c r="CI81" i="7"/>
  <c r="CH81" i="7"/>
  <c r="CG81" i="7"/>
  <c r="CF81" i="7"/>
  <c r="CE81" i="7"/>
  <c r="CD81" i="7"/>
  <c r="CC81" i="7"/>
  <c r="CB81" i="7"/>
  <c r="CA81" i="7"/>
  <c r="BZ81" i="7"/>
  <c r="BY81" i="7"/>
  <c r="BX81" i="7"/>
  <c r="BW81" i="7"/>
  <c r="BV81" i="7"/>
  <c r="BU81" i="7"/>
  <c r="BT81" i="7"/>
  <c r="BS81" i="7"/>
  <c r="BR81" i="7"/>
  <c r="BQ81" i="7"/>
  <c r="BP81" i="7"/>
  <c r="BO81" i="7"/>
  <c r="BN81" i="7"/>
  <c r="BM81" i="7"/>
  <c r="BL81" i="7"/>
  <c r="BK81" i="7"/>
  <c r="BJ81" i="7"/>
  <c r="BI81" i="7"/>
  <c r="BH81" i="7"/>
  <c r="BG81" i="7"/>
  <c r="BF81" i="7"/>
  <c r="BE81" i="7"/>
  <c r="BD81" i="7"/>
  <c r="BC81" i="7"/>
  <c r="BB81" i="7"/>
  <c r="BA81" i="7"/>
  <c r="AZ81" i="7"/>
  <c r="AY81" i="7"/>
  <c r="AX81" i="7"/>
  <c r="AW81" i="7"/>
  <c r="AV81" i="7"/>
  <c r="AU81" i="7"/>
  <c r="AT81" i="7"/>
  <c r="AS81" i="7"/>
  <c r="AR81" i="7"/>
  <c r="AQ81" i="7"/>
  <c r="AP81" i="7"/>
  <c r="AO81" i="7"/>
  <c r="AN81" i="7"/>
  <c r="AM81" i="7"/>
  <c r="AL81" i="7"/>
  <c r="AK81" i="7"/>
  <c r="AJ81" i="7"/>
  <c r="AI81" i="7"/>
  <c r="AH81" i="7"/>
  <c r="AG81" i="7"/>
  <c r="AF81" i="7"/>
  <c r="AE81" i="7"/>
  <c r="AD81" i="7"/>
  <c r="AC81" i="7"/>
  <c r="AB81" i="7"/>
  <c r="AA81" i="7"/>
  <c r="Z81" i="7"/>
  <c r="Y81" i="7"/>
  <c r="X81" i="7"/>
  <c r="W81" i="7"/>
  <c r="V81" i="7"/>
  <c r="U81" i="7"/>
  <c r="T81" i="7"/>
  <c r="S81" i="7"/>
  <c r="R81" i="7"/>
  <c r="Q81" i="7"/>
  <c r="P81" i="7"/>
  <c r="O81" i="7"/>
  <c r="N81" i="7"/>
  <c r="M81" i="7"/>
  <c r="L81" i="7"/>
  <c r="K81" i="7"/>
  <c r="J81" i="7"/>
  <c r="I81" i="7"/>
  <c r="H81" i="7"/>
  <c r="G81" i="7"/>
  <c r="F81" i="7"/>
  <c r="E81" i="7"/>
  <c r="HF80" i="7"/>
  <c r="HE80" i="7"/>
  <c r="HD80" i="7"/>
  <c r="HC80" i="7"/>
  <c r="HB80" i="7"/>
  <c r="HA80" i="7"/>
  <c r="GL80" i="7"/>
  <c r="HF79" i="7"/>
  <c r="HE79" i="7"/>
  <c r="HD79" i="7"/>
  <c r="HC79" i="7"/>
  <c r="HB79" i="7"/>
  <c r="HA79" i="7"/>
  <c r="GL79" i="7"/>
  <c r="HF78" i="7"/>
  <c r="HE78" i="7"/>
  <c r="HD78" i="7"/>
  <c r="HC78" i="7"/>
  <c r="HB78" i="7"/>
  <c r="HA78" i="7"/>
  <c r="GL78" i="7"/>
  <c r="GB78" i="7"/>
  <c r="GA78" i="7"/>
  <c r="FZ78" i="7"/>
  <c r="FY78" i="7"/>
  <c r="FX78" i="7"/>
  <c r="FW78" i="7"/>
  <c r="FV78" i="7"/>
  <c r="FU78" i="7"/>
  <c r="FT78" i="7"/>
  <c r="FS78" i="7"/>
  <c r="FR78" i="7"/>
  <c r="FQ78" i="7"/>
  <c r="FP78" i="7"/>
  <c r="FO78" i="7"/>
  <c r="FN78" i="7"/>
  <c r="FM78" i="7"/>
  <c r="FL78" i="7"/>
  <c r="FK78" i="7"/>
  <c r="FJ78" i="7"/>
  <c r="FI78" i="7"/>
  <c r="FH78" i="7"/>
  <c r="FG78" i="7"/>
  <c r="FF78" i="7"/>
  <c r="FE78" i="7"/>
  <c r="FD78" i="7"/>
  <c r="FC78" i="7"/>
  <c r="FB78" i="7"/>
  <c r="FA78" i="7"/>
  <c r="EZ78" i="7"/>
  <c r="EY78" i="7"/>
  <c r="EW78" i="7"/>
  <c r="EV78" i="7"/>
  <c r="EU78" i="7"/>
  <c r="ET78" i="7"/>
  <c r="ES78" i="7"/>
  <c r="HF77" i="7"/>
  <c r="HE77" i="7"/>
  <c r="HD77" i="7"/>
  <c r="HC77" i="7"/>
  <c r="HB77" i="7"/>
  <c r="HA77" i="7"/>
  <c r="GL77" i="7"/>
  <c r="GB77" i="7"/>
  <c r="GA77" i="7"/>
  <c r="FZ77" i="7"/>
  <c r="FY77" i="7"/>
  <c r="FX77" i="7"/>
  <c r="FW77" i="7"/>
  <c r="FV77" i="7"/>
  <c r="FU77" i="7"/>
  <c r="FT77" i="7"/>
  <c r="FS77" i="7"/>
  <c r="FR77" i="7"/>
  <c r="FQ77" i="7"/>
  <c r="FP77" i="7"/>
  <c r="FO77" i="7"/>
  <c r="FN77" i="7"/>
  <c r="FM77" i="7"/>
  <c r="FL77" i="7"/>
  <c r="FK77" i="7"/>
  <c r="FJ77" i="7"/>
  <c r="FI77" i="7"/>
  <c r="FH77" i="7"/>
  <c r="FG77" i="7"/>
  <c r="FF77" i="7"/>
  <c r="FE77" i="7"/>
  <c r="FD77" i="7"/>
  <c r="FC77" i="7"/>
  <c r="FB77" i="7"/>
  <c r="FA77" i="7"/>
  <c r="EZ77" i="7"/>
  <c r="EY77" i="7"/>
  <c r="EW77" i="7"/>
  <c r="EV77" i="7"/>
  <c r="EU77" i="7"/>
  <c r="ET77" i="7"/>
  <c r="ES77" i="7"/>
  <c r="HF76" i="7"/>
  <c r="HE76" i="7"/>
  <c r="HD76" i="7"/>
  <c r="HC76" i="7"/>
  <c r="HB76" i="7"/>
  <c r="HA76" i="7"/>
  <c r="GL76" i="7"/>
  <c r="GB76" i="7"/>
  <c r="GA76" i="7"/>
  <c r="FZ76" i="7"/>
  <c r="FY76" i="7"/>
  <c r="FX76" i="7"/>
  <c r="FW76" i="7"/>
  <c r="FV76" i="7"/>
  <c r="FU76" i="7"/>
  <c r="FT76" i="7"/>
  <c r="FS76" i="7"/>
  <c r="FR76" i="7"/>
  <c r="FQ76" i="7"/>
  <c r="FP76" i="7"/>
  <c r="FO76" i="7"/>
  <c r="FN76" i="7"/>
  <c r="FM76" i="7"/>
  <c r="FL76" i="7"/>
  <c r="FK76" i="7"/>
  <c r="FJ76" i="7"/>
  <c r="FI76" i="7"/>
  <c r="FH76" i="7"/>
  <c r="FG76" i="7"/>
  <c r="FF76" i="7"/>
  <c r="FE76" i="7"/>
  <c r="FD76" i="7"/>
  <c r="FC76" i="7"/>
  <c r="FB76" i="7"/>
  <c r="FA76" i="7"/>
  <c r="EZ76" i="7"/>
  <c r="EY76" i="7"/>
  <c r="EW76" i="7"/>
  <c r="EV76" i="7"/>
  <c r="EU76" i="7"/>
  <c r="ET76" i="7"/>
  <c r="ES76" i="7"/>
  <c r="HF75" i="7"/>
  <c r="HE75" i="7"/>
  <c r="HD75" i="7"/>
  <c r="HC75" i="7"/>
  <c r="HB75" i="7"/>
  <c r="HA75" i="7"/>
  <c r="GL75" i="7"/>
  <c r="GB75" i="7"/>
  <c r="GA75" i="7"/>
  <c r="FZ75" i="7"/>
  <c r="FY75" i="7"/>
  <c r="FX75" i="7"/>
  <c r="FW75" i="7"/>
  <c r="FV75" i="7"/>
  <c r="FU75" i="7"/>
  <c r="FT75" i="7"/>
  <c r="FS75" i="7"/>
  <c r="FR75" i="7"/>
  <c r="FQ75" i="7"/>
  <c r="FP75" i="7"/>
  <c r="FO75" i="7"/>
  <c r="FN75" i="7"/>
  <c r="FM75" i="7"/>
  <c r="FL75" i="7"/>
  <c r="FK75" i="7"/>
  <c r="FJ75" i="7"/>
  <c r="FI75" i="7"/>
  <c r="FH75" i="7"/>
  <c r="FG75" i="7"/>
  <c r="FF75" i="7"/>
  <c r="FE75" i="7"/>
  <c r="FD75" i="7"/>
  <c r="FC75" i="7"/>
  <c r="FB75" i="7"/>
  <c r="FA75" i="7"/>
  <c r="EZ75" i="7"/>
  <c r="EY75" i="7"/>
  <c r="EW75" i="7"/>
  <c r="EV75" i="7"/>
  <c r="EU75" i="7"/>
  <c r="ET75" i="7"/>
  <c r="ES75" i="7"/>
  <c r="HF74" i="7"/>
  <c r="HE74" i="7"/>
  <c r="HD74" i="7"/>
  <c r="HC74" i="7"/>
  <c r="HB74" i="7"/>
  <c r="HA74" i="7"/>
  <c r="GL74" i="7"/>
  <c r="GB74" i="7"/>
  <c r="GA74" i="7"/>
  <c r="FZ74" i="7"/>
  <c r="FY74" i="7"/>
  <c r="FX74" i="7"/>
  <c r="FW74" i="7"/>
  <c r="FV74" i="7"/>
  <c r="FU74" i="7"/>
  <c r="FT74" i="7"/>
  <c r="FS74" i="7"/>
  <c r="FR74" i="7"/>
  <c r="FQ74" i="7"/>
  <c r="FP74" i="7"/>
  <c r="FO74" i="7"/>
  <c r="FN74" i="7"/>
  <c r="FM74" i="7"/>
  <c r="FL74" i="7"/>
  <c r="FK74" i="7"/>
  <c r="FJ74" i="7"/>
  <c r="FI74" i="7"/>
  <c r="FH74" i="7"/>
  <c r="FG74" i="7"/>
  <c r="FF74" i="7"/>
  <c r="FE74" i="7"/>
  <c r="FD74" i="7"/>
  <c r="FC74" i="7"/>
  <c r="FB74" i="7"/>
  <c r="FA74" i="7"/>
  <c r="EZ74" i="7"/>
  <c r="EY74" i="7"/>
  <c r="EW74" i="7"/>
  <c r="EV74" i="7"/>
  <c r="EU74" i="7"/>
  <c r="ET74" i="7"/>
  <c r="ES74" i="7"/>
  <c r="HF73" i="7"/>
  <c r="HE73" i="7"/>
  <c r="HD73" i="7"/>
  <c r="HC73" i="7"/>
  <c r="HB73" i="7"/>
  <c r="HA73" i="7"/>
  <c r="GL73" i="7"/>
  <c r="GB73" i="7"/>
  <c r="GA73" i="7"/>
  <c r="FZ73" i="7"/>
  <c r="FY73" i="7"/>
  <c r="FX73" i="7"/>
  <c r="FW73" i="7"/>
  <c r="FV73" i="7"/>
  <c r="FU73" i="7"/>
  <c r="FT73" i="7"/>
  <c r="FS73" i="7"/>
  <c r="FR73" i="7"/>
  <c r="FQ73" i="7"/>
  <c r="FP73" i="7"/>
  <c r="FO73" i="7"/>
  <c r="FN73" i="7"/>
  <c r="FM73" i="7"/>
  <c r="FL73" i="7"/>
  <c r="FK73" i="7"/>
  <c r="FJ73" i="7"/>
  <c r="FI73" i="7"/>
  <c r="FH73" i="7"/>
  <c r="FG73" i="7"/>
  <c r="FF73" i="7"/>
  <c r="FE73" i="7"/>
  <c r="FD73" i="7"/>
  <c r="FC73" i="7"/>
  <c r="FB73" i="7"/>
  <c r="FA73" i="7"/>
  <c r="EZ73" i="7"/>
  <c r="EY73" i="7"/>
  <c r="EW73" i="7"/>
  <c r="EV73" i="7"/>
  <c r="EU73" i="7"/>
  <c r="ET73" i="7"/>
  <c r="ES73" i="7"/>
  <c r="HF72" i="7"/>
  <c r="HE72" i="7"/>
  <c r="HD72" i="7"/>
  <c r="HC72" i="7"/>
  <c r="HB72" i="7"/>
  <c r="HA72" i="7"/>
  <c r="GL72" i="7"/>
  <c r="GB72" i="7"/>
  <c r="GA72" i="7"/>
  <c r="FZ72" i="7"/>
  <c r="FY72" i="7"/>
  <c r="FX72" i="7"/>
  <c r="FW72" i="7"/>
  <c r="FV72" i="7"/>
  <c r="FU72" i="7"/>
  <c r="FT72" i="7"/>
  <c r="FS72" i="7"/>
  <c r="FR72" i="7"/>
  <c r="FQ72" i="7"/>
  <c r="FP72" i="7"/>
  <c r="FO72" i="7"/>
  <c r="FN72" i="7"/>
  <c r="FM72" i="7"/>
  <c r="FL72" i="7"/>
  <c r="FK72" i="7"/>
  <c r="FJ72" i="7"/>
  <c r="FI72" i="7"/>
  <c r="FH72" i="7"/>
  <c r="FG72" i="7"/>
  <c r="FF72" i="7"/>
  <c r="FE72" i="7"/>
  <c r="FD72" i="7"/>
  <c r="FC72" i="7"/>
  <c r="FB72" i="7"/>
  <c r="FA72" i="7"/>
  <c r="EZ72" i="7"/>
  <c r="EY72" i="7"/>
  <c r="EW72" i="7"/>
  <c r="EV72" i="7"/>
  <c r="EU72" i="7"/>
  <c r="ET72" i="7"/>
  <c r="ES72" i="7"/>
  <c r="HF71" i="7"/>
  <c r="HE71" i="7"/>
  <c r="HD71" i="7"/>
  <c r="HC71" i="7"/>
  <c r="HB71" i="7"/>
  <c r="HA71" i="7"/>
  <c r="GL71" i="7"/>
  <c r="GB71" i="7"/>
  <c r="GA71" i="7"/>
  <c r="FZ71" i="7"/>
  <c r="FY71" i="7"/>
  <c r="FX71" i="7"/>
  <c r="FW71" i="7"/>
  <c r="FV71" i="7"/>
  <c r="FU71" i="7"/>
  <c r="FT71" i="7"/>
  <c r="FS71" i="7"/>
  <c r="FR71" i="7"/>
  <c r="FQ71" i="7"/>
  <c r="FP71" i="7"/>
  <c r="FO71" i="7"/>
  <c r="FN71" i="7"/>
  <c r="FM71" i="7"/>
  <c r="FL71" i="7"/>
  <c r="FK71" i="7"/>
  <c r="FJ71" i="7"/>
  <c r="FI71" i="7"/>
  <c r="FH71" i="7"/>
  <c r="FG71" i="7"/>
  <c r="FF71" i="7"/>
  <c r="FE71" i="7"/>
  <c r="FD71" i="7"/>
  <c r="FC71" i="7"/>
  <c r="FB71" i="7"/>
  <c r="FA71" i="7"/>
  <c r="EZ71" i="7"/>
  <c r="EY71" i="7"/>
  <c r="EW71" i="7"/>
  <c r="EV71" i="7"/>
  <c r="EU71" i="7"/>
  <c r="ET71" i="7"/>
  <c r="ES71" i="7"/>
  <c r="HF70" i="7"/>
  <c r="HE70" i="7"/>
  <c r="HD70" i="7"/>
  <c r="HC70" i="7"/>
  <c r="HB70" i="7"/>
  <c r="HA70" i="7"/>
  <c r="GL70" i="7"/>
  <c r="GB70" i="7"/>
  <c r="GA70" i="7"/>
  <c r="FZ70" i="7"/>
  <c r="FY70" i="7"/>
  <c r="FX70" i="7"/>
  <c r="FW70" i="7"/>
  <c r="FV70" i="7"/>
  <c r="FU70" i="7"/>
  <c r="FT70" i="7"/>
  <c r="FS70" i="7"/>
  <c r="FR70" i="7"/>
  <c r="FQ70" i="7"/>
  <c r="FP70" i="7"/>
  <c r="FO70" i="7"/>
  <c r="FN70" i="7"/>
  <c r="FM70" i="7"/>
  <c r="FL70" i="7"/>
  <c r="FK70" i="7"/>
  <c r="FJ70" i="7"/>
  <c r="FI70" i="7"/>
  <c r="FH70" i="7"/>
  <c r="FG70" i="7"/>
  <c r="FF70" i="7"/>
  <c r="FE70" i="7"/>
  <c r="FD70" i="7"/>
  <c r="FC70" i="7"/>
  <c r="FB70" i="7"/>
  <c r="FA70" i="7"/>
  <c r="EZ70" i="7"/>
  <c r="EY70" i="7"/>
  <c r="EW70" i="7"/>
  <c r="EV70" i="7"/>
  <c r="EU70" i="7"/>
  <c r="ET70" i="7"/>
  <c r="ES70" i="7"/>
  <c r="HF69" i="7"/>
  <c r="HE69" i="7"/>
  <c r="HD69" i="7"/>
  <c r="HC69" i="7"/>
  <c r="HB69" i="7"/>
  <c r="HA69" i="7"/>
  <c r="GL69" i="7"/>
  <c r="GB69" i="7"/>
  <c r="GA69" i="7"/>
  <c r="FZ69" i="7"/>
  <c r="FY69" i="7"/>
  <c r="FX69" i="7"/>
  <c r="FW69" i="7"/>
  <c r="FV69" i="7"/>
  <c r="FU69" i="7"/>
  <c r="FT69" i="7"/>
  <c r="FS69" i="7"/>
  <c r="FR69" i="7"/>
  <c r="FQ69" i="7"/>
  <c r="FP69" i="7"/>
  <c r="FO69" i="7"/>
  <c r="FN69" i="7"/>
  <c r="FM69" i="7"/>
  <c r="FL69" i="7"/>
  <c r="FK69" i="7"/>
  <c r="FJ69" i="7"/>
  <c r="FI69" i="7"/>
  <c r="FH69" i="7"/>
  <c r="FG69" i="7"/>
  <c r="FF69" i="7"/>
  <c r="FE69" i="7"/>
  <c r="FD69" i="7"/>
  <c r="FC69" i="7"/>
  <c r="FB69" i="7"/>
  <c r="FA69" i="7"/>
  <c r="EZ69" i="7"/>
  <c r="EY69" i="7"/>
  <c r="EW69" i="7"/>
  <c r="EV69" i="7"/>
  <c r="EU69" i="7"/>
  <c r="ET69" i="7"/>
  <c r="ES69" i="7"/>
  <c r="HF68" i="7"/>
  <c r="HE68" i="7"/>
  <c r="HD68" i="7"/>
  <c r="HC68" i="7"/>
  <c r="HB68" i="7"/>
  <c r="HA68" i="7"/>
  <c r="GL68" i="7"/>
  <c r="GB68" i="7"/>
  <c r="GA68" i="7"/>
  <c r="FZ68" i="7"/>
  <c r="FY68" i="7"/>
  <c r="FX68" i="7"/>
  <c r="FW68" i="7"/>
  <c r="FV68" i="7"/>
  <c r="FU68" i="7"/>
  <c r="FT68" i="7"/>
  <c r="FS68" i="7"/>
  <c r="FR68" i="7"/>
  <c r="FQ68" i="7"/>
  <c r="FP68" i="7"/>
  <c r="FO68" i="7"/>
  <c r="FN68" i="7"/>
  <c r="FM68" i="7"/>
  <c r="FL68" i="7"/>
  <c r="FK68" i="7"/>
  <c r="FJ68" i="7"/>
  <c r="FI68" i="7"/>
  <c r="FH68" i="7"/>
  <c r="FG68" i="7"/>
  <c r="FF68" i="7"/>
  <c r="FE68" i="7"/>
  <c r="FD68" i="7"/>
  <c r="FC68" i="7"/>
  <c r="FB68" i="7"/>
  <c r="FA68" i="7"/>
  <c r="EZ68" i="7"/>
  <c r="EY68" i="7"/>
  <c r="EW68" i="7"/>
  <c r="EV68" i="7"/>
  <c r="EU68" i="7"/>
  <c r="ET68" i="7"/>
  <c r="ES68" i="7"/>
  <c r="HF67" i="7"/>
  <c r="HE67" i="7"/>
  <c r="HD67" i="7"/>
  <c r="HC67" i="7"/>
  <c r="HB67" i="7"/>
  <c r="HA67" i="7"/>
  <c r="GL67" i="7"/>
  <c r="GB67" i="7"/>
  <c r="GA67" i="7"/>
  <c r="FZ67" i="7"/>
  <c r="FY67" i="7"/>
  <c r="FX67" i="7"/>
  <c r="FW67" i="7"/>
  <c r="FV67" i="7"/>
  <c r="FU67" i="7"/>
  <c r="FT67" i="7"/>
  <c r="FS67" i="7"/>
  <c r="FR67" i="7"/>
  <c r="FQ67" i="7"/>
  <c r="FP67" i="7"/>
  <c r="FO67" i="7"/>
  <c r="FN67" i="7"/>
  <c r="FM67" i="7"/>
  <c r="FL67" i="7"/>
  <c r="FK67" i="7"/>
  <c r="FJ67" i="7"/>
  <c r="FI67" i="7"/>
  <c r="FH67" i="7"/>
  <c r="FG67" i="7"/>
  <c r="FF67" i="7"/>
  <c r="FE67" i="7"/>
  <c r="FD67" i="7"/>
  <c r="FC67" i="7"/>
  <c r="FB67" i="7"/>
  <c r="FA67" i="7"/>
  <c r="EZ67" i="7"/>
  <c r="EY67" i="7"/>
  <c r="EW67" i="7"/>
  <c r="EV67" i="7"/>
  <c r="EU67" i="7"/>
  <c r="ET67" i="7"/>
  <c r="ES67" i="7"/>
  <c r="HF66" i="7"/>
  <c r="HE66" i="7"/>
  <c r="HD66" i="7"/>
  <c r="HC66" i="7"/>
  <c r="HB66" i="7"/>
  <c r="HA66" i="7"/>
  <c r="GL66" i="7"/>
  <c r="GB66" i="7"/>
  <c r="GA66" i="7"/>
  <c r="FZ66" i="7"/>
  <c r="FY66" i="7"/>
  <c r="FX66" i="7"/>
  <c r="FW66" i="7"/>
  <c r="FV66" i="7"/>
  <c r="FU66" i="7"/>
  <c r="FT66" i="7"/>
  <c r="FS66" i="7"/>
  <c r="FR66" i="7"/>
  <c r="FQ66" i="7"/>
  <c r="FP66" i="7"/>
  <c r="FO66" i="7"/>
  <c r="FN66" i="7"/>
  <c r="FM66" i="7"/>
  <c r="FL66" i="7"/>
  <c r="FK66" i="7"/>
  <c r="FJ66" i="7"/>
  <c r="FI66" i="7"/>
  <c r="FH66" i="7"/>
  <c r="FG66" i="7"/>
  <c r="FF66" i="7"/>
  <c r="FE66" i="7"/>
  <c r="FD66" i="7"/>
  <c r="FC66" i="7"/>
  <c r="FB66" i="7"/>
  <c r="FA66" i="7"/>
  <c r="EZ66" i="7"/>
  <c r="EY66" i="7"/>
  <c r="EW66" i="7"/>
  <c r="EV66" i="7"/>
  <c r="EU66" i="7"/>
  <c r="ET66" i="7"/>
  <c r="ES66" i="7"/>
  <c r="HF65" i="7"/>
  <c r="HE65" i="7"/>
  <c r="HD65" i="7"/>
  <c r="HC65" i="7"/>
  <c r="HB65" i="7"/>
  <c r="HA65" i="7"/>
  <c r="GL65" i="7"/>
  <c r="GB65" i="7"/>
  <c r="GA65" i="7"/>
  <c r="FZ65" i="7"/>
  <c r="FY65" i="7"/>
  <c r="FX65" i="7"/>
  <c r="FW65" i="7"/>
  <c r="FV65" i="7"/>
  <c r="FU65" i="7"/>
  <c r="FT65" i="7"/>
  <c r="FS65" i="7"/>
  <c r="FR65" i="7"/>
  <c r="FQ65" i="7"/>
  <c r="FP65" i="7"/>
  <c r="FO65" i="7"/>
  <c r="FN65" i="7"/>
  <c r="FM65" i="7"/>
  <c r="FL65" i="7"/>
  <c r="FK65" i="7"/>
  <c r="FJ65" i="7"/>
  <c r="FI65" i="7"/>
  <c r="FH65" i="7"/>
  <c r="FG65" i="7"/>
  <c r="FF65" i="7"/>
  <c r="FE65" i="7"/>
  <c r="FD65" i="7"/>
  <c r="FC65" i="7"/>
  <c r="FB65" i="7"/>
  <c r="FA65" i="7"/>
  <c r="EZ65" i="7"/>
  <c r="EY65" i="7"/>
  <c r="EW65" i="7"/>
  <c r="EV65" i="7"/>
  <c r="EU65" i="7"/>
  <c r="ET65" i="7"/>
  <c r="ES65" i="7"/>
  <c r="HF64" i="7"/>
  <c r="HE64" i="7"/>
  <c r="HD64" i="7"/>
  <c r="HC64" i="7"/>
  <c r="HB64" i="7"/>
  <c r="HA64" i="7"/>
  <c r="GL64" i="7"/>
  <c r="GB64" i="7"/>
  <c r="GA64" i="7"/>
  <c r="FZ64" i="7"/>
  <c r="FY64" i="7"/>
  <c r="FX64" i="7"/>
  <c r="FW64" i="7"/>
  <c r="FV64" i="7"/>
  <c r="FU64" i="7"/>
  <c r="FT64" i="7"/>
  <c r="FS64" i="7"/>
  <c r="FR64" i="7"/>
  <c r="FQ64" i="7"/>
  <c r="FP64" i="7"/>
  <c r="FO64" i="7"/>
  <c r="FN64" i="7"/>
  <c r="FM64" i="7"/>
  <c r="FL64" i="7"/>
  <c r="FK64" i="7"/>
  <c r="FJ64" i="7"/>
  <c r="FI64" i="7"/>
  <c r="FH64" i="7"/>
  <c r="FG64" i="7"/>
  <c r="FF64" i="7"/>
  <c r="FE64" i="7"/>
  <c r="FD64" i="7"/>
  <c r="FC64" i="7"/>
  <c r="FB64" i="7"/>
  <c r="FA64" i="7"/>
  <c r="EZ64" i="7"/>
  <c r="EY64" i="7"/>
  <c r="EW64" i="7"/>
  <c r="EV64" i="7"/>
  <c r="EU64" i="7"/>
  <c r="ET64" i="7"/>
  <c r="ES64" i="7"/>
  <c r="HF63" i="7"/>
  <c r="HE63" i="7"/>
  <c r="HD63" i="7"/>
  <c r="HC63" i="7"/>
  <c r="HB63" i="7"/>
  <c r="HA63" i="7"/>
  <c r="GL63" i="7"/>
  <c r="GB63" i="7"/>
  <c r="GA63" i="7"/>
  <c r="FZ63" i="7"/>
  <c r="FY63" i="7"/>
  <c r="FX63" i="7"/>
  <c r="FW63" i="7"/>
  <c r="FV63" i="7"/>
  <c r="FU63" i="7"/>
  <c r="FT63" i="7"/>
  <c r="FS63" i="7"/>
  <c r="FR63" i="7"/>
  <c r="FQ63" i="7"/>
  <c r="FP63" i="7"/>
  <c r="FO63" i="7"/>
  <c r="FN63" i="7"/>
  <c r="FM63" i="7"/>
  <c r="FL63" i="7"/>
  <c r="FK63" i="7"/>
  <c r="FJ63" i="7"/>
  <c r="FI63" i="7"/>
  <c r="FH63" i="7"/>
  <c r="FG63" i="7"/>
  <c r="FF63" i="7"/>
  <c r="FE63" i="7"/>
  <c r="FD63" i="7"/>
  <c r="FC63" i="7"/>
  <c r="FB63" i="7"/>
  <c r="FA63" i="7"/>
  <c r="EZ63" i="7"/>
  <c r="EY63" i="7"/>
  <c r="EW63" i="7"/>
  <c r="EV63" i="7"/>
  <c r="EU63" i="7"/>
  <c r="ET63" i="7"/>
  <c r="ES63" i="7"/>
  <c r="HF62" i="7"/>
  <c r="HE62" i="7"/>
  <c r="HD62" i="7"/>
  <c r="HC62" i="7"/>
  <c r="HB62" i="7"/>
  <c r="HA62" i="7"/>
  <c r="GL62" i="7"/>
  <c r="GB62" i="7"/>
  <c r="GA62" i="7"/>
  <c r="FZ62" i="7"/>
  <c r="FY62" i="7"/>
  <c r="FX62" i="7"/>
  <c r="FW62" i="7"/>
  <c r="FV62" i="7"/>
  <c r="FU62" i="7"/>
  <c r="FT62" i="7"/>
  <c r="FS62" i="7"/>
  <c r="FR62" i="7"/>
  <c r="FQ62" i="7"/>
  <c r="FP62" i="7"/>
  <c r="FO62" i="7"/>
  <c r="FN62" i="7"/>
  <c r="FM62" i="7"/>
  <c r="FL62" i="7"/>
  <c r="FK62" i="7"/>
  <c r="FJ62" i="7"/>
  <c r="FI62" i="7"/>
  <c r="FH62" i="7"/>
  <c r="FG62" i="7"/>
  <c r="FF62" i="7"/>
  <c r="FE62" i="7"/>
  <c r="FD62" i="7"/>
  <c r="FC62" i="7"/>
  <c r="FB62" i="7"/>
  <c r="FA62" i="7"/>
  <c r="EZ62" i="7"/>
  <c r="EY62" i="7"/>
  <c r="EW62" i="7"/>
  <c r="EV62" i="7"/>
  <c r="EU62" i="7"/>
  <c r="ET62" i="7"/>
  <c r="ES62" i="7"/>
  <c r="HF61" i="7"/>
  <c r="HE61" i="7"/>
  <c r="HD61" i="7"/>
  <c r="HC61" i="7"/>
  <c r="HB61" i="7"/>
  <c r="HA61" i="7"/>
  <c r="GL61" i="7"/>
  <c r="GB61" i="7"/>
  <c r="GA61" i="7"/>
  <c r="FZ61" i="7"/>
  <c r="FY61" i="7"/>
  <c r="FX61" i="7"/>
  <c r="FW61" i="7"/>
  <c r="FV61" i="7"/>
  <c r="FU61" i="7"/>
  <c r="FT61" i="7"/>
  <c r="FS61" i="7"/>
  <c r="FR61" i="7"/>
  <c r="FQ61" i="7"/>
  <c r="FP61" i="7"/>
  <c r="FO61" i="7"/>
  <c r="FN61" i="7"/>
  <c r="FM61" i="7"/>
  <c r="FL61" i="7"/>
  <c r="FK61" i="7"/>
  <c r="FJ61" i="7"/>
  <c r="FI61" i="7"/>
  <c r="FH61" i="7"/>
  <c r="FG61" i="7"/>
  <c r="FF61" i="7"/>
  <c r="FE61" i="7"/>
  <c r="FD61" i="7"/>
  <c r="FC61" i="7"/>
  <c r="FB61" i="7"/>
  <c r="FA61" i="7"/>
  <c r="EZ61" i="7"/>
  <c r="EY61" i="7"/>
  <c r="EW61" i="7"/>
  <c r="EV61" i="7"/>
  <c r="EU61" i="7"/>
  <c r="ET61" i="7"/>
  <c r="ES61" i="7"/>
  <c r="GE61" i="7" s="1"/>
  <c r="HF60" i="7"/>
  <c r="HE60" i="7"/>
  <c r="HD60" i="7"/>
  <c r="HC60" i="7"/>
  <c r="HB60" i="7"/>
  <c r="HA60" i="7"/>
  <c r="GL60" i="7"/>
  <c r="GB60" i="7"/>
  <c r="GA60" i="7"/>
  <c r="FZ60" i="7"/>
  <c r="FY60" i="7"/>
  <c r="FX60" i="7"/>
  <c r="FW60" i="7"/>
  <c r="FV60" i="7"/>
  <c r="FU60" i="7"/>
  <c r="FT60" i="7"/>
  <c r="FS60" i="7"/>
  <c r="FR60" i="7"/>
  <c r="FQ60" i="7"/>
  <c r="FP60" i="7"/>
  <c r="FO60" i="7"/>
  <c r="FN60" i="7"/>
  <c r="FM60" i="7"/>
  <c r="FL60" i="7"/>
  <c r="FK60" i="7"/>
  <c r="FJ60" i="7"/>
  <c r="FI60" i="7"/>
  <c r="FH60" i="7"/>
  <c r="FG60" i="7"/>
  <c r="FF60" i="7"/>
  <c r="FE60" i="7"/>
  <c r="FD60" i="7"/>
  <c r="FC60" i="7"/>
  <c r="FB60" i="7"/>
  <c r="FA60" i="7"/>
  <c r="EZ60" i="7"/>
  <c r="EY60" i="7"/>
  <c r="EW60" i="7"/>
  <c r="EV60" i="7"/>
  <c r="EU60" i="7"/>
  <c r="GE60" i="7" s="1"/>
  <c r="ET60" i="7"/>
  <c r="ES60" i="7"/>
  <c r="HF59" i="7"/>
  <c r="HE59" i="7"/>
  <c r="HD59" i="7"/>
  <c r="HC59" i="7"/>
  <c r="HB59" i="7"/>
  <c r="HA59" i="7"/>
  <c r="GL59" i="7"/>
  <c r="GB59" i="7"/>
  <c r="GA59" i="7"/>
  <c r="FZ59" i="7"/>
  <c r="FY59" i="7"/>
  <c r="FX59" i="7"/>
  <c r="FW59" i="7"/>
  <c r="FV59" i="7"/>
  <c r="FU59" i="7"/>
  <c r="FT59" i="7"/>
  <c r="FS59" i="7"/>
  <c r="FR59" i="7"/>
  <c r="FQ59" i="7"/>
  <c r="FP59" i="7"/>
  <c r="FO59" i="7"/>
  <c r="FN59" i="7"/>
  <c r="FM59" i="7"/>
  <c r="FL59" i="7"/>
  <c r="FK59" i="7"/>
  <c r="FJ59" i="7"/>
  <c r="FI59" i="7"/>
  <c r="FH59" i="7"/>
  <c r="FG59" i="7"/>
  <c r="FF59" i="7"/>
  <c r="FE59" i="7"/>
  <c r="FD59" i="7"/>
  <c r="FC59" i="7"/>
  <c r="FB59" i="7"/>
  <c r="FA59" i="7"/>
  <c r="EZ59" i="7"/>
  <c r="EY59" i="7"/>
  <c r="EW59" i="7"/>
  <c r="EV59" i="7"/>
  <c r="EU59" i="7"/>
  <c r="ET59" i="7"/>
  <c r="ES59" i="7"/>
  <c r="HF58" i="7"/>
  <c r="HE58" i="7"/>
  <c r="HD58" i="7"/>
  <c r="HC58" i="7"/>
  <c r="HB58" i="7"/>
  <c r="HA58" i="7"/>
  <c r="GL58" i="7"/>
  <c r="GB58" i="7"/>
  <c r="GA58" i="7"/>
  <c r="FZ58" i="7"/>
  <c r="FY58" i="7"/>
  <c r="FX58" i="7"/>
  <c r="FW58" i="7"/>
  <c r="FV58" i="7"/>
  <c r="FU58" i="7"/>
  <c r="FT58" i="7"/>
  <c r="FS58" i="7"/>
  <c r="FR58" i="7"/>
  <c r="FQ58" i="7"/>
  <c r="FP58" i="7"/>
  <c r="FO58" i="7"/>
  <c r="FN58" i="7"/>
  <c r="FM58" i="7"/>
  <c r="FL58" i="7"/>
  <c r="FK58" i="7"/>
  <c r="FJ58" i="7"/>
  <c r="FI58" i="7"/>
  <c r="FH58" i="7"/>
  <c r="FG58" i="7"/>
  <c r="FF58" i="7"/>
  <c r="FE58" i="7"/>
  <c r="FD58" i="7"/>
  <c r="FC58" i="7"/>
  <c r="FB58" i="7"/>
  <c r="FA58" i="7"/>
  <c r="EZ58" i="7"/>
  <c r="EY58" i="7"/>
  <c r="EW58" i="7"/>
  <c r="EV58" i="7"/>
  <c r="EU58" i="7"/>
  <c r="ET58" i="7"/>
  <c r="ES58" i="7"/>
  <c r="HF57" i="7"/>
  <c r="HE57" i="7"/>
  <c r="HD57" i="7"/>
  <c r="HC57" i="7"/>
  <c r="HB57" i="7"/>
  <c r="HA57" i="7"/>
  <c r="GL57" i="7"/>
  <c r="GB57" i="7"/>
  <c r="GA57" i="7"/>
  <c r="FZ57" i="7"/>
  <c r="FY57" i="7"/>
  <c r="FX57" i="7"/>
  <c r="FW57" i="7"/>
  <c r="FV57" i="7"/>
  <c r="FU57" i="7"/>
  <c r="FT57" i="7"/>
  <c r="FS57" i="7"/>
  <c r="FR57" i="7"/>
  <c r="FQ57" i="7"/>
  <c r="FP57" i="7"/>
  <c r="FO57" i="7"/>
  <c r="FN57" i="7"/>
  <c r="FM57" i="7"/>
  <c r="FL57" i="7"/>
  <c r="FK57" i="7"/>
  <c r="FJ57" i="7"/>
  <c r="FI57" i="7"/>
  <c r="FH57" i="7"/>
  <c r="FG57" i="7"/>
  <c r="FF57" i="7"/>
  <c r="FE57" i="7"/>
  <c r="FD57" i="7"/>
  <c r="FC57" i="7"/>
  <c r="FB57" i="7"/>
  <c r="FA57" i="7"/>
  <c r="EZ57" i="7"/>
  <c r="EY57" i="7"/>
  <c r="EW57" i="7"/>
  <c r="EV57" i="7"/>
  <c r="EU57" i="7"/>
  <c r="ET57" i="7"/>
  <c r="ES57" i="7"/>
  <c r="HF56" i="7"/>
  <c r="HE56" i="7"/>
  <c r="HD56" i="7"/>
  <c r="HC56" i="7"/>
  <c r="HB56" i="7"/>
  <c r="HA56" i="7"/>
  <c r="GL56" i="7"/>
  <c r="GB56" i="7"/>
  <c r="GA56" i="7"/>
  <c r="FZ56" i="7"/>
  <c r="FY56" i="7"/>
  <c r="FX56" i="7"/>
  <c r="FW56" i="7"/>
  <c r="FV56" i="7"/>
  <c r="FU56" i="7"/>
  <c r="FT56" i="7"/>
  <c r="FS56" i="7"/>
  <c r="FR56" i="7"/>
  <c r="FQ56" i="7"/>
  <c r="FP56" i="7"/>
  <c r="FO56" i="7"/>
  <c r="FN56" i="7"/>
  <c r="FM56" i="7"/>
  <c r="FL56" i="7"/>
  <c r="FK56" i="7"/>
  <c r="FJ56" i="7"/>
  <c r="FI56" i="7"/>
  <c r="FH56" i="7"/>
  <c r="FG56" i="7"/>
  <c r="FF56" i="7"/>
  <c r="FE56" i="7"/>
  <c r="FD56" i="7"/>
  <c r="FC56" i="7"/>
  <c r="FB56" i="7"/>
  <c r="FA56" i="7"/>
  <c r="EZ56" i="7"/>
  <c r="EY56" i="7"/>
  <c r="EW56" i="7"/>
  <c r="EV56" i="7"/>
  <c r="EU56" i="7"/>
  <c r="ET56" i="7"/>
  <c r="ES56" i="7"/>
  <c r="HF55" i="7"/>
  <c r="HE55" i="7"/>
  <c r="HD55" i="7"/>
  <c r="HB55" i="7"/>
  <c r="HA55" i="7"/>
  <c r="GL55" i="7"/>
  <c r="GB55" i="7"/>
  <c r="GA55" i="7"/>
  <c r="FZ55" i="7"/>
  <c r="FY55" i="7"/>
  <c r="FX55" i="7"/>
  <c r="FW55" i="7"/>
  <c r="FV55" i="7"/>
  <c r="FU55" i="7"/>
  <c r="FT55" i="7"/>
  <c r="FS55" i="7"/>
  <c r="FR55" i="7"/>
  <c r="FQ55" i="7"/>
  <c r="FP55" i="7"/>
  <c r="FO55" i="7"/>
  <c r="FN55" i="7"/>
  <c r="FM55" i="7"/>
  <c r="FL55" i="7"/>
  <c r="FK55" i="7"/>
  <c r="FJ55" i="7"/>
  <c r="FI55" i="7"/>
  <c r="FH55" i="7"/>
  <c r="FG55" i="7"/>
  <c r="FF55" i="7"/>
  <c r="FE55" i="7"/>
  <c r="FD55" i="7"/>
  <c r="FC55" i="7"/>
  <c r="FB55" i="7"/>
  <c r="FA55" i="7"/>
  <c r="EZ55" i="7"/>
  <c r="EY55" i="7"/>
  <c r="EW55" i="7"/>
  <c r="EV55" i="7"/>
  <c r="EU55" i="7"/>
  <c r="ET55" i="7"/>
  <c r="ES55" i="7"/>
  <c r="HF54" i="7"/>
  <c r="HE54" i="7"/>
  <c r="HD54" i="7"/>
  <c r="HB54" i="7"/>
  <c r="HA54" i="7"/>
  <c r="GL54" i="7"/>
  <c r="GB54" i="7"/>
  <c r="GA54" i="7"/>
  <c r="FZ54" i="7"/>
  <c r="FY54" i="7"/>
  <c r="FX54" i="7"/>
  <c r="FW54" i="7"/>
  <c r="FV54" i="7"/>
  <c r="FU54" i="7"/>
  <c r="FT54" i="7"/>
  <c r="FS54" i="7"/>
  <c r="FR54" i="7"/>
  <c r="FQ54" i="7"/>
  <c r="FP54" i="7"/>
  <c r="FO54" i="7"/>
  <c r="FN54" i="7"/>
  <c r="FM54" i="7"/>
  <c r="FL54" i="7"/>
  <c r="FK54" i="7"/>
  <c r="FJ54" i="7"/>
  <c r="FI54" i="7"/>
  <c r="FH54" i="7"/>
  <c r="FG54" i="7"/>
  <c r="FF54" i="7"/>
  <c r="FE54" i="7"/>
  <c r="FD54" i="7"/>
  <c r="FC54" i="7"/>
  <c r="FB54" i="7"/>
  <c r="FA54" i="7"/>
  <c r="EZ54" i="7"/>
  <c r="EY54" i="7"/>
  <c r="EW54" i="7"/>
  <c r="EV54" i="7"/>
  <c r="EU54" i="7"/>
  <c r="ET54" i="7"/>
  <c r="ES54" i="7"/>
  <c r="GE54" i="7" s="1"/>
  <c r="HF53" i="7"/>
  <c r="HE53" i="7"/>
  <c r="HD53" i="7"/>
  <c r="HB53" i="7"/>
  <c r="HA53" i="7"/>
  <c r="GL53" i="7"/>
  <c r="GB53" i="7"/>
  <c r="GA53" i="7"/>
  <c r="FZ53" i="7"/>
  <c r="FY53" i="7"/>
  <c r="FX53" i="7"/>
  <c r="FW53" i="7"/>
  <c r="FV53" i="7"/>
  <c r="FU53" i="7"/>
  <c r="FT53" i="7"/>
  <c r="FS53" i="7"/>
  <c r="FR53" i="7"/>
  <c r="FQ53" i="7"/>
  <c r="FP53" i="7"/>
  <c r="FO53" i="7"/>
  <c r="FN53" i="7"/>
  <c r="FM53" i="7"/>
  <c r="FL53" i="7"/>
  <c r="FK53" i="7"/>
  <c r="FJ53" i="7"/>
  <c r="FI53" i="7"/>
  <c r="FH53" i="7"/>
  <c r="FG53" i="7"/>
  <c r="FF53" i="7"/>
  <c r="FE53" i="7"/>
  <c r="FD53" i="7"/>
  <c r="FC53" i="7"/>
  <c r="FB53" i="7"/>
  <c r="FA53" i="7"/>
  <c r="EZ53" i="7"/>
  <c r="EY53" i="7"/>
  <c r="EW53" i="7"/>
  <c r="EV53" i="7"/>
  <c r="EU53" i="7"/>
  <c r="ET53" i="7"/>
  <c r="ES53" i="7"/>
  <c r="HF52" i="7"/>
  <c r="HE52" i="7"/>
  <c r="HD52" i="7"/>
  <c r="HB52" i="7"/>
  <c r="HA52" i="7"/>
  <c r="GL52" i="7"/>
  <c r="GB52" i="7"/>
  <c r="GA52" i="7"/>
  <c r="FZ52" i="7"/>
  <c r="FY52" i="7"/>
  <c r="FX52" i="7"/>
  <c r="FW52" i="7"/>
  <c r="FV52" i="7"/>
  <c r="FU52" i="7"/>
  <c r="FT52" i="7"/>
  <c r="FS52" i="7"/>
  <c r="FR52" i="7"/>
  <c r="FQ52" i="7"/>
  <c r="FP52" i="7"/>
  <c r="FO52" i="7"/>
  <c r="FN52" i="7"/>
  <c r="FM52" i="7"/>
  <c r="FL52" i="7"/>
  <c r="FK52" i="7"/>
  <c r="FJ52" i="7"/>
  <c r="FI52" i="7"/>
  <c r="FH52" i="7"/>
  <c r="FG52" i="7"/>
  <c r="FF52" i="7"/>
  <c r="FE52" i="7"/>
  <c r="FD52" i="7"/>
  <c r="FC52" i="7"/>
  <c r="FB52" i="7"/>
  <c r="FA52" i="7"/>
  <c r="EZ52" i="7"/>
  <c r="EY52" i="7"/>
  <c r="EW52" i="7"/>
  <c r="EV52" i="7"/>
  <c r="EU52" i="7"/>
  <c r="ET52" i="7"/>
  <c r="ES52" i="7"/>
  <c r="HF51" i="7"/>
  <c r="HE51" i="7"/>
  <c r="HD51" i="7"/>
  <c r="HB51" i="7"/>
  <c r="HA51" i="7"/>
  <c r="GL51" i="7"/>
  <c r="GB51" i="7"/>
  <c r="GA51" i="7"/>
  <c r="FZ51" i="7"/>
  <c r="FY51" i="7"/>
  <c r="FX51" i="7"/>
  <c r="FW51" i="7"/>
  <c r="FV51" i="7"/>
  <c r="FU51" i="7"/>
  <c r="FT51" i="7"/>
  <c r="FS51" i="7"/>
  <c r="FR51" i="7"/>
  <c r="FQ51" i="7"/>
  <c r="FP51" i="7"/>
  <c r="FO51" i="7"/>
  <c r="FN51" i="7"/>
  <c r="FM51" i="7"/>
  <c r="FL51" i="7"/>
  <c r="FK51" i="7"/>
  <c r="FJ51" i="7"/>
  <c r="FI51" i="7"/>
  <c r="FH51" i="7"/>
  <c r="FG51" i="7"/>
  <c r="FF51" i="7"/>
  <c r="FE51" i="7"/>
  <c r="FD51" i="7"/>
  <c r="FC51" i="7"/>
  <c r="FB51" i="7"/>
  <c r="FA51" i="7"/>
  <c r="EZ51" i="7"/>
  <c r="EY51" i="7"/>
  <c r="EW51" i="7"/>
  <c r="EV51" i="7"/>
  <c r="EU51" i="7"/>
  <c r="ET51" i="7"/>
  <c r="ES51" i="7"/>
  <c r="HF50" i="7"/>
  <c r="HE50" i="7"/>
  <c r="HD50" i="7"/>
  <c r="HB50" i="7"/>
  <c r="HA50" i="7"/>
  <c r="GL50" i="7"/>
  <c r="GB50" i="7"/>
  <c r="GA50" i="7"/>
  <c r="FZ50" i="7"/>
  <c r="FY50" i="7"/>
  <c r="FX50" i="7"/>
  <c r="FW50" i="7"/>
  <c r="FV50" i="7"/>
  <c r="FU50" i="7"/>
  <c r="FT50" i="7"/>
  <c r="FS50" i="7"/>
  <c r="FR50" i="7"/>
  <c r="FQ50" i="7"/>
  <c r="FP50" i="7"/>
  <c r="FO50" i="7"/>
  <c r="FN50" i="7"/>
  <c r="FM50" i="7"/>
  <c r="FL50" i="7"/>
  <c r="FK50" i="7"/>
  <c r="FJ50" i="7"/>
  <c r="FI50" i="7"/>
  <c r="FH50" i="7"/>
  <c r="FG50" i="7"/>
  <c r="FF50" i="7"/>
  <c r="FE50" i="7"/>
  <c r="FD50" i="7"/>
  <c r="FC50" i="7"/>
  <c r="FB50" i="7"/>
  <c r="FA50" i="7"/>
  <c r="EZ50" i="7"/>
  <c r="EY50" i="7"/>
  <c r="EW50" i="7"/>
  <c r="EV50" i="7"/>
  <c r="EU50" i="7"/>
  <c r="ET50" i="7"/>
  <c r="ES50" i="7"/>
  <c r="HF49" i="7"/>
  <c r="HE49" i="7"/>
  <c r="HD49" i="7"/>
  <c r="HB49" i="7"/>
  <c r="HA49" i="7"/>
  <c r="GL49" i="7"/>
  <c r="GB49" i="7"/>
  <c r="GA49" i="7"/>
  <c r="FZ49" i="7"/>
  <c r="FY49" i="7"/>
  <c r="FX49" i="7"/>
  <c r="FW49" i="7"/>
  <c r="FV49" i="7"/>
  <c r="FU49" i="7"/>
  <c r="FT49" i="7"/>
  <c r="FS49" i="7"/>
  <c r="FR49" i="7"/>
  <c r="FQ49" i="7"/>
  <c r="FP49" i="7"/>
  <c r="FO49" i="7"/>
  <c r="FN49" i="7"/>
  <c r="FM49" i="7"/>
  <c r="FL49" i="7"/>
  <c r="FK49" i="7"/>
  <c r="FJ49" i="7"/>
  <c r="FI49" i="7"/>
  <c r="FH49" i="7"/>
  <c r="FG49" i="7"/>
  <c r="FF49" i="7"/>
  <c r="FE49" i="7"/>
  <c r="FD49" i="7"/>
  <c r="FC49" i="7"/>
  <c r="FB49" i="7"/>
  <c r="FA49" i="7"/>
  <c r="EZ49" i="7"/>
  <c r="EY49" i="7"/>
  <c r="EW49" i="7"/>
  <c r="EV49" i="7"/>
  <c r="EU49" i="7"/>
  <c r="ET49" i="7"/>
  <c r="ES49" i="7"/>
  <c r="HF48" i="7"/>
  <c r="HE48" i="7"/>
  <c r="HD48" i="7"/>
  <c r="HB48" i="7"/>
  <c r="HA48" i="7"/>
  <c r="GL48" i="7"/>
  <c r="GB48" i="7"/>
  <c r="GA48" i="7"/>
  <c r="FZ48" i="7"/>
  <c r="FY48" i="7"/>
  <c r="FX48" i="7"/>
  <c r="FW48" i="7"/>
  <c r="FV48" i="7"/>
  <c r="FU48" i="7"/>
  <c r="FT48" i="7"/>
  <c r="FS48" i="7"/>
  <c r="FR48" i="7"/>
  <c r="FQ48" i="7"/>
  <c r="FP48" i="7"/>
  <c r="FO48" i="7"/>
  <c r="FN48" i="7"/>
  <c r="FM48" i="7"/>
  <c r="FL48" i="7"/>
  <c r="FK48" i="7"/>
  <c r="FJ48" i="7"/>
  <c r="FI48" i="7"/>
  <c r="FH48" i="7"/>
  <c r="FG48" i="7"/>
  <c r="FF48" i="7"/>
  <c r="FE48" i="7"/>
  <c r="FD48" i="7"/>
  <c r="FC48" i="7"/>
  <c r="FB48" i="7"/>
  <c r="FA48" i="7"/>
  <c r="EZ48" i="7"/>
  <c r="EY48" i="7"/>
  <c r="EW48" i="7"/>
  <c r="EV48" i="7"/>
  <c r="EU48" i="7"/>
  <c r="ET48" i="7"/>
  <c r="ES48" i="7"/>
  <c r="HF47" i="7"/>
  <c r="HE47" i="7"/>
  <c r="HD47" i="7"/>
  <c r="HB47" i="7"/>
  <c r="HA47" i="7"/>
  <c r="GL47" i="7"/>
  <c r="GB47" i="7"/>
  <c r="GA47" i="7"/>
  <c r="FZ47" i="7"/>
  <c r="FY47" i="7"/>
  <c r="FX47" i="7"/>
  <c r="FW47" i="7"/>
  <c r="FV47" i="7"/>
  <c r="FU47" i="7"/>
  <c r="FT47" i="7"/>
  <c r="FS47" i="7"/>
  <c r="FR47" i="7"/>
  <c r="FQ47" i="7"/>
  <c r="FP47" i="7"/>
  <c r="FO47" i="7"/>
  <c r="FN47" i="7"/>
  <c r="FM47" i="7"/>
  <c r="FL47" i="7"/>
  <c r="FK47" i="7"/>
  <c r="FJ47" i="7"/>
  <c r="FI47" i="7"/>
  <c r="FH47" i="7"/>
  <c r="FG47" i="7"/>
  <c r="FF47" i="7"/>
  <c r="FE47" i="7"/>
  <c r="FD47" i="7"/>
  <c r="FC47" i="7"/>
  <c r="FB47" i="7"/>
  <c r="FA47" i="7"/>
  <c r="EZ47" i="7"/>
  <c r="EY47" i="7"/>
  <c r="EW47" i="7"/>
  <c r="EV47" i="7"/>
  <c r="EU47" i="7"/>
  <c r="ET47" i="7"/>
  <c r="ES47" i="7"/>
  <c r="HF46" i="7"/>
  <c r="HE46" i="7"/>
  <c r="HD46" i="7"/>
  <c r="HB46" i="7"/>
  <c r="HA46" i="7"/>
  <c r="GL46" i="7"/>
  <c r="GB46" i="7"/>
  <c r="GA46" i="7"/>
  <c r="FZ46" i="7"/>
  <c r="FY46" i="7"/>
  <c r="FX46" i="7"/>
  <c r="FW46" i="7"/>
  <c r="FV46" i="7"/>
  <c r="FU46" i="7"/>
  <c r="FT46" i="7"/>
  <c r="FS46" i="7"/>
  <c r="FR46" i="7"/>
  <c r="FQ46" i="7"/>
  <c r="FP46" i="7"/>
  <c r="FO46" i="7"/>
  <c r="FN46" i="7"/>
  <c r="FM46" i="7"/>
  <c r="FL46" i="7"/>
  <c r="FK46" i="7"/>
  <c r="FJ46" i="7"/>
  <c r="FI46" i="7"/>
  <c r="FH46" i="7"/>
  <c r="FG46" i="7"/>
  <c r="FF46" i="7"/>
  <c r="FE46" i="7"/>
  <c r="FD46" i="7"/>
  <c r="FC46" i="7"/>
  <c r="FB46" i="7"/>
  <c r="FA46" i="7"/>
  <c r="EZ46" i="7"/>
  <c r="EY46" i="7"/>
  <c r="EW46" i="7"/>
  <c r="EV46" i="7"/>
  <c r="EU46" i="7"/>
  <c r="ET46" i="7"/>
  <c r="ES46" i="7"/>
  <c r="HF45" i="7"/>
  <c r="HE45" i="7"/>
  <c r="HD45" i="7"/>
  <c r="HB45" i="7"/>
  <c r="HA45" i="7"/>
  <c r="GL45" i="7"/>
  <c r="GB45" i="7"/>
  <c r="GA45" i="7"/>
  <c r="FZ45" i="7"/>
  <c r="FY45" i="7"/>
  <c r="FX45" i="7"/>
  <c r="FW45" i="7"/>
  <c r="FV45" i="7"/>
  <c r="FU45" i="7"/>
  <c r="FT45" i="7"/>
  <c r="FS45" i="7"/>
  <c r="FR45" i="7"/>
  <c r="FQ45" i="7"/>
  <c r="FP45" i="7"/>
  <c r="FO45" i="7"/>
  <c r="FN45" i="7"/>
  <c r="FM45" i="7"/>
  <c r="FL45" i="7"/>
  <c r="FK45" i="7"/>
  <c r="FJ45" i="7"/>
  <c r="FI45" i="7"/>
  <c r="FH45" i="7"/>
  <c r="FG45" i="7"/>
  <c r="FF45" i="7"/>
  <c r="FE45" i="7"/>
  <c r="FD45" i="7"/>
  <c r="FC45" i="7"/>
  <c r="FB45" i="7"/>
  <c r="FA45" i="7"/>
  <c r="EZ45" i="7"/>
  <c r="EY45" i="7"/>
  <c r="EW45" i="7"/>
  <c r="EV45" i="7"/>
  <c r="EU45" i="7"/>
  <c r="ET45" i="7"/>
  <c r="ES45" i="7"/>
  <c r="HF44" i="7"/>
  <c r="HE44" i="7"/>
  <c r="HD44" i="7"/>
  <c r="HB44" i="7"/>
  <c r="HA44" i="7"/>
  <c r="GL44" i="7"/>
  <c r="GB44" i="7"/>
  <c r="GA44" i="7"/>
  <c r="FZ44" i="7"/>
  <c r="FY44" i="7"/>
  <c r="FX44" i="7"/>
  <c r="FW44" i="7"/>
  <c r="FV44" i="7"/>
  <c r="FU44" i="7"/>
  <c r="FT44" i="7"/>
  <c r="FS44" i="7"/>
  <c r="FR44" i="7"/>
  <c r="FQ44" i="7"/>
  <c r="FP44" i="7"/>
  <c r="FO44" i="7"/>
  <c r="FN44" i="7"/>
  <c r="FM44" i="7"/>
  <c r="FL44" i="7"/>
  <c r="FK44" i="7"/>
  <c r="FJ44" i="7"/>
  <c r="FI44" i="7"/>
  <c r="FH44" i="7"/>
  <c r="FG44" i="7"/>
  <c r="FF44" i="7"/>
  <c r="FE44" i="7"/>
  <c r="FD44" i="7"/>
  <c r="FC44" i="7"/>
  <c r="FB44" i="7"/>
  <c r="FA44" i="7"/>
  <c r="EZ44" i="7"/>
  <c r="EY44" i="7"/>
  <c r="EW44" i="7"/>
  <c r="EV44" i="7"/>
  <c r="EU44" i="7"/>
  <c r="ET44" i="7"/>
  <c r="ES44" i="7"/>
  <c r="HF43" i="7"/>
  <c r="HE43" i="7"/>
  <c r="HD43" i="7"/>
  <c r="HB43" i="7"/>
  <c r="HA43" i="7"/>
  <c r="GL43" i="7"/>
  <c r="GB43" i="7"/>
  <c r="GA43" i="7"/>
  <c r="FZ43" i="7"/>
  <c r="FY43" i="7"/>
  <c r="FX43" i="7"/>
  <c r="FW43" i="7"/>
  <c r="FV43" i="7"/>
  <c r="FU43" i="7"/>
  <c r="FT43" i="7"/>
  <c r="FS43" i="7"/>
  <c r="FR43" i="7"/>
  <c r="FQ43" i="7"/>
  <c r="FP43" i="7"/>
  <c r="FO43" i="7"/>
  <c r="FN43" i="7"/>
  <c r="FM43" i="7"/>
  <c r="FL43" i="7"/>
  <c r="FK43" i="7"/>
  <c r="FJ43" i="7"/>
  <c r="FI43" i="7"/>
  <c r="FH43" i="7"/>
  <c r="FG43" i="7"/>
  <c r="FF43" i="7"/>
  <c r="FE43" i="7"/>
  <c r="FD43" i="7"/>
  <c r="FC43" i="7"/>
  <c r="FB43" i="7"/>
  <c r="FA43" i="7"/>
  <c r="EZ43" i="7"/>
  <c r="EY43" i="7"/>
  <c r="EW43" i="7"/>
  <c r="EV43" i="7"/>
  <c r="EU43" i="7"/>
  <c r="ET43" i="7"/>
  <c r="ES43" i="7"/>
  <c r="HF42" i="7"/>
  <c r="HE42" i="7"/>
  <c r="HD42" i="7"/>
  <c r="HB42" i="7"/>
  <c r="HA42" i="7"/>
  <c r="GL42" i="7"/>
  <c r="GB42" i="7"/>
  <c r="GA42" i="7"/>
  <c r="FZ42" i="7"/>
  <c r="FY42" i="7"/>
  <c r="FX42" i="7"/>
  <c r="FW42" i="7"/>
  <c r="FV42" i="7"/>
  <c r="FU42" i="7"/>
  <c r="FT42" i="7"/>
  <c r="FS42" i="7"/>
  <c r="FR42" i="7"/>
  <c r="FQ42" i="7"/>
  <c r="FP42" i="7"/>
  <c r="FO42" i="7"/>
  <c r="FN42" i="7"/>
  <c r="FM42" i="7"/>
  <c r="FL42" i="7"/>
  <c r="FK42" i="7"/>
  <c r="FJ42" i="7"/>
  <c r="FI42" i="7"/>
  <c r="FH42" i="7"/>
  <c r="FG42" i="7"/>
  <c r="FF42" i="7"/>
  <c r="FE42" i="7"/>
  <c r="FD42" i="7"/>
  <c r="FC42" i="7"/>
  <c r="FB42" i="7"/>
  <c r="FA42" i="7"/>
  <c r="EZ42" i="7"/>
  <c r="EY42" i="7"/>
  <c r="EW42" i="7"/>
  <c r="EV42" i="7"/>
  <c r="EU42" i="7"/>
  <c r="ET42" i="7"/>
  <c r="ES42" i="7"/>
  <c r="HF41" i="7"/>
  <c r="HE41" i="7"/>
  <c r="HD41" i="7"/>
  <c r="HB41" i="7"/>
  <c r="HA41" i="7"/>
  <c r="GL41" i="7"/>
  <c r="GB41" i="7"/>
  <c r="GA41" i="7"/>
  <c r="FZ41" i="7"/>
  <c r="FY41" i="7"/>
  <c r="FX41" i="7"/>
  <c r="FW41" i="7"/>
  <c r="FV41" i="7"/>
  <c r="FU41" i="7"/>
  <c r="FT41" i="7"/>
  <c r="FS41" i="7"/>
  <c r="FR41" i="7"/>
  <c r="FQ41" i="7"/>
  <c r="FP41" i="7"/>
  <c r="FO41" i="7"/>
  <c r="FN41" i="7"/>
  <c r="FM41" i="7"/>
  <c r="FL41" i="7"/>
  <c r="FK41" i="7"/>
  <c r="FJ41" i="7"/>
  <c r="FI41" i="7"/>
  <c r="FH41" i="7"/>
  <c r="FG41" i="7"/>
  <c r="FF41" i="7"/>
  <c r="FE41" i="7"/>
  <c r="FD41" i="7"/>
  <c r="FC41" i="7"/>
  <c r="FB41" i="7"/>
  <c r="FA41" i="7"/>
  <c r="EZ41" i="7"/>
  <c r="EY41" i="7"/>
  <c r="EW41" i="7"/>
  <c r="EV41" i="7"/>
  <c r="EU41" i="7"/>
  <c r="ET41" i="7"/>
  <c r="ES41" i="7"/>
  <c r="HF40" i="7"/>
  <c r="HE40" i="7"/>
  <c r="HD40" i="7"/>
  <c r="HB40" i="7"/>
  <c r="HA40" i="7"/>
  <c r="GL40" i="7"/>
  <c r="GB40" i="7"/>
  <c r="GA40" i="7"/>
  <c r="FZ40" i="7"/>
  <c r="FY40" i="7"/>
  <c r="FX40" i="7"/>
  <c r="FW40" i="7"/>
  <c r="FV40" i="7"/>
  <c r="FU40" i="7"/>
  <c r="FT40" i="7"/>
  <c r="FS40" i="7"/>
  <c r="FR40" i="7"/>
  <c r="FQ40" i="7"/>
  <c r="FP40" i="7"/>
  <c r="FO40" i="7"/>
  <c r="FN40" i="7"/>
  <c r="FM40" i="7"/>
  <c r="FL40" i="7"/>
  <c r="FK40" i="7"/>
  <c r="FJ40" i="7"/>
  <c r="FI40" i="7"/>
  <c r="FH40" i="7"/>
  <c r="FG40" i="7"/>
  <c r="FF40" i="7"/>
  <c r="FE40" i="7"/>
  <c r="FD40" i="7"/>
  <c r="FC40" i="7"/>
  <c r="FB40" i="7"/>
  <c r="FA40" i="7"/>
  <c r="EZ40" i="7"/>
  <c r="EY40" i="7"/>
  <c r="EW40" i="7"/>
  <c r="EV40" i="7"/>
  <c r="EU40" i="7"/>
  <c r="ET40" i="7"/>
  <c r="ES40" i="7"/>
  <c r="GE40" i="7" s="1"/>
  <c r="HF39" i="7"/>
  <c r="HE39" i="7"/>
  <c r="HD39" i="7"/>
  <c r="HB39" i="7"/>
  <c r="HA39" i="7"/>
  <c r="GL39" i="7"/>
  <c r="GB39" i="7"/>
  <c r="GA39" i="7"/>
  <c r="FZ39" i="7"/>
  <c r="FY39" i="7"/>
  <c r="FX39" i="7"/>
  <c r="FW39" i="7"/>
  <c r="FV39" i="7"/>
  <c r="FU39" i="7"/>
  <c r="FT39" i="7"/>
  <c r="FS39" i="7"/>
  <c r="FR39" i="7"/>
  <c r="FQ39" i="7"/>
  <c r="FP39" i="7"/>
  <c r="FO39" i="7"/>
  <c r="FN39" i="7"/>
  <c r="FM39" i="7"/>
  <c r="FL39" i="7"/>
  <c r="FK39" i="7"/>
  <c r="FJ39" i="7"/>
  <c r="FI39" i="7"/>
  <c r="FH39" i="7"/>
  <c r="FG39" i="7"/>
  <c r="FF39" i="7"/>
  <c r="FE39" i="7"/>
  <c r="FD39" i="7"/>
  <c r="FC39" i="7"/>
  <c r="FB39" i="7"/>
  <c r="FA39" i="7"/>
  <c r="EZ39" i="7"/>
  <c r="EY39" i="7"/>
  <c r="EW39" i="7"/>
  <c r="EV39" i="7"/>
  <c r="EU39" i="7"/>
  <c r="ET39" i="7"/>
  <c r="ES39" i="7"/>
  <c r="HF38" i="7"/>
  <c r="HE38" i="7"/>
  <c r="HD38" i="7"/>
  <c r="HB38" i="7"/>
  <c r="HA38" i="7"/>
  <c r="GL38" i="7"/>
  <c r="GB38" i="7"/>
  <c r="GA38" i="7"/>
  <c r="FZ38" i="7"/>
  <c r="FY38" i="7"/>
  <c r="FX38" i="7"/>
  <c r="FW38" i="7"/>
  <c r="FV38" i="7"/>
  <c r="FU38" i="7"/>
  <c r="FT38" i="7"/>
  <c r="FS38" i="7"/>
  <c r="FR38" i="7"/>
  <c r="FQ38" i="7"/>
  <c r="FP38" i="7"/>
  <c r="FO38" i="7"/>
  <c r="FN38" i="7"/>
  <c r="FM38" i="7"/>
  <c r="FL38" i="7"/>
  <c r="FK38" i="7"/>
  <c r="FJ38" i="7"/>
  <c r="FI38" i="7"/>
  <c r="FH38" i="7"/>
  <c r="FG38" i="7"/>
  <c r="FF38" i="7"/>
  <c r="FE38" i="7"/>
  <c r="FD38" i="7"/>
  <c r="FC38" i="7"/>
  <c r="FB38" i="7"/>
  <c r="FA38" i="7"/>
  <c r="EZ38" i="7"/>
  <c r="EY38" i="7"/>
  <c r="EW38" i="7"/>
  <c r="EV38" i="7"/>
  <c r="EU38" i="7"/>
  <c r="ET38" i="7"/>
  <c r="ES38" i="7"/>
  <c r="HF37" i="7"/>
  <c r="HE37" i="7"/>
  <c r="HD37" i="7"/>
  <c r="HB37" i="7"/>
  <c r="HA37" i="7"/>
  <c r="GL37" i="7"/>
  <c r="GB37" i="7"/>
  <c r="GA37" i="7"/>
  <c r="FZ37" i="7"/>
  <c r="FY37" i="7"/>
  <c r="FX37" i="7"/>
  <c r="FW37" i="7"/>
  <c r="FV37" i="7"/>
  <c r="FU37" i="7"/>
  <c r="FT37" i="7"/>
  <c r="FS37" i="7"/>
  <c r="FR37" i="7"/>
  <c r="FQ37" i="7"/>
  <c r="FP37" i="7"/>
  <c r="FO37" i="7"/>
  <c r="FN37" i="7"/>
  <c r="FM37" i="7"/>
  <c r="FL37" i="7"/>
  <c r="FK37" i="7"/>
  <c r="FJ37" i="7"/>
  <c r="FI37" i="7"/>
  <c r="FH37" i="7"/>
  <c r="FG37" i="7"/>
  <c r="FF37" i="7"/>
  <c r="FE37" i="7"/>
  <c r="FD37" i="7"/>
  <c r="FC37" i="7"/>
  <c r="FB37" i="7"/>
  <c r="FA37" i="7"/>
  <c r="EZ37" i="7"/>
  <c r="EY37" i="7"/>
  <c r="EW37" i="7"/>
  <c r="EV37" i="7"/>
  <c r="EU37" i="7"/>
  <c r="ET37" i="7"/>
  <c r="ES37" i="7"/>
  <c r="HF36" i="7"/>
  <c r="HE36" i="7"/>
  <c r="HD36" i="7"/>
  <c r="HB36" i="7"/>
  <c r="HA36" i="7"/>
  <c r="GL36" i="7"/>
  <c r="GB36" i="7"/>
  <c r="GA36" i="7"/>
  <c r="FZ36" i="7"/>
  <c r="FY36" i="7"/>
  <c r="FX36" i="7"/>
  <c r="FW36" i="7"/>
  <c r="FV36" i="7"/>
  <c r="FU36" i="7"/>
  <c r="FT36" i="7"/>
  <c r="FS36" i="7"/>
  <c r="FR36" i="7"/>
  <c r="FQ36" i="7"/>
  <c r="FP36" i="7"/>
  <c r="FO36" i="7"/>
  <c r="FN36" i="7"/>
  <c r="FM36" i="7"/>
  <c r="FL36" i="7"/>
  <c r="FK36" i="7"/>
  <c r="FJ36" i="7"/>
  <c r="FI36" i="7"/>
  <c r="FH36" i="7"/>
  <c r="FG36" i="7"/>
  <c r="FF36" i="7"/>
  <c r="FE36" i="7"/>
  <c r="FD36" i="7"/>
  <c r="FC36" i="7"/>
  <c r="FB36" i="7"/>
  <c r="FA36" i="7"/>
  <c r="EZ36" i="7"/>
  <c r="EY36" i="7"/>
  <c r="EW36" i="7"/>
  <c r="EV36" i="7"/>
  <c r="EU36" i="7"/>
  <c r="ET36" i="7"/>
  <c r="ES36" i="7"/>
  <c r="GE36" i="7" s="1"/>
  <c r="HF35" i="7"/>
  <c r="HE35" i="7"/>
  <c r="HD35" i="7"/>
  <c r="HB35" i="7"/>
  <c r="HA35" i="7"/>
  <c r="GL35" i="7"/>
  <c r="GB35" i="7"/>
  <c r="GA35" i="7"/>
  <c r="FZ35" i="7"/>
  <c r="FY35" i="7"/>
  <c r="FX35" i="7"/>
  <c r="FW35" i="7"/>
  <c r="FV35" i="7"/>
  <c r="FU35" i="7"/>
  <c r="FT35" i="7"/>
  <c r="FS35" i="7"/>
  <c r="FR35" i="7"/>
  <c r="FQ35" i="7"/>
  <c r="FP35" i="7"/>
  <c r="FO35" i="7"/>
  <c r="FN35" i="7"/>
  <c r="FM35" i="7"/>
  <c r="FL35" i="7"/>
  <c r="FK35" i="7"/>
  <c r="FJ35" i="7"/>
  <c r="FI35" i="7"/>
  <c r="FH35" i="7"/>
  <c r="FG35" i="7"/>
  <c r="FF35" i="7"/>
  <c r="FE35" i="7"/>
  <c r="FD35" i="7"/>
  <c r="FC35" i="7"/>
  <c r="FB35" i="7"/>
  <c r="FA35" i="7"/>
  <c r="EZ35" i="7"/>
  <c r="EY35" i="7"/>
  <c r="EW35" i="7"/>
  <c r="EV35" i="7"/>
  <c r="EU35" i="7"/>
  <c r="ET35" i="7"/>
  <c r="ES35" i="7"/>
  <c r="HF34" i="7"/>
  <c r="HE34" i="7"/>
  <c r="HD34" i="7"/>
  <c r="HB34" i="7"/>
  <c r="HA34" i="7"/>
  <c r="GL34" i="7"/>
  <c r="GB34" i="7"/>
  <c r="GA34" i="7"/>
  <c r="FZ34" i="7"/>
  <c r="FY34" i="7"/>
  <c r="FX34" i="7"/>
  <c r="FW34" i="7"/>
  <c r="FV34" i="7"/>
  <c r="FU34" i="7"/>
  <c r="FT34" i="7"/>
  <c r="FS34" i="7"/>
  <c r="FR34" i="7"/>
  <c r="FQ34" i="7"/>
  <c r="FP34" i="7"/>
  <c r="FO34" i="7"/>
  <c r="FN34" i="7"/>
  <c r="FM34" i="7"/>
  <c r="FL34" i="7"/>
  <c r="FK34" i="7"/>
  <c r="FJ34" i="7"/>
  <c r="FI34" i="7"/>
  <c r="FH34" i="7"/>
  <c r="FG34" i="7"/>
  <c r="FF34" i="7"/>
  <c r="FE34" i="7"/>
  <c r="FD34" i="7"/>
  <c r="FC34" i="7"/>
  <c r="FB34" i="7"/>
  <c r="FA34" i="7"/>
  <c r="EZ34" i="7"/>
  <c r="EY34" i="7"/>
  <c r="EW34" i="7"/>
  <c r="EV34" i="7"/>
  <c r="EU34" i="7"/>
  <c r="ET34" i="7"/>
  <c r="ES34" i="7"/>
  <c r="HF33" i="7"/>
  <c r="HE33" i="7"/>
  <c r="HD33" i="7"/>
  <c r="HB33" i="7"/>
  <c r="HA33" i="7"/>
  <c r="GL33" i="7"/>
  <c r="GB33" i="7"/>
  <c r="GA33" i="7"/>
  <c r="FZ33" i="7"/>
  <c r="FY33" i="7"/>
  <c r="FX33" i="7"/>
  <c r="FW33" i="7"/>
  <c r="FV33" i="7"/>
  <c r="FU33" i="7"/>
  <c r="FT33" i="7"/>
  <c r="FS33" i="7"/>
  <c r="FR33" i="7"/>
  <c r="FQ33" i="7"/>
  <c r="FP33" i="7"/>
  <c r="FO33" i="7"/>
  <c r="FN33" i="7"/>
  <c r="FM33" i="7"/>
  <c r="FL33" i="7"/>
  <c r="FK33" i="7"/>
  <c r="FJ33" i="7"/>
  <c r="FI33" i="7"/>
  <c r="FH33" i="7"/>
  <c r="FG33" i="7"/>
  <c r="FF33" i="7"/>
  <c r="FE33" i="7"/>
  <c r="FD33" i="7"/>
  <c r="FC33" i="7"/>
  <c r="FB33" i="7"/>
  <c r="FA33" i="7"/>
  <c r="EZ33" i="7"/>
  <c r="EY33" i="7"/>
  <c r="EW33" i="7"/>
  <c r="EV33" i="7"/>
  <c r="EU33" i="7"/>
  <c r="ET33" i="7"/>
  <c r="ES33" i="7"/>
  <c r="HF32" i="7"/>
  <c r="HE32" i="7"/>
  <c r="HD32" i="7"/>
  <c r="HB32" i="7"/>
  <c r="HA32" i="7"/>
  <c r="GL32" i="7"/>
  <c r="GB32" i="7"/>
  <c r="GA32" i="7"/>
  <c r="FZ32" i="7"/>
  <c r="FZ81" i="7" s="1"/>
  <c r="FY32" i="7"/>
  <c r="FX32" i="7"/>
  <c r="FW32" i="7"/>
  <c r="FV32" i="7"/>
  <c r="FV81" i="7" s="1"/>
  <c r="FU32" i="7"/>
  <c r="FT32" i="7"/>
  <c r="FS32" i="7"/>
  <c r="FR32" i="7"/>
  <c r="FR81" i="7" s="1"/>
  <c r="FQ32" i="7"/>
  <c r="FP32" i="7"/>
  <c r="FO32" i="7"/>
  <c r="FN32" i="7"/>
  <c r="FN81" i="7" s="1"/>
  <c r="FM32" i="7"/>
  <c r="FL32" i="7"/>
  <c r="FK32" i="7"/>
  <c r="FJ32" i="7"/>
  <c r="FJ81" i="7" s="1"/>
  <c r="FI32" i="7"/>
  <c r="FH32" i="7"/>
  <c r="FG32" i="7"/>
  <c r="FF32" i="7"/>
  <c r="FF81" i="7" s="1"/>
  <c r="FE32" i="7"/>
  <c r="FD32" i="7"/>
  <c r="FC32" i="7"/>
  <c r="FB32" i="7"/>
  <c r="FB81" i="7" s="1"/>
  <c r="FA32" i="7"/>
  <c r="EZ32" i="7"/>
  <c r="EY32" i="7"/>
  <c r="EW32" i="7"/>
  <c r="EV32" i="7"/>
  <c r="EU32" i="7"/>
  <c r="ET32" i="7"/>
  <c r="ES32" i="7"/>
  <c r="GH31" i="7" s="1"/>
  <c r="GL31" i="7"/>
  <c r="EX31" i="7"/>
  <c r="ER31" i="7"/>
  <c r="EQ31" i="7"/>
  <c r="EP31" i="7"/>
  <c r="EO31" i="7"/>
  <c r="EN31" i="7"/>
  <c r="EM31" i="7"/>
  <c r="EL31" i="7"/>
  <c r="EK31" i="7"/>
  <c r="EJ31" i="7"/>
  <c r="EI31" i="7"/>
  <c r="EH31" i="7"/>
  <c r="EG31" i="7"/>
  <c r="EF31" i="7"/>
  <c r="EE31" i="7"/>
  <c r="ED31" i="7"/>
  <c r="EC31" i="7"/>
  <c r="EB31" i="7"/>
  <c r="EA31" i="7"/>
  <c r="DZ31" i="7"/>
  <c r="DY31" i="7"/>
  <c r="DX31" i="7"/>
  <c r="DW31" i="7"/>
  <c r="DV31" i="7"/>
  <c r="DU31" i="7"/>
  <c r="DT31" i="7"/>
  <c r="DS31" i="7"/>
  <c r="DR31" i="7"/>
  <c r="DQ31" i="7"/>
  <c r="DP31" i="7"/>
  <c r="DO31" i="7"/>
  <c r="DN31" i="7"/>
  <c r="DM31" i="7"/>
  <c r="DL31" i="7"/>
  <c r="DK31" i="7"/>
  <c r="DJ31" i="7"/>
  <c r="DI31" i="7"/>
  <c r="DH31" i="7"/>
  <c r="DG31" i="7"/>
  <c r="DF31" i="7"/>
  <c r="DE31" i="7"/>
  <c r="DD31" i="7"/>
  <c r="DC31" i="7"/>
  <c r="DB31" i="7"/>
  <c r="DA31" i="7"/>
  <c r="CZ31" i="7"/>
  <c r="CY31" i="7"/>
  <c r="CX31" i="7"/>
  <c r="CW31" i="7"/>
  <c r="CV31" i="7"/>
  <c r="CU31" i="7"/>
  <c r="CT31" i="7"/>
  <c r="CS31" i="7"/>
  <c r="CR31" i="7"/>
  <c r="CQ31" i="7"/>
  <c r="CP31" i="7"/>
  <c r="CO31" i="7"/>
  <c r="CN31" i="7"/>
  <c r="CM31" i="7"/>
  <c r="CL31" i="7"/>
  <c r="CK31" i="7"/>
  <c r="CJ31" i="7"/>
  <c r="CI31" i="7"/>
  <c r="CH31" i="7"/>
  <c r="CG31" i="7"/>
  <c r="CF31" i="7"/>
  <c r="CE31" i="7"/>
  <c r="CD31" i="7"/>
  <c r="CC31" i="7"/>
  <c r="CB31" i="7"/>
  <c r="CA31" i="7"/>
  <c r="BZ31" i="7"/>
  <c r="BY31" i="7"/>
  <c r="BX31" i="7"/>
  <c r="BW31" i="7"/>
  <c r="BV31" i="7"/>
  <c r="BU31" i="7"/>
  <c r="BT31" i="7"/>
  <c r="BS31" i="7"/>
  <c r="BR31" i="7"/>
  <c r="BQ31" i="7"/>
  <c r="BP31" i="7"/>
  <c r="BO31" i="7"/>
  <c r="BN31" i="7"/>
  <c r="BM31" i="7"/>
  <c r="BL31" i="7"/>
  <c r="BK31" i="7"/>
  <c r="BJ31" i="7"/>
  <c r="BI31" i="7"/>
  <c r="BH31" i="7"/>
  <c r="BG31" i="7"/>
  <c r="BF31" i="7"/>
  <c r="BE31" i="7"/>
  <c r="BD31" i="7"/>
  <c r="BC31" i="7"/>
  <c r="BB31" i="7"/>
  <c r="BA31" i="7"/>
  <c r="AZ31" i="7"/>
  <c r="AY31" i="7"/>
  <c r="AX31" i="7"/>
  <c r="AW31" i="7"/>
  <c r="AV31" i="7"/>
  <c r="AU31" i="7"/>
  <c r="AT31" i="7"/>
  <c r="AS31" i="7"/>
  <c r="AR31" i="7"/>
  <c r="AQ31" i="7"/>
  <c r="AP31" i="7"/>
  <c r="AO31" i="7"/>
  <c r="AN31" i="7"/>
  <c r="GB31" i="7" s="1"/>
  <c r="AM31" i="7"/>
  <c r="GA31" i="7" s="1"/>
  <c r="AL31" i="7"/>
  <c r="FZ31" i="7" s="1"/>
  <c r="AK31" i="7"/>
  <c r="FY31" i="7" s="1"/>
  <c r="AJ31" i="7"/>
  <c r="FX31" i="7" s="1"/>
  <c r="AI31" i="7"/>
  <c r="FW31" i="7" s="1"/>
  <c r="AH31" i="7"/>
  <c r="FV31" i="7" s="1"/>
  <c r="AG31" i="7"/>
  <c r="FU31" i="7" s="1"/>
  <c r="AF31" i="7"/>
  <c r="FT31" i="7" s="1"/>
  <c r="AE31" i="7"/>
  <c r="FS31" i="7" s="1"/>
  <c r="AD31" i="7"/>
  <c r="FR31" i="7" s="1"/>
  <c r="AC31" i="7"/>
  <c r="FQ31" i="7" s="1"/>
  <c r="AB31" i="7"/>
  <c r="FP31" i="7" s="1"/>
  <c r="AA31" i="7"/>
  <c r="FO31" i="7" s="1"/>
  <c r="Z31" i="7"/>
  <c r="FN31" i="7" s="1"/>
  <c r="Y31" i="7"/>
  <c r="FM31" i="7" s="1"/>
  <c r="X31" i="7"/>
  <c r="FL31" i="7" s="1"/>
  <c r="W31" i="7"/>
  <c r="FK31" i="7" s="1"/>
  <c r="V31" i="7"/>
  <c r="FJ31" i="7" s="1"/>
  <c r="U31" i="7"/>
  <c r="FI31" i="7" s="1"/>
  <c r="T31" i="7"/>
  <c r="FH31" i="7" s="1"/>
  <c r="S31" i="7"/>
  <c r="FG31" i="7" s="1"/>
  <c r="R31" i="7"/>
  <c r="FF31" i="7" s="1"/>
  <c r="Q31" i="7"/>
  <c r="FE31" i="7" s="1"/>
  <c r="P31" i="7"/>
  <c r="FD31" i="7" s="1"/>
  <c r="O31" i="7"/>
  <c r="FC31" i="7" s="1"/>
  <c r="N31" i="7"/>
  <c r="FB31" i="7" s="1"/>
  <c r="M31" i="7"/>
  <c r="FA31" i="7" s="1"/>
  <c r="L31" i="7"/>
  <c r="EZ31" i="7" s="1"/>
  <c r="K31" i="7"/>
  <c r="EY31" i="7" s="1"/>
  <c r="J31" i="7"/>
  <c r="I31" i="7"/>
  <c r="EW31" i="7" s="1"/>
  <c r="H31" i="7"/>
  <c r="EV31" i="7" s="1"/>
  <c r="G31" i="7"/>
  <c r="EU31" i="7" s="1"/>
  <c r="F31" i="7"/>
  <c r="ET31" i="7" s="1"/>
  <c r="E31" i="7"/>
  <c r="ES31" i="7" s="1"/>
  <c r="GB30" i="7"/>
  <c r="GA30" i="7"/>
  <c r="FZ30" i="7"/>
  <c r="FY30" i="7"/>
  <c r="FX30" i="7"/>
  <c r="FW30" i="7"/>
  <c r="FV30" i="7"/>
  <c r="FU30" i="7"/>
  <c r="FT30" i="7"/>
  <c r="FS30" i="7"/>
  <c r="FR30" i="7"/>
  <c r="FQ30" i="7"/>
  <c r="FP30" i="7"/>
  <c r="FO30" i="7"/>
  <c r="FN30" i="7"/>
  <c r="FM30" i="7"/>
  <c r="FL30" i="7"/>
  <c r="FK30" i="7"/>
  <c r="FJ30" i="7"/>
  <c r="FI30" i="7"/>
  <c r="FH30" i="7"/>
  <c r="FG30" i="7"/>
  <c r="FF30" i="7"/>
  <c r="FE30" i="7"/>
  <c r="FD30" i="7"/>
  <c r="FC30" i="7"/>
  <c r="FB30" i="7"/>
  <c r="FA30" i="7"/>
  <c r="EZ30" i="7"/>
  <c r="EY30" i="7"/>
  <c r="EX30" i="7"/>
  <c r="EW30" i="7"/>
  <c r="EV30" i="7"/>
  <c r="EU30" i="7"/>
  <c r="ET30" i="7"/>
  <c r="ES30" i="7"/>
  <c r="GB29" i="7"/>
  <c r="GA29" i="7"/>
  <c r="FZ29" i="7"/>
  <c r="FY29" i="7"/>
  <c r="FX29" i="7"/>
  <c r="FW29" i="7"/>
  <c r="FV29" i="7"/>
  <c r="FU29" i="7"/>
  <c r="FT29" i="7"/>
  <c r="FS29" i="7"/>
  <c r="FR29" i="7"/>
  <c r="FQ29" i="7"/>
  <c r="FP29" i="7"/>
  <c r="FO29" i="7"/>
  <c r="FN29" i="7"/>
  <c r="FM29" i="7"/>
  <c r="FL29" i="7"/>
  <c r="FK29" i="7"/>
  <c r="FJ29" i="7"/>
  <c r="FI29" i="7"/>
  <c r="FH29" i="7"/>
  <c r="FG29" i="7"/>
  <c r="FF29" i="7"/>
  <c r="FE29" i="7"/>
  <c r="FD29" i="7"/>
  <c r="FC29" i="7"/>
  <c r="FB29" i="7"/>
  <c r="FA29" i="7"/>
  <c r="EZ29" i="7"/>
  <c r="EY29" i="7"/>
  <c r="EX29" i="7"/>
  <c r="EW29" i="7"/>
  <c r="EV29" i="7"/>
  <c r="EU29" i="7"/>
  <c r="ET29" i="7"/>
  <c r="ES29" i="7"/>
  <c r="GB28" i="7"/>
  <c r="GA28" i="7"/>
  <c r="FZ28" i="7"/>
  <c r="FY28" i="7"/>
  <c r="FX28" i="7"/>
  <c r="FW28" i="7"/>
  <c r="FV28" i="7"/>
  <c r="FU28" i="7"/>
  <c r="FT28" i="7"/>
  <c r="FS28" i="7"/>
  <c r="FR28" i="7"/>
  <c r="FQ28" i="7"/>
  <c r="FP28" i="7"/>
  <c r="FO28" i="7"/>
  <c r="FN28" i="7"/>
  <c r="FM28" i="7"/>
  <c r="FL28" i="7"/>
  <c r="FK28" i="7"/>
  <c r="FJ28" i="7"/>
  <c r="FI28" i="7"/>
  <c r="FH28" i="7"/>
  <c r="FG28" i="7"/>
  <c r="FF28" i="7"/>
  <c r="FE28" i="7"/>
  <c r="FD28" i="7"/>
  <c r="FC28" i="7"/>
  <c r="FB28" i="7"/>
  <c r="FA28" i="7"/>
  <c r="EZ28" i="7"/>
  <c r="EY28" i="7"/>
  <c r="EX28" i="7"/>
  <c r="EW28" i="7"/>
  <c r="EV28" i="7"/>
  <c r="EU28" i="7"/>
  <c r="ET28" i="7"/>
  <c r="ES28" i="7"/>
  <c r="GB27" i="7"/>
  <c r="GA27" i="7"/>
  <c r="FZ27" i="7"/>
  <c r="FY27" i="7"/>
  <c r="FX27" i="7"/>
  <c r="FW27" i="7"/>
  <c r="FV27" i="7"/>
  <c r="FU27" i="7"/>
  <c r="FT27" i="7"/>
  <c r="FS27" i="7"/>
  <c r="FR27" i="7"/>
  <c r="FQ27" i="7"/>
  <c r="FP27" i="7"/>
  <c r="FO27" i="7"/>
  <c r="FN27" i="7"/>
  <c r="FM27" i="7"/>
  <c r="FL27" i="7"/>
  <c r="FK27" i="7"/>
  <c r="FJ27" i="7"/>
  <c r="FI27" i="7"/>
  <c r="FH27" i="7"/>
  <c r="FG27" i="7"/>
  <c r="FF27" i="7"/>
  <c r="FE27" i="7"/>
  <c r="FD27" i="7"/>
  <c r="FC27" i="7"/>
  <c r="FB27" i="7"/>
  <c r="FA27" i="7"/>
  <c r="EZ27" i="7"/>
  <c r="EY27" i="7"/>
  <c r="EX27" i="7"/>
  <c r="EW27" i="7"/>
  <c r="EV27" i="7"/>
  <c r="EU27" i="7"/>
  <c r="ET27" i="7"/>
  <c r="ES27" i="7"/>
  <c r="GB26" i="7"/>
  <c r="GA26" i="7"/>
  <c r="FZ26" i="7"/>
  <c r="FY26" i="7"/>
  <c r="FX26" i="7"/>
  <c r="FW26" i="7"/>
  <c r="FV26" i="7"/>
  <c r="FU26" i="7"/>
  <c r="FT26" i="7"/>
  <c r="FS26" i="7"/>
  <c r="FR26" i="7"/>
  <c r="FQ26" i="7"/>
  <c r="FP26" i="7"/>
  <c r="FO26" i="7"/>
  <c r="FN26" i="7"/>
  <c r="FM26" i="7"/>
  <c r="FL26" i="7"/>
  <c r="FK26" i="7"/>
  <c r="FJ26" i="7"/>
  <c r="FI26" i="7"/>
  <c r="FH26" i="7"/>
  <c r="FG26" i="7"/>
  <c r="FF26" i="7"/>
  <c r="FE26" i="7"/>
  <c r="FD26" i="7"/>
  <c r="FC26" i="7"/>
  <c r="FB26" i="7"/>
  <c r="FA26" i="7"/>
  <c r="EZ26" i="7"/>
  <c r="EY26" i="7"/>
  <c r="EX26" i="7"/>
  <c r="EW26" i="7"/>
  <c r="EV26" i="7"/>
  <c r="EU26" i="7"/>
  <c r="ET26" i="7"/>
  <c r="ES26" i="7"/>
  <c r="GB25" i="7"/>
  <c r="GA25" i="7"/>
  <c r="FZ25" i="7"/>
  <c r="FY25" i="7"/>
  <c r="FX25" i="7"/>
  <c r="FW25" i="7"/>
  <c r="FV25" i="7"/>
  <c r="FU25" i="7"/>
  <c r="FT25" i="7"/>
  <c r="FS25" i="7"/>
  <c r="FR25" i="7"/>
  <c r="FQ25" i="7"/>
  <c r="FP25" i="7"/>
  <c r="FO25" i="7"/>
  <c r="FN25" i="7"/>
  <c r="FM25" i="7"/>
  <c r="FL25" i="7"/>
  <c r="FK25" i="7"/>
  <c r="FJ25" i="7"/>
  <c r="FI25" i="7"/>
  <c r="FH25" i="7"/>
  <c r="FG25" i="7"/>
  <c r="FF25" i="7"/>
  <c r="FE25" i="7"/>
  <c r="FD25" i="7"/>
  <c r="FC25" i="7"/>
  <c r="FB25" i="7"/>
  <c r="FA25" i="7"/>
  <c r="EZ25" i="7"/>
  <c r="EY25" i="7"/>
  <c r="EX25" i="7"/>
  <c r="EW25" i="7"/>
  <c r="EV25" i="7"/>
  <c r="EU25" i="7"/>
  <c r="ET25" i="7"/>
  <c r="ES25" i="7"/>
  <c r="GB24" i="7"/>
  <c r="GA24" i="7"/>
  <c r="FZ24" i="7"/>
  <c r="FY24" i="7"/>
  <c r="FX24" i="7"/>
  <c r="FW24" i="7"/>
  <c r="FV24" i="7"/>
  <c r="FU24" i="7"/>
  <c r="FT24" i="7"/>
  <c r="FS24" i="7"/>
  <c r="FR24" i="7"/>
  <c r="FQ24" i="7"/>
  <c r="FP24" i="7"/>
  <c r="FO24" i="7"/>
  <c r="FN24" i="7"/>
  <c r="FM24" i="7"/>
  <c r="FL24" i="7"/>
  <c r="FK24" i="7"/>
  <c r="FJ24" i="7"/>
  <c r="FI24" i="7"/>
  <c r="FH24" i="7"/>
  <c r="FG24" i="7"/>
  <c r="FF24" i="7"/>
  <c r="FE24" i="7"/>
  <c r="FD24" i="7"/>
  <c r="FC24" i="7"/>
  <c r="FB24" i="7"/>
  <c r="FA24" i="7"/>
  <c r="EZ24" i="7"/>
  <c r="EY24" i="7"/>
  <c r="EX24" i="7"/>
  <c r="EW24" i="7"/>
  <c r="EV24" i="7"/>
  <c r="EU24" i="7"/>
  <c r="ET24" i="7"/>
  <c r="ES24" i="7"/>
  <c r="GB23" i="7"/>
  <c r="GA23" i="7"/>
  <c r="FZ23" i="7"/>
  <c r="FY23" i="7"/>
  <c r="FX23" i="7"/>
  <c r="FW23" i="7"/>
  <c r="FV23" i="7"/>
  <c r="FU23" i="7"/>
  <c r="FT23" i="7"/>
  <c r="FS23" i="7"/>
  <c r="FR23" i="7"/>
  <c r="FQ23" i="7"/>
  <c r="FP23" i="7"/>
  <c r="FO23" i="7"/>
  <c r="FN23" i="7"/>
  <c r="FM23" i="7"/>
  <c r="FL23" i="7"/>
  <c r="FK23" i="7"/>
  <c r="FJ23" i="7"/>
  <c r="FI23" i="7"/>
  <c r="FH23" i="7"/>
  <c r="FG23" i="7"/>
  <c r="FF23" i="7"/>
  <c r="FE23" i="7"/>
  <c r="FD23" i="7"/>
  <c r="FC23" i="7"/>
  <c r="FB23" i="7"/>
  <c r="FA23" i="7"/>
  <c r="EZ23" i="7"/>
  <c r="EY23" i="7"/>
  <c r="EX23" i="7"/>
  <c r="EW23" i="7"/>
  <c r="EV23" i="7"/>
  <c r="EU23" i="7"/>
  <c r="ET23" i="7"/>
  <c r="ES23" i="7"/>
  <c r="GB22" i="7"/>
  <c r="GA22" i="7"/>
  <c r="FZ22" i="7"/>
  <c r="FY22" i="7"/>
  <c r="FX22" i="7"/>
  <c r="FW22" i="7"/>
  <c r="FV22" i="7"/>
  <c r="FU22" i="7"/>
  <c r="FT22" i="7"/>
  <c r="FS22" i="7"/>
  <c r="FR22" i="7"/>
  <c r="FQ22" i="7"/>
  <c r="FP22" i="7"/>
  <c r="FO22" i="7"/>
  <c r="FN22" i="7"/>
  <c r="FM22" i="7"/>
  <c r="FL22" i="7"/>
  <c r="FK22" i="7"/>
  <c r="FJ22" i="7"/>
  <c r="FI22" i="7"/>
  <c r="FH22" i="7"/>
  <c r="FG22" i="7"/>
  <c r="FF22" i="7"/>
  <c r="FE22" i="7"/>
  <c r="FD22" i="7"/>
  <c r="FC22" i="7"/>
  <c r="FB22" i="7"/>
  <c r="FA22" i="7"/>
  <c r="EZ22" i="7"/>
  <c r="EY22" i="7"/>
  <c r="EX22" i="7"/>
  <c r="EW22" i="7"/>
  <c r="EV22" i="7"/>
  <c r="EU22" i="7"/>
  <c r="ET22" i="7"/>
  <c r="ES22" i="7"/>
  <c r="GB21" i="7"/>
  <c r="GA21" i="7"/>
  <c r="FZ21" i="7"/>
  <c r="FY21" i="7"/>
  <c r="FX21" i="7"/>
  <c r="FW21" i="7"/>
  <c r="FV21" i="7"/>
  <c r="FU21" i="7"/>
  <c r="FT21" i="7"/>
  <c r="FS21" i="7"/>
  <c r="FR21" i="7"/>
  <c r="FQ21" i="7"/>
  <c r="FP21" i="7"/>
  <c r="FO21" i="7"/>
  <c r="FN21" i="7"/>
  <c r="FM21" i="7"/>
  <c r="FL21" i="7"/>
  <c r="FK21" i="7"/>
  <c r="FJ21" i="7"/>
  <c r="FI21" i="7"/>
  <c r="FH21" i="7"/>
  <c r="FG21" i="7"/>
  <c r="FF21" i="7"/>
  <c r="FE21" i="7"/>
  <c r="FD21" i="7"/>
  <c r="FC21" i="7"/>
  <c r="FB21" i="7"/>
  <c r="FA21" i="7"/>
  <c r="EZ21" i="7"/>
  <c r="EY21" i="7"/>
  <c r="EX21" i="7"/>
  <c r="EW21" i="7"/>
  <c r="EV21" i="7"/>
  <c r="EU21" i="7"/>
  <c r="ET21" i="7"/>
  <c r="ES21" i="7"/>
  <c r="GB20" i="7"/>
  <c r="GA20" i="7"/>
  <c r="FZ20" i="7"/>
  <c r="FY20" i="7"/>
  <c r="FX20" i="7"/>
  <c r="FW20" i="7"/>
  <c r="FV20" i="7"/>
  <c r="FU20" i="7"/>
  <c r="FT20" i="7"/>
  <c r="FS20" i="7"/>
  <c r="FR20" i="7"/>
  <c r="FQ20" i="7"/>
  <c r="FP20" i="7"/>
  <c r="FO20" i="7"/>
  <c r="FN20" i="7"/>
  <c r="FM20" i="7"/>
  <c r="FL20" i="7"/>
  <c r="FK20" i="7"/>
  <c r="FJ20" i="7"/>
  <c r="FI20" i="7"/>
  <c r="FH20" i="7"/>
  <c r="FG20" i="7"/>
  <c r="FF20" i="7"/>
  <c r="FE20" i="7"/>
  <c r="FD20" i="7"/>
  <c r="FC20" i="7"/>
  <c r="FB20" i="7"/>
  <c r="FA20" i="7"/>
  <c r="EZ20" i="7"/>
  <c r="EY20" i="7"/>
  <c r="EX20" i="7"/>
  <c r="EW20" i="7"/>
  <c r="EV20" i="7"/>
  <c r="EU20" i="7"/>
  <c r="ET20" i="7"/>
  <c r="ES20" i="7"/>
  <c r="GB19" i="7"/>
  <c r="GA19" i="7"/>
  <c r="FZ19" i="7"/>
  <c r="FY19" i="7"/>
  <c r="FX19" i="7"/>
  <c r="FW19" i="7"/>
  <c r="FV19" i="7"/>
  <c r="FU19" i="7"/>
  <c r="FT19" i="7"/>
  <c r="FS19" i="7"/>
  <c r="FR19" i="7"/>
  <c r="FQ19" i="7"/>
  <c r="FP19" i="7"/>
  <c r="FO19" i="7"/>
  <c r="FN19" i="7"/>
  <c r="FM19" i="7"/>
  <c r="FL19" i="7"/>
  <c r="FK19" i="7"/>
  <c r="FJ19" i="7"/>
  <c r="FI19" i="7"/>
  <c r="FH19" i="7"/>
  <c r="FG19" i="7"/>
  <c r="FF19" i="7"/>
  <c r="FE19" i="7"/>
  <c r="FD19" i="7"/>
  <c r="FC19" i="7"/>
  <c r="FB19" i="7"/>
  <c r="FA19" i="7"/>
  <c r="EZ19" i="7"/>
  <c r="EY19" i="7"/>
  <c r="EX19" i="7"/>
  <c r="EW19" i="7"/>
  <c r="EV19" i="7"/>
  <c r="EU19" i="7"/>
  <c r="ET19" i="7"/>
  <c r="ES19" i="7"/>
  <c r="GB18" i="7"/>
  <c r="GA18" i="7"/>
  <c r="FZ18" i="7"/>
  <c r="FY18" i="7"/>
  <c r="FX18" i="7"/>
  <c r="FW18" i="7"/>
  <c r="FV18" i="7"/>
  <c r="FU18" i="7"/>
  <c r="FT18" i="7"/>
  <c r="FS18" i="7"/>
  <c r="FR18" i="7"/>
  <c r="FQ18" i="7"/>
  <c r="FP18" i="7"/>
  <c r="FO18" i="7"/>
  <c r="FN18" i="7"/>
  <c r="FM18" i="7"/>
  <c r="FL18" i="7"/>
  <c r="FK18" i="7"/>
  <c r="FJ18" i="7"/>
  <c r="FI18" i="7"/>
  <c r="FH18" i="7"/>
  <c r="FG18" i="7"/>
  <c r="FF18" i="7"/>
  <c r="FE18" i="7"/>
  <c r="FD18" i="7"/>
  <c r="FC18" i="7"/>
  <c r="FB18" i="7"/>
  <c r="FA18" i="7"/>
  <c r="EZ18" i="7"/>
  <c r="EY18" i="7"/>
  <c r="EX18" i="7"/>
  <c r="EW18" i="7"/>
  <c r="EV18" i="7"/>
  <c r="EU18" i="7"/>
  <c r="ET18" i="7"/>
  <c r="ES18" i="7"/>
  <c r="GB17" i="7"/>
  <c r="GA17" i="7"/>
  <c r="FZ17" i="7"/>
  <c r="FY17" i="7"/>
  <c r="FX17" i="7"/>
  <c r="FW17" i="7"/>
  <c r="FV17" i="7"/>
  <c r="FU17" i="7"/>
  <c r="FT17" i="7"/>
  <c r="FS17" i="7"/>
  <c r="FR17" i="7"/>
  <c r="FQ17" i="7"/>
  <c r="FP17" i="7"/>
  <c r="FO17" i="7"/>
  <c r="FN17" i="7"/>
  <c r="FM17" i="7"/>
  <c r="FL17" i="7"/>
  <c r="FK17" i="7"/>
  <c r="FJ17" i="7"/>
  <c r="FI17" i="7"/>
  <c r="FH17" i="7"/>
  <c r="FG17" i="7"/>
  <c r="FF17" i="7"/>
  <c r="FE17" i="7"/>
  <c r="FD17" i="7"/>
  <c r="FC17" i="7"/>
  <c r="FB17" i="7"/>
  <c r="FA17" i="7"/>
  <c r="EZ17" i="7"/>
  <c r="EY17" i="7"/>
  <c r="EX17" i="7"/>
  <c r="EW17" i="7"/>
  <c r="EV17" i="7"/>
  <c r="EU17" i="7"/>
  <c r="ET17" i="7"/>
  <c r="ES17" i="7"/>
  <c r="GB16" i="7"/>
  <c r="GA16" i="7"/>
  <c r="FZ16" i="7"/>
  <c r="FY16" i="7"/>
  <c r="FX16" i="7"/>
  <c r="FW16" i="7"/>
  <c r="FV16" i="7"/>
  <c r="FU16" i="7"/>
  <c r="FT16" i="7"/>
  <c r="FS16" i="7"/>
  <c r="FR16" i="7"/>
  <c r="FQ16" i="7"/>
  <c r="FP16" i="7"/>
  <c r="FO16" i="7"/>
  <c r="FN16" i="7"/>
  <c r="FM16" i="7"/>
  <c r="FL16" i="7"/>
  <c r="FK16" i="7"/>
  <c r="FJ16" i="7"/>
  <c r="FI16" i="7"/>
  <c r="FH16" i="7"/>
  <c r="FG16" i="7"/>
  <c r="FF16" i="7"/>
  <c r="FE16" i="7"/>
  <c r="FD16" i="7"/>
  <c r="FC16" i="7"/>
  <c r="FB16" i="7"/>
  <c r="FA16" i="7"/>
  <c r="EZ16" i="7"/>
  <c r="EY16" i="7"/>
  <c r="EX16" i="7"/>
  <c r="EW16" i="7"/>
  <c r="EV16" i="7"/>
  <c r="EU16" i="7"/>
  <c r="ET16" i="7"/>
  <c r="ES16" i="7"/>
  <c r="GB15" i="7"/>
  <c r="GA15" i="7"/>
  <c r="FZ15" i="7"/>
  <c r="FY15" i="7"/>
  <c r="FX15" i="7"/>
  <c r="FW15" i="7"/>
  <c r="FV15" i="7"/>
  <c r="FU15" i="7"/>
  <c r="FT15" i="7"/>
  <c r="FS15" i="7"/>
  <c r="FR15" i="7"/>
  <c r="FQ15" i="7"/>
  <c r="FP15" i="7"/>
  <c r="FO15" i="7"/>
  <c r="FN15" i="7"/>
  <c r="FM15" i="7"/>
  <c r="FL15" i="7"/>
  <c r="FK15" i="7"/>
  <c r="FJ15" i="7"/>
  <c r="FI15" i="7"/>
  <c r="FH15" i="7"/>
  <c r="FG15" i="7"/>
  <c r="FF15" i="7"/>
  <c r="FE15" i="7"/>
  <c r="FD15" i="7"/>
  <c r="FC15" i="7"/>
  <c r="FB15" i="7"/>
  <c r="FA15" i="7"/>
  <c r="EZ15" i="7"/>
  <c r="EY15" i="7"/>
  <c r="EX15" i="7"/>
  <c r="EW15" i="7"/>
  <c r="EV15" i="7"/>
  <c r="EU15" i="7"/>
  <c r="ET15" i="7"/>
  <c r="ES15" i="7"/>
  <c r="GB14" i="7"/>
  <c r="GA14" i="7"/>
  <c r="FZ14" i="7"/>
  <c r="FY14" i="7"/>
  <c r="FX14" i="7"/>
  <c r="FW14" i="7"/>
  <c r="FV14" i="7"/>
  <c r="FU14" i="7"/>
  <c r="FT14" i="7"/>
  <c r="FS14" i="7"/>
  <c r="FR14" i="7"/>
  <c r="FQ14" i="7"/>
  <c r="FP14" i="7"/>
  <c r="FO14" i="7"/>
  <c r="FN14" i="7"/>
  <c r="FM14" i="7"/>
  <c r="FL14" i="7"/>
  <c r="FK14" i="7"/>
  <c r="FJ14" i="7"/>
  <c r="FI14" i="7"/>
  <c r="FH14" i="7"/>
  <c r="FG14" i="7"/>
  <c r="FF14" i="7"/>
  <c r="FE14" i="7"/>
  <c r="FD14" i="7"/>
  <c r="FC14" i="7"/>
  <c r="FB14" i="7"/>
  <c r="FA14" i="7"/>
  <c r="EZ14" i="7"/>
  <c r="EY14" i="7"/>
  <c r="EX14" i="7"/>
  <c r="EW14" i="7"/>
  <c r="EV14" i="7"/>
  <c r="EU14" i="7"/>
  <c r="ET14" i="7"/>
  <c r="ES14" i="7"/>
  <c r="GB13" i="7"/>
  <c r="GA13" i="7"/>
  <c r="FZ13" i="7"/>
  <c r="FY13" i="7"/>
  <c r="FX13" i="7"/>
  <c r="FW13" i="7"/>
  <c r="FV13" i="7"/>
  <c r="FU13" i="7"/>
  <c r="FT13" i="7"/>
  <c r="FS13" i="7"/>
  <c r="FR13" i="7"/>
  <c r="FQ13" i="7"/>
  <c r="FP13" i="7"/>
  <c r="FO13" i="7"/>
  <c r="FN13" i="7"/>
  <c r="FM13" i="7"/>
  <c r="FL13" i="7"/>
  <c r="FK13" i="7"/>
  <c r="FJ13" i="7"/>
  <c r="FI13" i="7"/>
  <c r="FH13" i="7"/>
  <c r="FG13" i="7"/>
  <c r="FF13" i="7"/>
  <c r="FE13" i="7"/>
  <c r="FD13" i="7"/>
  <c r="FC13" i="7"/>
  <c r="FB13" i="7"/>
  <c r="FA13" i="7"/>
  <c r="EZ13" i="7"/>
  <c r="EY13" i="7"/>
  <c r="EX13" i="7"/>
  <c r="EW13" i="7"/>
  <c r="EV13" i="7"/>
  <c r="EU13" i="7"/>
  <c r="ET13" i="7"/>
  <c r="ES13" i="7"/>
  <c r="GB12" i="7"/>
  <c r="GA12" i="7"/>
  <c r="FZ12" i="7"/>
  <c r="FY12" i="7"/>
  <c r="FX12" i="7"/>
  <c r="FW12" i="7"/>
  <c r="FV12" i="7"/>
  <c r="FU12" i="7"/>
  <c r="FT12" i="7"/>
  <c r="FS12" i="7"/>
  <c r="FR12" i="7"/>
  <c r="FQ12" i="7"/>
  <c r="FP12" i="7"/>
  <c r="FO12" i="7"/>
  <c r="FN12" i="7"/>
  <c r="FM12" i="7"/>
  <c r="FL12" i="7"/>
  <c r="FK12" i="7"/>
  <c r="FJ12" i="7"/>
  <c r="FI12" i="7"/>
  <c r="FH12" i="7"/>
  <c r="FG12" i="7"/>
  <c r="FF12" i="7"/>
  <c r="FE12" i="7"/>
  <c r="FD12" i="7"/>
  <c r="FC12" i="7"/>
  <c r="FB12" i="7"/>
  <c r="FA12" i="7"/>
  <c r="EZ12" i="7"/>
  <c r="EY12" i="7"/>
  <c r="EX12" i="7"/>
  <c r="EW12" i="7"/>
  <c r="EV12" i="7"/>
  <c r="EU12" i="7"/>
  <c r="ET12" i="7"/>
  <c r="ES12" i="7"/>
  <c r="GB11" i="7"/>
  <c r="GA11" i="7"/>
  <c r="FZ11" i="7"/>
  <c r="FY11" i="7"/>
  <c r="FX11" i="7"/>
  <c r="FW11" i="7"/>
  <c r="FV11" i="7"/>
  <c r="FU11" i="7"/>
  <c r="FT11" i="7"/>
  <c r="FS11" i="7"/>
  <c r="FR11" i="7"/>
  <c r="FQ11" i="7"/>
  <c r="FP11" i="7"/>
  <c r="FO11" i="7"/>
  <c r="FN11" i="7"/>
  <c r="FM11" i="7"/>
  <c r="FL11" i="7"/>
  <c r="FK11" i="7"/>
  <c r="FJ11" i="7"/>
  <c r="FI11" i="7"/>
  <c r="FH11" i="7"/>
  <c r="FG11" i="7"/>
  <c r="FF11" i="7"/>
  <c r="FE11" i="7"/>
  <c r="FD11" i="7"/>
  <c r="FC11" i="7"/>
  <c r="FB11" i="7"/>
  <c r="FA11" i="7"/>
  <c r="EZ11" i="7"/>
  <c r="EY11" i="7"/>
  <c r="EX11" i="7"/>
  <c r="EW11" i="7"/>
  <c r="EV11" i="7"/>
  <c r="EU11" i="7"/>
  <c r="ET11" i="7"/>
  <c r="ES11" i="7"/>
  <c r="GB10" i="7"/>
  <c r="GA10" i="7"/>
  <c r="FZ10" i="7"/>
  <c r="FY10" i="7"/>
  <c r="FX10" i="7"/>
  <c r="FW10" i="7"/>
  <c r="FV10" i="7"/>
  <c r="FU10" i="7"/>
  <c r="FT10" i="7"/>
  <c r="FS10" i="7"/>
  <c r="FR10" i="7"/>
  <c r="FQ10" i="7"/>
  <c r="FP10" i="7"/>
  <c r="FO10" i="7"/>
  <c r="FN10" i="7"/>
  <c r="FM10" i="7"/>
  <c r="FL10" i="7"/>
  <c r="FK10" i="7"/>
  <c r="FJ10" i="7"/>
  <c r="FI10" i="7"/>
  <c r="FH10" i="7"/>
  <c r="FG10" i="7"/>
  <c r="FF10" i="7"/>
  <c r="FE10" i="7"/>
  <c r="FD10" i="7"/>
  <c r="FC10" i="7"/>
  <c r="FB10" i="7"/>
  <c r="FA10" i="7"/>
  <c r="EZ10" i="7"/>
  <c r="EY10" i="7"/>
  <c r="EX10" i="7"/>
  <c r="EW10" i="7"/>
  <c r="EV10" i="7"/>
  <c r="EU10" i="7"/>
  <c r="ET10" i="7"/>
  <c r="ES10" i="7"/>
  <c r="GB9" i="7"/>
  <c r="GA9" i="7"/>
  <c r="FZ9" i="7"/>
  <c r="FY9" i="7"/>
  <c r="FX9" i="7"/>
  <c r="FW9" i="7"/>
  <c r="FV9" i="7"/>
  <c r="FU9" i="7"/>
  <c r="FT9" i="7"/>
  <c r="FS9" i="7"/>
  <c r="FR9" i="7"/>
  <c r="FQ9" i="7"/>
  <c r="FP9" i="7"/>
  <c r="FO9" i="7"/>
  <c r="FN9" i="7"/>
  <c r="FM9" i="7"/>
  <c r="FL9" i="7"/>
  <c r="FK9" i="7"/>
  <c r="FJ9" i="7"/>
  <c r="FI9" i="7"/>
  <c r="FH9" i="7"/>
  <c r="FG9" i="7"/>
  <c r="FF9" i="7"/>
  <c r="FE9" i="7"/>
  <c r="FD9" i="7"/>
  <c r="FC9" i="7"/>
  <c r="FB9" i="7"/>
  <c r="FA9" i="7"/>
  <c r="EZ9" i="7"/>
  <c r="EY9" i="7"/>
  <c r="EX9" i="7"/>
  <c r="EW9" i="7"/>
  <c r="EV9" i="7"/>
  <c r="EU9" i="7"/>
  <c r="ET9" i="7"/>
  <c r="ES9" i="7"/>
  <c r="GB8" i="7"/>
  <c r="GA8" i="7"/>
  <c r="FZ8" i="7"/>
  <c r="FY8" i="7"/>
  <c r="FX8" i="7"/>
  <c r="FW8" i="7"/>
  <c r="FV8" i="7"/>
  <c r="FU8" i="7"/>
  <c r="FT8" i="7"/>
  <c r="FS8" i="7"/>
  <c r="FR8" i="7"/>
  <c r="FQ8" i="7"/>
  <c r="FP8" i="7"/>
  <c r="FO8" i="7"/>
  <c r="FN8" i="7"/>
  <c r="FM8" i="7"/>
  <c r="FL8" i="7"/>
  <c r="FK8" i="7"/>
  <c r="FJ8" i="7"/>
  <c r="FI8" i="7"/>
  <c r="FH8" i="7"/>
  <c r="FG8" i="7"/>
  <c r="FF8" i="7"/>
  <c r="FE8" i="7"/>
  <c r="FD8" i="7"/>
  <c r="FC8" i="7"/>
  <c r="FB8" i="7"/>
  <c r="FA8" i="7"/>
  <c r="EZ8" i="7"/>
  <c r="EY8" i="7"/>
  <c r="EX8" i="7"/>
  <c r="EW8" i="7"/>
  <c r="EV8" i="7"/>
  <c r="EU8" i="7"/>
  <c r="ET8" i="7"/>
  <c r="ES8" i="7"/>
  <c r="GB7" i="7"/>
  <c r="GA7" i="7"/>
  <c r="FZ7" i="7"/>
  <c r="FY7" i="7"/>
  <c r="FX7" i="7"/>
  <c r="FW7" i="7"/>
  <c r="FV7" i="7"/>
  <c r="FU7" i="7"/>
  <c r="FT7" i="7"/>
  <c r="FS7" i="7"/>
  <c r="FR7" i="7"/>
  <c r="FQ7" i="7"/>
  <c r="FP7" i="7"/>
  <c r="FO7" i="7"/>
  <c r="FN7" i="7"/>
  <c r="FM7" i="7"/>
  <c r="FL7" i="7"/>
  <c r="FK7" i="7"/>
  <c r="FJ7" i="7"/>
  <c r="FI7" i="7"/>
  <c r="FH7" i="7"/>
  <c r="FG7" i="7"/>
  <c r="FF7" i="7"/>
  <c r="FE7" i="7"/>
  <c r="FD7" i="7"/>
  <c r="FC7" i="7"/>
  <c r="FB7" i="7"/>
  <c r="FA7" i="7"/>
  <c r="EZ7" i="7"/>
  <c r="EY7" i="7"/>
  <c r="EX7" i="7"/>
  <c r="EW7" i="7"/>
  <c r="EV7" i="7"/>
  <c r="EU7" i="7"/>
  <c r="ET7" i="7"/>
  <c r="ES7" i="7"/>
  <c r="GB6" i="7"/>
  <c r="GA6" i="7"/>
  <c r="FZ6" i="7"/>
  <c r="FY6" i="7"/>
  <c r="FX6" i="7"/>
  <c r="FW6" i="7"/>
  <c r="FV6" i="7"/>
  <c r="FU6" i="7"/>
  <c r="FT6" i="7"/>
  <c r="FS6" i="7"/>
  <c r="FR6" i="7"/>
  <c r="FQ6" i="7"/>
  <c r="FP6" i="7"/>
  <c r="FO6" i="7"/>
  <c r="FN6" i="7"/>
  <c r="FM6" i="7"/>
  <c r="FL6" i="7"/>
  <c r="FK6" i="7"/>
  <c r="FJ6" i="7"/>
  <c r="FI6" i="7"/>
  <c r="FH6" i="7"/>
  <c r="FG6" i="7"/>
  <c r="FF6" i="7"/>
  <c r="FE6" i="7"/>
  <c r="FD6" i="7"/>
  <c r="FC6" i="7"/>
  <c r="FB6" i="7"/>
  <c r="FA6" i="7"/>
  <c r="EZ6" i="7"/>
  <c r="EY6" i="7"/>
  <c r="EX6" i="7"/>
  <c r="EW6" i="7"/>
  <c r="EV6" i="7"/>
  <c r="EU6" i="7"/>
  <c r="ET6" i="7"/>
  <c r="ES6" i="7"/>
  <c r="GB5" i="7"/>
  <c r="GA5" i="7"/>
  <c r="FZ5" i="7"/>
  <c r="FY5" i="7"/>
  <c r="FX5" i="7"/>
  <c r="FW5" i="7"/>
  <c r="FV5" i="7"/>
  <c r="FU5" i="7"/>
  <c r="FT5" i="7"/>
  <c r="FS5" i="7"/>
  <c r="FR5" i="7"/>
  <c r="FQ5" i="7"/>
  <c r="FP5" i="7"/>
  <c r="FO5" i="7"/>
  <c r="FN5" i="7"/>
  <c r="FM5" i="7"/>
  <c r="FL5" i="7"/>
  <c r="FK5" i="7"/>
  <c r="FJ5" i="7"/>
  <c r="FI5" i="7"/>
  <c r="FH5" i="7"/>
  <c r="FG5" i="7"/>
  <c r="FF5" i="7"/>
  <c r="FE5" i="7"/>
  <c r="FD5" i="7"/>
  <c r="FC5" i="7"/>
  <c r="FB5" i="7"/>
  <c r="FA5" i="7"/>
  <c r="EZ5" i="7"/>
  <c r="EY5" i="7"/>
  <c r="EX5" i="7"/>
  <c r="EW5" i="7"/>
  <c r="EV5" i="7"/>
  <c r="EU5" i="7"/>
  <c r="ET5" i="7"/>
  <c r="ES5" i="7"/>
  <c r="CS18" i="1" l="1"/>
  <c r="CS31" i="1"/>
  <c r="CU79" i="1"/>
  <c r="CM54" i="1"/>
  <c r="BL54" i="3"/>
  <c r="ET81" i="7"/>
  <c r="FC81" i="7"/>
  <c r="FK81" i="7"/>
  <c r="FS81" i="7"/>
  <c r="GA81" i="7"/>
  <c r="CN38" i="1"/>
  <c r="BM38" i="3"/>
  <c r="BM147" i="3" s="1"/>
  <c r="EX39" i="1"/>
  <c r="DW39" i="3"/>
  <c r="CN46" i="1"/>
  <c r="BM46" i="3"/>
  <c r="BM155" i="3" s="1"/>
  <c r="EX47" i="1"/>
  <c r="DW47" i="3"/>
  <c r="GE56" i="7"/>
  <c r="EX32" i="1"/>
  <c r="DW32" i="3"/>
  <c r="GE34" i="7"/>
  <c r="CN39" i="1"/>
  <c r="BM39" i="3"/>
  <c r="BM148" i="3" s="1"/>
  <c r="CN47" i="1"/>
  <c r="BM47" i="3"/>
  <c r="BM156" i="3" s="1"/>
  <c r="EX48" i="1"/>
  <c r="DW48" i="3"/>
  <c r="GE50" i="7"/>
  <c r="CN54" i="1"/>
  <c r="BM54" i="3"/>
  <c r="BM163" i="3" s="1"/>
  <c r="EX55" i="1"/>
  <c r="DW55" i="3"/>
  <c r="GE68" i="7"/>
  <c r="GE72" i="7"/>
  <c r="GE76" i="7"/>
  <c r="CN32" i="1"/>
  <c r="BM32" i="3"/>
  <c r="EX33" i="1"/>
  <c r="DW33" i="3"/>
  <c r="EX41" i="1"/>
  <c r="DW41" i="3"/>
  <c r="GE43" i="7"/>
  <c r="CN48" i="1"/>
  <c r="BM48" i="3"/>
  <c r="BM157" i="3" s="1"/>
  <c r="EX49" i="1"/>
  <c r="DW49" i="3"/>
  <c r="CN55" i="1"/>
  <c r="BM55" i="3"/>
  <c r="BM164" i="3" s="1"/>
  <c r="EX56" i="1"/>
  <c r="DW56" i="3"/>
  <c r="CN33" i="1"/>
  <c r="BM33" i="3"/>
  <c r="BM142" i="3" s="1"/>
  <c r="EX34" i="1"/>
  <c r="DW34" i="3"/>
  <c r="CN41" i="1"/>
  <c r="BM41" i="3"/>
  <c r="EX42" i="1"/>
  <c r="DW42" i="3"/>
  <c r="CN49" i="1"/>
  <c r="BM49" i="3"/>
  <c r="BM158" i="3" s="1"/>
  <c r="EX50" i="1"/>
  <c r="DW50" i="3"/>
  <c r="CN56" i="1"/>
  <c r="BM56" i="3"/>
  <c r="BM165" i="3" s="1"/>
  <c r="EX68" i="1"/>
  <c r="EX65" i="1" s="1"/>
  <c r="DW68" i="3"/>
  <c r="DW65" i="3" s="1"/>
  <c r="BT79" i="3"/>
  <c r="BS188" i="3"/>
  <c r="EY81" i="7"/>
  <c r="FG81" i="7"/>
  <c r="FO81" i="7"/>
  <c r="FW81" i="7"/>
  <c r="CN34" i="1"/>
  <c r="BM34" i="3"/>
  <c r="BM143" i="3" s="1"/>
  <c r="EX35" i="1"/>
  <c r="DW35" i="3"/>
  <c r="CN42" i="1"/>
  <c r="BM42" i="3"/>
  <c r="BM151" i="3" s="1"/>
  <c r="EX43" i="1"/>
  <c r="DW43" i="3"/>
  <c r="CN50" i="1"/>
  <c r="BM50" i="3"/>
  <c r="BM159" i="3" s="1"/>
  <c r="EX51" i="1"/>
  <c r="DW51" i="3"/>
  <c r="GE53" i="7"/>
  <c r="EX57" i="1"/>
  <c r="DW57" i="3"/>
  <c r="GE58" i="7"/>
  <c r="CN68" i="1"/>
  <c r="BM68" i="3"/>
  <c r="CN35" i="1"/>
  <c r="BM35" i="3"/>
  <c r="BM144" i="3" s="1"/>
  <c r="CN43" i="1"/>
  <c r="BM43" i="3"/>
  <c r="BM152" i="3" s="1"/>
  <c r="EX44" i="1"/>
  <c r="DW44" i="3"/>
  <c r="GE46" i="7"/>
  <c r="CN51" i="1"/>
  <c r="BM51" i="3"/>
  <c r="BM160" i="3" s="1"/>
  <c r="EX52" i="1"/>
  <c r="DW52" i="3"/>
  <c r="CN57" i="1"/>
  <c r="BM57" i="3"/>
  <c r="BM166" i="3" s="1"/>
  <c r="GE62" i="7"/>
  <c r="GE70" i="7"/>
  <c r="GE74" i="7"/>
  <c r="GE78" i="7"/>
  <c r="BT169" i="3"/>
  <c r="EX37" i="1"/>
  <c r="EX36" i="1" s="1"/>
  <c r="DW37" i="3"/>
  <c r="CN44" i="1"/>
  <c r="BM44" i="3"/>
  <c r="BM153" i="3" s="1"/>
  <c r="EX45" i="1"/>
  <c r="DW45" i="3"/>
  <c r="CN52" i="1"/>
  <c r="BM52" i="3"/>
  <c r="BM161" i="3" s="1"/>
  <c r="EX53" i="1"/>
  <c r="DW53" i="3"/>
  <c r="GE66" i="7"/>
  <c r="CN37" i="1"/>
  <c r="BM37" i="3"/>
  <c r="EX38" i="1"/>
  <c r="DW38" i="3"/>
  <c r="CN45" i="1"/>
  <c r="BM45" i="3"/>
  <c r="BM154" i="3" s="1"/>
  <c r="EX46" i="1"/>
  <c r="DW46" i="3"/>
  <c r="CN53" i="1"/>
  <c r="BM53" i="3"/>
  <c r="BM162" i="3" s="1"/>
  <c r="EX54" i="1"/>
  <c r="DW54" i="3"/>
  <c r="GE77" i="7"/>
  <c r="ES81" i="7"/>
  <c r="EW81" i="7"/>
  <c r="GE47" i="7"/>
  <c r="GE63" i="7"/>
  <c r="GE65" i="7"/>
  <c r="GE32" i="7"/>
  <c r="EZ81" i="7"/>
  <c r="FD81" i="7"/>
  <c r="FH81" i="7"/>
  <c r="FL81" i="7"/>
  <c r="FP81" i="7"/>
  <c r="FT81" i="7"/>
  <c r="FX81" i="7"/>
  <c r="GB81" i="7"/>
  <c r="GE35" i="7"/>
  <c r="GE37" i="7"/>
  <c r="GE39" i="7"/>
  <c r="GE41" i="7"/>
  <c r="GE44" i="7"/>
  <c r="GE48" i="7"/>
  <c r="GE51" i="7"/>
  <c r="GE57" i="7"/>
  <c r="GE67" i="7"/>
  <c r="GE69" i="7"/>
  <c r="GE71" i="7"/>
  <c r="EV81" i="7"/>
  <c r="FA81" i="7"/>
  <c r="FE81" i="7"/>
  <c r="FI81" i="7"/>
  <c r="FM81" i="7"/>
  <c r="FQ81" i="7"/>
  <c r="FU81" i="7"/>
  <c r="FY81" i="7"/>
  <c r="GE38" i="7"/>
  <c r="GE42" i="7"/>
  <c r="GE45" i="7"/>
  <c r="GE49" i="7"/>
  <c r="GE52" i="7"/>
  <c r="GE55" i="7"/>
  <c r="GE59" i="7"/>
  <c r="GE64" i="7"/>
  <c r="GE73" i="7"/>
  <c r="GE75" i="7"/>
  <c r="HC40" i="7"/>
  <c r="HC34" i="7"/>
  <c r="HC42" i="7"/>
  <c r="HC43" i="7"/>
  <c r="HC45" i="7"/>
  <c r="HC48" i="7"/>
  <c r="HC53" i="7"/>
  <c r="HC54" i="7"/>
  <c r="HC35" i="7"/>
  <c r="HC37" i="7"/>
  <c r="HC46" i="7"/>
  <c r="HC33" i="7"/>
  <c r="HC36" i="7"/>
  <c r="HC39" i="7"/>
  <c r="HC41" i="7"/>
  <c r="HC50" i="7"/>
  <c r="HC52" i="7"/>
  <c r="HC38" i="7"/>
  <c r="HC44" i="7"/>
  <c r="HC49" i="7"/>
  <c r="HC55" i="7"/>
  <c r="HC32" i="7"/>
  <c r="HC47" i="7"/>
  <c r="GV31" i="7"/>
  <c r="HC31" i="7" s="1"/>
  <c r="HC51" i="7"/>
  <c r="GW31" i="7"/>
  <c r="HD31" i="7" s="1"/>
  <c r="GT31" i="7"/>
  <c r="HA31" i="7" s="1"/>
  <c r="GX31" i="7"/>
  <c r="HE31" i="7" s="1"/>
  <c r="EU81" i="7"/>
  <c r="GU31" i="7"/>
  <c r="HB31" i="7" s="1"/>
  <c r="GY31" i="7"/>
  <c r="HF31" i="7" s="1"/>
  <c r="GE33" i="7"/>
  <c r="CS83" i="1" l="1"/>
  <c r="F79" i="1"/>
  <c r="CS82" i="1"/>
  <c r="CS58" i="1"/>
  <c r="EX40" i="1"/>
  <c r="CM77" i="1"/>
  <c r="BL77" i="3"/>
  <c r="CN36" i="1"/>
  <c r="BM177" i="3"/>
  <c r="BM65" i="3"/>
  <c r="CL54" i="1"/>
  <c r="CM33" i="1"/>
  <c r="BL33" i="3"/>
  <c r="CM42" i="1"/>
  <c r="BL42" i="3"/>
  <c r="CM44" i="1"/>
  <c r="BL44" i="3"/>
  <c r="CM47" i="1"/>
  <c r="BL47" i="3"/>
  <c r="BL156" i="3" s="1"/>
  <c r="CM46" i="1"/>
  <c r="BL46" i="3"/>
  <c r="CN65" i="1"/>
  <c r="CM43" i="1"/>
  <c r="BL43" i="3"/>
  <c r="CM56" i="1"/>
  <c r="BL56" i="3"/>
  <c r="CM35" i="1"/>
  <c r="BL35" i="3"/>
  <c r="CM32" i="1"/>
  <c r="BL32" i="3"/>
  <c r="BM146" i="3"/>
  <c r="BM36" i="3"/>
  <c r="BM145" i="3" s="1"/>
  <c r="CM45" i="1"/>
  <c r="BL45" i="3"/>
  <c r="CM48" i="1"/>
  <c r="BL48" i="3"/>
  <c r="EX31" i="1"/>
  <c r="CM38" i="1"/>
  <c r="BL38" i="3"/>
  <c r="CM41" i="1"/>
  <c r="BL41" i="3"/>
  <c r="DW36" i="3"/>
  <c r="DW40" i="3"/>
  <c r="CM68" i="1"/>
  <c r="BL68" i="3"/>
  <c r="BM150" i="3"/>
  <c r="BM40" i="3"/>
  <c r="BM149" i="3" s="1"/>
  <c r="CN40" i="1"/>
  <c r="CM39" i="1"/>
  <c r="BL39" i="3"/>
  <c r="CM53" i="1"/>
  <c r="BL53" i="3"/>
  <c r="CM37" i="1"/>
  <c r="BL37" i="3"/>
  <c r="CM52" i="1"/>
  <c r="BL52" i="3"/>
  <c r="BM141" i="3"/>
  <c r="BM31" i="3"/>
  <c r="CM34" i="1"/>
  <c r="BL34" i="3"/>
  <c r="CM49" i="1"/>
  <c r="BL49" i="3"/>
  <c r="BT188" i="3"/>
  <c r="F79" i="3"/>
  <c r="CM50" i="1"/>
  <c r="BL50" i="3"/>
  <c r="BL163" i="3"/>
  <c r="BK54" i="3"/>
  <c r="BK163" i="3" s="1"/>
  <c r="CM55" i="1"/>
  <c r="BL55" i="3"/>
  <c r="CM57" i="1"/>
  <c r="BL57" i="3"/>
  <c r="CM51" i="1"/>
  <c r="BL51" i="3"/>
  <c r="GE31" i="7"/>
  <c r="GE81" i="7"/>
  <c r="CS81" i="1" l="1"/>
  <c r="CN31" i="1"/>
  <c r="CN58" i="1" s="1"/>
  <c r="CL51" i="1"/>
  <c r="CL68" i="1"/>
  <c r="CM65" i="1"/>
  <c r="CL32" i="1"/>
  <c r="CL50" i="1"/>
  <c r="BL143" i="3"/>
  <c r="BK34" i="3"/>
  <c r="BK143" i="3" s="1"/>
  <c r="BL157" i="3"/>
  <c r="BK48" i="3"/>
  <c r="BK157" i="3" s="1"/>
  <c r="BL144" i="3"/>
  <c r="BK35" i="3"/>
  <c r="BK144" i="3" s="1"/>
  <c r="BL153" i="3"/>
  <c r="BK44" i="3"/>
  <c r="BL186" i="3"/>
  <c r="BL76" i="3"/>
  <c r="BK77" i="3"/>
  <c r="CL57" i="1"/>
  <c r="CL34" i="1"/>
  <c r="DW31" i="3"/>
  <c r="CL48" i="1"/>
  <c r="CL35" i="1"/>
  <c r="CN71" i="1"/>
  <c r="CL44" i="1"/>
  <c r="BM174" i="3"/>
  <c r="BM71" i="3"/>
  <c r="BM180" i="3" s="1"/>
  <c r="CL77" i="1"/>
  <c r="CM76" i="1"/>
  <c r="BL162" i="3"/>
  <c r="BK53" i="3"/>
  <c r="BK162" i="3" s="1"/>
  <c r="BL40" i="3"/>
  <c r="BL149" i="3" s="1"/>
  <c r="BK41" i="3"/>
  <c r="BL150" i="3"/>
  <c r="BL154" i="3"/>
  <c r="BK45" i="3"/>
  <c r="BK154" i="3" s="1"/>
  <c r="BL151" i="3"/>
  <c r="BK42" i="3"/>
  <c r="BK151" i="3" s="1"/>
  <c r="BL165" i="3"/>
  <c r="BK56" i="3"/>
  <c r="BK165" i="3" s="1"/>
  <c r="BI56" i="3"/>
  <c r="BL155" i="3"/>
  <c r="BK46" i="3"/>
  <c r="BK155" i="3" s="1"/>
  <c r="CL42" i="1"/>
  <c r="BL164" i="3"/>
  <c r="BK55" i="3"/>
  <c r="BK164" i="3" s="1"/>
  <c r="CL41" i="1"/>
  <c r="CM40" i="1"/>
  <c r="CL53" i="1"/>
  <c r="CL45" i="1"/>
  <c r="CL55" i="1"/>
  <c r="BL147" i="3"/>
  <c r="BK38" i="3"/>
  <c r="BK147" i="3" s="1"/>
  <c r="CL56" i="1"/>
  <c r="CJ56" i="1"/>
  <c r="CL46" i="1"/>
  <c r="BL142" i="3"/>
  <c r="BK33" i="3"/>
  <c r="BK142" i="3" s="1"/>
  <c r="BL161" i="3"/>
  <c r="BK52" i="3"/>
  <c r="BK161" i="3" s="1"/>
  <c r="BL148" i="3"/>
  <c r="BK39" i="3"/>
  <c r="BK148" i="3" s="1"/>
  <c r="CL38" i="1"/>
  <c r="BK43" i="3"/>
  <c r="BK152" i="3" s="1"/>
  <c r="BL152" i="3"/>
  <c r="CL33" i="1"/>
  <c r="BL160" i="3"/>
  <c r="BK51" i="3"/>
  <c r="BK160" i="3" s="1"/>
  <c r="BL158" i="3"/>
  <c r="BK49" i="3"/>
  <c r="BK158" i="3" s="1"/>
  <c r="CL52" i="1"/>
  <c r="CL39" i="1"/>
  <c r="BL177" i="3"/>
  <c r="BL65" i="3"/>
  <c r="BK68" i="3"/>
  <c r="BL141" i="3"/>
  <c r="BK32" i="3"/>
  <c r="CL43" i="1"/>
  <c r="BL159" i="3"/>
  <c r="BK50" i="3"/>
  <c r="BK159" i="3" s="1"/>
  <c r="BM58" i="3"/>
  <c r="BM167" i="3" s="1"/>
  <c r="BM140" i="3"/>
  <c r="BM83" i="3"/>
  <c r="BL146" i="3"/>
  <c r="BK37" i="3"/>
  <c r="BL36" i="3"/>
  <c r="BL145" i="3" s="1"/>
  <c r="CL37" i="1"/>
  <c r="CM36" i="1"/>
  <c r="CL49" i="1"/>
  <c r="BL166" i="3"/>
  <c r="BK57" i="3"/>
  <c r="BK166" i="3" s="1"/>
  <c r="AJ98" i="8"/>
  <c r="AI98" i="8"/>
  <c r="AH98" i="8"/>
  <c r="AG98" i="8"/>
  <c r="AF98" i="8"/>
  <c r="AE98" i="8"/>
  <c r="AJ97" i="8"/>
  <c r="AI97" i="8"/>
  <c r="AH97" i="8"/>
  <c r="AG97" i="8"/>
  <c r="AF97" i="8"/>
  <c r="AE97" i="8"/>
  <c r="AJ96" i="8"/>
  <c r="AI96" i="8"/>
  <c r="AH96" i="8"/>
  <c r="AG96" i="8"/>
  <c r="AF96" i="8"/>
  <c r="AE96" i="8"/>
  <c r="AJ95" i="8"/>
  <c r="AI95" i="8"/>
  <c r="AH95" i="8"/>
  <c r="AG95" i="8"/>
  <c r="AF95" i="8"/>
  <c r="AE95" i="8"/>
  <c r="AJ94" i="8"/>
  <c r="AI94" i="8"/>
  <c r="AH94" i="8"/>
  <c r="AG94" i="8"/>
  <c r="AF94" i="8"/>
  <c r="AE94" i="8"/>
  <c r="AJ93" i="8"/>
  <c r="AI93" i="8"/>
  <c r="AH93" i="8"/>
  <c r="AG93" i="8"/>
  <c r="AF93" i="8"/>
  <c r="AE93" i="8"/>
  <c r="AJ92" i="8"/>
  <c r="AI92" i="8"/>
  <c r="AH92" i="8"/>
  <c r="AG92" i="8"/>
  <c r="AF92" i="8"/>
  <c r="AE92" i="8"/>
  <c r="AJ91" i="8"/>
  <c r="AI91" i="8"/>
  <c r="AH91" i="8"/>
  <c r="AG91" i="8"/>
  <c r="AF91" i="8"/>
  <c r="AE91" i="8"/>
  <c r="AJ90" i="8"/>
  <c r="AI90" i="8"/>
  <c r="AH90" i="8"/>
  <c r="AG90" i="8"/>
  <c r="AF90" i="8"/>
  <c r="AE90" i="8"/>
  <c r="AJ89" i="8"/>
  <c r="AI89" i="8"/>
  <c r="AH89" i="8"/>
  <c r="AG89" i="8"/>
  <c r="AF89" i="8"/>
  <c r="AE89" i="8"/>
  <c r="AJ88" i="8"/>
  <c r="AI88" i="8"/>
  <c r="AH88" i="8"/>
  <c r="AG88" i="8"/>
  <c r="AF88" i="8"/>
  <c r="AE88" i="8"/>
  <c r="AJ87" i="8"/>
  <c r="AI87" i="8"/>
  <c r="AH87" i="8"/>
  <c r="AG87" i="8"/>
  <c r="AF87" i="8"/>
  <c r="AE87" i="8"/>
  <c r="AJ86" i="8"/>
  <c r="AI86" i="8"/>
  <c r="AH86" i="8"/>
  <c r="AG86" i="8"/>
  <c r="AF86" i="8"/>
  <c r="AE86" i="8"/>
  <c r="AJ85" i="8"/>
  <c r="AI85" i="8"/>
  <c r="AH85" i="8"/>
  <c r="AG85" i="8"/>
  <c r="AF85" i="8"/>
  <c r="AE85" i="8"/>
  <c r="AJ84" i="8"/>
  <c r="AI84" i="8"/>
  <c r="AH84" i="8"/>
  <c r="AG84" i="8"/>
  <c r="AF84" i="8"/>
  <c r="AE84" i="8"/>
  <c r="AJ83" i="8"/>
  <c r="AI83" i="8"/>
  <c r="AH83" i="8"/>
  <c r="AG83" i="8"/>
  <c r="AF83" i="8"/>
  <c r="AE83" i="8"/>
  <c r="AJ82" i="8"/>
  <c r="AI82" i="8"/>
  <c r="AH82" i="8"/>
  <c r="AG82" i="8"/>
  <c r="AF82" i="8"/>
  <c r="AE82" i="8"/>
  <c r="AJ81" i="8"/>
  <c r="AI81" i="8"/>
  <c r="AH81" i="8"/>
  <c r="AG81" i="8"/>
  <c r="AF81" i="8"/>
  <c r="AE81" i="8"/>
  <c r="AJ80" i="8"/>
  <c r="AI80" i="8"/>
  <c r="AH80" i="8"/>
  <c r="AG80" i="8"/>
  <c r="AF80" i="8"/>
  <c r="AE80" i="8"/>
  <c r="AJ79" i="8"/>
  <c r="AI79" i="8"/>
  <c r="AH79" i="8"/>
  <c r="AG79" i="8"/>
  <c r="AF79" i="8"/>
  <c r="AE79" i="8"/>
  <c r="AJ78" i="8"/>
  <c r="AI78" i="8"/>
  <c r="AH78" i="8"/>
  <c r="AG78" i="8"/>
  <c r="AF78" i="8"/>
  <c r="AE78" i="8"/>
  <c r="AJ77" i="8"/>
  <c r="AI77" i="8"/>
  <c r="AH77" i="8"/>
  <c r="AG77" i="8"/>
  <c r="AF77" i="8"/>
  <c r="AE77" i="8"/>
  <c r="AJ76" i="8"/>
  <c r="AH76" i="8"/>
  <c r="AI76" i="8"/>
  <c r="AG76" i="8"/>
  <c r="AF76" i="8"/>
  <c r="AE76" i="8"/>
  <c r="AJ64" i="8"/>
  <c r="AI64" i="8"/>
  <c r="AH64" i="8"/>
  <c r="AG64" i="8"/>
  <c r="AF64" i="8"/>
  <c r="AE64" i="8"/>
  <c r="AJ62" i="8"/>
  <c r="AH62" i="8"/>
  <c r="AI62" i="8"/>
  <c r="AG62" i="8"/>
  <c r="AF62" i="8"/>
  <c r="AE62" i="8"/>
  <c r="AJ61" i="8"/>
  <c r="AH61" i="8"/>
  <c r="AI61" i="8"/>
  <c r="AG61" i="8"/>
  <c r="AF61" i="8"/>
  <c r="AE61" i="8"/>
  <c r="AJ60" i="8"/>
  <c r="AH60" i="8"/>
  <c r="AI60" i="8"/>
  <c r="AG60" i="8"/>
  <c r="AF60" i="8"/>
  <c r="AE60" i="8"/>
  <c r="AJ59" i="8"/>
  <c r="AH59" i="8"/>
  <c r="AI59" i="8"/>
  <c r="AG59" i="8"/>
  <c r="AF59" i="8"/>
  <c r="AE59" i="8"/>
  <c r="AJ58" i="8"/>
  <c r="AH58" i="8"/>
  <c r="AI58" i="8"/>
  <c r="AG58" i="8"/>
  <c r="AF58" i="8"/>
  <c r="AE58" i="8"/>
  <c r="AJ57" i="8"/>
  <c r="AH57" i="8"/>
  <c r="AI57" i="8"/>
  <c r="AG57" i="8"/>
  <c r="AF57" i="8"/>
  <c r="AE57" i="8"/>
  <c r="AJ56" i="8"/>
  <c r="AH56" i="8"/>
  <c r="AI56" i="8"/>
  <c r="AG56" i="8"/>
  <c r="AF56" i="8"/>
  <c r="AE56" i="8"/>
  <c r="AJ55" i="8"/>
  <c r="AH55" i="8"/>
  <c r="AI55" i="8"/>
  <c r="AG55" i="8"/>
  <c r="AF55" i="8"/>
  <c r="AE55" i="8"/>
  <c r="AJ54" i="8"/>
  <c r="AH54" i="8"/>
  <c r="AI54" i="8"/>
  <c r="AG54" i="8"/>
  <c r="AF54" i="8"/>
  <c r="AE54" i="8"/>
  <c r="AJ53" i="8"/>
  <c r="AH53" i="8"/>
  <c r="AI53" i="8"/>
  <c r="AG53" i="8"/>
  <c r="AF53" i="8"/>
  <c r="AE53" i="8"/>
  <c r="AJ52" i="8"/>
  <c r="AH52" i="8"/>
  <c r="AI52" i="8"/>
  <c r="AG52" i="8"/>
  <c r="AF52" i="8"/>
  <c r="AE52" i="8"/>
  <c r="AJ51" i="8"/>
  <c r="AH51" i="8"/>
  <c r="AI51" i="8"/>
  <c r="AG51" i="8"/>
  <c r="AF51" i="8"/>
  <c r="AE51" i="8"/>
  <c r="AJ50" i="8"/>
  <c r="AH50" i="8"/>
  <c r="AI50" i="8"/>
  <c r="AG50" i="8"/>
  <c r="AF50" i="8"/>
  <c r="AE50" i="8"/>
  <c r="AJ49" i="8"/>
  <c r="AH49" i="8"/>
  <c r="AI49" i="8"/>
  <c r="AG49" i="8"/>
  <c r="AF49" i="8"/>
  <c r="AE49" i="8"/>
  <c r="AJ48" i="8"/>
  <c r="AH48" i="8"/>
  <c r="AI48" i="8"/>
  <c r="AG48" i="8"/>
  <c r="AF48" i="8"/>
  <c r="AE48" i="8"/>
  <c r="AJ47" i="8"/>
  <c r="AH47" i="8"/>
  <c r="AI47" i="8"/>
  <c r="AG47" i="8"/>
  <c r="AF47" i="8"/>
  <c r="AE47" i="8"/>
  <c r="AJ46" i="8"/>
  <c r="AH46" i="8"/>
  <c r="AI46" i="8"/>
  <c r="AG46" i="8"/>
  <c r="AF46" i="8"/>
  <c r="AE46" i="8"/>
  <c r="AJ45" i="8"/>
  <c r="AH45" i="8"/>
  <c r="AI45" i="8"/>
  <c r="AG45" i="8"/>
  <c r="AF45" i="8"/>
  <c r="AE45" i="8"/>
  <c r="AJ44" i="8"/>
  <c r="AH44" i="8"/>
  <c r="AI44" i="8"/>
  <c r="AG44" i="8"/>
  <c r="AF44" i="8"/>
  <c r="AE44" i="8"/>
  <c r="AJ43" i="8"/>
  <c r="AH43" i="8"/>
  <c r="AI43" i="8"/>
  <c r="AG43" i="8"/>
  <c r="AF43" i="8"/>
  <c r="AE43" i="8"/>
  <c r="AJ42" i="8"/>
  <c r="AH42" i="8"/>
  <c r="AI42" i="8"/>
  <c r="AG42" i="8"/>
  <c r="AF42" i="8"/>
  <c r="AE42" i="8"/>
  <c r="AJ41" i="8"/>
  <c r="AH41" i="8"/>
  <c r="AI41" i="8"/>
  <c r="AG41" i="8"/>
  <c r="AF41" i="8"/>
  <c r="AE41" i="8"/>
  <c r="AJ40" i="8"/>
  <c r="AH40" i="8"/>
  <c r="AI40" i="8"/>
  <c r="AG40" i="8"/>
  <c r="AF40" i="8"/>
  <c r="AE40" i="8"/>
  <c r="AJ39" i="8"/>
  <c r="AH39" i="8"/>
  <c r="AI39" i="8"/>
  <c r="AG39" i="8"/>
  <c r="AF39" i="8"/>
  <c r="AE39" i="8"/>
  <c r="AJ38" i="8"/>
  <c r="AH38" i="8"/>
  <c r="AI38" i="8"/>
  <c r="AG38" i="8"/>
  <c r="AF38" i="8"/>
  <c r="AE38" i="8"/>
  <c r="AJ37" i="8"/>
  <c r="AH37" i="8"/>
  <c r="AI37" i="8"/>
  <c r="AG37" i="8"/>
  <c r="AF37" i="8"/>
  <c r="AE37" i="8"/>
  <c r="AJ36" i="8"/>
  <c r="AH36" i="8"/>
  <c r="AI36" i="8"/>
  <c r="AG36" i="8"/>
  <c r="AF36" i="8"/>
  <c r="AE36" i="8"/>
  <c r="AJ35" i="8"/>
  <c r="AI35" i="8"/>
  <c r="AH35" i="8"/>
  <c r="AG35" i="8"/>
  <c r="AF35" i="8"/>
  <c r="AE35" i="8"/>
  <c r="AJ34" i="8"/>
  <c r="AI34" i="8"/>
  <c r="AH34" i="8"/>
  <c r="AG34" i="8"/>
  <c r="AF34" i="8"/>
  <c r="AE34" i="8"/>
  <c r="AJ33" i="8"/>
  <c r="AI33" i="8"/>
  <c r="AH33" i="8"/>
  <c r="AG33" i="8"/>
  <c r="AF33" i="8"/>
  <c r="AE33" i="8"/>
  <c r="AJ32" i="8"/>
  <c r="AI32" i="8"/>
  <c r="AH32" i="8"/>
  <c r="AG32" i="8"/>
  <c r="AF32" i="8"/>
  <c r="AE32" i="8"/>
  <c r="AJ31" i="8"/>
  <c r="AI31" i="8"/>
  <c r="AH31" i="8"/>
  <c r="AG31" i="8"/>
  <c r="AF31" i="8"/>
  <c r="AE31" i="8"/>
  <c r="AJ30" i="8"/>
  <c r="AI30" i="8"/>
  <c r="AH30" i="8"/>
  <c r="AG30" i="8"/>
  <c r="AF30" i="8"/>
  <c r="AE30" i="8"/>
  <c r="AJ29" i="8"/>
  <c r="AI29" i="8"/>
  <c r="AH29" i="8"/>
  <c r="AG29" i="8"/>
  <c r="AF29" i="8"/>
  <c r="AE29" i="8"/>
  <c r="AJ28" i="8"/>
  <c r="AI28" i="8"/>
  <c r="AH28" i="8"/>
  <c r="AG28" i="8"/>
  <c r="AF28" i="8"/>
  <c r="AE28" i="8"/>
  <c r="AJ27" i="8"/>
  <c r="AI27" i="8"/>
  <c r="AH27" i="8"/>
  <c r="AG27" i="8"/>
  <c r="AF27" i="8"/>
  <c r="AE27" i="8"/>
  <c r="AJ26" i="8"/>
  <c r="AI26" i="8"/>
  <c r="AH26" i="8"/>
  <c r="AG26" i="8"/>
  <c r="AF26" i="8"/>
  <c r="AE26" i="8"/>
  <c r="AJ25" i="8"/>
  <c r="AI25" i="8"/>
  <c r="AH25" i="8"/>
  <c r="AG25" i="8"/>
  <c r="AF25" i="8"/>
  <c r="AE25" i="8"/>
  <c r="AJ24" i="8"/>
  <c r="AI24" i="8"/>
  <c r="AH24" i="8"/>
  <c r="AG24" i="8"/>
  <c r="AF24" i="8"/>
  <c r="AE24" i="8"/>
  <c r="AJ23" i="8"/>
  <c r="AI23" i="8"/>
  <c r="AH23" i="8"/>
  <c r="AG23" i="8"/>
  <c r="AF23" i="8"/>
  <c r="AE23" i="8"/>
  <c r="AJ22" i="8"/>
  <c r="AI22" i="8"/>
  <c r="AH22" i="8"/>
  <c r="AG22" i="8"/>
  <c r="AF22" i="8"/>
  <c r="AE22" i="8"/>
  <c r="AJ21" i="8"/>
  <c r="AI21" i="8"/>
  <c r="AH21" i="8"/>
  <c r="AG21" i="8"/>
  <c r="AF21" i="8"/>
  <c r="AE21" i="8"/>
  <c r="AJ20" i="8"/>
  <c r="AI20" i="8"/>
  <c r="AH20" i="8"/>
  <c r="AG20" i="8"/>
  <c r="AF20" i="8"/>
  <c r="AE20" i="8"/>
  <c r="AJ19" i="8"/>
  <c r="AI19" i="8"/>
  <c r="AH19" i="8"/>
  <c r="AG19" i="8"/>
  <c r="AF19" i="8"/>
  <c r="AE19" i="8"/>
  <c r="AJ18" i="8"/>
  <c r="AI18" i="8"/>
  <c r="AH18" i="8"/>
  <c r="AG18" i="8"/>
  <c r="AF18" i="8"/>
  <c r="AE18" i="8"/>
  <c r="C6" i="8"/>
  <c r="CN83" i="1" l="1"/>
  <c r="CS85" i="1"/>
  <c r="BM192" i="3"/>
  <c r="BM81" i="3"/>
  <c r="BL31" i="3"/>
  <c r="BL185" i="3"/>
  <c r="BL79" i="3"/>
  <c r="BL188" i="3" s="1"/>
  <c r="CM71" i="1"/>
  <c r="BK141" i="3"/>
  <c r="CL40" i="1"/>
  <c r="BI165" i="3"/>
  <c r="BJ56" i="3"/>
  <c r="BJ165" i="3" s="1"/>
  <c r="BK40" i="3"/>
  <c r="BK149" i="3" s="1"/>
  <c r="BK150" i="3"/>
  <c r="CL65" i="1"/>
  <c r="CL47" i="1"/>
  <c r="BK47" i="3"/>
  <c r="BK156" i="3" s="1"/>
  <c r="BK153" i="3"/>
  <c r="BK177" i="3"/>
  <c r="BK65" i="3"/>
  <c r="CL36" i="1"/>
  <c r="BL174" i="3"/>
  <c r="BL71" i="3"/>
  <c r="BL180" i="3" s="1"/>
  <c r="CK56" i="1"/>
  <c r="CM79" i="1"/>
  <c r="BK146" i="3"/>
  <c r="BK36" i="3"/>
  <c r="BK145" i="3" s="1"/>
  <c r="CL76" i="1"/>
  <c r="CM31" i="1"/>
  <c r="CN81" i="1"/>
  <c r="BK76" i="3"/>
  <c r="BK186" i="3"/>
  <c r="CM83" i="1" l="1"/>
  <c r="CM58" i="1"/>
  <c r="CL79" i="1"/>
  <c r="CL71" i="1"/>
  <c r="BK31" i="3"/>
  <c r="BL140" i="3"/>
  <c r="BL83" i="3"/>
  <c r="BL58" i="3"/>
  <c r="BL167" i="3" s="1"/>
  <c r="BK185" i="3"/>
  <c r="BK79" i="3"/>
  <c r="BK188" i="3" s="1"/>
  <c r="BK174" i="3"/>
  <c r="BK71" i="3"/>
  <c r="BK180" i="3" s="1"/>
  <c r="BM190" i="3"/>
  <c r="BM85" i="3"/>
  <c r="BM194" i="3" s="1"/>
  <c r="CN85" i="1"/>
  <c r="CL31" i="1"/>
  <c r="BP4" i="3"/>
  <c r="BP113" i="3" s="1"/>
  <c r="B2" i="1"/>
  <c r="BC4" i="3"/>
  <c r="BC113" i="3" s="1"/>
  <c r="B2" i="3"/>
  <c r="BV5" i="3"/>
  <c r="BR28" i="1"/>
  <c r="BR50" i="1"/>
  <c r="BR70" i="1"/>
  <c r="BR41" i="1"/>
  <c r="BW38" i="1"/>
  <c r="BW21" i="1"/>
  <c r="BQ96" i="1"/>
  <c r="BW69" i="1"/>
  <c r="BW68" i="1"/>
  <c r="BS68" i="1"/>
  <c r="BS98" i="1"/>
  <c r="BX96" i="1"/>
  <c r="BW99" i="1"/>
  <c r="BS51" i="1"/>
  <c r="BX50" i="1"/>
  <c r="BX95" i="1"/>
  <c r="BR96" i="1"/>
  <c r="BX69" i="1"/>
  <c r="BS99" i="1"/>
  <c r="BY20" i="1"/>
  <c r="BX99" i="1"/>
  <c r="BY38" i="1"/>
  <c r="BS96" i="1"/>
  <c r="BV43" i="1"/>
  <c r="BQ41" i="1"/>
  <c r="BV33" i="1"/>
  <c r="BQ42" i="1"/>
  <c r="BV34" i="1"/>
  <c r="BQ30" i="1"/>
  <c r="BV35" i="1"/>
  <c r="BW52" i="1"/>
  <c r="BW96" i="1"/>
  <c r="BV99" i="1"/>
  <c r="BR51" i="1"/>
  <c r="BW44" i="1"/>
  <c r="BR25" i="1"/>
  <c r="BW101" i="1"/>
  <c r="BW35" i="1"/>
  <c r="BW95" i="1"/>
  <c r="BX21" i="1"/>
  <c r="BX20" i="1"/>
  <c r="BR102" i="1"/>
  <c r="BS101" i="1"/>
  <c r="BX56" i="1"/>
  <c r="BR53" i="1"/>
  <c r="BR99" i="1"/>
  <c r="BX101" i="1"/>
  <c r="BY27" i="1"/>
  <c r="BY21" i="1"/>
  <c r="BY48" i="1"/>
  <c r="BY34" i="1"/>
  <c r="BY44" i="1"/>
  <c r="BY101" i="1"/>
  <c r="BQ57" i="1"/>
  <c r="BQ51" i="1"/>
  <c r="BV38" i="1"/>
  <c r="BQ52" i="1"/>
  <c r="BV41" i="1"/>
  <c r="BQ37" i="1"/>
  <c r="BV42" i="1"/>
  <c r="BW20" i="1"/>
  <c r="BQ102" i="1"/>
  <c r="BR101" i="1"/>
  <c r="BW56" i="1"/>
  <c r="BW50" i="1"/>
  <c r="BR21" i="1"/>
  <c r="BW42" i="1"/>
  <c r="BR23" i="1"/>
  <c r="BQ99" i="1"/>
  <c r="BS25" i="1"/>
  <c r="BS24" i="1"/>
  <c r="BX23" i="1"/>
  <c r="BS23" i="1"/>
  <c r="BS69" i="1"/>
  <c r="BR54" i="1"/>
  <c r="BS21" i="1"/>
  <c r="BW54" i="1"/>
  <c r="BY28" i="1"/>
  <c r="BY35" i="1"/>
  <c r="BY96" i="1"/>
  <c r="BY25" i="1"/>
  <c r="BY50" i="1"/>
  <c r="BV27" i="1"/>
  <c r="BQ70" i="1"/>
  <c r="BV56" i="1"/>
  <c r="BV44" i="1"/>
  <c r="BV57" i="1"/>
  <c r="BQ48" i="1"/>
  <c r="BQ43" i="1"/>
  <c r="BV52" i="1"/>
  <c r="BR24" i="1"/>
  <c r="BW23" i="1"/>
  <c r="BQ39" i="1"/>
  <c r="BR69" i="1"/>
  <c r="BQ53" i="1"/>
  <c r="BR35" i="1"/>
  <c r="BR20" i="1"/>
  <c r="BR30" i="1"/>
  <c r="BX27" i="1"/>
  <c r="BX35" i="1"/>
  <c r="BS33" i="1"/>
  <c r="BX30" i="1"/>
  <c r="BS43" i="1"/>
  <c r="BX98" i="1"/>
  <c r="BS95" i="1"/>
  <c r="BS35" i="1"/>
  <c r="BS20" i="1"/>
  <c r="BY68" i="1"/>
  <c r="BS39" i="1"/>
  <c r="BS102" i="1"/>
  <c r="BX39" i="1"/>
  <c r="BS53" i="1"/>
  <c r="BQ27" i="1"/>
  <c r="BQ101" i="1"/>
  <c r="BQ69" i="1"/>
  <c r="BV50" i="1"/>
  <c r="BV70" i="1"/>
  <c r="BV51" i="1"/>
  <c r="BV68" i="1"/>
  <c r="BQ56" i="1"/>
  <c r="BR33" i="1"/>
  <c r="BW30" i="1"/>
  <c r="BR98" i="1"/>
  <c r="BW98" i="1"/>
  <c r="BQ54" i="1"/>
  <c r="BR42" i="1"/>
  <c r="BW34" i="1"/>
  <c r="BR37" i="1"/>
  <c r="BS27" i="1"/>
  <c r="BR39" i="1"/>
  <c r="BS38" i="1"/>
  <c r="BX37" i="1"/>
  <c r="BX25" i="1"/>
  <c r="BX24" i="1"/>
  <c r="BW102" i="1"/>
  <c r="BS42" i="1"/>
  <c r="BX34" i="1"/>
  <c r="BY41" i="1"/>
  <c r="BY42" i="1"/>
  <c r="BY23" i="1"/>
  <c r="BY56" i="1"/>
  <c r="BS54" i="1"/>
  <c r="BQ33" i="1"/>
  <c r="BV20" i="1"/>
  <c r="BV98" i="1"/>
  <c r="BQ68" i="1"/>
  <c r="BV101" i="1"/>
  <c r="BV69" i="1"/>
  <c r="BV95" i="1"/>
  <c r="BQ98" i="1"/>
  <c r="BW27" i="1"/>
  <c r="BR38" i="1"/>
  <c r="BW37" i="1"/>
  <c r="BW25" i="1"/>
  <c r="BR56" i="1"/>
  <c r="BR68" i="1"/>
  <c r="BR52" i="1"/>
  <c r="BW41" i="1"/>
  <c r="BR43" i="1"/>
  <c r="BS28" i="1"/>
  <c r="BX42" i="1"/>
  <c r="BS44" i="1"/>
  <c r="BX43" i="1"/>
  <c r="BS34" i="1"/>
  <c r="BX33" i="1"/>
  <c r="BS30" i="1"/>
  <c r="BS52" i="1"/>
  <c r="BX41" i="1"/>
  <c r="BX53" i="1"/>
  <c r="BY52" i="1"/>
  <c r="BY30" i="1"/>
  <c r="BY98" i="1"/>
  <c r="BX102" i="1"/>
  <c r="BV23" i="1"/>
  <c r="BQ38" i="1"/>
  <c r="BQ44" i="1"/>
  <c r="BQ95" i="1"/>
  <c r="BV48" i="1"/>
  <c r="BQ50" i="1"/>
  <c r="BQ24" i="1"/>
  <c r="BR27" i="1"/>
  <c r="BR44" i="1"/>
  <c r="BW43" i="1"/>
  <c r="BR34" i="1"/>
  <c r="BW24" i="1"/>
  <c r="BR95" i="1"/>
  <c r="BW57" i="1"/>
  <c r="BR48" i="1"/>
  <c r="BV53" i="1"/>
  <c r="BX28" i="1"/>
  <c r="BX52" i="1"/>
  <c r="BX48" i="1"/>
  <c r="BS57" i="1"/>
  <c r="BW39" i="1"/>
  <c r="BX38" i="1"/>
  <c r="BS37" i="1"/>
  <c r="BX57" i="1"/>
  <c r="BS48" i="1"/>
  <c r="BX54" i="1"/>
  <c r="BY51" i="1"/>
  <c r="BY37" i="1"/>
  <c r="BY24" i="1"/>
  <c r="BY57" i="1"/>
  <c r="BV30" i="1"/>
  <c r="BV25" i="1"/>
  <c r="BV24" i="1"/>
  <c r="BQ21" i="1"/>
  <c r="BV96" i="1"/>
  <c r="BQ23" i="1"/>
  <c r="BV21" i="1"/>
  <c r="BW28" i="1"/>
  <c r="BW48" i="1"/>
  <c r="BR57" i="1"/>
  <c r="BV39" i="1"/>
  <c r="BW33" i="1"/>
  <c r="BV102" i="1"/>
  <c r="BW70" i="1"/>
  <c r="BW51" i="1"/>
  <c r="BV54" i="1"/>
  <c r="BX68" i="1"/>
  <c r="BS56" i="1"/>
  <c r="BS50" i="1"/>
  <c r="BS70" i="1"/>
  <c r="BS41" i="1"/>
  <c r="BX44" i="1"/>
  <c r="BW53" i="1"/>
  <c r="BX70" i="1"/>
  <c r="BX51" i="1"/>
  <c r="BY95" i="1"/>
  <c r="BY69" i="1"/>
  <c r="BY43" i="1"/>
  <c r="BY33" i="1"/>
  <c r="BY70" i="1"/>
  <c r="BV37" i="1"/>
  <c r="BQ34" i="1"/>
  <c r="BQ28" i="1"/>
  <c r="BQ35" i="1"/>
  <c r="BQ20" i="1"/>
  <c r="BV28" i="1"/>
  <c r="BQ25" i="1"/>
  <c r="CH43" i="1" l="1"/>
  <c r="CH38" i="1"/>
  <c r="CH33" i="1"/>
  <c r="CH39" i="1"/>
  <c r="CH57" i="1"/>
  <c r="CH42" i="1"/>
  <c r="CH52" i="1"/>
  <c r="CH24" i="1"/>
  <c r="CH41" i="1"/>
  <c r="CH48" i="1"/>
  <c r="CH51" i="1"/>
  <c r="CH34" i="1"/>
  <c r="CH35" i="1"/>
  <c r="CH53" i="1"/>
  <c r="CH37" i="1"/>
  <c r="CH44" i="1"/>
  <c r="CH56" i="1"/>
  <c r="CH23" i="1"/>
  <c r="CH54" i="1"/>
  <c r="CH30" i="1"/>
  <c r="CH102" i="1"/>
  <c r="CH96" i="1"/>
  <c r="CH95" i="1"/>
  <c r="CH101" i="1"/>
  <c r="BK140" i="3"/>
  <c r="BK58" i="3"/>
  <c r="BK167" i="3" s="1"/>
  <c r="BK83" i="3"/>
  <c r="CL83" i="1"/>
  <c r="CL58" i="1"/>
  <c r="BL192" i="3"/>
  <c r="BL81" i="3"/>
  <c r="CM81" i="1"/>
  <c r="BD5" i="3"/>
  <c r="BD114" i="3" s="1"/>
  <c r="BX5" i="3"/>
  <c r="DH89" i="1"/>
  <c r="DL78" i="1"/>
  <c r="DL88" i="1"/>
  <c r="DH78" i="1"/>
  <c r="DL90" i="1"/>
  <c r="DH88" i="1"/>
  <c r="DH90" i="1"/>
  <c r="DL89" i="1"/>
  <c r="DH77" i="1"/>
  <c r="DL77" i="1"/>
  <c r="DL76" i="1" s="1"/>
  <c r="DL75" i="1"/>
  <c r="DH75" i="1"/>
  <c r="DL74" i="1"/>
  <c r="DH74" i="1"/>
  <c r="DH68" i="1"/>
  <c r="DL68" i="1"/>
  <c r="DH67" i="1"/>
  <c r="DL67" i="1"/>
  <c r="DL66" i="1"/>
  <c r="DH66" i="1"/>
  <c r="DH64" i="1"/>
  <c r="DL64" i="1"/>
  <c r="DH63" i="1"/>
  <c r="DL63" i="1"/>
  <c r="DL62" i="1"/>
  <c r="DH62" i="1"/>
  <c r="DL61" i="1"/>
  <c r="DH61" i="1"/>
  <c r="DL57" i="1"/>
  <c r="DH57" i="1"/>
  <c r="DL56" i="1"/>
  <c r="DH56" i="1"/>
  <c r="DH55" i="1"/>
  <c r="DL55" i="1"/>
  <c r="DL54" i="1"/>
  <c r="DH54" i="1"/>
  <c r="DL53" i="1"/>
  <c r="DH53" i="1"/>
  <c r="DL52" i="1"/>
  <c r="DH52" i="1"/>
  <c r="DL51" i="1"/>
  <c r="DH51" i="1"/>
  <c r="DH50" i="1"/>
  <c r="DL50" i="1"/>
  <c r="DL49" i="1"/>
  <c r="DH49" i="1"/>
  <c r="DL48" i="1"/>
  <c r="DH48" i="1"/>
  <c r="DL47" i="1"/>
  <c r="DH47" i="1"/>
  <c r="DL46" i="1"/>
  <c r="DH46" i="1"/>
  <c r="DL45" i="1"/>
  <c r="DH45" i="1"/>
  <c r="DL43" i="1"/>
  <c r="DH43" i="1"/>
  <c r="DL42" i="1"/>
  <c r="DH42" i="1"/>
  <c r="DH41" i="1"/>
  <c r="DL41" i="1"/>
  <c r="DL39" i="1"/>
  <c r="DH39" i="1"/>
  <c r="DL38" i="1"/>
  <c r="DH38" i="1"/>
  <c r="DL37" i="1"/>
  <c r="DH37" i="1"/>
  <c r="DL35" i="1"/>
  <c r="DH35" i="1"/>
  <c r="DH34" i="1"/>
  <c r="DL34" i="1"/>
  <c r="DL33" i="1"/>
  <c r="DH33" i="1"/>
  <c r="DL32" i="1"/>
  <c r="DH32" i="1"/>
  <c r="DL30" i="1"/>
  <c r="DL29" i="1"/>
  <c r="DL28" i="1"/>
  <c r="DL26" i="1" s="1"/>
  <c r="DH27" i="1"/>
  <c r="DH26" i="1" s="1"/>
  <c r="DL24" i="1"/>
  <c r="DL22" i="1" s="1"/>
  <c r="DH23" i="1"/>
  <c r="DH22" i="1" s="1"/>
  <c r="DL21" i="1"/>
  <c r="DL19" i="1" s="1"/>
  <c r="DH20" i="1"/>
  <c r="DH19" i="1" s="1"/>
  <c r="CG199" i="3"/>
  <c r="CG197" i="3"/>
  <c r="CG61" i="3"/>
  <c r="CK54" i="3"/>
  <c r="CG48" i="3"/>
  <c r="CK45" i="3"/>
  <c r="CG38" i="3"/>
  <c r="CK34" i="3"/>
  <c r="CK61" i="3"/>
  <c r="CG49" i="3"/>
  <c r="CK90" i="3"/>
  <c r="CK88" i="3"/>
  <c r="CK62" i="3"/>
  <c r="CK56" i="3"/>
  <c r="CG54" i="3"/>
  <c r="CK51" i="3"/>
  <c r="CG45" i="3"/>
  <c r="CK41" i="3"/>
  <c r="CG34" i="3"/>
  <c r="CG27" i="3"/>
  <c r="CG26" i="3" s="1"/>
  <c r="CK197" i="3"/>
  <c r="CG50" i="3"/>
  <c r="CG90" i="3"/>
  <c r="CG88" i="3"/>
  <c r="CK77" i="3"/>
  <c r="CK68" i="3"/>
  <c r="CG62" i="3"/>
  <c r="CG56" i="3"/>
  <c r="CK52" i="3"/>
  <c r="CG51" i="3"/>
  <c r="CG41" i="3"/>
  <c r="CK28" i="3"/>
  <c r="CK26" i="3" s="1"/>
  <c r="CK198" i="3"/>
  <c r="CG77" i="3"/>
  <c r="CK75" i="3"/>
  <c r="CG68" i="3"/>
  <c r="CK63" i="3"/>
  <c r="CG52" i="3"/>
  <c r="CK42" i="3"/>
  <c r="CK35" i="3"/>
  <c r="CK29" i="3"/>
  <c r="CG89" i="3"/>
  <c r="CG67" i="3"/>
  <c r="CG46" i="3"/>
  <c r="CG198" i="3"/>
  <c r="CK78" i="3"/>
  <c r="CG75" i="3"/>
  <c r="CG63" i="3"/>
  <c r="CK57" i="3"/>
  <c r="CK47" i="3"/>
  <c r="CG42" i="3"/>
  <c r="CK39" i="3"/>
  <c r="CK37" i="3"/>
  <c r="CG35" i="3"/>
  <c r="CK32" i="3"/>
  <c r="CK30" i="3"/>
  <c r="CG23" i="3"/>
  <c r="CG22" i="3" s="1"/>
  <c r="CG20" i="3"/>
  <c r="CG19" i="3" s="1"/>
  <c r="CK38" i="3"/>
  <c r="CG78" i="3"/>
  <c r="CK74" i="3"/>
  <c r="CK66" i="3"/>
  <c r="CK64" i="3"/>
  <c r="CG57" i="3"/>
  <c r="CK55" i="3"/>
  <c r="CK53" i="3"/>
  <c r="CG47" i="3"/>
  <c r="CK43" i="3"/>
  <c r="CG39" i="3"/>
  <c r="CG37" i="3"/>
  <c r="CK33" i="3"/>
  <c r="CG32" i="3"/>
  <c r="CK89" i="3"/>
  <c r="CG74" i="3"/>
  <c r="CK67" i="3"/>
  <c r="CG66" i="3"/>
  <c r="CG64" i="3"/>
  <c r="CG55" i="3"/>
  <c r="CG53" i="3"/>
  <c r="CK50" i="3"/>
  <c r="CK49" i="3"/>
  <c r="CK46" i="3"/>
  <c r="CG43" i="3"/>
  <c r="CG33" i="3"/>
  <c r="CK24" i="3"/>
  <c r="CK22" i="3" s="1"/>
  <c r="CK21" i="3"/>
  <c r="CK19" i="3" s="1"/>
  <c r="CK199" i="3"/>
  <c r="CK48" i="3"/>
  <c r="BC5" i="3"/>
  <c r="BC114" i="3" s="1"/>
  <c r="BW5" i="3"/>
  <c r="BV114" i="3"/>
  <c r="BZ5" i="3"/>
  <c r="BZ114" i="3" s="1"/>
  <c r="BE5" i="3"/>
  <c r="BE114" i="3" s="1"/>
  <c r="BY5" i="3"/>
  <c r="BC21" i="3"/>
  <c r="BD42" i="3"/>
  <c r="BE56" i="3"/>
  <c r="BE51" i="3"/>
  <c r="BE33" i="3"/>
  <c r="BD53" i="3"/>
  <c r="BD23" i="3"/>
  <c r="BD35" i="3"/>
  <c r="BC70" i="3"/>
  <c r="BD57" i="3"/>
  <c r="BC68" i="3"/>
  <c r="BC24" i="3"/>
  <c r="BE52" i="3"/>
  <c r="BE48" i="3"/>
  <c r="BC56" i="3"/>
  <c r="BD52" i="3"/>
  <c r="BE95" i="3"/>
  <c r="BD27" i="3"/>
  <c r="BE98" i="3"/>
  <c r="BC98" i="3"/>
  <c r="BD51" i="3"/>
  <c r="BC28" i="3"/>
  <c r="CT37" i="1"/>
  <c r="BE23" i="3"/>
  <c r="BD20" i="3"/>
  <c r="BD99" i="3"/>
  <c r="BD96" i="3"/>
  <c r="BC48" i="3"/>
  <c r="BC101" i="3"/>
  <c r="BE96" i="3"/>
  <c r="BC33" i="3"/>
  <c r="CT23" i="1"/>
  <c r="BD56" i="3"/>
  <c r="BC51" i="3"/>
  <c r="BE99" i="3"/>
  <c r="BD68" i="3"/>
  <c r="BE39" i="3"/>
  <c r="BC37" i="3"/>
  <c r="BD25" i="3"/>
  <c r="BE34" i="3"/>
  <c r="BC96" i="3"/>
  <c r="BC99" i="3"/>
  <c r="BC20" i="3"/>
  <c r="BE24" i="3"/>
  <c r="BE28" i="3"/>
  <c r="BD43" i="3"/>
  <c r="BE101" i="3"/>
  <c r="BD28" i="3"/>
  <c r="BC102" i="3"/>
  <c r="BR56" i="3"/>
  <c r="BD95" i="3"/>
  <c r="BE25" i="3"/>
  <c r="BD48" i="3"/>
  <c r="BC27" i="3"/>
  <c r="BC54" i="3"/>
  <c r="BD21" i="3"/>
  <c r="BC42" i="3"/>
  <c r="BE27" i="3"/>
  <c r="BE102" i="3"/>
  <c r="BC39" i="3"/>
  <c r="BE37" i="3"/>
  <c r="BE50" i="3"/>
  <c r="BE38" i="3"/>
  <c r="BD38" i="3"/>
  <c r="BE68" i="3"/>
  <c r="BD39" i="3"/>
  <c r="BD34" i="3"/>
  <c r="BC57" i="3"/>
  <c r="BE43" i="3"/>
  <c r="BC30" i="3"/>
  <c r="BD41" i="3"/>
  <c r="BE20" i="3"/>
  <c r="CT41" i="1"/>
  <c r="BD37" i="3"/>
  <c r="BC52" i="3"/>
  <c r="BD33" i="3"/>
  <c r="BD24" i="3"/>
  <c r="BC34" i="3"/>
  <c r="BE35" i="3"/>
  <c r="BE69" i="3"/>
  <c r="BE57" i="3"/>
  <c r="BD44" i="3"/>
  <c r="BE70" i="3"/>
  <c r="BC53" i="3"/>
  <c r="BD54" i="3"/>
  <c r="BD101" i="3"/>
  <c r="BD98" i="3"/>
  <c r="BC35" i="3"/>
  <c r="BC23" i="3"/>
  <c r="BC43" i="3"/>
  <c r="BC44" i="3"/>
  <c r="BD50" i="3"/>
  <c r="BD102" i="3"/>
  <c r="BE41" i="3"/>
  <c r="BD69" i="3"/>
  <c r="BD70" i="3"/>
  <c r="BC38" i="3"/>
  <c r="BE44" i="3"/>
  <c r="BE30" i="3"/>
  <c r="BE21" i="3"/>
  <c r="BE54" i="3"/>
  <c r="BC95" i="3"/>
  <c r="BE53" i="3"/>
  <c r="BE42" i="3"/>
  <c r="BC41" i="3"/>
  <c r="BC69" i="3"/>
  <c r="BC25" i="3"/>
  <c r="BD30" i="3"/>
  <c r="BC50" i="3"/>
  <c r="CK73" i="3" l="1"/>
  <c r="DH76" i="1"/>
  <c r="DH36" i="1"/>
  <c r="CH99" i="1"/>
  <c r="CH20" i="1"/>
  <c r="CH21" i="1"/>
  <c r="CH69" i="1"/>
  <c r="CH68" i="1"/>
  <c r="CH50" i="1"/>
  <c r="CH25" i="1"/>
  <c r="CH98" i="1"/>
  <c r="CH28" i="1"/>
  <c r="CH27" i="1"/>
  <c r="CH70" i="1"/>
  <c r="DL73" i="1"/>
  <c r="CG73" i="3"/>
  <c r="DL40" i="1"/>
  <c r="BL190" i="3"/>
  <c r="BL85" i="3"/>
  <c r="BL194" i="3" s="1"/>
  <c r="DL18" i="1"/>
  <c r="DL36" i="1"/>
  <c r="CL81" i="1"/>
  <c r="CG36" i="3"/>
  <c r="BK192" i="3"/>
  <c r="BK81" i="3"/>
  <c r="CG65" i="3"/>
  <c r="DH44" i="1"/>
  <c r="DH73" i="1"/>
  <c r="CM85" i="1"/>
  <c r="DL44" i="1"/>
  <c r="BR165" i="3"/>
  <c r="CU23" i="1"/>
  <c r="BW22" i="1"/>
  <c r="BW36" i="1"/>
  <c r="BR100" i="1"/>
  <c r="DC101" i="1"/>
  <c r="CY101" i="1"/>
  <c r="CY57" i="1"/>
  <c r="CY44" i="1"/>
  <c r="CY34" i="1"/>
  <c r="DC21" i="1"/>
  <c r="CB101" i="3"/>
  <c r="CB210" i="3" s="1"/>
  <c r="BD210" i="3"/>
  <c r="BX101" i="3"/>
  <c r="BX210" i="3" s="1"/>
  <c r="BD100" i="3"/>
  <c r="BD209" i="3" s="1"/>
  <c r="BX23" i="3"/>
  <c r="BX132" i="3" s="1"/>
  <c r="BD132" i="3"/>
  <c r="BD22" i="3"/>
  <c r="BD131" i="3" s="1"/>
  <c r="BC211" i="3"/>
  <c r="BF102" i="3"/>
  <c r="BF211" i="3" s="1"/>
  <c r="BW102" i="3"/>
  <c r="CA102" i="3"/>
  <c r="BV19" i="1"/>
  <c r="CX57" i="1"/>
  <c r="BT57" i="1"/>
  <c r="BT28" i="1"/>
  <c r="DB28" i="1"/>
  <c r="BC136" i="3"/>
  <c r="BF27" i="3"/>
  <c r="BG27" i="3" s="1"/>
  <c r="BC26" i="3"/>
  <c r="BC135" i="3" s="1"/>
  <c r="BW27" i="3"/>
  <c r="BF21" i="3"/>
  <c r="BF130" i="3" s="1"/>
  <c r="CA21" i="3"/>
  <c r="CD21" i="3" s="1"/>
  <c r="BC130" i="3"/>
  <c r="BX65" i="1"/>
  <c r="BX71" i="1" s="1"/>
  <c r="CU41" i="1"/>
  <c r="BW97" i="1"/>
  <c r="BR97" i="1"/>
  <c r="DC98" i="1"/>
  <c r="BT54" i="1"/>
  <c r="CX54" i="1"/>
  <c r="CY42" i="1"/>
  <c r="DC30" i="1"/>
  <c r="BD178" i="3"/>
  <c r="BD94" i="3"/>
  <c r="BD203" i="3" s="1"/>
  <c r="CB95" i="3"/>
  <c r="BD204" i="3"/>
  <c r="BD151" i="3"/>
  <c r="BX42" i="3"/>
  <c r="CE42" i="3" s="1"/>
  <c r="BF99" i="3"/>
  <c r="BF208" i="3" s="1"/>
  <c r="CA99" i="3"/>
  <c r="BC208" i="3"/>
  <c r="BV65" i="1"/>
  <c r="BT50" i="1"/>
  <c r="CX50" i="1"/>
  <c r="CX23" i="1"/>
  <c r="BQ22" i="1"/>
  <c r="BT23" i="1"/>
  <c r="BF25" i="3"/>
  <c r="BW25" i="3"/>
  <c r="DE25" i="3" s="1"/>
  <c r="DG25" i="3" s="1"/>
  <c r="BC134" i="3"/>
  <c r="BR94" i="1"/>
  <c r="DC95" i="1"/>
  <c r="CY52" i="1"/>
  <c r="CX39" i="1"/>
  <c r="BT39" i="1"/>
  <c r="CY27" i="1"/>
  <c r="BR26" i="1"/>
  <c r="BD144" i="3"/>
  <c r="BX35" i="3"/>
  <c r="CE35" i="3" s="1"/>
  <c r="BF96" i="3"/>
  <c r="BG96" i="3" s="1"/>
  <c r="CA96" i="3"/>
  <c r="CA205" i="3" s="1"/>
  <c r="BC205" i="3"/>
  <c r="BD137" i="3"/>
  <c r="CB28" i="3"/>
  <c r="CB26" i="3" s="1"/>
  <c r="CB98" i="3"/>
  <c r="BD97" i="3"/>
  <c r="BD206" i="3" s="1"/>
  <c r="BD207" i="3"/>
  <c r="BV97" i="1"/>
  <c r="BT42" i="1"/>
  <c r="CX42" i="1"/>
  <c r="DE42" i="1" s="1"/>
  <c r="BC132" i="3"/>
  <c r="BF23" i="3"/>
  <c r="BW23" i="3"/>
  <c r="DE23" i="3" s="1"/>
  <c r="DG23" i="3" s="1"/>
  <c r="BC22" i="3"/>
  <c r="BC144" i="3"/>
  <c r="BW35" i="3"/>
  <c r="DT35" i="3" s="1"/>
  <c r="BF35" i="3"/>
  <c r="BG35" i="3" s="1"/>
  <c r="BX100" i="1"/>
  <c r="BX55" i="1" s="1"/>
  <c r="BX40" i="1"/>
  <c r="CU37" i="1"/>
  <c r="BW19" i="1"/>
  <c r="BW100" i="1"/>
  <c r="BW55" i="1" s="1"/>
  <c r="CY50" i="1"/>
  <c r="BR36" i="1"/>
  <c r="DC24" i="1"/>
  <c r="BX57" i="3"/>
  <c r="BX166" i="3" s="1"/>
  <c r="BD166" i="3"/>
  <c r="CB56" i="3"/>
  <c r="BD165" i="3"/>
  <c r="BX52" i="3"/>
  <c r="DU52" i="3" s="1"/>
  <c r="BD161" i="3"/>
  <c r="BD133" i="3"/>
  <c r="CB24" i="3"/>
  <c r="CB133" i="3" s="1"/>
  <c r="BT95" i="1"/>
  <c r="DB95" i="1"/>
  <c r="BQ94" i="1"/>
  <c r="CX35" i="1"/>
  <c r="BT35" i="1"/>
  <c r="BW33" i="3"/>
  <c r="CD33" i="3" s="1"/>
  <c r="BC142" i="3"/>
  <c r="BF33" i="3"/>
  <c r="BF24" i="3"/>
  <c r="BG24" i="3" s="1"/>
  <c r="CA24" i="3"/>
  <c r="CD24" i="3" s="1"/>
  <c r="BC133" i="3"/>
  <c r="BS100" i="1"/>
  <c r="BS94" i="1"/>
  <c r="CY39" i="1"/>
  <c r="BS26" i="1"/>
  <c r="BE160" i="3"/>
  <c r="CB102" i="3"/>
  <c r="BD211" i="3"/>
  <c r="BX102" i="3"/>
  <c r="BE152" i="3"/>
  <c r="BE210" i="3"/>
  <c r="BE100" i="3"/>
  <c r="BE55" i="3" s="1"/>
  <c r="BE164" i="3" s="1"/>
  <c r="BE139" i="3"/>
  <c r="BE129" i="3"/>
  <c r="BE19" i="3"/>
  <c r="BE128" i="3" s="1"/>
  <c r="BE159" i="3"/>
  <c r="BE146" i="3"/>
  <c r="BE36" i="3"/>
  <c r="BE145" i="3" s="1"/>
  <c r="CB99" i="3"/>
  <c r="BD208" i="3"/>
  <c r="BY26" i="1"/>
  <c r="BY97" i="1"/>
  <c r="BY32" i="1" s="1"/>
  <c r="BY94" i="1"/>
  <c r="BY65" i="1"/>
  <c r="BY71" i="1" s="1"/>
  <c r="BY40" i="1"/>
  <c r="BE211" i="3"/>
  <c r="BW94" i="1"/>
  <c r="BW29" i="1" s="1"/>
  <c r="BT99" i="1"/>
  <c r="DB99" i="1"/>
  <c r="DC56" i="1"/>
  <c r="CY51" i="1"/>
  <c r="CY43" i="1"/>
  <c r="CY38" i="1"/>
  <c r="CY33" i="1"/>
  <c r="CY25" i="1"/>
  <c r="CY20" i="1"/>
  <c r="BR19" i="1"/>
  <c r="BD40" i="3"/>
  <c r="BD149" i="3" s="1"/>
  <c r="BD150" i="3"/>
  <c r="BX41" i="3"/>
  <c r="DM41" i="3" s="1"/>
  <c r="DO41" i="3" s="1"/>
  <c r="BD160" i="3"/>
  <c r="BX51" i="3"/>
  <c r="DM51" i="3" s="1"/>
  <c r="DO51" i="3" s="1"/>
  <c r="BF53" i="3"/>
  <c r="BG53" i="3" s="1"/>
  <c r="BC162" i="3"/>
  <c r="BW53" i="3"/>
  <c r="BW162" i="3" s="1"/>
  <c r="BD143" i="3"/>
  <c r="BX34" i="3"/>
  <c r="DM34" i="3" s="1"/>
  <c r="DO34" i="3" s="1"/>
  <c r="BD147" i="3"/>
  <c r="BX38" i="3"/>
  <c r="DU38" i="3" s="1"/>
  <c r="BD130" i="3"/>
  <c r="CB21" i="3"/>
  <c r="CB130" i="3" s="1"/>
  <c r="BD134" i="3"/>
  <c r="BX25" i="3"/>
  <c r="CE25" i="3" s="1"/>
  <c r="BF39" i="3"/>
  <c r="BF148" i="3" s="1"/>
  <c r="BW39" i="3"/>
  <c r="CD39" i="3" s="1"/>
  <c r="BC148" i="3"/>
  <c r="BV22" i="1"/>
  <c r="BV36" i="1"/>
  <c r="BV40" i="1"/>
  <c r="BV100" i="1"/>
  <c r="BT70" i="1"/>
  <c r="DB56" i="1"/>
  <c r="BT56" i="1"/>
  <c r="BT48" i="1"/>
  <c r="CX48" i="1"/>
  <c r="CX41" i="1"/>
  <c r="BT41" i="1"/>
  <c r="BQ40" i="1"/>
  <c r="BT34" i="1"/>
  <c r="CX34" i="1"/>
  <c r="CX27" i="1"/>
  <c r="BT27" i="1"/>
  <c r="BQ26" i="1"/>
  <c r="BT21" i="1"/>
  <c r="DB21" i="1"/>
  <c r="BC147" i="3"/>
  <c r="BW38" i="3"/>
  <c r="CD38" i="3" s="1"/>
  <c r="BF38" i="3"/>
  <c r="BG38" i="3" s="1"/>
  <c r="BF98" i="3"/>
  <c r="BG98" i="3" s="1"/>
  <c r="BC207" i="3"/>
  <c r="BC97" i="3"/>
  <c r="BC32" i="3" s="1"/>
  <c r="CA98" i="3"/>
  <c r="CA207" i="3" s="1"/>
  <c r="BC146" i="3"/>
  <c r="BC36" i="3"/>
  <c r="BF37" i="3"/>
  <c r="BF146" i="3" s="1"/>
  <c r="BF34" i="3"/>
  <c r="BC143" i="3"/>
  <c r="BW34" i="3"/>
  <c r="CD34" i="3" s="1"/>
  <c r="CA95" i="3"/>
  <c r="BF95" i="3"/>
  <c r="BG95" i="3" s="1"/>
  <c r="BC94" i="3"/>
  <c r="BC204" i="3"/>
  <c r="BC137" i="3"/>
  <c r="CA28" i="3"/>
  <c r="CA137" i="3" s="1"/>
  <c r="BF28" i="3"/>
  <c r="BF137" i="3" s="1"/>
  <c r="BC160" i="3"/>
  <c r="BW51" i="3"/>
  <c r="DT51" i="3" s="1"/>
  <c r="BF51" i="3"/>
  <c r="BG51" i="3" s="1"/>
  <c r="BX19" i="1"/>
  <c r="BX97" i="1"/>
  <c r="BX32" i="1" s="1"/>
  <c r="DC99" i="1"/>
  <c r="BS19" i="1"/>
  <c r="BE166" i="3"/>
  <c r="BE137" i="3"/>
  <c r="BE133" i="3"/>
  <c r="BX54" i="3"/>
  <c r="DU54" i="3" s="1"/>
  <c r="BD163" i="3"/>
  <c r="BE165" i="3"/>
  <c r="BE177" i="3"/>
  <c r="BE65" i="3"/>
  <c r="BE71" i="3" s="1"/>
  <c r="BE180" i="3" s="1"/>
  <c r="BE179" i="3"/>
  <c r="BE134" i="3"/>
  <c r="BY22" i="1"/>
  <c r="BE162" i="3"/>
  <c r="BX43" i="3"/>
  <c r="DM43" i="3" s="1"/>
  <c r="DO43" i="3" s="1"/>
  <c r="BD152" i="3"/>
  <c r="BD179" i="3"/>
  <c r="BX50" i="3"/>
  <c r="BX159" i="3" s="1"/>
  <c r="BD159" i="3"/>
  <c r="DB101" i="1"/>
  <c r="BT101" i="1"/>
  <c r="BQ100" i="1"/>
  <c r="CX101" i="1"/>
  <c r="BT69" i="1"/>
  <c r="BT52" i="1"/>
  <c r="CX52" i="1"/>
  <c r="CX44" i="1"/>
  <c r="BT44" i="1"/>
  <c r="CX38" i="1"/>
  <c r="BT38" i="1"/>
  <c r="BT33" i="1"/>
  <c r="CX33" i="1"/>
  <c r="BT25" i="1"/>
  <c r="CX25" i="1"/>
  <c r="BT20" i="1"/>
  <c r="BQ19" i="1"/>
  <c r="CX20" i="1"/>
  <c r="BC157" i="3"/>
  <c r="BW48" i="3"/>
  <c r="BW157" i="3" s="1"/>
  <c r="BF48" i="3"/>
  <c r="BF157" i="3" s="1"/>
  <c r="BF70" i="3"/>
  <c r="BC179" i="3"/>
  <c r="BW57" i="3"/>
  <c r="DE57" i="3" s="1"/>
  <c r="DG57" i="3" s="1"/>
  <c r="BC166" i="3"/>
  <c r="BF57" i="3"/>
  <c r="BC178" i="3"/>
  <c r="BF69" i="3"/>
  <c r="BG69" i="3" s="1"/>
  <c r="BG178" i="3" s="1"/>
  <c r="BW52" i="3"/>
  <c r="DT52" i="3" s="1"/>
  <c r="BF52" i="3"/>
  <c r="BC161" i="3"/>
  <c r="BW68" i="3"/>
  <c r="CD68" i="3" s="1"/>
  <c r="BC65" i="3"/>
  <c r="BC174" i="3" s="1"/>
  <c r="BF68" i="3"/>
  <c r="BF65" i="3" s="1"/>
  <c r="BC177" i="3"/>
  <c r="CA56" i="3"/>
  <c r="BW56" i="3" s="1"/>
  <c r="BC165" i="3"/>
  <c r="BF56" i="3"/>
  <c r="BX22" i="1"/>
  <c r="BX36" i="1"/>
  <c r="BX94" i="1"/>
  <c r="BX29" i="1" s="1"/>
  <c r="BS97" i="1"/>
  <c r="CY54" i="1"/>
  <c r="BS36" i="1"/>
  <c r="BX39" i="3"/>
  <c r="DU39" i="3" s="1"/>
  <c r="BD148" i="3"/>
  <c r="BE153" i="3"/>
  <c r="BE142" i="3"/>
  <c r="BE143" i="3"/>
  <c r="BE136" i="3"/>
  <c r="BE26" i="3"/>
  <c r="BE135" i="3" s="1"/>
  <c r="BE147" i="3"/>
  <c r="BX53" i="3"/>
  <c r="DU53" i="3" s="1"/>
  <c r="BD162" i="3"/>
  <c r="BE157" i="3"/>
  <c r="BE97" i="3"/>
  <c r="BE32" i="3" s="1"/>
  <c r="BE207" i="3"/>
  <c r="BY36" i="1"/>
  <c r="BY19" i="1"/>
  <c r="BE208" i="3"/>
  <c r="BE205" i="3"/>
  <c r="BW40" i="1"/>
  <c r="BW65" i="1"/>
  <c r="BW71" i="1" s="1"/>
  <c r="BW26" i="1"/>
  <c r="BT102" i="1"/>
  <c r="DB102" i="1"/>
  <c r="CX102" i="1"/>
  <c r="BT96" i="1"/>
  <c r="DB96" i="1"/>
  <c r="CY68" i="1"/>
  <c r="BR65" i="1"/>
  <c r="BT53" i="1"/>
  <c r="CX53" i="1"/>
  <c r="CY48" i="1"/>
  <c r="CY41" i="1"/>
  <c r="BR40" i="1"/>
  <c r="CY35" i="1"/>
  <c r="DC28" i="1"/>
  <c r="CY23" i="1"/>
  <c r="BR22" i="1"/>
  <c r="BD36" i="3"/>
  <c r="BD145" i="3" s="1"/>
  <c r="BD146" i="3"/>
  <c r="BX27" i="3"/>
  <c r="BX26" i="3" s="1"/>
  <c r="BD136" i="3"/>
  <c r="BD26" i="3"/>
  <c r="BD135" i="3" s="1"/>
  <c r="CB30" i="3"/>
  <c r="CB139" i="3" s="1"/>
  <c r="BD139" i="3"/>
  <c r="BC163" i="3"/>
  <c r="BW54" i="3"/>
  <c r="CD54" i="3" s="1"/>
  <c r="BF54" i="3"/>
  <c r="BD177" i="3"/>
  <c r="BX68" i="3"/>
  <c r="CE68" i="3" s="1"/>
  <c r="BD65" i="3"/>
  <c r="BD174" i="3" s="1"/>
  <c r="BX48" i="3"/>
  <c r="BX157" i="3" s="1"/>
  <c r="BD157" i="3"/>
  <c r="BX33" i="3"/>
  <c r="CE33" i="3" s="1"/>
  <c r="BD142" i="3"/>
  <c r="BD129" i="3"/>
  <c r="BX20" i="3"/>
  <c r="CE20" i="3" s="1"/>
  <c r="BD19" i="3"/>
  <c r="BX44" i="3"/>
  <c r="DM44" i="3" s="1"/>
  <c r="DO44" i="3" s="1"/>
  <c r="BD153" i="3"/>
  <c r="BV26" i="1"/>
  <c r="BV94" i="1"/>
  <c r="BT98" i="1"/>
  <c r="BQ97" i="1"/>
  <c r="DB98" i="1"/>
  <c r="BQ65" i="1"/>
  <c r="CX68" i="1"/>
  <c r="BT68" i="1"/>
  <c r="CX51" i="1"/>
  <c r="BT51" i="1"/>
  <c r="CX43" i="1"/>
  <c r="BT43" i="1"/>
  <c r="BQ36" i="1"/>
  <c r="BT37" i="1"/>
  <c r="BT30" i="1"/>
  <c r="DB30" i="1"/>
  <c r="DB24" i="1"/>
  <c r="BT24" i="1"/>
  <c r="BW42" i="3"/>
  <c r="BC151" i="3"/>
  <c r="BF42" i="3"/>
  <c r="BG42" i="3" s="1"/>
  <c r="BF44" i="3"/>
  <c r="BF153" i="3" s="1"/>
  <c r="BC153" i="3"/>
  <c r="BW44" i="3"/>
  <c r="CD44" i="3" s="1"/>
  <c r="CA101" i="3"/>
  <c r="BC210" i="3"/>
  <c r="BF101" i="3"/>
  <c r="BG101" i="3" s="1"/>
  <c r="BW101" i="3"/>
  <c r="BW210" i="3" s="1"/>
  <c r="BC100" i="3"/>
  <c r="BC209" i="3" s="1"/>
  <c r="BW20" i="3"/>
  <c r="BW19" i="3" s="1"/>
  <c r="BC129" i="3"/>
  <c r="BC19" i="3"/>
  <c r="BC128" i="3" s="1"/>
  <c r="BF20" i="3"/>
  <c r="BG20" i="3" s="1"/>
  <c r="BW50" i="3"/>
  <c r="BW159" i="3" s="1"/>
  <c r="BC159" i="3"/>
  <c r="BF50" i="3"/>
  <c r="BF43" i="3"/>
  <c r="BF152" i="3" s="1"/>
  <c r="BC152" i="3"/>
  <c r="BW43" i="3"/>
  <c r="BW152" i="3" s="1"/>
  <c r="BC40" i="3"/>
  <c r="BC150" i="3"/>
  <c r="BW41" i="3"/>
  <c r="DE41" i="3" s="1"/>
  <c r="DG41" i="3" s="1"/>
  <c r="BF41" i="3"/>
  <c r="BF150" i="3" s="1"/>
  <c r="BF30" i="3"/>
  <c r="CA30" i="3"/>
  <c r="CA139" i="3" s="1"/>
  <c r="BC139" i="3"/>
  <c r="BX26" i="1"/>
  <c r="DC102" i="1"/>
  <c r="CY102" i="1"/>
  <c r="DC96" i="1"/>
  <c r="BS65" i="1"/>
  <c r="CY53" i="1"/>
  <c r="BS40" i="1"/>
  <c r="BS22" i="1"/>
  <c r="BE178" i="3"/>
  <c r="BE130" i="3"/>
  <c r="BE151" i="3"/>
  <c r="BE132" i="3"/>
  <c r="BE22" i="3"/>
  <c r="BE131" i="3" s="1"/>
  <c r="BD205" i="3"/>
  <c r="CB96" i="3"/>
  <c r="CB205" i="3" s="1"/>
  <c r="BE144" i="3"/>
  <c r="BE161" i="3"/>
  <c r="BE40" i="3"/>
  <c r="BE149" i="3" s="1"/>
  <c r="BE150" i="3"/>
  <c r="BE94" i="3"/>
  <c r="BE204" i="3"/>
  <c r="BY100" i="1"/>
  <c r="BY55" i="1" s="1"/>
  <c r="BE163" i="3"/>
  <c r="BE148" i="3"/>
  <c r="BY114" i="3"/>
  <c r="CC5" i="3"/>
  <c r="CC114" i="3" s="1"/>
  <c r="CG60" i="3"/>
  <c r="CG71" i="3" s="1"/>
  <c r="DL79" i="1"/>
  <c r="CG76" i="3"/>
  <c r="CG79" i="3" s="1"/>
  <c r="CK40" i="3"/>
  <c r="DH60" i="1"/>
  <c r="DH65" i="1"/>
  <c r="BR4" i="3"/>
  <c r="BR113" i="3" s="1"/>
  <c r="BS4" i="3"/>
  <c r="BS113" i="3" s="1"/>
  <c r="BT4" i="3"/>
  <c r="CK76" i="3"/>
  <c r="CK79" i="3" s="1"/>
  <c r="CG44" i="3"/>
  <c r="CK60" i="3"/>
  <c r="DH40" i="1"/>
  <c r="DH31" i="1" s="1"/>
  <c r="DL60" i="1"/>
  <c r="DL65" i="1"/>
  <c r="BX114" i="3"/>
  <c r="CB5" i="3"/>
  <c r="CG40" i="3"/>
  <c r="BW114" i="3"/>
  <c r="CA5" i="3"/>
  <c r="CK18" i="3"/>
  <c r="CK65" i="3"/>
  <c r="CK44" i="3"/>
  <c r="CK36" i="3"/>
  <c r="BS98" i="3"/>
  <c r="BR102" i="3"/>
  <c r="BS68" i="3"/>
  <c r="BS38" i="3"/>
  <c r="BS33" i="3"/>
  <c r="CT98" i="1"/>
  <c r="BS51" i="3"/>
  <c r="CT50" i="1"/>
  <c r="BR23" i="3"/>
  <c r="BS44" i="3"/>
  <c r="CT99" i="1"/>
  <c r="CT24" i="1"/>
  <c r="BS50" i="3"/>
  <c r="BR42" i="3"/>
  <c r="BR101" i="3"/>
  <c r="BS28" i="3"/>
  <c r="CT20" i="1"/>
  <c r="CT34" i="1"/>
  <c r="CT30" i="1"/>
  <c r="CT29" i="1"/>
  <c r="BR53" i="3"/>
  <c r="BR28" i="3"/>
  <c r="BS48" i="3"/>
  <c r="BS57" i="3"/>
  <c r="CT68" i="1"/>
  <c r="CT44" i="1"/>
  <c r="BS35" i="3"/>
  <c r="BR44" i="3"/>
  <c r="CT56" i="1"/>
  <c r="CT55" i="1"/>
  <c r="BS99" i="3"/>
  <c r="BR41" i="3"/>
  <c r="CT101" i="1"/>
  <c r="BR68" i="3"/>
  <c r="BR99" i="3"/>
  <c r="BR98" i="3"/>
  <c r="BS96" i="3"/>
  <c r="BR48" i="3"/>
  <c r="BR51" i="3"/>
  <c r="BR35" i="3"/>
  <c r="BR39" i="3"/>
  <c r="BS54" i="3"/>
  <c r="BR34" i="3"/>
  <c r="BR95" i="3"/>
  <c r="CT102" i="1"/>
  <c r="CT51" i="1"/>
  <c r="BS23" i="3"/>
  <c r="BR33" i="3"/>
  <c r="BR21" i="3"/>
  <c r="CT52" i="1"/>
  <c r="BS27" i="3"/>
  <c r="BS20" i="3"/>
  <c r="BS41" i="3"/>
  <c r="BR20" i="3"/>
  <c r="CT32" i="1"/>
  <c r="CT48" i="1"/>
  <c r="CT39" i="1"/>
  <c r="BR24" i="3"/>
  <c r="BR96" i="3"/>
  <c r="CT95" i="1"/>
  <c r="BS43" i="3"/>
  <c r="CT25" i="1"/>
  <c r="CT42" i="1"/>
  <c r="BR52" i="3"/>
  <c r="BR37" i="3"/>
  <c r="BS53" i="3"/>
  <c r="BR25" i="3"/>
  <c r="CT38" i="1"/>
  <c r="BR27" i="3"/>
  <c r="CT27" i="1"/>
  <c r="BR43" i="3"/>
  <c r="BR54" i="3"/>
  <c r="CT28" i="1"/>
  <c r="CT96" i="1"/>
  <c r="BS34" i="3"/>
  <c r="BS102" i="3"/>
  <c r="BR30" i="3"/>
  <c r="CT35" i="1"/>
  <c r="BR57" i="3"/>
  <c r="BS42" i="3"/>
  <c r="CT54" i="1"/>
  <c r="BS30" i="3"/>
  <c r="CT21" i="1"/>
  <c r="BS24" i="3"/>
  <c r="BS25" i="3"/>
  <c r="BS39" i="3"/>
  <c r="BR38" i="3"/>
  <c r="BS101" i="3"/>
  <c r="CT43" i="1"/>
  <c r="BS95" i="3"/>
  <c r="BR50" i="3"/>
  <c r="CT33" i="1"/>
  <c r="BS21" i="3"/>
  <c r="CT57" i="1"/>
  <c r="BS52" i="3"/>
  <c r="CT53" i="1"/>
  <c r="DL82" i="1" l="1"/>
  <c r="DH79" i="1"/>
  <c r="CG31" i="3"/>
  <c r="CG83" i="3" s="1"/>
  <c r="EN50" i="1"/>
  <c r="EP50" i="1" s="1"/>
  <c r="BU37" i="1"/>
  <c r="CP37" i="1" s="1"/>
  <c r="BQ71" i="1"/>
  <c r="BU96" i="1"/>
  <c r="CP96" i="1" s="1"/>
  <c r="BU33" i="1"/>
  <c r="DE21" i="1"/>
  <c r="BU41" i="1"/>
  <c r="CP41" i="1" s="1"/>
  <c r="EN25" i="1"/>
  <c r="EP25" i="1" s="1"/>
  <c r="BU35" i="1"/>
  <c r="BR55" i="1"/>
  <c r="EV35" i="1"/>
  <c r="EV54" i="1"/>
  <c r="BU38" i="1"/>
  <c r="BQ55" i="1"/>
  <c r="BU21" i="1"/>
  <c r="BU99" i="1"/>
  <c r="BU43" i="1"/>
  <c r="BS32" i="1"/>
  <c r="CX19" i="1"/>
  <c r="EF19" i="1" s="1"/>
  <c r="EF38" i="1"/>
  <c r="EH38" i="1" s="1"/>
  <c r="EV38" i="1"/>
  <c r="BQ29" i="1"/>
  <c r="BQ18" i="1" s="1"/>
  <c r="EN27" i="1"/>
  <c r="EP27" i="1" s="1"/>
  <c r="DB26" i="1"/>
  <c r="DC19" i="1"/>
  <c r="BU30" i="1"/>
  <c r="BQ32" i="1"/>
  <c r="BS71" i="1"/>
  <c r="EF43" i="1"/>
  <c r="EH43" i="1" s="1"/>
  <c r="BU44" i="1"/>
  <c r="BU27" i="1"/>
  <c r="BU48" i="1"/>
  <c r="EN43" i="1"/>
  <c r="EP43" i="1" s="1"/>
  <c r="BU39" i="1"/>
  <c r="BU23" i="1"/>
  <c r="CP23" i="1" s="1"/>
  <c r="EN42" i="1"/>
  <c r="EP42" i="1" s="1"/>
  <c r="BU28" i="1"/>
  <c r="DF39" i="1"/>
  <c r="EV53" i="1"/>
  <c r="BU24" i="1"/>
  <c r="BU51" i="1"/>
  <c r="BU53" i="1"/>
  <c r="DE27" i="1"/>
  <c r="BU56" i="1"/>
  <c r="EV51" i="1"/>
  <c r="EF42" i="1"/>
  <c r="EH42" i="1" s="1"/>
  <c r="DE39" i="1"/>
  <c r="DE54" i="1"/>
  <c r="BU57" i="1"/>
  <c r="EN44" i="1"/>
  <c r="EP44" i="1" s="1"/>
  <c r="DE68" i="1"/>
  <c r="EN48" i="1"/>
  <c r="EP48" i="1" s="1"/>
  <c r="EF51" i="1"/>
  <c r="EH51" i="1" s="1"/>
  <c r="EF25" i="1"/>
  <c r="EH25" i="1" s="1"/>
  <c r="EU52" i="1"/>
  <c r="DE34" i="1"/>
  <c r="CX56" i="1"/>
  <c r="EF56" i="1" s="1"/>
  <c r="CY56" i="1"/>
  <c r="EN56" i="1" s="1"/>
  <c r="EV52" i="1"/>
  <c r="BU54" i="1"/>
  <c r="EF57" i="1"/>
  <c r="EH57" i="1" s="1"/>
  <c r="EG30" i="1"/>
  <c r="EH30" i="1" s="1"/>
  <c r="DF28" i="1"/>
  <c r="CY65" i="1"/>
  <c r="EN65" i="1" s="1"/>
  <c r="EP65" i="1" s="1"/>
  <c r="BU25" i="1"/>
  <c r="BU52" i="1"/>
  <c r="BU34" i="1"/>
  <c r="BU70" i="1"/>
  <c r="EF50" i="1"/>
  <c r="EH50" i="1" s="1"/>
  <c r="CE28" i="3"/>
  <c r="CB137" i="3"/>
  <c r="BT97" i="1"/>
  <c r="DL31" i="1"/>
  <c r="DL58" i="1" s="1"/>
  <c r="CK31" i="3"/>
  <c r="CK58" i="3" s="1"/>
  <c r="BF144" i="3"/>
  <c r="BR204" i="3"/>
  <c r="BX150" i="3"/>
  <c r="BR211" i="3"/>
  <c r="BV55" i="1"/>
  <c r="CH100" i="1"/>
  <c r="CH19" i="1"/>
  <c r="BV29" i="1"/>
  <c r="CH94" i="1"/>
  <c r="CH40" i="1"/>
  <c r="CH26" i="1"/>
  <c r="CH36" i="1"/>
  <c r="BV32" i="1"/>
  <c r="BV31" i="1" s="1"/>
  <c r="CH97" i="1"/>
  <c r="BV71" i="1"/>
  <c r="CH71" i="1" s="1"/>
  <c r="CH65" i="1"/>
  <c r="CH22" i="1"/>
  <c r="DT33" i="3"/>
  <c r="DE33" i="3"/>
  <c r="DG33" i="3" s="1"/>
  <c r="DN24" i="3"/>
  <c r="DO24" i="3" s="1"/>
  <c r="BW142" i="3"/>
  <c r="CE57" i="3"/>
  <c r="CU27" i="1"/>
  <c r="BR136" i="3"/>
  <c r="DU41" i="3"/>
  <c r="DT68" i="3"/>
  <c r="DE68" i="3"/>
  <c r="DG68" i="3" s="1"/>
  <c r="DE51" i="3"/>
  <c r="DG51" i="3" s="1"/>
  <c r="BC206" i="3"/>
  <c r="EU39" i="1"/>
  <c r="BG21" i="3"/>
  <c r="EF39" i="1"/>
  <c r="EH39" i="1" s="1"/>
  <c r="BX151" i="3"/>
  <c r="DM42" i="3"/>
  <c r="DO42" i="3" s="1"/>
  <c r="CC101" i="3"/>
  <c r="CC210" i="3" s="1"/>
  <c r="CK210" i="3" s="1"/>
  <c r="DU42" i="3"/>
  <c r="BF178" i="3"/>
  <c r="BG102" i="3"/>
  <c r="BG100" i="3" s="1"/>
  <c r="EV43" i="1"/>
  <c r="DE51" i="1"/>
  <c r="BW147" i="3"/>
  <c r="BF205" i="3"/>
  <c r="CA133" i="3"/>
  <c r="BW22" i="3"/>
  <c r="BW131" i="3" s="1"/>
  <c r="CD23" i="3"/>
  <c r="DF42" i="1"/>
  <c r="BR208" i="3"/>
  <c r="DE20" i="1"/>
  <c r="BR205" i="3"/>
  <c r="BR94" i="3"/>
  <c r="BU98" i="1"/>
  <c r="DM23" i="3"/>
  <c r="DO23" i="3" s="1"/>
  <c r="BF147" i="3"/>
  <c r="BD29" i="3"/>
  <c r="BD138" i="3" s="1"/>
  <c r="BF133" i="3"/>
  <c r="EN34" i="1"/>
  <c r="EP34" i="1" s="1"/>
  <c r="BR134" i="3"/>
  <c r="BR143" i="3"/>
  <c r="BR147" i="3"/>
  <c r="BR129" i="3"/>
  <c r="BX162" i="3"/>
  <c r="EF27" i="1"/>
  <c r="EH27" i="1" s="1"/>
  <c r="CE53" i="3"/>
  <c r="CX26" i="1"/>
  <c r="DF38" i="1"/>
  <c r="DB97" i="1"/>
  <c r="BR152" i="3"/>
  <c r="BR177" i="3"/>
  <c r="BR65" i="3"/>
  <c r="BR151" i="3"/>
  <c r="BR163" i="3"/>
  <c r="CU20" i="1"/>
  <c r="CU68" i="1"/>
  <c r="CT65" i="1"/>
  <c r="BR162" i="3"/>
  <c r="BR159" i="3"/>
  <c r="BR148" i="3"/>
  <c r="BR166" i="3"/>
  <c r="BR97" i="3"/>
  <c r="BR207" i="3"/>
  <c r="BR19" i="3"/>
  <c r="BR130" i="3"/>
  <c r="BR132" i="3"/>
  <c r="EF20" i="1"/>
  <c r="EH20" i="1" s="1"/>
  <c r="BC71" i="3"/>
  <c r="BC180" i="3" s="1"/>
  <c r="CE38" i="3"/>
  <c r="CE52" i="3"/>
  <c r="BW132" i="3"/>
  <c r="DM38" i="3"/>
  <c r="DO38" i="3" s="1"/>
  <c r="EG21" i="1"/>
  <c r="EH21" i="1" s="1"/>
  <c r="BX161" i="3"/>
  <c r="CE48" i="3"/>
  <c r="BF160" i="3"/>
  <c r="DF43" i="1"/>
  <c r="EU51" i="1"/>
  <c r="CB22" i="3"/>
  <c r="CB131" i="3" s="1"/>
  <c r="EF48" i="1"/>
  <c r="EH48" i="1" s="1"/>
  <c r="CE24" i="3"/>
  <c r="DE48" i="1"/>
  <c r="DE48" i="3"/>
  <c r="DG48" i="3" s="1"/>
  <c r="BF151" i="3"/>
  <c r="CA165" i="3"/>
  <c r="EU48" i="1"/>
  <c r="CD48" i="3"/>
  <c r="BW163" i="3"/>
  <c r="DF56" i="3"/>
  <c r="DT38" i="3"/>
  <c r="DE54" i="3"/>
  <c r="DG54" i="3" s="1"/>
  <c r="BF36" i="3"/>
  <c r="BF145" i="3" s="1"/>
  <c r="DT48" i="3"/>
  <c r="DT54" i="3"/>
  <c r="CD35" i="3"/>
  <c r="BG37" i="3"/>
  <c r="BO37" i="3" s="1"/>
  <c r="DE38" i="3"/>
  <c r="DG38" i="3" s="1"/>
  <c r="BR137" i="3"/>
  <c r="BR26" i="3"/>
  <c r="BR142" i="3"/>
  <c r="BR150" i="3"/>
  <c r="BR40" i="3"/>
  <c r="BR161" i="3"/>
  <c r="BR47" i="3"/>
  <c r="BR153" i="3"/>
  <c r="BR139" i="3"/>
  <c r="BR160" i="3"/>
  <c r="BR144" i="3"/>
  <c r="BR22" i="3"/>
  <c r="BR133" i="3"/>
  <c r="BR100" i="3"/>
  <c r="BR210" i="3"/>
  <c r="BR36" i="3"/>
  <c r="BR146" i="3"/>
  <c r="BR157" i="3"/>
  <c r="BX163" i="3"/>
  <c r="DB100" i="1"/>
  <c r="BT65" i="1"/>
  <c r="BG68" i="3"/>
  <c r="BO68" i="3" s="1"/>
  <c r="EN51" i="1"/>
  <c r="EP51" i="1" s="1"/>
  <c r="BD32" i="3"/>
  <c r="BD141" i="3" s="1"/>
  <c r="BX147" i="3"/>
  <c r="BW150" i="3"/>
  <c r="EU42" i="1"/>
  <c r="DU51" i="3"/>
  <c r="BW166" i="3"/>
  <c r="DF21" i="1"/>
  <c r="DU48" i="3"/>
  <c r="EF68" i="1"/>
  <c r="EH68" i="1" s="1"/>
  <c r="BX22" i="3"/>
  <c r="BF94" i="3"/>
  <c r="BF203" i="3" s="1"/>
  <c r="EN52" i="1"/>
  <c r="EP52" i="1" s="1"/>
  <c r="CD51" i="3"/>
  <c r="BF177" i="3"/>
  <c r="DM48" i="3"/>
  <c r="DO48" i="3" s="1"/>
  <c r="DT41" i="3"/>
  <c r="DT57" i="3"/>
  <c r="CD42" i="3"/>
  <c r="CE23" i="3"/>
  <c r="EF52" i="1"/>
  <c r="EH52" i="1" s="1"/>
  <c r="BF204" i="3"/>
  <c r="BW160" i="3"/>
  <c r="CD41" i="3"/>
  <c r="CE41" i="3"/>
  <c r="BT36" i="1"/>
  <c r="EV48" i="1"/>
  <c r="DE52" i="1"/>
  <c r="DF24" i="3"/>
  <c r="DG24" i="3" s="1"/>
  <c r="DM50" i="3"/>
  <c r="DO50" i="3" s="1"/>
  <c r="CX40" i="1"/>
  <c r="EF34" i="1"/>
  <c r="EH34" i="1" s="1"/>
  <c r="CX65" i="1"/>
  <c r="BX40" i="3"/>
  <c r="CE40" i="3" s="1"/>
  <c r="DB19" i="1"/>
  <c r="DM52" i="3"/>
  <c r="DO52" i="3" s="1"/>
  <c r="DF48" i="1"/>
  <c r="DN28" i="3"/>
  <c r="DO28" i="3" s="1"/>
  <c r="CA22" i="3"/>
  <c r="DF22" i="3" s="1"/>
  <c r="DU50" i="3"/>
  <c r="CE50" i="3"/>
  <c r="BX153" i="3"/>
  <c r="CE44" i="3"/>
  <c r="CA210" i="3"/>
  <c r="BX47" i="3"/>
  <c r="DM47" i="3" s="1"/>
  <c r="DO47" i="3" s="1"/>
  <c r="CD57" i="3"/>
  <c r="DE41" i="1"/>
  <c r="CA204" i="3"/>
  <c r="BW177" i="3"/>
  <c r="CE43" i="3"/>
  <c r="CA94" i="3"/>
  <c r="CA29" i="3" s="1"/>
  <c r="DE53" i="3"/>
  <c r="DG53" i="3" s="1"/>
  <c r="BW65" i="3"/>
  <c r="DT65" i="3" s="1"/>
  <c r="BW161" i="3"/>
  <c r="BD128" i="3"/>
  <c r="CD53" i="3"/>
  <c r="DU44" i="3"/>
  <c r="DF28" i="3"/>
  <c r="DG28" i="3" s="1"/>
  <c r="CA26" i="3"/>
  <c r="CD52" i="3"/>
  <c r="DE25" i="1"/>
  <c r="BG48" i="3"/>
  <c r="BG157" i="3" s="1"/>
  <c r="DF54" i="1"/>
  <c r="BD71" i="3"/>
  <c r="BD180" i="3" s="1"/>
  <c r="EU68" i="1"/>
  <c r="BF19" i="3"/>
  <c r="BF128" i="3" s="1"/>
  <c r="BF129" i="3"/>
  <c r="BC55" i="3"/>
  <c r="BC31" i="3" s="1"/>
  <c r="BG43" i="3"/>
  <c r="BO43" i="3" s="1"/>
  <c r="DE20" i="3"/>
  <c r="DG20" i="3" s="1"/>
  <c r="EN54" i="1"/>
  <c r="EP54" i="1" s="1"/>
  <c r="DT53" i="3"/>
  <c r="EF41" i="1"/>
  <c r="EH41" i="1" s="1"/>
  <c r="DU43" i="3"/>
  <c r="CD28" i="3"/>
  <c r="DM53" i="3"/>
  <c r="DO53" i="3" s="1"/>
  <c r="EU41" i="1"/>
  <c r="BX152" i="3"/>
  <c r="BF163" i="3"/>
  <c r="BG34" i="3"/>
  <c r="CB208" i="3"/>
  <c r="DE52" i="3"/>
  <c r="DG52" i="3" s="1"/>
  <c r="BG54" i="3"/>
  <c r="BG163" i="3" s="1"/>
  <c r="DM57" i="3"/>
  <c r="DO57" i="3" s="1"/>
  <c r="BF143" i="3"/>
  <c r="BX134" i="3"/>
  <c r="DU57" i="3"/>
  <c r="EN38" i="1"/>
  <c r="EP38" i="1" s="1"/>
  <c r="DM25" i="3"/>
  <c r="DO25" i="3" s="1"/>
  <c r="BX148" i="3"/>
  <c r="DM39" i="3"/>
  <c r="DO39" i="3" s="1"/>
  <c r="DD102" i="1"/>
  <c r="DT50" i="3"/>
  <c r="DN30" i="3"/>
  <c r="DO30" i="3" s="1"/>
  <c r="CE39" i="3"/>
  <c r="BW129" i="3"/>
  <c r="EN35" i="1"/>
  <c r="EP35" i="1" s="1"/>
  <c r="CD50" i="3"/>
  <c r="CD20" i="3"/>
  <c r="CE30" i="3"/>
  <c r="BF40" i="3"/>
  <c r="BF149" i="3" s="1"/>
  <c r="DE30" i="1"/>
  <c r="DF35" i="1"/>
  <c r="BG44" i="3"/>
  <c r="CD30" i="3"/>
  <c r="DF30" i="3"/>
  <c r="DG30" i="3" s="1"/>
  <c r="BF97" i="3"/>
  <c r="BF206" i="3" s="1"/>
  <c r="BT26" i="1"/>
  <c r="DE50" i="3"/>
  <c r="DG50" i="3" s="1"/>
  <c r="BF100" i="3"/>
  <c r="BF209" i="3" s="1"/>
  <c r="BF165" i="3"/>
  <c r="CD43" i="3"/>
  <c r="BF207" i="3"/>
  <c r="BE209" i="3"/>
  <c r="DM20" i="3"/>
  <c r="DO20" i="3" s="1"/>
  <c r="BE174" i="3"/>
  <c r="BX136" i="3"/>
  <c r="BX129" i="3"/>
  <c r="BG70" i="3"/>
  <c r="BG179" i="3" s="1"/>
  <c r="BG28" i="3"/>
  <c r="BG137" i="3" s="1"/>
  <c r="DH83" i="1"/>
  <c r="DH71" i="1"/>
  <c r="CA100" i="3"/>
  <c r="CA209" i="3" s="1"/>
  <c r="CL85" i="1"/>
  <c r="BY31" i="1"/>
  <c r="BY83" i="1" s="1"/>
  <c r="BW18" i="1"/>
  <c r="BW82" i="1" s="1"/>
  <c r="BK85" i="3"/>
  <c r="BK194" i="3" s="1"/>
  <c r="BK190" i="3"/>
  <c r="EU54" i="1"/>
  <c r="CA211" i="3"/>
  <c r="BF26" i="3"/>
  <c r="BF135" i="3" s="1"/>
  <c r="EN68" i="1"/>
  <c r="EP68" i="1" s="1"/>
  <c r="CB19" i="3"/>
  <c r="EG28" i="1"/>
  <c r="EH28" i="1" s="1"/>
  <c r="BW26" i="3"/>
  <c r="DE26" i="3" s="1"/>
  <c r="EN53" i="1"/>
  <c r="EP53" i="1" s="1"/>
  <c r="EO21" i="1"/>
  <c r="EP21" i="1" s="1"/>
  <c r="BG41" i="3"/>
  <c r="BO41" i="3" s="1"/>
  <c r="CB94" i="3"/>
  <c r="CB29" i="3" s="1"/>
  <c r="DT43" i="3"/>
  <c r="EV41" i="1"/>
  <c r="EV44" i="1"/>
  <c r="CP48" i="1"/>
  <c r="BC29" i="3"/>
  <c r="BX211" i="3"/>
  <c r="BT22" i="1"/>
  <c r="DE27" i="3"/>
  <c r="DG27" i="3" s="1"/>
  <c r="BX100" i="3"/>
  <c r="BX55" i="3" s="1"/>
  <c r="CY22" i="1"/>
  <c r="BF166" i="3"/>
  <c r="BW40" i="3"/>
  <c r="EV68" i="1"/>
  <c r="BX160" i="3"/>
  <c r="DE28" i="1"/>
  <c r="BG52" i="3"/>
  <c r="BG161" i="3" s="1"/>
  <c r="DM27" i="3"/>
  <c r="DO27" i="3" s="1"/>
  <c r="DE42" i="3"/>
  <c r="DG42" i="3" s="1"/>
  <c r="BG56" i="3"/>
  <c r="CB204" i="3"/>
  <c r="EU50" i="1"/>
  <c r="EN41" i="1"/>
  <c r="EP41" i="1" s="1"/>
  <c r="DF44" i="1"/>
  <c r="DE38" i="1"/>
  <c r="BC203" i="3"/>
  <c r="BF159" i="3"/>
  <c r="BG50" i="3"/>
  <c r="BG159" i="3" s="1"/>
  <c r="BR71" i="1"/>
  <c r="BU20" i="1"/>
  <c r="BT100" i="1"/>
  <c r="DN21" i="3"/>
  <c r="DO21" i="3" s="1"/>
  <c r="CE21" i="3"/>
  <c r="BX143" i="3"/>
  <c r="CE34" i="3"/>
  <c r="DU34" i="3"/>
  <c r="EN33" i="1"/>
  <c r="EP33" i="1" s="1"/>
  <c r="DF33" i="1"/>
  <c r="EV33" i="1"/>
  <c r="EN39" i="1"/>
  <c r="EP39" i="1" s="1"/>
  <c r="EV39" i="1"/>
  <c r="BS55" i="1"/>
  <c r="BW144" i="3"/>
  <c r="DE35" i="3"/>
  <c r="DG35" i="3" s="1"/>
  <c r="BG23" i="3"/>
  <c r="BG132" i="3" s="1"/>
  <c r="BF132" i="3"/>
  <c r="BF22" i="3"/>
  <c r="BF131" i="3" s="1"/>
  <c r="BU42" i="1"/>
  <c r="BT40" i="1"/>
  <c r="BX144" i="3"/>
  <c r="DM35" i="3"/>
  <c r="DO35" i="3" s="1"/>
  <c r="DU35" i="3"/>
  <c r="CY26" i="1"/>
  <c r="DF27" i="1"/>
  <c r="BR29" i="1"/>
  <c r="BG25" i="3"/>
  <c r="BF134" i="3"/>
  <c r="CX22" i="1"/>
  <c r="DE23" i="1"/>
  <c r="EF23" i="1"/>
  <c r="EH23" i="1" s="1"/>
  <c r="CA208" i="3"/>
  <c r="EO30" i="1"/>
  <c r="EP30" i="1" s="1"/>
  <c r="DF30" i="1"/>
  <c r="BR32" i="1"/>
  <c r="CD27" i="3"/>
  <c r="BW136" i="3"/>
  <c r="DE57" i="1"/>
  <c r="EU57" i="1"/>
  <c r="BD55" i="3"/>
  <c r="BD164" i="3" s="1"/>
  <c r="CY100" i="1"/>
  <c r="CA97" i="3"/>
  <c r="CA206" i="3" s="1"/>
  <c r="BX18" i="1"/>
  <c r="BX82" i="1" s="1"/>
  <c r="EF54" i="1"/>
  <c r="EH54" i="1" s="1"/>
  <c r="DF51" i="1"/>
  <c r="EN23" i="1"/>
  <c r="EP23" i="1" s="1"/>
  <c r="CC102" i="3"/>
  <c r="CC211" i="3" s="1"/>
  <c r="CK211" i="3" s="1"/>
  <c r="BF179" i="3"/>
  <c r="BG57" i="3"/>
  <c r="DF68" i="1"/>
  <c r="CE51" i="3"/>
  <c r="BG99" i="3"/>
  <c r="BG208" i="3" s="1"/>
  <c r="BF161" i="3"/>
  <c r="DF53" i="1"/>
  <c r="EU34" i="1"/>
  <c r="CE27" i="3"/>
  <c r="BW151" i="3"/>
  <c r="DF25" i="1"/>
  <c r="DE50" i="1"/>
  <c r="DM54" i="3"/>
  <c r="DO54" i="3" s="1"/>
  <c r="BU68" i="1"/>
  <c r="DE43" i="3"/>
  <c r="DG43" i="3" s="1"/>
  <c r="DF41" i="1"/>
  <c r="BX19" i="3"/>
  <c r="BG39" i="3"/>
  <c r="BF210" i="3"/>
  <c r="DF52" i="1"/>
  <c r="CY47" i="1"/>
  <c r="EU38" i="1"/>
  <c r="DF23" i="1"/>
  <c r="DT42" i="3"/>
  <c r="CE54" i="3"/>
  <c r="CT97" i="1"/>
  <c r="CU32" i="1"/>
  <c r="BS208" i="3"/>
  <c r="CU35" i="1"/>
  <c r="BT21" i="3"/>
  <c r="BT130" i="3" s="1"/>
  <c r="BS130" i="3"/>
  <c r="BT34" i="3"/>
  <c r="BT143" i="3" s="1"/>
  <c r="BS143" i="3"/>
  <c r="CU57" i="1"/>
  <c r="CU34" i="1"/>
  <c r="CU56" i="1"/>
  <c r="BT33" i="3"/>
  <c r="BT142" i="3" s="1"/>
  <c r="BS142" i="3"/>
  <c r="BT68" i="3"/>
  <c r="BS65" i="3"/>
  <c r="BS177" i="3"/>
  <c r="CT94" i="1"/>
  <c r="CU55" i="1"/>
  <c r="BS207" i="3"/>
  <c r="BS97" i="3"/>
  <c r="BS206" i="3" s="1"/>
  <c r="CU53" i="1"/>
  <c r="BS205" i="3"/>
  <c r="CU48" i="1"/>
  <c r="CU21" i="1"/>
  <c r="CT19" i="1"/>
  <c r="BS19" i="3"/>
  <c r="BS128" i="3" s="1"/>
  <c r="BT20" i="3"/>
  <c r="BS129" i="3"/>
  <c r="BS136" i="3"/>
  <c r="BS26" i="3"/>
  <c r="BS135" i="3" s="1"/>
  <c r="BT27" i="3"/>
  <c r="BT136" i="3" s="1"/>
  <c r="CU39" i="1"/>
  <c r="CU24" i="1"/>
  <c r="CT22" i="1"/>
  <c r="CU50" i="1"/>
  <c r="BS160" i="3"/>
  <c r="BT51" i="3"/>
  <c r="BT160" i="3" s="1"/>
  <c r="BS137" i="3"/>
  <c r="BT28" i="3"/>
  <c r="BT137" i="3" s="1"/>
  <c r="CU38" i="1"/>
  <c r="CT36" i="1"/>
  <c r="BS22" i="3"/>
  <c r="BS131" i="3" s="1"/>
  <c r="BT23" i="3"/>
  <c r="BS132" i="3"/>
  <c r="CT100" i="1"/>
  <c r="CU42" i="1"/>
  <c r="CT40" i="1"/>
  <c r="BT48" i="3"/>
  <c r="BT157" i="3" s="1"/>
  <c r="BS157" i="3"/>
  <c r="BT30" i="3"/>
  <c r="BT139" i="3" s="1"/>
  <c r="BS139" i="3"/>
  <c r="BS152" i="3"/>
  <c r="BT43" i="3"/>
  <c r="BT152" i="3" s="1"/>
  <c r="CU54" i="1"/>
  <c r="CU30" i="1"/>
  <c r="CU28" i="1"/>
  <c r="CT26" i="1"/>
  <c r="BS134" i="3"/>
  <c r="BT25" i="3"/>
  <c r="BT134" i="3" s="1"/>
  <c r="BS147" i="3"/>
  <c r="BT38" i="3"/>
  <c r="BT147" i="3" s="1"/>
  <c r="BS211" i="3"/>
  <c r="BS161" i="3"/>
  <c r="BT52" i="3"/>
  <c r="BT161" i="3" s="1"/>
  <c r="BS166" i="3"/>
  <c r="BT57" i="3"/>
  <c r="BT166" i="3" s="1"/>
  <c r="BS144" i="3"/>
  <c r="BT35" i="3"/>
  <c r="BT144" i="3" s="1"/>
  <c r="CU33" i="1"/>
  <c r="BS204" i="3"/>
  <c r="BS94" i="3"/>
  <c r="BS203" i="3" s="1"/>
  <c r="CU25" i="1"/>
  <c r="BS153" i="3"/>
  <c r="BT44" i="3"/>
  <c r="BT153" i="3" s="1"/>
  <c r="BS162" i="3"/>
  <c r="BT53" i="3"/>
  <c r="BT162" i="3" s="1"/>
  <c r="BS148" i="3"/>
  <c r="BT39" i="3"/>
  <c r="BT148" i="3" s="1"/>
  <c r="CU29" i="1"/>
  <c r="CU44" i="1"/>
  <c r="BS159" i="3"/>
  <c r="BT50" i="3"/>
  <c r="BT159" i="3" s="1"/>
  <c r="BT54" i="3"/>
  <c r="BT163" i="3" s="1"/>
  <c r="BS163" i="3"/>
  <c r="CU43" i="1"/>
  <c r="CU51" i="1"/>
  <c r="BT41" i="3"/>
  <c r="BS40" i="3"/>
  <c r="BS149" i="3" s="1"/>
  <c r="BS150" i="3"/>
  <c r="CU52" i="1"/>
  <c r="BT24" i="3"/>
  <c r="BT133" i="3" s="1"/>
  <c r="BS133" i="3"/>
  <c r="BS151" i="3"/>
  <c r="BT42" i="3"/>
  <c r="BT151" i="3" s="1"/>
  <c r="BS210" i="3"/>
  <c r="BS100" i="3"/>
  <c r="BS209" i="3" s="1"/>
  <c r="EF44" i="1"/>
  <c r="EH44" i="1" s="1"/>
  <c r="EU44" i="1"/>
  <c r="CX47" i="1"/>
  <c r="EF35" i="1"/>
  <c r="EH35" i="1" s="1"/>
  <c r="EU35" i="1"/>
  <c r="DE35" i="1"/>
  <c r="EV50" i="1"/>
  <c r="CA130" i="3"/>
  <c r="DF21" i="3"/>
  <c r="DG21" i="3" s="1"/>
  <c r="CA19" i="3"/>
  <c r="DF19" i="3" s="1"/>
  <c r="BW211" i="3"/>
  <c r="EN57" i="1"/>
  <c r="EP57" i="1" s="1"/>
  <c r="DF57" i="1"/>
  <c r="EV34" i="1"/>
  <c r="BF136" i="3"/>
  <c r="BF142" i="3"/>
  <c r="BW100" i="3"/>
  <c r="BW55" i="3" s="1"/>
  <c r="DF50" i="1"/>
  <c r="DC94" i="1"/>
  <c r="BX31" i="1"/>
  <c r="BX83" i="1" s="1"/>
  <c r="BY29" i="1"/>
  <c r="CB211" i="3"/>
  <c r="CB100" i="3"/>
  <c r="CB209" i="3" s="1"/>
  <c r="BS29" i="1"/>
  <c r="BW134" i="3"/>
  <c r="CD25" i="3"/>
  <c r="BU50" i="1"/>
  <c r="CY40" i="1"/>
  <c r="EV42" i="1"/>
  <c r="DC97" i="1"/>
  <c r="BW32" i="1"/>
  <c r="EO24" i="1"/>
  <c r="EP24" i="1" s="1"/>
  <c r="DC22" i="1"/>
  <c r="DF34" i="1"/>
  <c r="BG33" i="3"/>
  <c r="DE44" i="1"/>
  <c r="EV57" i="1"/>
  <c r="BE206" i="3"/>
  <c r="DE34" i="3"/>
  <c r="DG34" i="3" s="1"/>
  <c r="DT34" i="3"/>
  <c r="BW143" i="3"/>
  <c r="BC145" i="3"/>
  <c r="EG56" i="1"/>
  <c r="BW148" i="3"/>
  <c r="DE39" i="3"/>
  <c r="DG39" i="3" s="1"/>
  <c r="DT39" i="3"/>
  <c r="BF162" i="3"/>
  <c r="CY19" i="1"/>
  <c r="DF20" i="1"/>
  <c r="EN20" i="1"/>
  <c r="EP20" i="1" s="1"/>
  <c r="EO56" i="1"/>
  <c r="DE33" i="1"/>
  <c r="EF33" i="1"/>
  <c r="EH33" i="1" s="1"/>
  <c r="BU69" i="1"/>
  <c r="BU101" i="1"/>
  <c r="BT94" i="1"/>
  <c r="BU95" i="1"/>
  <c r="BX56" i="3"/>
  <c r="DU56" i="3" s="1"/>
  <c r="CB165" i="3"/>
  <c r="DN56" i="3"/>
  <c r="DC100" i="1"/>
  <c r="DD101" i="1"/>
  <c r="EU33" i="1"/>
  <c r="DF24" i="1"/>
  <c r="BT19" i="1"/>
  <c r="BE29" i="3"/>
  <c r="BE138" i="3" s="1"/>
  <c r="BE203" i="3"/>
  <c r="BF139" i="3"/>
  <c r="BG30" i="3"/>
  <c r="BG139" i="3" s="1"/>
  <c r="BC149" i="3"/>
  <c r="DE44" i="3"/>
  <c r="DG44" i="3" s="1"/>
  <c r="BW47" i="3"/>
  <c r="BW156" i="3" s="1"/>
  <c r="BW153" i="3"/>
  <c r="DT44" i="3"/>
  <c r="EG24" i="1"/>
  <c r="EH24" i="1" s="1"/>
  <c r="DE24" i="1"/>
  <c r="DB22" i="1"/>
  <c r="DE43" i="1"/>
  <c r="EU43" i="1"/>
  <c r="BX142" i="3"/>
  <c r="DU33" i="3"/>
  <c r="DM33" i="3"/>
  <c r="DO33" i="3" s="1"/>
  <c r="DU68" i="3"/>
  <c r="DM68" i="3"/>
  <c r="DO68" i="3" s="1"/>
  <c r="BX177" i="3"/>
  <c r="BX65" i="3"/>
  <c r="DM65" i="3" s="1"/>
  <c r="DO65" i="3" s="1"/>
  <c r="DC26" i="1"/>
  <c r="EO28" i="1"/>
  <c r="EP28" i="1" s="1"/>
  <c r="EF53" i="1"/>
  <c r="EH53" i="1" s="1"/>
  <c r="EU53" i="1"/>
  <c r="DE53" i="1"/>
  <c r="BU102" i="1"/>
  <c r="BC131" i="3"/>
  <c r="CB207" i="3"/>
  <c r="CB97" i="3"/>
  <c r="CB206" i="3" s="1"/>
  <c r="CX100" i="1"/>
  <c r="DB94" i="1"/>
  <c r="EV65" i="1"/>
  <c r="CA114" i="3"/>
  <c r="DB4" i="3"/>
  <c r="BW128" i="3"/>
  <c r="DE19" i="3"/>
  <c r="DL71" i="1"/>
  <c r="BG147" i="3"/>
  <c r="BO38" i="3"/>
  <c r="BX135" i="3"/>
  <c r="DM26" i="3"/>
  <c r="CE26" i="3"/>
  <c r="BG133" i="3"/>
  <c r="BO24" i="3"/>
  <c r="BO53" i="3"/>
  <c r="BG162" i="3"/>
  <c r="CB135" i="3"/>
  <c r="DN26" i="3"/>
  <c r="BE31" i="3"/>
  <c r="BE141" i="3"/>
  <c r="BO51" i="3"/>
  <c r="BG160" i="3"/>
  <c r="CK71" i="3"/>
  <c r="BO95" i="3"/>
  <c r="BG204" i="3"/>
  <c r="BG94" i="3"/>
  <c r="BW32" i="3"/>
  <c r="BC141" i="3"/>
  <c r="BW165" i="3"/>
  <c r="DT56" i="3"/>
  <c r="CD56" i="3"/>
  <c r="DE56" i="3"/>
  <c r="BO101" i="3"/>
  <c r="BG210" i="3"/>
  <c r="CK82" i="3"/>
  <c r="BO27" i="3"/>
  <c r="BG136" i="3"/>
  <c r="BO96" i="3"/>
  <c r="BG205" i="3"/>
  <c r="BG144" i="3"/>
  <c r="BO35" i="3"/>
  <c r="BO98" i="3"/>
  <c r="BG207" i="3"/>
  <c r="EO19" i="1"/>
  <c r="CB114" i="3"/>
  <c r="DH4" i="3"/>
  <c r="BO20" i="3"/>
  <c r="BG129" i="3"/>
  <c r="BO42" i="3"/>
  <c r="BG151" i="3"/>
  <c r="BF174" i="3"/>
  <c r="BF71" i="3"/>
  <c r="BF180" i="3" s="1"/>
  <c r="BS29" i="3"/>
  <c r="BS55" i="3"/>
  <c r="BR32" i="3"/>
  <c r="BS47" i="3"/>
  <c r="BS56" i="3"/>
  <c r="DE56" i="1" l="1"/>
  <c r="EU56" i="1"/>
  <c r="EV56" i="1"/>
  <c r="CK83" i="3"/>
  <c r="CK81" i="3" s="1"/>
  <c r="CK85" i="3" s="1"/>
  <c r="CK86" i="3" s="1"/>
  <c r="DF56" i="1"/>
  <c r="BU36" i="1"/>
  <c r="BU47" i="1"/>
  <c r="BU26" i="1"/>
  <c r="CP27" i="1"/>
  <c r="CQ27" i="1" s="1"/>
  <c r="BU22" i="1"/>
  <c r="DF40" i="1"/>
  <c r="CP102" i="1"/>
  <c r="BR18" i="1"/>
  <c r="BR82" i="1" s="1"/>
  <c r="BR131" i="3"/>
  <c r="CP34" i="1"/>
  <c r="CP39" i="1"/>
  <c r="CP24" i="1"/>
  <c r="CP22" i="1" s="1"/>
  <c r="CX32" i="1"/>
  <c r="DL83" i="1"/>
  <c r="DL81" i="1" s="1"/>
  <c r="DL85" i="1" s="1"/>
  <c r="DL86" i="1" s="1"/>
  <c r="CU40" i="1"/>
  <c r="EN26" i="1"/>
  <c r="BU19" i="1"/>
  <c r="DA96" i="1"/>
  <c r="DE19" i="1"/>
  <c r="BR174" i="3"/>
  <c r="CP52" i="1"/>
  <c r="CP28" i="1"/>
  <c r="CP44" i="1"/>
  <c r="CP47" i="1" s="1"/>
  <c r="CP43" i="1"/>
  <c r="CP35" i="1"/>
  <c r="CP57" i="1"/>
  <c r="CP30" i="1"/>
  <c r="CP21" i="1"/>
  <c r="CX55" i="1"/>
  <c r="DE55" i="1" s="1"/>
  <c r="CP95" i="1"/>
  <c r="CP29" i="1" s="1"/>
  <c r="BQ82" i="1"/>
  <c r="DC29" i="1"/>
  <c r="DC18" i="1" s="1"/>
  <c r="DF47" i="1"/>
  <c r="BQ31" i="1"/>
  <c r="BQ58" i="1" s="1"/>
  <c r="EU65" i="1"/>
  <c r="BR145" i="3"/>
  <c r="CP98" i="1"/>
  <c r="CQ98" i="1" s="1"/>
  <c r="CP25" i="1"/>
  <c r="CP99" i="1"/>
  <c r="CP33" i="1"/>
  <c r="EO26" i="1"/>
  <c r="EF47" i="1"/>
  <c r="EH47" i="1" s="1"/>
  <c r="BT55" i="1"/>
  <c r="BR156" i="3"/>
  <c r="CT71" i="1"/>
  <c r="CP53" i="1"/>
  <c r="CP54" i="1"/>
  <c r="EO22" i="1"/>
  <c r="G48" i="1"/>
  <c r="DL102" i="1"/>
  <c r="DE40" i="1"/>
  <c r="BR55" i="3"/>
  <c r="BR31" i="3" s="1"/>
  <c r="CU65" i="1"/>
  <c r="EG22" i="1"/>
  <c r="BS18" i="1"/>
  <c r="BS82" i="1" s="1"/>
  <c r="CP42" i="1"/>
  <c r="G42" i="1" s="1"/>
  <c r="BT71" i="1"/>
  <c r="DE26" i="1"/>
  <c r="CP56" i="1"/>
  <c r="CP51" i="1"/>
  <c r="EG26" i="1"/>
  <c r="CP38" i="1"/>
  <c r="CP36" i="1" s="1"/>
  <c r="BV18" i="1"/>
  <c r="BV82" i="1" s="1"/>
  <c r="CH32" i="1"/>
  <c r="CH55" i="1"/>
  <c r="BU97" i="1"/>
  <c r="CH29" i="1"/>
  <c r="DN22" i="3"/>
  <c r="CE47" i="3"/>
  <c r="BX156" i="3"/>
  <c r="BG211" i="3"/>
  <c r="CA203" i="3"/>
  <c r="BO102" i="3"/>
  <c r="BR209" i="3"/>
  <c r="BG130" i="3"/>
  <c r="BO21" i="3"/>
  <c r="BG19" i="3"/>
  <c r="BG128" i="3" s="1"/>
  <c r="DG56" i="3"/>
  <c r="BR29" i="3"/>
  <c r="BR203" i="3"/>
  <c r="CK101" i="3"/>
  <c r="EF26" i="1"/>
  <c r="BR135" i="3"/>
  <c r="BD18" i="3"/>
  <c r="BD127" i="3" s="1"/>
  <c r="BG65" i="3"/>
  <c r="BG174" i="3" s="1"/>
  <c r="DE22" i="3"/>
  <c r="DG22" i="3" s="1"/>
  <c r="BF32" i="3"/>
  <c r="BF141" i="3" s="1"/>
  <c r="EF65" i="1"/>
  <c r="EH65" i="1" s="1"/>
  <c r="BX32" i="3"/>
  <c r="BX141" i="3" s="1"/>
  <c r="CD22" i="3"/>
  <c r="BO28" i="3"/>
  <c r="CA131" i="3"/>
  <c r="BG146" i="3"/>
  <c r="BO48" i="3"/>
  <c r="CE22" i="3"/>
  <c r="BR71" i="3"/>
  <c r="CY18" i="1"/>
  <c r="DM22" i="3"/>
  <c r="CX18" i="1"/>
  <c r="BG36" i="3"/>
  <c r="BG145" i="3" s="1"/>
  <c r="BR128" i="3"/>
  <c r="BR206" i="3"/>
  <c r="DE65" i="3"/>
  <c r="DG65" i="3" s="1"/>
  <c r="BG177" i="3"/>
  <c r="BW174" i="3"/>
  <c r="CB203" i="3"/>
  <c r="BR149" i="3"/>
  <c r="F48" i="1"/>
  <c r="CQ48" i="1"/>
  <c r="BO25" i="3"/>
  <c r="BG134" i="3"/>
  <c r="CC100" i="3"/>
  <c r="CC209" i="3" s="1"/>
  <c r="CK102" i="3"/>
  <c r="BG152" i="3"/>
  <c r="BX131" i="3"/>
  <c r="EG19" i="1"/>
  <c r="EH19" i="1" s="1"/>
  <c r="BX149" i="3"/>
  <c r="DM40" i="3"/>
  <c r="DO40" i="3" s="1"/>
  <c r="DU47" i="3"/>
  <c r="DU40" i="3"/>
  <c r="BO54" i="3"/>
  <c r="BR141" i="3"/>
  <c r="EF40" i="1"/>
  <c r="EH40" i="1" s="1"/>
  <c r="EU40" i="1"/>
  <c r="BY18" i="1"/>
  <c r="BY82" i="1" s="1"/>
  <c r="BY81" i="1" s="1"/>
  <c r="BY85" i="1" s="1"/>
  <c r="BW31" i="1"/>
  <c r="BW83" i="1" s="1"/>
  <c r="BW81" i="1" s="1"/>
  <c r="BW85" i="1" s="1"/>
  <c r="DF26" i="3"/>
  <c r="DG26" i="3" s="1"/>
  <c r="CA135" i="3"/>
  <c r="BS156" i="3"/>
  <c r="BT47" i="3"/>
  <c r="BO34" i="3"/>
  <c r="BC164" i="3"/>
  <c r="BG143" i="3"/>
  <c r="DN19" i="3"/>
  <c r="BG26" i="3"/>
  <c r="BG135" i="3" s="1"/>
  <c r="CB128" i="3"/>
  <c r="CB18" i="3"/>
  <c r="CB82" i="3" s="1"/>
  <c r="BO56" i="3"/>
  <c r="BG165" i="3"/>
  <c r="BC138" i="3"/>
  <c r="BU65" i="1"/>
  <c r="BG47" i="3"/>
  <c r="BG156" i="3" s="1"/>
  <c r="BO44" i="3"/>
  <c r="BG153" i="3"/>
  <c r="CE19" i="3"/>
  <c r="DT40" i="3"/>
  <c r="CD40" i="3"/>
  <c r="BS174" i="3"/>
  <c r="CQ96" i="1"/>
  <c r="BX209" i="3"/>
  <c r="CA128" i="3"/>
  <c r="CA18" i="3"/>
  <c r="DF18" i="3" s="1"/>
  <c r="BC18" i="3"/>
  <c r="BC58" i="3" s="1"/>
  <c r="BC167" i="3" s="1"/>
  <c r="BU94" i="1"/>
  <c r="EN40" i="1"/>
  <c r="EP40" i="1" s="1"/>
  <c r="BW209" i="3"/>
  <c r="BX58" i="1"/>
  <c r="BG40" i="3"/>
  <c r="BG149" i="3" s="1"/>
  <c r="BG142" i="3"/>
  <c r="BT132" i="3"/>
  <c r="BT150" i="3"/>
  <c r="CP101" i="1"/>
  <c r="CD19" i="3"/>
  <c r="EN47" i="1"/>
  <c r="EP47" i="1" s="1"/>
  <c r="BT19" i="3"/>
  <c r="BT128" i="3" s="1"/>
  <c r="DF22" i="1"/>
  <c r="EH56" i="1"/>
  <c r="BX165" i="3"/>
  <c r="EN19" i="1"/>
  <c r="EP19" i="1" s="1"/>
  <c r="CE56" i="3"/>
  <c r="DF19" i="1"/>
  <c r="DM56" i="3"/>
  <c r="DO56" i="3" s="1"/>
  <c r="EN22" i="1"/>
  <c r="CK209" i="3"/>
  <c r="CT31" i="1"/>
  <c r="BO30" i="3"/>
  <c r="DF26" i="1"/>
  <c r="BO57" i="3"/>
  <c r="BO166" i="3" s="1"/>
  <c r="BX174" i="3"/>
  <c r="BO39" i="3"/>
  <c r="BP39" i="3" s="1"/>
  <c r="EV47" i="1"/>
  <c r="BG150" i="3"/>
  <c r="CP68" i="1"/>
  <c r="BF55" i="3"/>
  <c r="BF164" i="3" s="1"/>
  <c r="BG148" i="3"/>
  <c r="CD26" i="3"/>
  <c r="BO99" i="3"/>
  <c r="BZ99" i="3" s="1"/>
  <c r="BG97" i="3"/>
  <c r="BG206" i="3" s="1"/>
  <c r="BG22" i="3"/>
  <c r="BG131" i="3" s="1"/>
  <c r="DE40" i="3"/>
  <c r="DG40" i="3" s="1"/>
  <c r="BO52" i="3"/>
  <c r="F52" i="3" s="1"/>
  <c r="BO50" i="3"/>
  <c r="BP50" i="3" s="1"/>
  <c r="DM19" i="3"/>
  <c r="BW18" i="3"/>
  <c r="BW82" i="3" s="1"/>
  <c r="BS31" i="1"/>
  <c r="BW135" i="3"/>
  <c r="BO23" i="3"/>
  <c r="DE47" i="1"/>
  <c r="DE22" i="1"/>
  <c r="DE47" i="3"/>
  <c r="DG47" i="3" s="1"/>
  <c r="BW149" i="3"/>
  <c r="BD31" i="3"/>
  <c r="BT129" i="3"/>
  <c r="EF22" i="1"/>
  <c r="EV40" i="1"/>
  <c r="DG19" i="3"/>
  <c r="BO33" i="3"/>
  <c r="BP33" i="3" s="1"/>
  <c r="BS71" i="3"/>
  <c r="BS180" i="3" s="1"/>
  <c r="BT22" i="3"/>
  <c r="BT131" i="3" s="1"/>
  <c r="DD100" i="1"/>
  <c r="BX18" i="3"/>
  <c r="BX82" i="3" s="1"/>
  <c r="BU40" i="1"/>
  <c r="CP20" i="1"/>
  <c r="BR31" i="1"/>
  <c r="CY32" i="1"/>
  <c r="BT32" i="1"/>
  <c r="BX128" i="3"/>
  <c r="BG166" i="3"/>
  <c r="BT40" i="3"/>
  <c r="BT149" i="3" s="1"/>
  <c r="BX81" i="1"/>
  <c r="BX85" i="1" s="1"/>
  <c r="DL101" i="1"/>
  <c r="CY55" i="1"/>
  <c r="BS165" i="3"/>
  <c r="BT56" i="3"/>
  <c r="BT165" i="3" s="1"/>
  <c r="CP50" i="1"/>
  <c r="DU65" i="3"/>
  <c r="DT47" i="3"/>
  <c r="BU100" i="1"/>
  <c r="BT26" i="3"/>
  <c r="BT135" i="3" s="1"/>
  <c r="BE18" i="3"/>
  <c r="BE58" i="3" s="1"/>
  <c r="BE167" i="3" s="1"/>
  <c r="CU36" i="1"/>
  <c r="CT18" i="1"/>
  <c r="CU22" i="1"/>
  <c r="CD47" i="3"/>
  <c r="BF29" i="3"/>
  <c r="BF138" i="3" s="1"/>
  <c r="BT65" i="3"/>
  <c r="EU47" i="1"/>
  <c r="BT29" i="1"/>
  <c r="CU26" i="1"/>
  <c r="CU19" i="1"/>
  <c r="EP56" i="1"/>
  <c r="BT177" i="3"/>
  <c r="DB29" i="1"/>
  <c r="DO26" i="3"/>
  <c r="BS164" i="3"/>
  <c r="BS138" i="3"/>
  <c r="BS18" i="3"/>
  <c r="BO207" i="3"/>
  <c r="BP98" i="3"/>
  <c r="BZ98" i="3"/>
  <c r="CD55" i="3"/>
  <c r="DE55" i="3"/>
  <c r="DG55" i="3" s="1"/>
  <c r="DT55" i="3"/>
  <c r="BW164" i="3"/>
  <c r="BO144" i="3"/>
  <c r="BP35" i="3"/>
  <c r="G35" i="3"/>
  <c r="G144" i="3" s="1"/>
  <c r="F35" i="3"/>
  <c r="BC140" i="3"/>
  <c r="BC83" i="3"/>
  <c r="G23" i="1"/>
  <c r="CQ23" i="1"/>
  <c r="F23" i="1"/>
  <c r="BE140" i="3"/>
  <c r="BE83" i="3"/>
  <c r="BO151" i="3"/>
  <c r="BP42" i="3"/>
  <c r="G42" i="3"/>
  <c r="G151" i="3" s="1"/>
  <c r="F42" i="3"/>
  <c r="F43" i="3"/>
  <c r="BP43" i="3"/>
  <c r="BO152" i="3"/>
  <c r="G43" i="3"/>
  <c r="G152" i="3" s="1"/>
  <c r="G27" i="3"/>
  <c r="G136" i="3" s="1"/>
  <c r="F27" i="3"/>
  <c r="BO136" i="3"/>
  <c r="BP27" i="3"/>
  <c r="BG55" i="3"/>
  <c r="BG209" i="3"/>
  <c r="CA138" i="3"/>
  <c r="DF29" i="3"/>
  <c r="DG29" i="3" s="1"/>
  <c r="CD29" i="3"/>
  <c r="F38" i="3"/>
  <c r="BP38" i="3"/>
  <c r="BO147" i="3"/>
  <c r="G38" i="3"/>
  <c r="G147" i="3" s="1"/>
  <c r="DU55" i="3"/>
  <c r="DM55" i="3"/>
  <c r="DO55" i="3" s="1"/>
  <c r="CE55" i="3"/>
  <c r="BX164" i="3"/>
  <c r="G37" i="3"/>
  <c r="G146" i="3" s="1"/>
  <c r="BO36" i="3"/>
  <c r="BO146" i="3"/>
  <c r="F37" i="3"/>
  <c r="BP101" i="3"/>
  <c r="BO210" i="3"/>
  <c r="BW141" i="3"/>
  <c r="DT32" i="3"/>
  <c r="CD32" i="3"/>
  <c r="DE32" i="3"/>
  <c r="DG32" i="3" s="1"/>
  <c r="BG203" i="3"/>
  <c r="BG29" i="3"/>
  <c r="BG138" i="3" s="1"/>
  <c r="BQ24" i="3"/>
  <c r="BO133" i="3"/>
  <c r="G24" i="3"/>
  <c r="G133" i="3" s="1"/>
  <c r="F24" i="3"/>
  <c r="BO129" i="3"/>
  <c r="G20" i="3"/>
  <c r="G129" i="3" s="1"/>
  <c r="F20" i="3"/>
  <c r="BP20" i="3"/>
  <c r="CB138" i="3"/>
  <c r="DN29" i="3"/>
  <c r="DO29" i="3" s="1"/>
  <c r="CE29" i="3"/>
  <c r="BP96" i="3"/>
  <c r="BP205" i="3" s="1"/>
  <c r="BO205" i="3"/>
  <c r="BZ96" i="3"/>
  <c r="BO150" i="3"/>
  <c r="BP41" i="3"/>
  <c r="G41" i="3"/>
  <c r="G150" i="3" s="1"/>
  <c r="F41" i="3"/>
  <c r="BO40" i="3"/>
  <c r="F51" i="3"/>
  <c r="BO160" i="3"/>
  <c r="G51" i="3"/>
  <c r="G160" i="3" s="1"/>
  <c r="BP51" i="3"/>
  <c r="BO65" i="3"/>
  <c r="BO177" i="3"/>
  <c r="BP68" i="3"/>
  <c r="G68" i="3"/>
  <c r="F68" i="3"/>
  <c r="F65" i="3" s="1"/>
  <c r="BV83" i="1"/>
  <c r="BO29" i="3"/>
  <c r="BP95" i="3"/>
  <c r="BO204" i="3"/>
  <c r="BZ95" i="3"/>
  <c r="BO94" i="3"/>
  <c r="BO203" i="3" s="1"/>
  <c r="F37" i="1"/>
  <c r="G37" i="1"/>
  <c r="BP53" i="3"/>
  <c r="BO162" i="3"/>
  <c r="G53" i="3"/>
  <c r="G162" i="3" s="1"/>
  <c r="F53" i="3"/>
  <c r="F41" i="1"/>
  <c r="G41" i="1"/>
  <c r="CQ41" i="1"/>
  <c r="BS32" i="3"/>
  <c r="G27" i="1" l="1"/>
  <c r="DA98" i="1"/>
  <c r="DD98" i="1" s="1"/>
  <c r="CQ95" i="1"/>
  <c r="CQ94" i="1" s="1"/>
  <c r="DA95" i="1"/>
  <c r="DD95" i="1" s="1"/>
  <c r="EF55" i="1"/>
  <c r="EH55" i="1" s="1"/>
  <c r="EH26" i="1"/>
  <c r="CP40" i="1"/>
  <c r="G40" i="1" s="1"/>
  <c r="EP26" i="1"/>
  <c r="EO29" i="1"/>
  <c r="EP29" i="1" s="1"/>
  <c r="DF29" i="1"/>
  <c r="CQ42" i="1"/>
  <c r="CQ40" i="1" s="1"/>
  <c r="CP26" i="1"/>
  <c r="G26" i="1" s="1"/>
  <c r="F27" i="1"/>
  <c r="EP22" i="1"/>
  <c r="CP94" i="1"/>
  <c r="BT55" i="3"/>
  <c r="BT164" i="3" s="1"/>
  <c r="DL100" i="1"/>
  <c r="F68" i="1"/>
  <c r="F65" i="1" s="1"/>
  <c r="CT83" i="1"/>
  <c r="BT156" i="3"/>
  <c r="G51" i="1"/>
  <c r="F51" i="1"/>
  <c r="CQ51" i="1"/>
  <c r="BR164" i="3"/>
  <c r="F54" i="1"/>
  <c r="G54" i="1"/>
  <c r="CQ54" i="1"/>
  <c r="CR21" i="1"/>
  <c r="G21" i="1"/>
  <c r="F21" i="1"/>
  <c r="EU32" i="1"/>
  <c r="EF32" i="1"/>
  <c r="EH32" i="1" s="1"/>
  <c r="DE32" i="1"/>
  <c r="CQ99" i="1"/>
  <c r="DA99" i="1"/>
  <c r="G20" i="1"/>
  <c r="CP100" i="1"/>
  <c r="BU29" i="1"/>
  <c r="F29" i="1" s="1"/>
  <c r="BU71" i="1"/>
  <c r="F56" i="1"/>
  <c r="G56" i="1"/>
  <c r="CR56" i="1"/>
  <c r="F42" i="1"/>
  <c r="BQ83" i="1"/>
  <c r="BQ81" i="1" s="1"/>
  <c r="CR30" i="1"/>
  <c r="F30" i="1"/>
  <c r="G30" i="1"/>
  <c r="F24" i="1"/>
  <c r="CR24" i="1"/>
  <c r="G24" i="1"/>
  <c r="G34" i="1"/>
  <c r="CQ34" i="1"/>
  <c r="F34" i="1"/>
  <c r="BR83" i="1"/>
  <c r="BR81" i="1" s="1"/>
  <c r="BS83" i="1"/>
  <c r="BS81" i="1" s="1"/>
  <c r="CX82" i="1"/>
  <c r="EF82" i="1" s="1"/>
  <c r="F38" i="1"/>
  <c r="G38" i="1"/>
  <c r="CQ38" i="1"/>
  <c r="G25" i="1"/>
  <c r="F25" i="1"/>
  <c r="CQ25" i="1"/>
  <c r="F44" i="1"/>
  <c r="CQ44" i="1"/>
  <c r="G44" i="1"/>
  <c r="CU31" i="1"/>
  <c r="EH22" i="1"/>
  <c r="G47" i="1"/>
  <c r="CQ57" i="1"/>
  <c r="G57" i="1"/>
  <c r="F57" i="1"/>
  <c r="BR18" i="3"/>
  <c r="BT18" i="3" s="1"/>
  <c r="CQ43" i="1"/>
  <c r="F43" i="1"/>
  <c r="G43" i="1"/>
  <c r="BT18" i="1"/>
  <c r="CY82" i="1"/>
  <c r="EN82" i="1" s="1"/>
  <c r="EU55" i="1"/>
  <c r="F28" i="1"/>
  <c r="G28" i="1"/>
  <c r="CR28" i="1"/>
  <c r="CQ102" i="1"/>
  <c r="BR180" i="3"/>
  <c r="CU71" i="1"/>
  <c r="G53" i="1"/>
  <c r="CQ53" i="1"/>
  <c r="F53" i="1"/>
  <c r="DD96" i="1"/>
  <c r="CP97" i="1"/>
  <c r="BU55" i="1"/>
  <c r="CW42" i="1"/>
  <c r="CW48" i="1"/>
  <c r="F33" i="1"/>
  <c r="G33" i="1"/>
  <c r="CQ33" i="1"/>
  <c r="CQ35" i="1"/>
  <c r="F35" i="1"/>
  <c r="G35" i="1"/>
  <c r="G52" i="1"/>
  <c r="F52" i="1"/>
  <c r="CQ52" i="1"/>
  <c r="G39" i="1"/>
  <c r="F39" i="1"/>
  <c r="CQ39" i="1"/>
  <c r="BV58" i="1"/>
  <c r="DO22" i="3"/>
  <c r="CH18" i="1"/>
  <c r="CH82" i="1"/>
  <c r="CH83" i="1"/>
  <c r="CH31" i="1"/>
  <c r="BT29" i="3"/>
  <c r="BG71" i="3"/>
  <c r="BG180" i="3" s="1"/>
  <c r="BO100" i="3"/>
  <c r="BO209" i="3" s="1"/>
  <c r="BO211" i="3"/>
  <c r="BP102" i="3"/>
  <c r="BO19" i="3"/>
  <c r="BO128" i="3" s="1"/>
  <c r="BQ21" i="3"/>
  <c r="G21" i="3"/>
  <c r="G130" i="3" s="1"/>
  <c r="F21" i="3"/>
  <c r="BO130" i="3"/>
  <c r="BR138" i="3"/>
  <c r="CK100" i="3"/>
  <c r="BD82" i="3"/>
  <c r="BD191" i="3" s="1"/>
  <c r="BD58" i="3"/>
  <c r="BD167" i="3" s="1"/>
  <c r="BR83" i="3"/>
  <c r="DM32" i="3"/>
  <c r="DO32" i="3" s="1"/>
  <c r="BR140" i="3"/>
  <c r="BG32" i="3"/>
  <c r="BG31" i="3" s="1"/>
  <c r="CE32" i="3"/>
  <c r="BP48" i="3"/>
  <c r="BO157" i="3"/>
  <c r="BP25" i="3"/>
  <c r="BP134" i="3" s="1"/>
  <c r="G48" i="3"/>
  <c r="G157" i="3" s="1"/>
  <c r="G25" i="3"/>
  <c r="G134" i="3" s="1"/>
  <c r="F48" i="3"/>
  <c r="BO134" i="3"/>
  <c r="F25" i="3"/>
  <c r="DU32" i="3"/>
  <c r="BO163" i="3"/>
  <c r="G54" i="3"/>
  <c r="G163" i="3" s="1"/>
  <c r="F54" i="3"/>
  <c r="BP54" i="3"/>
  <c r="BP163" i="3" s="1"/>
  <c r="BO26" i="3"/>
  <c r="BO135" i="3" s="1"/>
  <c r="G28" i="3"/>
  <c r="G137" i="3" s="1"/>
  <c r="F28" i="3"/>
  <c r="F47" i="1"/>
  <c r="BO137" i="3"/>
  <c r="CQ47" i="1"/>
  <c r="BQ28" i="3"/>
  <c r="EN18" i="1"/>
  <c r="EF18" i="1"/>
  <c r="BS141" i="3"/>
  <c r="BT32" i="3"/>
  <c r="BW58" i="1"/>
  <c r="BY58" i="1"/>
  <c r="DO19" i="3"/>
  <c r="F34" i="3"/>
  <c r="BP34" i="3"/>
  <c r="BP143" i="3" s="1"/>
  <c r="BO143" i="3"/>
  <c r="CB37" i="3"/>
  <c r="CB146" i="3" s="1"/>
  <c r="DN18" i="3"/>
  <c r="CB127" i="3"/>
  <c r="G34" i="3"/>
  <c r="G143" i="3" s="1"/>
  <c r="G56" i="3"/>
  <c r="G165" i="3" s="1"/>
  <c r="F56" i="3"/>
  <c r="BO165" i="3"/>
  <c r="BQ56" i="3"/>
  <c r="BP56" i="3" s="1"/>
  <c r="F39" i="3"/>
  <c r="BO148" i="3"/>
  <c r="BP44" i="3"/>
  <c r="CA37" i="3"/>
  <c r="CA146" i="3" s="1"/>
  <c r="G44" i="3"/>
  <c r="G153" i="3" s="1"/>
  <c r="CA82" i="3"/>
  <c r="DF82" i="3" s="1"/>
  <c r="F30" i="3"/>
  <c r="BO153" i="3"/>
  <c r="CA127" i="3"/>
  <c r="CP19" i="1"/>
  <c r="F44" i="3"/>
  <c r="BO47" i="3"/>
  <c r="BO156" i="3" s="1"/>
  <c r="BT71" i="3"/>
  <c r="BT180" i="3" s="1"/>
  <c r="G39" i="3"/>
  <c r="G148" i="3" s="1"/>
  <c r="BQ30" i="3"/>
  <c r="BQ139" i="3" s="1"/>
  <c r="DM18" i="3"/>
  <c r="CQ101" i="1"/>
  <c r="BO208" i="3"/>
  <c r="BX127" i="3"/>
  <c r="BC127" i="3"/>
  <c r="BC82" i="3"/>
  <c r="G30" i="3"/>
  <c r="G139" i="3" s="1"/>
  <c r="BP57" i="3"/>
  <c r="BT174" i="3"/>
  <c r="G57" i="3"/>
  <c r="G166" i="3" s="1"/>
  <c r="F57" i="3"/>
  <c r="G50" i="3"/>
  <c r="G159" i="3" s="1"/>
  <c r="F50" i="3"/>
  <c r="BO159" i="3"/>
  <c r="G68" i="1"/>
  <c r="CP65" i="1"/>
  <c r="BF31" i="3"/>
  <c r="BF83" i="3" s="1"/>
  <c r="BP52" i="3"/>
  <c r="BO161" i="3"/>
  <c r="BD140" i="3"/>
  <c r="BO139" i="3"/>
  <c r="DC82" i="1"/>
  <c r="F33" i="3"/>
  <c r="BO22" i="3"/>
  <c r="F22" i="3" s="1"/>
  <c r="CQ68" i="1"/>
  <c r="DE18" i="3"/>
  <c r="DG18" i="3" s="1"/>
  <c r="BO142" i="3"/>
  <c r="BD83" i="3"/>
  <c r="F23" i="3"/>
  <c r="CQ20" i="1"/>
  <c r="G23" i="3"/>
  <c r="G132" i="3" s="1"/>
  <c r="BO132" i="3"/>
  <c r="F20" i="1"/>
  <c r="EO18" i="1"/>
  <c r="BW127" i="3"/>
  <c r="BP99" i="3"/>
  <c r="BP208" i="3" s="1"/>
  <c r="G33" i="3"/>
  <c r="G142" i="3" s="1"/>
  <c r="G52" i="3"/>
  <c r="G161" i="3" s="1"/>
  <c r="BO97" i="3"/>
  <c r="BO206" i="3" s="1"/>
  <c r="BP23" i="3"/>
  <c r="DC37" i="1"/>
  <c r="BS58" i="1"/>
  <c r="EN55" i="1"/>
  <c r="EP55" i="1" s="1"/>
  <c r="DF55" i="1"/>
  <c r="EV55" i="1"/>
  <c r="BU32" i="1"/>
  <c r="BT31" i="1"/>
  <c r="EV32" i="1"/>
  <c r="EN32" i="1"/>
  <c r="EP32" i="1" s="1"/>
  <c r="DF32" i="1"/>
  <c r="BR58" i="1"/>
  <c r="DB18" i="1"/>
  <c r="EG29" i="1"/>
  <c r="EH29" i="1" s="1"/>
  <c r="DE29" i="1"/>
  <c r="G50" i="1"/>
  <c r="CQ50" i="1"/>
  <c r="F50" i="1"/>
  <c r="BF18" i="3"/>
  <c r="BF82" i="3" s="1"/>
  <c r="CU18" i="1"/>
  <c r="CT82" i="1"/>
  <c r="CT58" i="1"/>
  <c r="BE82" i="3"/>
  <c r="BE81" i="3" s="1"/>
  <c r="BE127" i="3"/>
  <c r="CB191" i="3"/>
  <c r="DN82" i="3"/>
  <c r="F36" i="1"/>
  <c r="G36" i="1"/>
  <c r="BV39" i="3"/>
  <c r="BP148" i="3"/>
  <c r="BO174" i="3"/>
  <c r="BP65" i="3"/>
  <c r="BO71" i="3"/>
  <c r="BO180" i="3" s="1"/>
  <c r="BZ208" i="3"/>
  <c r="CC99" i="3"/>
  <c r="BP147" i="3"/>
  <c r="BV38" i="3"/>
  <c r="G22" i="1"/>
  <c r="F22" i="1"/>
  <c r="BS127" i="3"/>
  <c r="BS82" i="3"/>
  <c r="BP159" i="3"/>
  <c r="BV50" i="3"/>
  <c r="BP210" i="3"/>
  <c r="BV101" i="3"/>
  <c r="BZ207" i="3"/>
  <c r="CC98" i="3"/>
  <c r="BZ97" i="3"/>
  <c r="BZ206" i="3" s="1"/>
  <c r="BP160" i="3"/>
  <c r="BV51" i="3"/>
  <c r="BV81" i="1"/>
  <c r="CH81" i="1" s="1"/>
  <c r="BG18" i="3"/>
  <c r="BE192" i="3"/>
  <c r="BP207" i="3"/>
  <c r="BV53" i="3"/>
  <c r="BP162" i="3"/>
  <c r="BO149" i="3"/>
  <c r="F40" i="3"/>
  <c r="G40" i="3"/>
  <c r="G149" i="3" s="1"/>
  <c r="CR29" i="1"/>
  <c r="DA29" i="1"/>
  <c r="BO55" i="3"/>
  <c r="BG164" i="3"/>
  <c r="BP151" i="3"/>
  <c r="BV42" i="3"/>
  <c r="F36" i="3"/>
  <c r="G36" i="3"/>
  <c r="G145" i="3" s="1"/>
  <c r="BO145" i="3"/>
  <c r="BP152" i="3"/>
  <c r="BV43" i="3"/>
  <c r="BX191" i="3"/>
  <c r="DM82" i="3"/>
  <c r="CC95" i="3"/>
  <c r="BZ204" i="3"/>
  <c r="BZ94" i="3"/>
  <c r="BZ203" i="3" s="1"/>
  <c r="BZ205" i="3"/>
  <c r="CC96" i="3"/>
  <c r="CW41" i="1"/>
  <c r="BP94" i="3"/>
  <c r="BP203" i="3" s="1"/>
  <c r="BP204" i="3"/>
  <c r="G65" i="3"/>
  <c r="G174" i="3" s="1"/>
  <c r="G177" i="3"/>
  <c r="BP129" i="3"/>
  <c r="BP19" i="3"/>
  <c r="BV20" i="3"/>
  <c r="BQ133" i="3"/>
  <c r="BZ24" i="3"/>
  <c r="BQ22" i="3"/>
  <c r="BQ131" i="3" s="1"/>
  <c r="BP136" i="3"/>
  <c r="BP26" i="3"/>
  <c r="BV27" i="3"/>
  <c r="BC192" i="3"/>
  <c r="BP142" i="3"/>
  <c r="BV33" i="3"/>
  <c r="BQ29" i="3"/>
  <c r="BQ138" i="3" s="1"/>
  <c r="F29" i="3"/>
  <c r="G29" i="3"/>
  <c r="G138" i="3" s="1"/>
  <c r="BO138" i="3"/>
  <c r="BZ29" i="3"/>
  <c r="BP177" i="3"/>
  <c r="BV68" i="3"/>
  <c r="BP150" i="3"/>
  <c r="BP40" i="3"/>
  <c r="BV41" i="3"/>
  <c r="BW191" i="3"/>
  <c r="DE82" i="3"/>
  <c r="CW27" i="1"/>
  <c r="CQ26" i="1"/>
  <c r="CQ22" i="1"/>
  <c r="CW23" i="1"/>
  <c r="BV35" i="3"/>
  <c r="BP144" i="3"/>
  <c r="DA94" i="1" l="1"/>
  <c r="DA97" i="1"/>
  <c r="F40" i="1"/>
  <c r="G29" i="1"/>
  <c r="BR127" i="3"/>
  <c r="F26" i="1"/>
  <c r="BR58" i="3"/>
  <c r="BR167" i="3" s="1"/>
  <c r="BR82" i="3"/>
  <c r="BR191" i="3" s="1"/>
  <c r="CW50" i="1"/>
  <c r="BR85" i="1"/>
  <c r="DA28" i="1"/>
  <c r="CR26" i="1"/>
  <c r="CW38" i="1"/>
  <c r="CW54" i="1"/>
  <c r="CW44" i="1"/>
  <c r="BQ85" i="1"/>
  <c r="EO37" i="1"/>
  <c r="BT138" i="3"/>
  <c r="CW39" i="1"/>
  <c r="BT82" i="1"/>
  <c r="DA24" i="1"/>
  <c r="CR22" i="1"/>
  <c r="CW68" i="1"/>
  <c r="DD99" i="1"/>
  <c r="DD97" i="1" s="1"/>
  <c r="CW40" i="1"/>
  <c r="CT81" i="1"/>
  <c r="BS85" i="1"/>
  <c r="F19" i="1"/>
  <c r="BT141" i="3"/>
  <c r="CW35" i="1"/>
  <c r="CU83" i="1"/>
  <c r="CW25" i="1"/>
  <c r="CQ97" i="1"/>
  <c r="CZ41" i="1"/>
  <c r="DD29" i="1"/>
  <c r="CZ48" i="1"/>
  <c r="DL96" i="1"/>
  <c r="DA56" i="1"/>
  <c r="CQ56" i="1"/>
  <c r="BU18" i="1"/>
  <c r="DA21" i="1"/>
  <c r="CR19" i="1"/>
  <c r="CW53" i="1"/>
  <c r="CW26" i="1"/>
  <c r="CQ19" i="1"/>
  <c r="G65" i="1"/>
  <c r="CW52" i="1"/>
  <c r="CW33" i="1"/>
  <c r="CW57" i="1"/>
  <c r="CW34" i="1"/>
  <c r="CP55" i="1"/>
  <c r="CZ27" i="1"/>
  <c r="CZ42" i="1"/>
  <c r="CW102" i="1"/>
  <c r="CW43" i="1"/>
  <c r="DD30" i="1"/>
  <c r="CW51" i="1"/>
  <c r="BP100" i="3"/>
  <c r="BP209" i="3" s="1"/>
  <c r="CH58" i="1"/>
  <c r="BV102" i="3"/>
  <c r="BV211" i="3" s="1"/>
  <c r="BP211" i="3"/>
  <c r="BZ21" i="3"/>
  <c r="CC21" i="3" s="1"/>
  <c r="F19" i="3"/>
  <c r="BQ130" i="3"/>
  <c r="BQ19" i="3"/>
  <c r="BQ128" i="3" s="1"/>
  <c r="G19" i="3"/>
  <c r="G128" i="3" s="1"/>
  <c r="BR192" i="3"/>
  <c r="BV25" i="3"/>
  <c r="BV134" i="3" s="1"/>
  <c r="BV54" i="3"/>
  <c r="BY54" i="3" s="1"/>
  <c r="BO32" i="3"/>
  <c r="G32" i="3" s="1"/>
  <c r="BG141" i="3"/>
  <c r="G26" i="3"/>
  <c r="G135" i="3" s="1"/>
  <c r="F26" i="3"/>
  <c r="BQ26" i="3"/>
  <c r="BQ137" i="3"/>
  <c r="BZ28" i="3"/>
  <c r="CC28" i="3" s="1"/>
  <c r="BD81" i="3"/>
  <c r="BD85" i="3" s="1"/>
  <c r="BD194" i="3" s="1"/>
  <c r="BV48" i="3"/>
  <c r="BP157" i="3"/>
  <c r="DO18" i="3"/>
  <c r="BV34" i="3"/>
  <c r="BY34" i="3" s="1"/>
  <c r="EP18" i="1"/>
  <c r="CA36" i="3"/>
  <c r="DF36" i="3" s="1"/>
  <c r="BP153" i="3"/>
  <c r="BW37" i="3"/>
  <c r="DT37" i="3" s="1"/>
  <c r="DF37" i="3"/>
  <c r="BP165" i="3"/>
  <c r="BQ165" i="3"/>
  <c r="G47" i="3"/>
  <c r="G156" i="3" s="1"/>
  <c r="BV56" i="3"/>
  <c r="BY56" i="3" s="1"/>
  <c r="BX37" i="3"/>
  <c r="BZ56" i="3"/>
  <c r="BZ165" i="3" s="1"/>
  <c r="BP47" i="3"/>
  <c r="BP156" i="3" s="1"/>
  <c r="CB36" i="3"/>
  <c r="DN36" i="3" s="1"/>
  <c r="DN37" i="3"/>
  <c r="CP18" i="1"/>
  <c r="G19" i="1"/>
  <c r="F47" i="3"/>
  <c r="CA191" i="3"/>
  <c r="BV44" i="3"/>
  <c r="BF140" i="3"/>
  <c r="CC30" i="3"/>
  <c r="CC139" i="3" s="1"/>
  <c r="CQ100" i="1"/>
  <c r="CQ65" i="1"/>
  <c r="CW101" i="1"/>
  <c r="BV57" i="3"/>
  <c r="BV166" i="3" s="1"/>
  <c r="BP166" i="3"/>
  <c r="BC191" i="3"/>
  <c r="BC81" i="3"/>
  <c r="BP161" i="3"/>
  <c r="BP22" i="3"/>
  <c r="BP131" i="3" s="1"/>
  <c r="BV23" i="3"/>
  <c r="BY23" i="3" s="1"/>
  <c r="G22" i="3"/>
  <c r="G131" i="3" s="1"/>
  <c r="BO18" i="3"/>
  <c r="BO127" i="3" s="1"/>
  <c r="CP71" i="1"/>
  <c r="BV52" i="3"/>
  <c r="BV161" i="3" s="1"/>
  <c r="BP132" i="3"/>
  <c r="CY37" i="1"/>
  <c r="BO131" i="3"/>
  <c r="EO82" i="1"/>
  <c r="EP82" i="1" s="1"/>
  <c r="BF127" i="3"/>
  <c r="BD192" i="3"/>
  <c r="DC36" i="1"/>
  <c r="CW20" i="1"/>
  <c r="BP97" i="3"/>
  <c r="BP206" i="3" s="1"/>
  <c r="BF58" i="3"/>
  <c r="BF167" i="3" s="1"/>
  <c r="BT83" i="1"/>
  <c r="BT58" i="1"/>
  <c r="CP32" i="1"/>
  <c r="BU31" i="1"/>
  <c r="BE191" i="3"/>
  <c r="CU58" i="1"/>
  <c r="CU82" i="1"/>
  <c r="DB37" i="1"/>
  <c r="DB82" i="1"/>
  <c r="EG18" i="1"/>
  <c r="EH18" i="1" s="1"/>
  <c r="DG82" i="3"/>
  <c r="BP29" i="3"/>
  <c r="BP138" i="3" s="1"/>
  <c r="BP149" i="3"/>
  <c r="BV40" i="3"/>
  <c r="BV159" i="3"/>
  <c r="BY50" i="3"/>
  <c r="BV148" i="3"/>
  <c r="BY39" i="3"/>
  <c r="BY68" i="3"/>
  <c r="BV177" i="3"/>
  <c r="BY42" i="3"/>
  <c r="BV151" i="3"/>
  <c r="CQ29" i="1"/>
  <c r="DL98" i="1"/>
  <c r="DO82" i="3"/>
  <c r="BO164" i="3"/>
  <c r="BP55" i="3"/>
  <c r="G55" i="3"/>
  <c r="G164" i="3" s="1"/>
  <c r="F55" i="3"/>
  <c r="BV85" i="1"/>
  <c r="CH85" i="1" s="1"/>
  <c r="BV142" i="3"/>
  <c r="BY33" i="3"/>
  <c r="BP128" i="3"/>
  <c r="BZ133" i="3"/>
  <c r="CC24" i="3"/>
  <c r="BZ22" i="3"/>
  <c r="BZ131" i="3" s="1"/>
  <c r="BV162" i="3"/>
  <c r="BY53" i="3"/>
  <c r="BV144" i="3"/>
  <c r="BY35" i="3"/>
  <c r="CC29" i="3"/>
  <c r="CC138" i="3" s="1"/>
  <c r="BZ138" i="3"/>
  <c r="BV136" i="3"/>
  <c r="BY27" i="3"/>
  <c r="CC204" i="3"/>
  <c r="CK204" i="3" s="1"/>
  <c r="CK95" i="3"/>
  <c r="CC94" i="3"/>
  <c r="CC203" i="3" s="1"/>
  <c r="BG127" i="3"/>
  <c r="BG82" i="3"/>
  <c r="BG58" i="3"/>
  <c r="BG167" i="3" s="1"/>
  <c r="BT82" i="3"/>
  <c r="BT127" i="3"/>
  <c r="BP174" i="3"/>
  <c r="BV65" i="3"/>
  <c r="BP71" i="3"/>
  <c r="BP180" i="3" s="1"/>
  <c r="BV210" i="3"/>
  <c r="BY101" i="3"/>
  <c r="CC208" i="3"/>
  <c r="CK208" i="3" s="1"/>
  <c r="CK99" i="3"/>
  <c r="BP135" i="3"/>
  <c r="BV26" i="3"/>
  <c r="BV135" i="3" s="1"/>
  <c r="BE85" i="3"/>
  <c r="BE190" i="3"/>
  <c r="BY51" i="3"/>
  <c r="BV160" i="3"/>
  <c r="DD94" i="1"/>
  <c r="DL95" i="1"/>
  <c r="BF81" i="3"/>
  <c r="BF191" i="3"/>
  <c r="BS191" i="3"/>
  <c r="BG140" i="3"/>
  <c r="BG83" i="3"/>
  <c r="CW22" i="1"/>
  <c r="CZ23" i="1"/>
  <c r="BV150" i="3"/>
  <c r="BY41" i="3"/>
  <c r="BV129" i="3"/>
  <c r="BY20" i="3"/>
  <c r="BV19" i="3"/>
  <c r="CK96" i="3"/>
  <c r="CC205" i="3"/>
  <c r="CK205" i="3" s="1"/>
  <c r="BV152" i="3"/>
  <c r="BY43" i="3"/>
  <c r="CC207" i="3"/>
  <c r="CK207" i="3" s="1"/>
  <c r="CK98" i="3"/>
  <c r="CC97" i="3"/>
  <c r="CC206" i="3" s="1"/>
  <c r="BV147" i="3"/>
  <c r="BY38" i="3"/>
  <c r="BF192" i="3"/>
  <c r="BS37" i="3"/>
  <c r="BR81" i="3" l="1"/>
  <c r="BR85" i="3" s="1"/>
  <c r="F18" i="1"/>
  <c r="DL94" i="1"/>
  <c r="CT85" i="1"/>
  <c r="CZ43" i="1"/>
  <c r="CZ26" i="1"/>
  <c r="DL99" i="1"/>
  <c r="DL97" i="1" s="1"/>
  <c r="CZ51" i="1"/>
  <c r="CZ102" i="1"/>
  <c r="G55" i="1"/>
  <c r="CQ55" i="1"/>
  <c r="F55" i="1"/>
  <c r="DF37" i="1"/>
  <c r="F83" i="1"/>
  <c r="CZ20" i="1"/>
  <c r="DD21" i="1"/>
  <c r="DA19" i="1"/>
  <c r="DA30" i="1"/>
  <c r="EW42" i="1"/>
  <c r="CZ33" i="1"/>
  <c r="BU82" i="1"/>
  <c r="EW41" i="1"/>
  <c r="DA26" i="1"/>
  <c r="CZ50" i="1"/>
  <c r="CZ57" i="1"/>
  <c r="CZ25" i="1"/>
  <c r="BT81" i="1"/>
  <c r="CW56" i="1"/>
  <c r="CZ40" i="1"/>
  <c r="CZ68" i="1"/>
  <c r="CZ39" i="1"/>
  <c r="CZ44" i="1"/>
  <c r="CW47" i="1"/>
  <c r="DD28" i="1"/>
  <c r="CZ38" i="1"/>
  <c r="CZ22" i="1"/>
  <c r="CW100" i="1"/>
  <c r="CZ34" i="1"/>
  <c r="CZ52" i="1"/>
  <c r="DD56" i="1"/>
  <c r="EW48" i="1"/>
  <c r="CZ35" i="1"/>
  <c r="DA22" i="1"/>
  <c r="DD24" i="1"/>
  <c r="CR18" i="1"/>
  <c r="CP82" i="1"/>
  <c r="CZ53" i="1"/>
  <c r="CZ54" i="1"/>
  <c r="BY102" i="3"/>
  <c r="BY211" i="3" s="1"/>
  <c r="CG211" i="3" s="1"/>
  <c r="BV100" i="3"/>
  <c r="BV209" i="3" s="1"/>
  <c r="BZ130" i="3"/>
  <c r="BZ19" i="3"/>
  <c r="BZ128" i="3" s="1"/>
  <c r="BV163" i="3"/>
  <c r="F18" i="3"/>
  <c r="BP32" i="3"/>
  <c r="BV32" i="3" s="1"/>
  <c r="BO31" i="3"/>
  <c r="BO83" i="3" s="1"/>
  <c r="BY25" i="3"/>
  <c r="BQ18" i="3"/>
  <c r="BQ37" i="3" s="1"/>
  <c r="BD190" i="3"/>
  <c r="BO141" i="3"/>
  <c r="F32" i="3"/>
  <c r="F31" i="3" s="1"/>
  <c r="BY48" i="3"/>
  <c r="BQ135" i="3"/>
  <c r="BZ26" i="3"/>
  <c r="BZ135" i="3" s="1"/>
  <c r="BZ137" i="3"/>
  <c r="BV157" i="3"/>
  <c r="BV143" i="3"/>
  <c r="BW36" i="3"/>
  <c r="BW145" i="3" s="1"/>
  <c r="CA31" i="3"/>
  <c r="CA140" i="3" s="1"/>
  <c r="BV165" i="3"/>
  <c r="CA145" i="3"/>
  <c r="CB145" i="3"/>
  <c r="CB31" i="3"/>
  <c r="CB140" i="3" s="1"/>
  <c r="BW146" i="3"/>
  <c r="DE37" i="3"/>
  <c r="DG37" i="3" s="1"/>
  <c r="CD37" i="3"/>
  <c r="CC56" i="3"/>
  <c r="DV56" i="3" s="1"/>
  <c r="G18" i="1"/>
  <c r="BT37" i="3"/>
  <c r="BS36" i="3"/>
  <c r="BS146" i="3"/>
  <c r="DM37" i="3"/>
  <c r="DO37" i="3" s="1"/>
  <c r="BV47" i="3"/>
  <c r="BY47" i="3" s="1"/>
  <c r="CE37" i="3"/>
  <c r="DU37" i="3"/>
  <c r="BX146" i="3"/>
  <c r="BX36" i="3"/>
  <c r="DU36" i="3" s="1"/>
  <c r="BY44" i="3"/>
  <c r="BY153" i="3" s="1"/>
  <c r="CQ71" i="1"/>
  <c r="BV153" i="3"/>
  <c r="BO82" i="3"/>
  <c r="BZ30" i="3"/>
  <c r="DC31" i="1"/>
  <c r="BV132" i="3"/>
  <c r="BV22" i="3"/>
  <c r="BV131" i="3" s="1"/>
  <c r="BY52" i="3"/>
  <c r="CZ101" i="1"/>
  <c r="EV37" i="1"/>
  <c r="CY36" i="1"/>
  <c r="EN37" i="1"/>
  <c r="EP37" i="1" s="1"/>
  <c r="EO36" i="1"/>
  <c r="BY57" i="3"/>
  <c r="CW65" i="1"/>
  <c r="G18" i="3"/>
  <c r="G127" i="3" s="1"/>
  <c r="BC190" i="3"/>
  <c r="BC85" i="3"/>
  <c r="CW19" i="1"/>
  <c r="BP18" i="3"/>
  <c r="BP82" i="3" s="1"/>
  <c r="CQ18" i="1"/>
  <c r="CQ32" i="1"/>
  <c r="F32" i="1"/>
  <c r="CP31" i="1"/>
  <c r="G32" i="1"/>
  <c r="BU83" i="1"/>
  <c r="BU58" i="1"/>
  <c r="EG82" i="1"/>
  <c r="EH82" i="1" s="1"/>
  <c r="CX37" i="1"/>
  <c r="DB36" i="1"/>
  <c r="EG37" i="1"/>
  <c r="F82" i="1"/>
  <c r="CU81" i="1"/>
  <c r="CK97" i="3"/>
  <c r="BV71" i="3"/>
  <c r="BV180" i="3" s="1"/>
  <c r="BV174" i="3"/>
  <c r="BY65" i="3"/>
  <c r="BY136" i="3"/>
  <c r="BY26" i="3"/>
  <c r="DV39" i="3"/>
  <c r="BY148" i="3"/>
  <c r="BY163" i="3"/>
  <c r="DV54" i="3"/>
  <c r="BY129" i="3"/>
  <c r="BY19" i="3"/>
  <c r="BG192" i="3"/>
  <c r="BF190" i="3"/>
  <c r="BF85" i="3"/>
  <c r="BF194" i="3" s="1"/>
  <c r="BT191" i="3"/>
  <c r="F82" i="3"/>
  <c r="BY165" i="3"/>
  <c r="G141" i="3"/>
  <c r="G31" i="3"/>
  <c r="CC19" i="3"/>
  <c r="CC130" i="3"/>
  <c r="BV128" i="3"/>
  <c r="DV43" i="3"/>
  <c r="BY152" i="3"/>
  <c r="DV68" i="3"/>
  <c r="BY177" i="3"/>
  <c r="DV33" i="3"/>
  <c r="BY142" i="3"/>
  <c r="BP164" i="3"/>
  <c r="BV55" i="3"/>
  <c r="BY150" i="3"/>
  <c r="DV41" i="3"/>
  <c r="CK94" i="3"/>
  <c r="BY160" i="3"/>
  <c r="DV51" i="3"/>
  <c r="CG101" i="3"/>
  <c r="BY210" i="3"/>
  <c r="CG210" i="3" s="1"/>
  <c r="BY143" i="3"/>
  <c r="DV34" i="3"/>
  <c r="BG81" i="3"/>
  <c r="BG191" i="3"/>
  <c r="CK203" i="3"/>
  <c r="BY132" i="3"/>
  <c r="BY22" i="3"/>
  <c r="BY131" i="3" s="1"/>
  <c r="BY151" i="3"/>
  <c r="DV42" i="3"/>
  <c r="DV50" i="3"/>
  <c r="BY159" i="3"/>
  <c r="BE194" i="3"/>
  <c r="BY162" i="3"/>
  <c r="DV53" i="3"/>
  <c r="CK206" i="3"/>
  <c r="BY40" i="3"/>
  <c r="BV149" i="3"/>
  <c r="DV38" i="3"/>
  <c r="BY147" i="3"/>
  <c r="CC137" i="3"/>
  <c r="CC26" i="3"/>
  <c r="DV35" i="3"/>
  <c r="BY144" i="3"/>
  <c r="CC133" i="3"/>
  <c r="CC22" i="3"/>
  <c r="F31" i="1" l="1"/>
  <c r="BR190" i="3"/>
  <c r="DH25" i="1"/>
  <c r="DH18" i="1" s="1"/>
  <c r="G31" i="1"/>
  <c r="CR82" i="1"/>
  <c r="CR37" i="1"/>
  <c r="CZ47" i="1"/>
  <c r="EW40" i="1"/>
  <c r="DD22" i="1"/>
  <c r="CW32" i="1"/>
  <c r="BS31" i="3"/>
  <c r="BS140" i="3" s="1"/>
  <c r="EW53" i="1"/>
  <c r="CZ56" i="1"/>
  <c r="EW57" i="1"/>
  <c r="DA18" i="1"/>
  <c r="EW51" i="1"/>
  <c r="EW43" i="1"/>
  <c r="EW52" i="1"/>
  <c r="EW39" i="1"/>
  <c r="DD19" i="1"/>
  <c r="DH102" i="1"/>
  <c r="EW38" i="1"/>
  <c r="EW50" i="1"/>
  <c r="EW33" i="1"/>
  <c r="CW55" i="1"/>
  <c r="EW35" i="1"/>
  <c r="EW34" i="1"/>
  <c r="EW68" i="1"/>
  <c r="BT85" i="1"/>
  <c r="EW44" i="1"/>
  <c r="BU81" i="1"/>
  <c r="EV36" i="1"/>
  <c r="EW54" i="1"/>
  <c r="DD26" i="1"/>
  <c r="CZ19" i="1"/>
  <c r="BO58" i="3"/>
  <c r="BO167" i="3" s="1"/>
  <c r="BY100" i="3"/>
  <c r="BY209" i="3" s="1"/>
  <c r="CG102" i="3"/>
  <c r="CG100" i="3" s="1"/>
  <c r="BO140" i="3"/>
  <c r="BR194" i="3"/>
  <c r="BP141" i="3"/>
  <c r="CG25" i="3"/>
  <c r="CG18" i="3" s="1"/>
  <c r="CG82" i="3" s="1"/>
  <c r="CG81" i="3" s="1"/>
  <c r="CG85" i="3" s="1"/>
  <c r="CG86" i="3" s="1"/>
  <c r="BQ82" i="3"/>
  <c r="BQ127" i="3"/>
  <c r="BY134" i="3"/>
  <c r="BY157" i="3"/>
  <c r="DV48" i="3"/>
  <c r="BZ18" i="3"/>
  <c r="DE36" i="3"/>
  <c r="DG36" i="3" s="1"/>
  <c r="DT36" i="3"/>
  <c r="CD36" i="3"/>
  <c r="DF31" i="3"/>
  <c r="DN31" i="3"/>
  <c r="CA83" i="3"/>
  <c r="DF83" i="3" s="1"/>
  <c r="BX31" i="3"/>
  <c r="CE31" i="3" s="1"/>
  <c r="CA58" i="3"/>
  <c r="DF58" i="3" s="1"/>
  <c r="DG58" i="3" s="1"/>
  <c r="BW31" i="3"/>
  <c r="CD31" i="3" s="1"/>
  <c r="CC165" i="3"/>
  <c r="CB83" i="3"/>
  <c r="CB192" i="3" s="1"/>
  <c r="CB58" i="3"/>
  <c r="CB167" i="3" s="1"/>
  <c r="DV44" i="3"/>
  <c r="DV52" i="3"/>
  <c r="BS145" i="3"/>
  <c r="DM36" i="3"/>
  <c r="DO36" i="3" s="1"/>
  <c r="CE36" i="3"/>
  <c r="BX145" i="3"/>
  <c r="BT36" i="3"/>
  <c r="BT146" i="3"/>
  <c r="BV156" i="3"/>
  <c r="BO191" i="3"/>
  <c r="BZ139" i="3"/>
  <c r="DC58" i="1"/>
  <c r="BO81" i="3"/>
  <c r="BO190" i="3" s="1"/>
  <c r="CW18" i="1"/>
  <c r="CY31" i="1"/>
  <c r="BP127" i="3"/>
  <c r="BY161" i="3"/>
  <c r="CZ100" i="1"/>
  <c r="BY166" i="3"/>
  <c r="EO31" i="1"/>
  <c r="DC83" i="1"/>
  <c r="CW71" i="1"/>
  <c r="DV57" i="3"/>
  <c r="DF36" i="1"/>
  <c r="BV18" i="3"/>
  <c r="BV82" i="3" s="1"/>
  <c r="CZ65" i="1"/>
  <c r="EN36" i="1"/>
  <c r="EP36" i="1" s="1"/>
  <c r="DH101" i="1"/>
  <c r="BC194" i="3"/>
  <c r="CQ82" i="1"/>
  <c r="CP83" i="1"/>
  <c r="CP58" i="1"/>
  <c r="EG36" i="1"/>
  <c r="DB31" i="1"/>
  <c r="CX36" i="1"/>
  <c r="DE37" i="1"/>
  <c r="EF37" i="1"/>
  <c r="EH37" i="1" s="1"/>
  <c r="EU37" i="1"/>
  <c r="CU85" i="1"/>
  <c r="F81" i="1"/>
  <c r="CG209" i="3"/>
  <c r="BV164" i="3"/>
  <c r="BY55" i="3"/>
  <c r="BY128" i="3"/>
  <c r="BY18" i="3"/>
  <c r="BY135" i="3"/>
  <c r="CC128" i="3"/>
  <c r="CC18" i="3"/>
  <c r="BY174" i="3"/>
  <c r="DV65" i="3"/>
  <c r="DV40" i="3"/>
  <c r="BY149" i="3"/>
  <c r="BY156" i="3"/>
  <c r="DV47" i="3"/>
  <c r="BO192" i="3"/>
  <c r="CC135" i="3"/>
  <c r="BQ36" i="3"/>
  <c r="BQ146" i="3"/>
  <c r="BJ37" i="3"/>
  <c r="BZ37" i="3"/>
  <c r="BP37" i="3"/>
  <c r="BV141" i="3"/>
  <c r="BY32" i="3"/>
  <c r="G140" i="3"/>
  <c r="BP191" i="3"/>
  <c r="BG85" i="3"/>
  <c r="BG190" i="3"/>
  <c r="CC131" i="3"/>
  <c r="DH100" i="1" l="1"/>
  <c r="BS83" i="3"/>
  <c r="BS192" i="3" s="1"/>
  <c r="BS58" i="3"/>
  <c r="BS167" i="3" s="1"/>
  <c r="EV58" i="1"/>
  <c r="BU85" i="1"/>
  <c r="CK37" i="1"/>
  <c r="CR36" i="1"/>
  <c r="DA37" i="1"/>
  <c r="CQ37" i="1"/>
  <c r="DA82" i="1"/>
  <c r="CP81" i="1"/>
  <c r="EW65" i="1"/>
  <c r="EN31" i="1"/>
  <c r="EP31" i="1" s="1"/>
  <c r="CZ55" i="1"/>
  <c r="CW82" i="1"/>
  <c r="CZ18" i="1"/>
  <c r="CZ32" i="1"/>
  <c r="DD18" i="1"/>
  <c r="EW56" i="1"/>
  <c r="EW47" i="1"/>
  <c r="DH82" i="1"/>
  <c r="DH81" i="1" s="1"/>
  <c r="DH85" i="1" s="1"/>
  <c r="DH86" i="1" s="1"/>
  <c r="DH58" i="1"/>
  <c r="BQ191" i="3"/>
  <c r="CG58" i="3"/>
  <c r="BZ127" i="3"/>
  <c r="DU58" i="3"/>
  <c r="BZ82" i="3"/>
  <c r="DN58" i="3"/>
  <c r="DO58" i="3" s="1"/>
  <c r="CA167" i="3"/>
  <c r="DN83" i="3"/>
  <c r="DM31" i="3"/>
  <c r="DO31" i="3" s="1"/>
  <c r="CA81" i="3"/>
  <c r="CA190" i="3" s="1"/>
  <c r="BX8" i="3"/>
  <c r="BY8" i="3" s="1"/>
  <c r="BY117" i="3" s="1"/>
  <c r="DE31" i="3"/>
  <c r="DG31" i="3" s="1"/>
  <c r="BW140" i="3"/>
  <c r="CA192" i="3"/>
  <c r="BX83" i="3"/>
  <c r="BX192" i="3" s="1"/>
  <c r="BX140" i="3"/>
  <c r="DT58" i="3"/>
  <c r="BX7" i="3"/>
  <c r="DM7" i="3" s="1"/>
  <c r="DO7" i="3" s="1"/>
  <c r="BW83" i="3"/>
  <c r="DE83" i="3" s="1"/>
  <c r="DG83" i="3" s="1"/>
  <c r="CB81" i="3"/>
  <c r="DN81" i="3" s="1"/>
  <c r="BT31" i="3"/>
  <c r="BT145" i="3"/>
  <c r="DF31" i="1"/>
  <c r="EO58" i="1"/>
  <c r="EP58" i="1" s="1"/>
  <c r="CY83" i="1"/>
  <c r="BO85" i="3"/>
  <c r="DC81" i="1"/>
  <c r="EO83" i="1"/>
  <c r="BV127" i="3"/>
  <c r="DB83" i="1"/>
  <c r="EG31" i="1"/>
  <c r="DB58" i="1"/>
  <c r="EF36" i="1"/>
  <c r="EH36" i="1" s="1"/>
  <c r="DE36" i="1"/>
  <c r="EU36" i="1"/>
  <c r="CX31" i="1"/>
  <c r="BG194" i="3"/>
  <c r="BI37" i="3"/>
  <c r="BJ146" i="3"/>
  <c r="BJ36" i="3"/>
  <c r="BY164" i="3"/>
  <c r="DV55" i="3"/>
  <c r="CC37" i="3"/>
  <c r="BZ146" i="3"/>
  <c r="BQ31" i="3"/>
  <c r="BQ145" i="3"/>
  <c r="BZ36" i="3"/>
  <c r="BV191" i="3"/>
  <c r="DV32" i="3"/>
  <c r="BY141" i="3"/>
  <c r="BY127" i="3"/>
  <c r="BY82" i="3"/>
  <c r="BP36" i="3"/>
  <c r="BV37" i="3"/>
  <c r="BP146" i="3"/>
  <c r="CC82" i="3"/>
  <c r="CC127" i="3"/>
  <c r="BS8" i="3"/>
  <c r="BS7" i="3"/>
  <c r="BS81" i="3" l="1"/>
  <c r="BS85" i="3" s="1"/>
  <c r="CZ82" i="1"/>
  <c r="DD37" i="1"/>
  <c r="DA36" i="1"/>
  <c r="CR31" i="1"/>
  <c r="CK36" i="1"/>
  <c r="CJ37" i="1"/>
  <c r="EO81" i="1"/>
  <c r="CP85" i="1"/>
  <c r="DD82" i="1"/>
  <c r="CY81" i="1"/>
  <c r="EN81" i="1" s="1"/>
  <c r="EW55" i="1"/>
  <c r="EW32" i="1"/>
  <c r="CQ36" i="1"/>
  <c r="CW37" i="1"/>
  <c r="BZ191" i="3"/>
  <c r="DM8" i="3"/>
  <c r="DO8" i="3" s="1"/>
  <c r="BX117" i="3"/>
  <c r="DF81" i="3"/>
  <c r="CA86" i="3"/>
  <c r="CA195" i="3" s="1"/>
  <c r="CA85" i="3"/>
  <c r="CA194" i="3" s="1"/>
  <c r="BX81" i="3"/>
  <c r="BX85" i="3" s="1"/>
  <c r="BX194" i="3" s="1"/>
  <c r="BS117" i="3"/>
  <c r="DM83" i="3"/>
  <c r="DO83" i="3" s="1"/>
  <c r="BW192" i="3"/>
  <c r="BW81" i="3"/>
  <c r="DE81" i="3" s="1"/>
  <c r="BS116" i="3"/>
  <c r="BY7" i="3"/>
  <c r="BY116" i="3" s="1"/>
  <c r="BX116" i="3"/>
  <c r="CB190" i="3"/>
  <c r="CB85" i="3"/>
  <c r="CB194" i="3" s="1"/>
  <c r="CB86" i="3"/>
  <c r="CB195" i="3" s="1"/>
  <c r="BT58" i="3"/>
  <c r="BT140" i="3"/>
  <c r="BT83" i="3"/>
  <c r="EN83" i="1"/>
  <c r="EP83" i="1" s="1"/>
  <c r="DC85" i="1"/>
  <c r="DC86" i="1"/>
  <c r="BO194" i="3"/>
  <c r="BO86" i="3"/>
  <c r="BO195" i="3" s="1"/>
  <c r="CY7" i="1"/>
  <c r="CX83" i="1"/>
  <c r="EF31" i="1"/>
  <c r="EH31" i="1" s="1"/>
  <c r="CY8" i="1"/>
  <c r="DE31" i="1"/>
  <c r="EU58" i="1"/>
  <c r="EG58" i="1"/>
  <c r="EH58" i="1" s="1"/>
  <c r="EG83" i="1"/>
  <c r="DB81" i="1"/>
  <c r="BQ83" i="3"/>
  <c r="BQ140" i="3"/>
  <c r="BQ58" i="3"/>
  <c r="BQ167" i="3" s="1"/>
  <c r="BI36" i="3"/>
  <c r="BI146" i="3"/>
  <c r="BY191" i="3"/>
  <c r="CC191" i="3"/>
  <c r="CC146" i="3"/>
  <c r="BV146" i="3"/>
  <c r="BY37" i="3"/>
  <c r="BZ31" i="3"/>
  <c r="BZ145" i="3"/>
  <c r="CC36" i="3"/>
  <c r="BJ145" i="3"/>
  <c r="BJ31" i="3"/>
  <c r="BP145" i="3"/>
  <c r="BV36" i="3"/>
  <c r="BP31" i="3"/>
  <c r="BS190" i="3" l="1"/>
  <c r="CY85" i="1"/>
  <c r="EP81" i="1"/>
  <c r="CZ37" i="1"/>
  <c r="CJ36" i="1"/>
  <c r="BT192" i="3"/>
  <c r="DA31" i="1"/>
  <c r="DD36" i="1"/>
  <c r="DG81" i="3"/>
  <c r="CP86" i="1"/>
  <c r="BT167" i="3"/>
  <c r="CQ31" i="1"/>
  <c r="CW36" i="1"/>
  <c r="CK31" i="1"/>
  <c r="CY86" i="1"/>
  <c r="CR83" i="1"/>
  <c r="CR58" i="1"/>
  <c r="DF86" i="3"/>
  <c r="DF85" i="3"/>
  <c r="BX86" i="3"/>
  <c r="BX195" i="3" s="1"/>
  <c r="BX190" i="3"/>
  <c r="DM81" i="3"/>
  <c r="DO81" i="3" s="1"/>
  <c r="BW190" i="3"/>
  <c r="BW85" i="3"/>
  <c r="BW194" i="3" s="1"/>
  <c r="BW86" i="3"/>
  <c r="BW195" i="3" s="1"/>
  <c r="F83" i="3"/>
  <c r="BT81" i="3"/>
  <c r="EF83" i="1"/>
  <c r="EH83" i="1" s="1"/>
  <c r="CX81" i="1"/>
  <c r="DB86" i="1"/>
  <c r="DB85" i="1"/>
  <c r="EG81" i="1"/>
  <c r="EN8" i="1"/>
  <c r="EP8" i="1" s="1"/>
  <c r="CZ8" i="1"/>
  <c r="CZ7" i="1"/>
  <c r="EN7" i="1"/>
  <c r="EP7" i="1" s="1"/>
  <c r="BZ140" i="3"/>
  <c r="BZ83" i="3"/>
  <c r="BZ58" i="3"/>
  <c r="BZ167" i="3" s="1"/>
  <c r="BQ192" i="3"/>
  <c r="BQ81" i="3"/>
  <c r="BJ140" i="3"/>
  <c r="BJ83" i="3"/>
  <c r="BJ58" i="3"/>
  <c r="BS194" i="3"/>
  <c r="BP140" i="3"/>
  <c r="BP83" i="3"/>
  <c r="BP58" i="3"/>
  <c r="BP167" i="3" s="1"/>
  <c r="BI145" i="3"/>
  <c r="BI31" i="3"/>
  <c r="BV145" i="3"/>
  <c r="BY36" i="3"/>
  <c r="BV31" i="3"/>
  <c r="CC145" i="3"/>
  <c r="CC31" i="3"/>
  <c r="BY146" i="3"/>
  <c r="DV37" i="3"/>
  <c r="DA83" i="1" l="1"/>
  <c r="DA58" i="1"/>
  <c r="CK58" i="1"/>
  <c r="CK83" i="1"/>
  <c r="CJ31" i="1"/>
  <c r="CW31" i="1"/>
  <c r="CZ36" i="1"/>
  <c r="CR81" i="1"/>
  <c r="CQ83" i="1"/>
  <c r="CQ58" i="1"/>
  <c r="DD31" i="1"/>
  <c r="EW37" i="1"/>
  <c r="DE86" i="3"/>
  <c r="DE85" i="3"/>
  <c r="BT190" i="3"/>
  <c r="F81" i="3"/>
  <c r="BT85" i="3"/>
  <c r="EF81" i="1"/>
  <c r="EH81" i="1" s="1"/>
  <c r="CX85" i="1"/>
  <c r="CX86" i="1"/>
  <c r="EG86" i="1"/>
  <c r="EG85" i="1"/>
  <c r="BI58" i="3"/>
  <c r="BI140" i="3"/>
  <c r="BI83" i="3"/>
  <c r="CC83" i="3"/>
  <c r="CC140" i="3"/>
  <c r="CC58" i="3"/>
  <c r="BY145" i="3"/>
  <c r="DV36" i="3"/>
  <c r="BY31" i="3"/>
  <c r="BZ192" i="3"/>
  <c r="BZ81" i="3"/>
  <c r="BV140" i="3"/>
  <c r="BV83" i="3"/>
  <c r="BV58" i="3"/>
  <c r="BV167" i="3" s="1"/>
  <c r="BP192" i="3"/>
  <c r="BP81" i="3"/>
  <c r="BJ167" i="3"/>
  <c r="BQ190" i="3"/>
  <c r="BQ85" i="3"/>
  <c r="BJ81" i="3"/>
  <c r="BJ192" i="3"/>
  <c r="CQ81" i="1" l="1"/>
  <c r="CR85" i="1"/>
  <c r="CJ83" i="1"/>
  <c r="CJ58" i="1"/>
  <c r="EW36" i="1"/>
  <c r="CZ31" i="1"/>
  <c r="CW83" i="1"/>
  <c r="CW58" i="1"/>
  <c r="DA81" i="1"/>
  <c r="CK81" i="1"/>
  <c r="BT194" i="3"/>
  <c r="DD83" i="1"/>
  <c r="DD58" i="1"/>
  <c r="EF86" i="1"/>
  <c r="EF85" i="1"/>
  <c r="CC167" i="3"/>
  <c r="DV58" i="3"/>
  <c r="BZ190" i="3"/>
  <c r="BZ85" i="3"/>
  <c r="BJ190" i="3"/>
  <c r="BJ85" i="3"/>
  <c r="BI192" i="3"/>
  <c r="BI81" i="3"/>
  <c r="BQ194" i="3"/>
  <c r="BQ86" i="3"/>
  <c r="BV192" i="3"/>
  <c r="BV81" i="3"/>
  <c r="BY140" i="3"/>
  <c r="BY83" i="3"/>
  <c r="BI167" i="3"/>
  <c r="BP190" i="3"/>
  <c r="BP85" i="3"/>
  <c r="CC192" i="3"/>
  <c r="CC81" i="3"/>
  <c r="CJ81" i="1" l="1"/>
  <c r="DA85" i="1"/>
  <c r="CW81" i="1"/>
  <c r="EW58" i="1"/>
  <c r="DD81" i="1"/>
  <c r="CR86" i="1"/>
  <c r="CZ83" i="1"/>
  <c r="CK85" i="1"/>
  <c r="CQ85" i="1"/>
  <c r="BQ195" i="3"/>
  <c r="CC190" i="3"/>
  <c r="CC86" i="3"/>
  <c r="CC85" i="3"/>
  <c r="BY192" i="3"/>
  <c r="BY81" i="3"/>
  <c r="BI190" i="3"/>
  <c r="BI85" i="3"/>
  <c r="BP86" i="3"/>
  <c r="BP194" i="3"/>
  <c r="BV190" i="3"/>
  <c r="BZ86" i="3"/>
  <c r="BZ194" i="3"/>
  <c r="BJ194" i="3"/>
  <c r="CZ81" i="1" l="1"/>
  <c r="DA86" i="1"/>
  <c r="CQ86" i="1"/>
  <c r="DD86" i="1"/>
  <c r="DD85" i="1"/>
  <c r="CJ85" i="1"/>
  <c r="BP195" i="3"/>
  <c r="CC195" i="3"/>
  <c r="CC194" i="3"/>
  <c r="BI194" i="3"/>
  <c r="BZ195" i="3"/>
  <c r="BY190" i="3"/>
  <c r="BY86" i="3"/>
  <c r="BY85" i="3"/>
  <c r="CZ85" i="1" l="1"/>
  <c r="CZ86" i="1"/>
  <c r="BY194" i="3"/>
  <c r="BV85" i="3"/>
  <c r="BY195" i="3"/>
  <c r="BV86" i="3"/>
  <c r="CW86" i="1" l="1"/>
  <c r="CW85" i="1"/>
  <c r="BV195" i="3"/>
  <c r="BV194" i="3"/>
</calcChain>
</file>

<file path=xl/comments1.xml><?xml version="1.0" encoding="utf-8"?>
<comments xmlns="http://schemas.openxmlformats.org/spreadsheetml/2006/main">
  <authors>
    <author>Крюков Павел Богданович</author>
  </authors>
  <commentList>
    <comment ref="L4" authorId="0" shapeId="0">
      <text>
        <r>
          <rPr>
            <b/>
            <sz val="9"/>
            <color indexed="81"/>
            <rFont val="Tahoma"/>
            <family val="2"/>
            <charset val="204"/>
          </rPr>
          <t>Крюков Павел Богданович:</t>
        </r>
        <r>
          <rPr>
            <sz val="9"/>
            <color indexed="81"/>
            <rFont val="Tahoma"/>
            <family val="2"/>
            <charset val="204"/>
          </rPr>
          <t xml:space="preserve">
показать авансы, уплаченные в 2020</t>
        </r>
      </text>
    </comment>
    <comment ref="Q4" authorId="0" shapeId="0">
      <text>
        <r>
          <rPr>
            <b/>
            <sz val="9"/>
            <color indexed="81"/>
            <rFont val="Tahoma"/>
            <family val="2"/>
            <charset val="204"/>
          </rPr>
          <t>Крюков Павел Богданович:</t>
        </r>
        <r>
          <rPr>
            <sz val="9"/>
            <color indexed="81"/>
            <rFont val="Tahoma"/>
            <family val="2"/>
            <charset val="204"/>
          </rPr>
          <t xml:space="preserve">
показать, что перешло с декабря 2020. Влияет на средства ДО</t>
        </r>
      </text>
    </comment>
    <comment ref="R4" authorId="0" shapeId="0">
      <text>
        <r>
          <rPr>
            <b/>
            <sz val="9"/>
            <color indexed="81"/>
            <rFont val="Tahoma"/>
            <family val="2"/>
            <charset val="204"/>
          </rPr>
          <t>Крюков Павел Богданович:</t>
        </r>
        <r>
          <rPr>
            <sz val="9"/>
            <color indexed="81"/>
            <rFont val="Tahoma"/>
            <family val="2"/>
            <charset val="204"/>
          </rPr>
          <t xml:space="preserve">
показать отказы от лимитов, полученных на  р/с. Влияет на средства ДО</t>
        </r>
      </text>
    </comment>
    <comment ref="S4" authorId="0" shapeId="0">
      <text>
        <r>
          <rPr>
            <b/>
            <sz val="9"/>
            <color indexed="81"/>
            <rFont val="Tahoma"/>
            <family val="2"/>
            <charset val="204"/>
          </rPr>
          <t>Крюков Павел Богданович:</t>
        </r>
        <r>
          <rPr>
            <sz val="9"/>
            <color indexed="81"/>
            <rFont val="Tahoma"/>
            <family val="2"/>
            <charset val="204"/>
          </rPr>
          <t xml:space="preserve">
факт OSTов 2019 в 2020. Влияет на средства ПАО
НЕ ЗАПОЛНЯТЬ!</t>
        </r>
      </text>
    </comment>
    <comment ref="T4" authorId="0" shapeId="0">
      <text>
        <r>
          <rPr>
            <b/>
            <sz val="9"/>
            <color indexed="81"/>
            <rFont val="Tahoma"/>
            <family val="2"/>
            <charset val="204"/>
          </rPr>
          <t>Крюков Павел Богданович:</t>
        </r>
        <r>
          <rPr>
            <sz val="9"/>
            <color indexed="81"/>
            <rFont val="Tahoma"/>
            <family val="2"/>
            <charset val="204"/>
          </rPr>
          <t xml:space="preserve">
показать отказы от лимитов. полученных на р/с. Влияет на средства ГП</t>
        </r>
      </text>
    </comment>
    <comment ref="Y4" authorId="0" shapeId="0">
      <text>
        <r>
          <rPr>
            <b/>
            <sz val="9"/>
            <color indexed="81"/>
            <rFont val="Tahoma"/>
            <family val="2"/>
            <charset val="204"/>
          </rPr>
          <t>Крюков Павел Богданович:</t>
        </r>
        <r>
          <rPr>
            <sz val="9"/>
            <color indexed="81"/>
            <rFont val="Tahoma"/>
            <family val="2"/>
            <charset val="204"/>
          </rPr>
          <t xml:space="preserve">
показывать только отказы</t>
        </r>
      </text>
    </comment>
    <comment ref="AA4" authorId="0" shapeId="0">
      <text>
        <r>
          <rPr>
            <b/>
            <sz val="9"/>
            <color indexed="81"/>
            <rFont val="Tahoma"/>
            <family val="2"/>
            <charset val="204"/>
          </rPr>
          <t>Крюков Павел Богданович:</t>
        </r>
        <r>
          <rPr>
            <sz val="9"/>
            <color indexed="81"/>
            <rFont val="Tahoma"/>
            <family val="2"/>
            <charset val="204"/>
          </rPr>
          <t xml:space="preserve">
показывать только отказы</t>
        </r>
      </text>
    </comment>
    <comment ref="L113" authorId="0" shapeId="0">
      <text>
        <r>
          <rPr>
            <b/>
            <sz val="9"/>
            <color indexed="81"/>
            <rFont val="Tahoma"/>
            <family val="2"/>
            <charset val="204"/>
          </rPr>
          <t>Крюков Павел Богданович:</t>
        </r>
        <r>
          <rPr>
            <sz val="9"/>
            <color indexed="81"/>
            <rFont val="Tahoma"/>
            <family val="2"/>
            <charset val="204"/>
          </rPr>
          <t xml:space="preserve">
показать авансы, уплаченные в 2020</t>
        </r>
      </text>
    </comment>
    <comment ref="Q113" authorId="0" shapeId="0">
      <text>
        <r>
          <rPr>
            <b/>
            <sz val="9"/>
            <color indexed="81"/>
            <rFont val="Tahoma"/>
            <family val="2"/>
            <charset val="204"/>
          </rPr>
          <t>Крюков Павел Богданович:</t>
        </r>
        <r>
          <rPr>
            <sz val="9"/>
            <color indexed="81"/>
            <rFont val="Tahoma"/>
            <family val="2"/>
            <charset val="204"/>
          </rPr>
          <t xml:space="preserve">
показать, что перешло с декабря 2020. Влияет на средства ДО</t>
        </r>
      </text>
    </comment>
    <comment ref="R113" authorId="0" shapeId="0">
      <text>
        <r>
          <rPr>
            <b/>
            <sz val="9"/>
            <color indexed="81"/>
            <rFont val="Tahoma"/>
            <family val="2"/>
            <charset val="204"/>
          </rPr>
          <t>Крюков Павел Богданович:</t>
        </r>
        <r>
          <rPr>
            <sz val="9"/>
            <color indexed="81"/>
            <rFont val="Tahoma"/>
            <family val="2"/>
            <charset val="204"/>
          </rPr>
          <t xml:space="preserve">
показать отказы от лимитов, полученных на  р/с. Влияет на средства ДО</t>
        </r>
      </text>
    </comment>
    <comment ref="S113" authorId="0" shapeId="0">
      <text>
        <r>
          <rPr>
            <b/>
            <sz val="9"/>
            <color indexed="81"/>
            <rFont val="Tahoma"/>
            <family val="2"/>
            <charset val="204"/>
          </rPr>
          <t>Крюков Павел Богданович:</t>
        </r>
        <r>
          <rPr>
            <sz val="9"/>
            <color indexed="81"/>
            <rFont val="Tahoma"/>
            <family val="2"/>
            <charset val="204"/>
          </rPr>
          <t xml:space="preserve">
факт OSTов 2019 в 2020. Влияет на средства ПАО
НЕ ЗАПОЛНЯТЬ!</t>
        </r>
      </text>
    </comment>
    <comment ref="T113" authorId="0" shapeId="0">
      <text>
        <r>
          <rPr>
            <b/>
            <sz val="9"/>
            <color indexed="81"/>
            <rFont val="Tahoma"/>
            <family val="2"/>
            <charset val="204"/>
          </rPr>
          <t>Крюков Павел Богданович:</t>
        </r>
        <r>
          <rPr>
            <sz val="9"/>
            <color indexed="81"/>
            <rFont val="Tahoma"/>
            <family val="2"/>
            <charset val="204"/>
          </rPr>
          <t xml:space="preserve">
показать отказы от лимитов. полученных на р/с. Влияет на средства ДО</t>
        </r>
      </text>
    </comment>
  </commentList>
</comments>
</file>

<file path=xl/comments2.xml><?xml version="1.0" encoding="utf-8"?>
<comments xmlns="http://schemas.openxmlformats.org/spreadsheetml/2006/main">
  <authors>
    <author>Скакун</author>
  </authors>
  <commentList>
    <comment ref="G4" authorId="0" shapeId="0">
      <text>
        <r>
          <rPr>
            <b/>
            <sz val="9"/>
            <color indexed="81"/>
            <rFont val="Tahoma"/>
            <family val="2"/>
            <charset val="204"/>
          </rPr>
          <t xml:space="preserve">БДЗ: </t>
        </r>
        <r>
          <rPr>
            <sz val="9"/>
            <color indexed="81"/>
            <rFont val="Tahoma"/>
            <family val="2"/>
            <charset val="204"/>
          </rPr>
          <t>Столбец тек.месяца (со сдвижкой)</t>
        </r>
      </text>
    </comment>
    <comment ref="H4" authorId="0" shapeId="0">
      <text>
        <r>
          <rPr>
            <b/>
            <sz val="9"/>
            <color indexed="81"/>
            <rFont val="Tahoma"/>
            <family val="2"/>
            <charset val="204"/>
          </rPr>
          <t>ПБ: Столбец тек. месяца (ГП)</t>
        </r>
      </text>
    </comment>
    <comment ref="I4" authorId="0" shapeId="0">
      <text>
        <r>
          <rPr>
            <b/>
            <sz val="9"/>
            <color indexed="81"/>
            <rFont val="Tahoma"/>
            <family val="2"/>
            <charset val="204"/>
          </rPr>
          <t>ПБ: Столбец тек. месяца (ДОО)</t>
        </r>
      </text>
    </comment>
    <comment ref="J4" authorId="0" shapeId="0">
      <text>
        <r>
          <rPr>
            <b/>
            <sz val="9"/>
            <color indexed="81"/>
            <rFont val="Tahoma"/>
            <family val="2"/>
            <charset val="204"/>
          </rPr>
          <t xml:space="preserve">БДЗ: </t>
        </r>
        <r>
          <rPr>
            <sz val="9"/>
            <color indexed="81"/>
            <rFont val="Tahoma"/>
            <family val="2"/>
            <charset val="204"/>
          </rPr>
          <t>Столбец тек.месяца (без сдвижки)</t>
        </r>
      </text>
    </comment>
    <comment ref="K4" authorId="0" shapeId="0">
      <text>
        <r>
          <rPr>
            <b/>
            <sz val="9"/>
            <color indexed="81"/>
            <rFont val="Tahoma"/>
            <family val="2"/>
            <charset val="204"/>
          </rPr>
          <t xml:space="preserve">ПБ: </t>
        </r>
        <r>
          <rPr>
            <sz val="9"/>
            <color indexed="81"/>
            <rFont val="Tahoma"/>
            <family val="2"/>
            <charset val="204"/>
          </rPr>
          <t>Столбец тек.месяца (со сдвижкой) из БДЗ</t>
        </r>
      </text>
    </comment>
    <comment ref="G7" authorId="0" shapeId="0">
      <text>
        <r>
          <rPr>
            <b/>
            <sz val="9"/>
            <color indexed="81"/>
            <rFont val="Tahoma"/>
            <family val="2"/>
            <charset val="204"/>
          </rPr>
          <t xml:space="preserve">БДЗ: </t>
        </r>
        <r>
          <rPr>
            <sz val="9"/>
            <color indexed="81"/>
            <rFont val="Tahoma"/>
            <family val="2"/>
            <charset val="204"/>
          </rPr>
          <t>Столбец первого месяца квартала (со сдвижкой)</t>
        </r>
      </text>
    </comment>
    <comment ref="J7" authorId="0" shapeId="0">
      <text>
        <r>
          <rPr>
            <b/>
            <sz val="9"/>
            <color indexed="81"/>
            <rFont val="Tahoma"/>
            <family val="2"/>
            <charset val="204"/>
          </rPr>
          <t xml:space="preserve">БДЗ: </t>
        </r>
        <r>
          <rPr>
            <sz val="9"/>
            <color indexed="81"/>
            <rFont val="Tahoma"/>
            <family val="2"/>
            <charset val="204"/>
          </rPr>
          <t>Столбец последнего месяца квартала (без сдвижки)</t>
        </r>
      </text>
    </comment>
  </commentList>
</comments>
</file>

<file path=xl/comments3.xml><?xml version="1.0" encoding="utf-8"?>
<comments xmlns="http://schemas.openxmlformats.org/spreadsheetml/2006/main">
  <authors>
    <author>Крюков Павел Богданович</author>
  </authors>
  <commentList>
    <comment ref="L4" authorId="0" shapeId="0">
      <text>
        <r>
          <rPr>
            <b/>
            <sz val="9"/>
            <color indexed="81"/>
            <rFont val="Tahoma"/>
            <family val="2"/>
            <charset val="204"/>
          </rPr>
          <t>Крюков Павел Богданович:</t>
        </r>
        <r>
          <rPr>
            <sz val="9"/>
            <color indexed="81"/>
            <rFont val="Tahoma"/>
            <family val="2"/>
            <charset val="204"/>
          </rPr>
          <t xml:space="preserve">
показать авансы, уплаченные в 2020</t>
        </r>
      </text>
    </comment>
    <comment ref="Q4" authorId="0" shapeId="0">
      <text>
        <r>
          <rPr>
            <b/>
            <sz val="9"/>
            <color indexed="81"/>
            <rFont val="Tahoma"/>
            <family val="2"/>
            <charset val="204"/>
          </rPr>
          <t>Крюков Павел Богданович:</t>
        </r>
        <r>
          <rPr>
            <sz val="9"/>
            <color indexed="81"/>
            <rFont val="Tahoma"/>
            <family val="2"/>
            <charset val="204"/>
          </rPr>
          <t xml:space="preserve">
показать, что перешло с декабря 2020. Влияет на средства ДО</t>
        </r>
      </text>
    </comment>
    <comment ref="R4" authorId="0" shapeId="0">
      <text>
        <r>
          <rPr>
            <b/>
            <sz val="9"/>
            <color indexed="81"/>
            <rFont val="Tahoma"/>
            <family val="2"/>
            <charset val="204"/>
          </rPr>
          <t>Крюков Павел Богданович:</t>
        </r>
        <r>
          <rPr>
            <sz val="9"/>
            <color indexed="81"/>
            <rFont val="Tahoma"/>
            <family val="2"/>
            <charset val="204"/>
          </rPr>
          <t xml:space="preserve">
показать отказы от лимитов, полученных на  р/с. Влияет на средства ДО</t>
        </r>
      </text>
    </comment>
    <comment ref="S4" authorId="0" shapeId="0">
      <text>
        <r>
          <rPr>
            <b/>
            <sz val="9"/>
            <color indexed="81"/>
            <rFont val="Tahoma"/>
            <family val="2"/>
            <charset val="204"/>
          </rPr>
          <t>Крюков Павел Богданович:</t>
        </r>
        <r>
          <rPr>
            <sz val="9"/>
            <color indexed="81"/>
            <rFont val="Tahoma"/>
            <family val="2"/>
            <charset val="204"/>
          </rPr>
          <t xml:space="preserve">
факт OSTов 2019 в 2020. Влияет на средства ПАО
НЕ ЗАПОЛНЯТЬ!</t>
        </r>
      </text>
    </comment>
    <comment ref="T4" authorId="0" shapeId="0">
      <text>
        <r>
          <rPr>
            <b/>
            <sz val="9"/>
            <color indexed="81"/>
            <rFont val="Tahoma"/>
            <family val="2"/>
            <charset val="204"/>
          </rPr>
          <t>Крюков Павел Богданович:</t>
        </r>
        <r>
          <rPr>
            <sz val="9"/>
            <color indexed="81"/>
            <rFont val="Tahoma"/>
            <family val="2"/>
            <charset val="204"/>
          </rPr>
          <t xml:space="preserve">
показать отказы от лимитов. полученных на р/с. Влияет на средства ГП</t>
        </r>
      </text>
    </comment>
    <comment ref="Y4" authorId="0" shapeId="0">
      <text>
        <r>
          <rPr>
            <b/>
            <sz val="9"/>
            <color indexed="81"/>
            <rFont val="Tahoma"/>
            <family val="2"/>
            <charset val="204"/>
          </rPr>
          <t>Крюков Павел Богданович:</t>
        </r>
        <r>
          <rPr>
            <sz val="9"/>
            <color indexed="81"/>
            <rFont val="Tahoma"/>
            <family val="2"/>
            <charset val="204"/>
          </rPr>
          <t xml:space="preserve">
показывать только отказы</t>
        </r>
      </text>
    </comment>
    <comment ref="AA4" authorId="0" shapeId="0">
      <text>
        <r>
          <rPr>
            <b/>
            <sz val="9"/>
            <color indexed="81"/>
            <rFont val="Tahoma"/>
            <family val="2"/>
            <charset val="204"/>
          </rPr>
          <t>Крюков Павел Богданович:</t>
        </r>
        <r>
          <rPr>
            <sz val="9"/>
            <color indexed="81"/>
            <rFont val="Tahoma"/>
            <family val="2"/>
            <charset val="204"/>
          </rPr>
          <t xml:space="preserve">
показывать только отказы</t>
        </r>
      </text>
    </comment>
  </commentList>
</comments>
</file>

<file path=xl/sharedStrings.xml><?xml version="1.0" encoding="utf-8"?>
<sst xmlns="http://schemas.openxmlformats.org/spreadsheetml/2006/main" count="1908" uniqueCount="973">
  <si>
    <t>Год</t>
  </si>
  <si>
    <t>I</t>
  </si>
  <si>
    <t>Месяц1</t>
  </si>
  <si>
    <t>II</t>
  </si>
  <si>
    <t>Месяц2</t>
  </si>
  <si>
    <t>III</t>
  </si>
  <si>
    <t>Месяц3</t>
  </si>
  <si>
    <t>Агентские договоры</t>
  </si>
  <si>
    <t>Взносы в государственные внебюджетные фонды</t>
  </si>
  <si>
    <t>Лизинговые платежи</t>
  </si>
  <si>
    <t>КГН</t>
  </si>
  <si>
    <t>млн. руб.</t>
  </si>
  <si>
    <t>Наименование статей</t>
  </si>
  <si>
    <t>Статья ПБ ДО (ПУР)</t>
  </si>
  <si>
    <t>Всего  ПАО "Газпром" и Общество</t>
  </si>
  <si>
    <t xml:space="preserve"> ПАО "Газпром"</t>
  </si>
  <si>
    <t>без НДС</t>
  </si>
  <si>
    <t>НДС</t>
  </si>
  <si>
    <t>с НДС</t>
  </si>
  <si>
    <t>ПАО "Газпром"</t>
  </si>
  <si>
    <t>Общество</t>
  </si>
  <si>
    <t>0.1</t>
  </si>
  <si>
    <t>Расчетный счет (на начало месяца)</t>
  </si>
  <si>
    <t>0.2</t>
  </si>
  <si>
    <t>Сальдо по договорам займа кэш-пула (на начало месяца)</t>
  </si>
  <si>
    <t>0.3</t>
  </si>
  <si>
    <t>Дебиторская задолженность (счета-фактуры ПАО «Газпром» на начало квартала)</t>
  </si>
  <si>
    <t>0.4</t>
  </si>
  <si>
    <t>0.5</t>
  </si>
  <si>
    <t xml:space="preserve">Вовлечение средств из кэш-пула и остатков на р/с </t>
  </si>
  <si>
    <t>ОПЕРАЦИОННАЯ ДЕЯТЕЛЬНОСТЬ</t>
  </si>
  <si>
    <t>Поступления по операционной деятельности</t>
  </si>
  <si>
    <t>1.1</t>
  </si>
  <si>
    <t>Выручка от продажи газа, всего, в том числе:</t>
  </si>
  <si>
    <t>1.1.1</t>
  </si>
  <si>
    <t>ПАО «Газпром»</t>
  </si>
  <si>
    <t>1.1.2</t>
  </si>
  <si>
    <t xml:space="preserve">Внешние покупатели </t>
  </si>
  <si>
    <t>1.2</t>
  </si>
  <si>
    <t>Выручка от оказания услуг по транспортировке газа, всего, в том числе:</t>
  </si>
  <si>
    <t>1.2.1</t>
  </si>
  <si>
    <t>1.2.2</t>
  </si>
  <si>
    <t>Внешние покупатели</t>
  </si>
  <si>
    <t>1.3</t>
  </si>
  <si>
    <t>Выручка от оказания услуг по хранению газа (ПХГ)</t>
  </si>
  <si>
    <t>1.4</t>
  </si>
  <si>
    <t>Выручка от продажи углеводородного сырья и продуктов его переработки, оказания услуг по переработке и от услуг по транспортировке ЖУВ, всего, в том числе:</t>
  </si>
  <si>
    <t>1.4.1</t>
  </si>
  <si>
    <t>1.4.2</t>
  </si>
  <si>
    <t>1.5</t>
  </si>
  <si>
    <t>Выручка от прочих видов деятельности</t>
  </si>
  <si>
    <t>1.5.1</t>
  </si>
  <si>
    <t>1.5.2</t>
  </si>
  <si>
    <t>1.6</t>
  </si>
  <si>
    <t xml:space="preserve">Агентские договоры </t>
  </si>
  <si>
    <t>Направлено на операционную деятельность</t>
  </si>
  <si>
    <t>2.1</t>
  </si>
  <si>
    <t>Расходы на оплату труда, социальные льготы и выплаты</t>
  </si>
  <si>
    <t>2.2</t>
  </si>
  <si>
    <t>2.3</t>
  </si>
  <si>
    <t>Налоги и иные обязательные платежи</t>
  </si>
  <si>
    <t>2.4</t>
  </si>
  <si>
    <t>Капремонт подрядным способом (без МТР)</t>
  </si>
  <si>
    <t>2.5</t>
  </si>
  <si>
    <t>Арендная плата, всего, в том числе:</t>
  </si>
  <si>
    <t>2.5.1</t>
  </si>
  <si>
    <t>аренда основных средств у ПАО «Газпром»</t>
  </si>
  <si>
    <t>2.5.2</t>
  </si>
  <si>
    <t>прочая аренда</t>
  </si>
  <si>
    <t>2.6</t>
  </si>
  <si>
    <t>Энергия покупная</t>
  </si>
  <si>
    <t>2.7</t>
  </si>
  <si>
    <t>Газ на собственные нужды, всего, в том числе:</t>
  </si>
  <si>
    <t>2.7.1</t>
  </si>
  <si>
    <t>приобретаемый у ПАО «Газпром»</t>
  </si>
  <si>
    <t>2.7.2</t>
  </si>
  <si>
    <t>приобретаемый у сторонних организаций</t>
  </si>
  <si>
    <t>2.8</t>
  </si>
  <si>
    <t>Услуги по диагностике</t>
  </si>
  <si>
    <t>2.9</t>
  </si>
  <si>
    <t xml:space="preserve"> МТР на технологические нужды и капремонт, всего, из них:</t>
  </si>
  <si>
    <t xml:space="preserve">углеводородная продукция </t>
  </si>
  <si>
    <t>2.10</t>
  </si>
  <si>
    <t xml:space="preserve">ГРР </t>
  </si>
  <si>
    <t>2.11</t>
  </si>
  <si>
    <t>Услуги стороннего транспорта</t>
  </si>
  <si>
    <t>2.12</t>
  </si>
  <si>
    <t>Услуги связи</t>
  </si>
  <si>
    <t>2.13</t>
  </si>
  <si>
    <t>2.14</t>
  </si>
  <si>
    <t>Страхование (с НПФ)</t>
  </si>
  <si>
    <t>2.15</t>
  </si>
  <si>
    <t>Прочие эксплуатационные и внереализационные расходы, в т.ч.</t>
  </si>
  <si>
    <t>2.15.1</t>
  </si>
  <si>
    <t>2.15.2</t>
  </si>
  <si>
    <t>2.16</t>
  </si>
  <si>
    <t>2.17</t>
  </si>
  <si>
    <t>Сальдо по операционной деятельности</t>
  </si>
  <si>
    <t>ИНВЕСТИЦИОННАЯ ДЕЯТЕЛЬНОСТЬ</t>
  </si>
  <si>
    <t>Поступило по инвестиционной деятельности, всего, из них:</t>
  </si>
  <si>
    <t>4.1</t>
  </si>
  <si>
    <t>Реализация непрофильных и неэффективных активов</t>
  </si>
  <si>
    <t>4.2</t>
  </si>
  <si>
    <t>Поступления в рамках инвестиционной деятельности ПАО «Газпром»</t>
  </si>
  <si>
    <t>4.4</t>
  </si>
  <si>
    <t>Поступления от финансовых вложений (дивиденды, проценты, продажа)</t>
  </si>
  <si>
    <t>4.5</t>
  </si>
  <si>
    <t>Поступления от возвратов займов</t>
  </si>
  <si>
    <t>Направлено по инвестиционной деятельности, всего, из них:</t>
  </si>
  <si>
    <t>5.1</t>
  </si>
  <si>
    <t>Инвестиционная деятельность  ПАО «Газпром»</t>
  </si>
  <si>
    <t>5.2</t>
  </si>
  <si>
    <t>Финансовые вложения</t>
  </si>
  <si>
    <t>5.4</t>
  </si>
  <si>
    <t>Инвестиционная программа дочернего общества
(Капитальное строительство за счет собственных средств предприятия)</t>
  </si>
  <si>
    <t>Сальдо по инвестиционной деятельности</t>
  </si>
  <si>
    <t>ФИНАНСОВАЯ ДЕЯТЕЛЬНОСТЬ</t>
  </si>
  <si>
    <t>Поступило по финансовой деятельности, всего, в том числе:</t>
  </si>
  <si>
    <t>7.1</t>
  </si>
  <si>
    <t>Кредиты и займы</t>
  </si>
  <si>
    <t>7.2</t>
  </si>
  <si>
    <t>Вклад в уставный капитал, взнос в имущество</t>
  </si>
  <si>
    <t>Направлено по финансовой деятельности, всего, из них:</t>
  </si>
  <si>
    <t>8.1</t>
  </si>
  <si>
    <t xml:space="preserve">Оплата за газ и ТТР (наполнение прибыли ДООО) </t>
  </si>
  <si>
    <t>8.2</t>
  </si>
  <si>
    <t>Погашение прочих кредитов и займов</t>
  </si>
  <si>
    <t>Сальдо по финансовой деятельности</t>
  </si>
  <si>
    <t>Сальдо расчетов, всего:</t>
  </si>
  <si>
    <t>10.1</t>
  </si>
  <si>
    <t>Поступило всего по всем видам деятельности</t>
  </si>
  <si>
    <t>10.2</t>
  </si>
  <si>
    <t>Направлено всего по всем видам деятельности</t>
  </si>
  <si>
    <t>Сальдо расчетов, всего с учетом согласованного вовлечения ДЗ и остатков кэш-пула и р/с (д.б. &gt; = 0)</t>
  </si>
  <si>
    <t>Комментарии к отклонениям</t>
  </si>
  <si>
    <r>
      <t xml:space="preserve">Поступления от финансовых вложений </t>
    </r>
    <r>
      <rPr>
        <i/>
        <sz val="10"/>
        <rFont val="Calibri"/>
        <family val="2"/>
        <charset val="204"/>
        <scheme val="minor"/>
      </rPr>
      <t>(дивиденды, проценты, продажа)</t>
    </r>
  </si>
  <si>
    <t>прочие</t>
  </si>
  <si>
    <t>Единица измерения</t>
  </si>
  <si>
    <t>Код формы</t>
  </si>
  <si>
    <t>Данные БДЗ (со смещением)</t>
  </si>
  <si>
    <t>Отклонения от базового варианта</t>
  </si>
  <si>
    <t>Всего, ПАО "Газпром" и Общество</t>
  </si>
  <si>
    <t>Ctrl+Home - Вверх</t>
  </si>
  <si>
    <t>Вовлечение дебиторской задолженности на статью ПБ "Капитальное строительство за счет собственных средств" (Согласовано Департаментом 816)</t>
  </si>
  <si>
    <t>Вовлечение дебиторской задолженности ПАО "Газпром" (при отрицательном результате "доходы - расходы") - подкрепляется письмом ДО на Деп-нт 816  с указанием причин формирования отрицательного сальдо</t>
  </si>
  <si>
    <t>0.6</t>
  </si>
  <si>
    <t>Возврат КГН</t>
  </si>
  <si>
    <t>0.7</t>
  </si>
  <si>
    <t>Вовлечение полученных дивидендов</t>
  </si>
  <si>
    <t>0.8</t>
  </si>
  <si>
    <t>0.9</t>
  </si>
  <si>
    <t xml:space="preserve">Прочие вовлечения </t>
  </si>
  <si>
    <t>Справочно: Амортизация</t>
  </si>
  <si>
    <t>Справочно: Прибыль</t>
  </si>
  <si>
    <t>Отдельные факторы, влияющие на платежи (справочно)</t>
  </si>
  <si>
    <t>ООО "Газпром переработка"</t>
  </si>
  <si>
    <t>ООО "Газпром трансгаз Самара"</t>
  </si>
  <si>
    <t>Корректировка Основной аренды (собств. средства ДОО)</t>
  </si>
  <si>
    <t>Комментарий к корректировке аренды.</t>
  </si>
  <si>
    <t>Дебиторская задолженность (счета-фактуры ПАО «Газпром» на начало периода)</t>
  </si>
  <si>
    <t>5.4.1</t>
  </si>
  <si>
    <t>5.4.2</t>
  </si>
  <si>
    <t>Финансирование в адрес ЗТЗ</t>
  </si>
  <si>
    <t>2.9.2</t>
  </si>
  <si>
    <t>2.9.3</t>
  </si>
  <si>
    <t>2.9.1.1</t>
  </si>
  <si>
    <t>2.9.1.2</t>
  </si>
  <si>
    <t>2.9.1.3</t>
  </si>
  <si>
    <t>ГКИ</t>
  </si>
  <si>
    <t>ГЦР</t>
  </si>
  <si>
    <t>транспортировка ЖУВ</t>
  </si>
  <si>
    <t>IV</t>
  </si>
  <si>
    <t>3 мес.</t>
  </si>
  <si>
    <t>январь-март 2018 г.</t>
  </si>
  <si>
    <t>I квартале 2018 г.</t>
  </si>
  <si>
    <t>I квартал 2018 г.</t>
  </si>
  <si>
    <t>январь</t>
  </si>
  <si>
    <t>февраль</t>
  </si>
  <si>
    <t>март</t>
  </si>
  <si>
    <t>I пг.</t>
  </si>
  <si>
    <t>I полугодие 2018 г.</t>
  </si>
  <si>
    <t>II квартале 2018 г.</t>
  </si>
  <si>
    <t>II квартал 2018 г.</t>
  </si>
  <si>
    <t>апрель</t>
  </si>
  <si>
    <t>май</t>
  </si>
  <si>
    <t>июнь</t>
  </si>
  <si>
    <t>9 мес.</t>
  </si>
  <si>
    <t>январь-сентябрь 2018 г.</t>
  </si>
  <si>
    <t>III квартале 2018 г.</t>
  </si>
  <si>
    <t>III квартал 2018 г.</t>
  </si>
  <si>
    <t>июль</t>
  </si>
  <si>
    <t>август</t>
  </si>
  <si>
    <t>сентябрь</t>
  </si>
  <si>
    <t>12 мес.</t>
  </si>
  <si>
    <t>2018 г.</t>
  </si>
  <si>
    <t>IV квартале 2018 г.</t>
  </si>
  <si>
    <t>IV квартал 2018 г.</t>
  </si>
  <si>
    <t>октябрь</t>
  </si>
  <si>
    <t>ноябрь</t>
  </si>
  <si>
    <t>декабрь</t>
  </si>
  <si>
    <t>Отклонение ПБ-БДЗ (накоплен. квартал)</t>
  </si>
  <si>
    <t>6</t>
  </si>
  <si>
    <t>5</t>
  </si>
  <si>
    <t>3</t>
  </si>
  <si>
    <t>11.1</t>
  </si>
  <si>
    <t>Сальдо + Дебиторская задолженность</t>
  </si>
  <si>
    <t xml:space="preserve"> ПАО "Газпром", лимиты декабря, финансирование запланировано в месяце:</t>
  </si>
  <si>
    <t>Декабрь</t>
  </si>
  <si>
    <t>Январь</t>
  </si>
  <si>
    <t>Февраль</t>
  </si>
  <si>
    <t>Отклонение ПБ-БДЗ (год)</t>
  </si>
  <si>
    <t>ГКИ/ГП 335</t>
  </si>
  <si>
    <r>
      <t xml:space="preserve">Вовлечение дебиторской задолженности ПАО "Газпром"/средств ДОО из кэш-пула </t>
    </r>
    <r>
      <rPr>
        <sz val="11"/>
        <color rgb="FFFF0000"/>
        <rFont val="Calibri"/>
        <family val="2"/>
        <charset val="204"/>
      </rPr>
      <t>(при отрицательном результате "доходы - расходы")</t>
    </r>
    <r>
      <rPr>
        <sz val="11"/>
        <color theme="1"/>
        <rFont val="Calibri"/>
        <family val="2"/>
        <charset val="204"/>
        <scheme val="minor"/>
      </rPr>
      <t xml:space="preserve"> - подкрепляется письмом ДО на Деп-т 816  с указанием причин формирования отрицательного сальдо</t>
    </r>
  </si>
  <si>
    <t>Отклонение ПБ (без OSTов)-БДЗ (квартал)</t>
  </si>
  <si>
    <t>Поставка по  программе Северный завоз
(2019/2020 - вычесть, 2020/2021 - прибавить)</t>
  </si>
  <si>
    <t>Авансирование поставок МТР в рамках поставок 2020 года</t>
  </si>
  <si>
    <t>БЗ1</t>
  </si>
  <si>
    <t>Факт 1Кв</t>
  </si>
  <si>
    <t>2 кварт</t>
  </si>
  <si>
    <t>3 кварт</t>
  </si>
  <si>
    <t>I квартал</t>
  </si>
  <si>
    <t>II квартал</t>
  </si>
  <si>
    <t>III квартал</t>
  </si>
  <si>
    <t>IV квартал</t>
  </si>
  <si>
    <t>Текущие платежи</t>
  </si>
  <si>
    <t>Двойные обороты</t>
  </si>
  <si>
    <t>Текущие платежи-ППС</t>
  </si>
  <si>
    <t>Двойные обороты-ППС</t>
  </si>
  <si>
    <t>Статья ПБ ДОО</t>
  </si>
  <si>
    <t>Статья ПБ ГП</t>
  </si>
  <si>
    <t>PAYMENT_GP</t>
  </si>
  <si>
    <t>PAYMENT_GP_01</t>
  </si>
  <si>
    <t>PAYMENT_GP_OST</t>
  </si>
  <si>
    <t>PAYMENT_GP_ACCOUNT</t>
  </si>
  <si>
    <t>PAYMENT_GP_OST_ACCOUNT</t>
  </si>
  <si>
    <t>PAYMENT</t>
  </si>
  <si>
    <t>PAYMENT_OST</t>
  </si>
  <si>
    <t>CLEARING</t>
  </si>
  <si>
    <t>WRITES OFF</t>
  </si>
  <si>
    <t>Итого</t>
  </si>
  <si>
    <t>Поступления от продаж</t>
  </si>
  <si>
    <t>2210100000</t>
  </si>
  <si>
    <t>O1110000000</t>
  </si>
  <si>
    <t>Прочие поступления по операционной деятельности</t>
  </si>
  <si>
    <t>2210200000</t>
  </si>
  <si>
    <t>O1120000000</t>
  </si>
  <si>
    <t>1.1.3</t>
  </si>
  <si>
    <t>Переходящий остаток годовых лимитов финансирования</t>
  </si>
  <si>
    <t>O1100000010</t>
  </si>
  <si>
    <t>2220100000</t>
  </si>
  <si>
    <t>O1210100000</t>
  </si>
  <si>
    <t>2220200000</t>
  </si>
  <si>
    <t>O1210200000</t>
  </si>
  <si>
    <t>2220300000</t>
  </si>
  <si>
    <t>O1210300000</t>
  </si>
  <si>
    <t>2220400000</t>
  </si>
  <si>
    <t>O1210400000</t>
  </si>
  <si>
    <t>2220500000</t>
  </si>
  <si>
    <t>O1210500000</t>
  </si>
  <si>
    <t>2220510000</t>
  </si>
  <si>
    <t>O1210501000</t>
  </si>
  <si>
    <t>2220520000</t>
  </si>
  <si>
    <t>O1210502000</t>
  </si>
  <si>
    <t>2220600000</t>
  </si>
  <si>
    <t>O1210600000</t>
  </si>
  <si>
    <t>2220700000</t>
  </si>
  <si>
    <t>O1210700000</t>
  </si>
  <si>
    <t>2220710000</t>
  </si>
  <si>
    <t>O1210701000</t>
  </si>
  <si>
    <t>2220720000</t>
  </si>
  <si>
    <t>O1210702000</t>
  </si>
  <si>
    <t>2220800000</t>
  </si>
  <si>
    <t>O1210800000</t>
  </si>
  <si>
    <t>МТР на технологические нужды и капремонт, всего, из них:</t>
  </si>
  <si>
    <t>2220900000</t>
  </si>
  <si>
    <t>O1210900000</t>
  </si>
  <si>
    <t>2220911000</t>
  </si>
  <si>
    <t>O1210901010</t>
  </si>
  <si>
    <t>2220912000</t>
  </si>
  <si>
    <t>O1210901020</t>
  </si>
  <si>
    <t>2220913000</t>
  </si>
  <si>
    <t>O1210901030</t>
  </si>
  <si>
    <t>углеводородная продукция</t>
  </si>
  <si>
    <t>2220920000</t>
  </si>
  <si>
    <t>O1210902000</t>
  </si>
  <si>
    <t>2220930000</t>
  </si>
  <si>
    <t>O1210903000</t>
  </si>
  <si>
    <t>ГРР</t>
  </si>
  <si>
    <t>2221000000</t>
  </si>
  <si>
    <t>O1211000000</t>
  </si>
  <si>
    <t>2221100000</t>
  </si>
  <si>
    <t>O1211100000</t>
  </si>
  <si>
    <t>2221200000</t>
  </si>
  <si>
    <t>O1211200000</t>
  </si>
  <si>
    <t>2221300000</t>
  </si>
  <si>
    <t>O1211300000</t>
  </si>
  <si>
    <t>2221400000</t>
  </si>
  <si>
    <t>O1211400000</t>
  </si>
  <si>
    <t>Прочие эксплуатационные и внереализационные расходы</t>
  </si>
  <si>
    <t>2221500000</t>
  </si>
  <si>
    <t>O1211500000</t>
  </si>
  <si>
    <t>2221700000</t>
  </si>
  <si>
    <t>O1211700000</t>
  </si>
  <si>
    <t>2222100000</t>
  </si>
  <si>
    <t>O1212000000</t>
  </si>
  <si>
    <t>Инвестиционная программа дочернего общества_x000D_
(Капитальное строительство за счет собственных средств предприятия)</t>
  </si>
  <si>
    <t>2221600000</t>
  </si>
  <si>
    <t>O1211600000</t>
  </si>
  <si>
    <t>Оплата за газ и ТТР (наполнение прибыли ДООО)</t>
  </si>
  <si>
    <t>2221800000</t>
  </si>
  <si>
    <t>O1211800000</t>
  </si>
  <si>
    <t>2250000000</t>
  </si>
  <si>
    <t>O1211900000</t>
  </si>
  <si>
    <t>ИТОГО</t>
  </si>
  <si>
    <t>Движение денежных средств и другие виды расчетов по видам деятельности (55-газ)</t>
  </si>
  <si>
    <t>8-4101-В</t>
  </si>
  <si>
    <t>Период</t>
  </si>
  <si>
    <t>Дочернее общество</t>
  </si>
  <si>
    <t>Статья
ПБ ДО (ПУР)</t>
  </si>
  <si>
    <t>средства ПАО «Газпром»</t>
  </si>
  <si>
    <t xml:space="preserve">средства Общества </t>
  </si>
  <si>
    <t>Расчёты - всего</t>
  </si>
  <si>
    <t>в том числе:</t>
  </si>
  <si>
    <t>денежные средства</t>
  </si>
  <si>
    <t>прочие виды расчетов</t>
  </si>
  <si>
    <t xml:space="preserve">из них: </t>
  </si>
  <si>
    <t>ПБ текущего года</t>
  </si>
  <si>
    <t>ПБ прошлого года</t>
  </si>
  <si>
    <t>двойные обороты</t>
  </si>
  <si>
    <t>4=11+16</t>
  </si>
  <si>
    <t>5=12+17</t>
  </si>
  <si>
    <t>6=13+18</t>
  </si>
  <si>
    <t>7=14+19</t>
  </si>
  <si>
    <t>8=15+20</t>
  </si>
  <si>
    <t>9=21</t>
  </si>
  <si>
    <t>10=22</t>
  </si>
  <si>
    <t>11=12+14</t>
  </si>
  <si>
    <t>16=17+19+21</t>
  </si>
  <si>
    <t>ОСТАТОК НА НАЧАЛО ПЕРИОДА</t>
  </si>
  <si>
    <t>#</t>
  </si>
  <si>
    <t>Расчетный счет</t>
  </si>
  <si>
    <t>Сальдо по договорам займа кэш-пула</t>
  </si>
  <si>
    <t/>
  </si>
  <si>
    <t>2110000000</t>
  </si>
  <si>
    <t>2110100000</t>
  </si>
  <si>
    <t>2110110000</t>
  </si>
  <si>
    <t>2110120000</t>
  </si>
  <si>
    <t>2110200000</t>
  </si>
  <si>
    <t>2110210000</t>
  </si>
  <si>
    <t>2110220000</t>
  </si>
  <si>
    <t>2110300000</t>
  </si>
  <si>
    <t>От реализации сырья,  продуктов переработки, оказания услуг по переработке, по договору комиссии за реализацию и от услуг по транспортировке ЖУВ, всего, в том числе:</t>
  </si>
  <si>
    <t>2110400000</t>
  </si>
  <si>
    <t>2110410000</t>
  </si>
  <si>
    <t>2110420000</t>
  </si>
  <si>
    <t>Выручка от прочих видов деятельности, всего, из них:</t>
  </si>
  <si>
    <t>2110600000</t>
  </si>
  <si>
    <t xml:space="preserve">   поступления от оказания услуг заказчика</t>
  </si>
  <si>
    <t>2110820000</t>
  </si>
  <si>
    <t>2110500000</t>
  </si>
  <si>
    <t>Направлено по операционной деятельности</t>
  </si>
  <si>
    <t>Расходы на оплату труда, социальные льготы и выплаты,всего по Обществу (ФОТ, ВСХ)</t>
  </si>
  <si>
    <t>Налоги</t>
  </si>
  <si>
    <t>Капремонт внешними подрядчиками</t>
  </si>
  <si>
    <t>Теплоэнергоснабжение</t>
  </si>
  <si>
    <t xml:space="preserve"> углеводородная продукция</t>
  </si>
  <si>
    <t>ГРР на лицензионных участках ДОО</t>
  </si>
  <si>
    <t>Услуги транспорта</t>
  </si>
  <si>
    <t>Связь</t>
  </si>
  <si>
    <t>Поступило по инвестиционной деятельности, всего, в том числе:</t>
  </si>
  <si>
    <t>2110700000</t>
  </si>
  <si>
    <t>2110810000</t>
  </si>
  <si>
    <t>4.3</t>
  </si>
  <si>
    <t>Возврат займов по договору № 1 (из кэш-пула ПАО «Газпром»)</t>
  </si>
  <si>
    <t>2111011000</t>
  </si>
  <si>
    <t>2111020000</t>
  </si>
  <si>
    <t>2111060000</t>
  </si>
  <si>
    <t>4.6</t>
  </si>
  <si>
    <t>Прочие поступления</t>
  </si>
  <si>
    <t>2111070000</t>
  </si>
  <si>
    <t>Направлено по инвестиционной деятельности, всего, в том числе:</t>
  </si>
  <si>
    <t xml:space="preserve">   Инвестиционная деятельность  ПАО «Газпром»</t>
  </si>
  <si>
    <t>2230000000</t>
  </si>
  <si>
    <t xml:space="preserve">   Финансовые вложения</t>
  </si>
  <si>
    <t>2240000000</t>
  </si>
  <si>
    <t>5.3</t>
  </si>
  <si>
    <t xml:space="preserve">   Выдача займов по договору № 1 (в кэш-пул ПАО «Газпром»)</t>
  </si>
  <si>
    <t>2253100000</t>
  </si>
  <si>
    <t xml:space="preserve">   Инвестиционная программа дочернего общества (Капитальное строительство за счет собственных средств предприятия)</t>
  </si>
  <si>
    <t>7</t>
  </si>
  <si>
    <t>Кредиты и займы, всего, в том числе:</t>
  </si>
  <si>
    <t>2111010000</t>
  </si>
  <si>
    <t>7.1.1</t>
  </si>
  <si>
    <t>Получение займов по договору № 2 (из кэш-пула ПАО «Газпром»)</t>
  </si>
  <si>
    <t>2111012000</t>
  </si>
  <si>
    <t>7.1.2</t>
  </si>
  <si>
    <t>Другие договоры с ПАО «Газпром»</t>
  </si>
  <si>
    <t>2111013000</t>
  </si>
  <si>
    <t>7.1.3</t>
  </si>
  <si>
    <t>Прочие заимодавцы и кредиторы</t>
  </si>
  <si>
    <t>2111014000</t>
  </si>
  <si>
    <t>2111050000</t>
  </si>
  <si>
    <t>Направлено по финансовой деятельности, всего, в том числе:</t>
  </si>
  <si>
    <t>Погашение прочих кредитов и займов, всего, в том числе:</t>
  </si>
  <si>
    <t>8.2.1</t>
  </si>
  <si>
    <t>Долгосрочные кредиты и займы</t>
  </si>
  <si>
    <t>2251000000</t>
  </si>
  <si>
    <t>8.2.2</t>
  </si>
  <si>
    <t>Краткосрочные кредиты и займы</t>
  </si>
  <si>
    <t>2252000000</t>
  </si>
  <si>
    <t>8.3</t>
  </si>
  <si>
    <t>Возврат займов по договору № 2 (в кэш-пул ПАО «Газпром»)</t>
  </si>
  <si>
    <t>2253200000</t>
  </si>
  <si>
    <t>9</t>
  </si>
  <si>
    <t>10</t>
  </si>
  <si>
    <t>Сальдо расчетов, всего, в том числе:</t>
  </si>
  <si>
    <t>11</t>
  </si>
  <si>
    <t>Вовлечение дебиторской задолженности и остатков на р/с (балансировка)</t>
  </si>
  <si>
    <t>2110900000</t>
  </si>
  <si>
    <t>V</t>
  </si>
  <si>
    <t>ИСХОДЯЩИЙ ОСТАТОК, ВСЕГО, в том числе:</t>
  </si>
  <si>
    <t>ЯНВ..АВГ</t>
  </si>
  <si>
    <t>2.1.1</t>
  </si>
  <si>
    <t>со сдвижкой</t>
  </si>
  <si>
    <t>2.1.2</t>
  </si>
  <si>
    <t>финансовая помощь</t>
  </si>
  <si>
    <t>ПУР (ДОО)</t>
  </si>
  <si>
    <t>55-газ (ДОО)</t>
  </si>
  <si>
    <t>Отклонение (ПУР - 55-газ)</t>
  </si>
  <si>
    <t>Всё (ДОО)</t>
  </si>
  <si>
    <t>денежные средства (ДОО)</t>
  </si>
  <si>
    <t>Всё без двойных</t>
  </si>
  <si>
    <t>Всего, том числе:</t>
  </si>
  <si>
    <t>в том числе:
денежные средства</t>
  </si>
  <si>
    <t>PAYMENT+Clearing</t>
  </si>
  <si>
    <t>ES32+ET32+EU32+FK32+FL32</t>
  </si>
  <si>
    <t>ES32+ET32+FK32+FL32</t>
  </si>
  <si>
    <t>GP_Ost</t>
  </si>
  <si>
    <t>Pr_Ost</t>
  </si>
  <si>
    <t>ГП: Остатки января к переносу на февраль</t>
  </si>
  <si>
    <t>ДО: Остатки января к переносу на февраль</t>
  </si>
  <si>
    <t>ГП: Коррекция остатков (факт)</t>
  </si>
  <si>
    <t>ГП: Коррекция факта 6 (9) мес.</t>
  </si>
  <si>
    <t>ДОО: Коррекция факта 6 (9) мес.</t>
  </si>
  <si>
    <t>ДО: Коррекция остатков на р/с</t>
  </si>
  <si>
    <t>ГП: Коррекция января</t>
  </si>
  <si>
    <t>ДО: Коррекция января</t>
  </si>
  <si>
    <t xml:space="preserve"> ГП: Коррекция года (всего)</t>
  </si>
  <si>
    <t>ДО: Коррекция года (всего)</t>
  </si>
  <si>
    <t>ГП: Коррекция года (до 4 кв.)</t>
  </si>
  <si>
    <t>ДОО: Коррекция года (до 4 кв.)</t>
  </si>
  <si>
    <t>ГП: Коррекция года в 4 квартале</t>
  </si>
  <si>
    <t>ДОО: Коррекция года в 4 квартале</t>
  </si>
  <si>
    <t>0.10</t>
  </si>
  <si>
    <t>Вовлечение из кэш-пула средств, поступивших в текущем периоде</t>
  </si>
  <si>
    <t>Вовлечение из кэш-пула средств, поступивших в текущем периоде (год, квартал)</t>
  </si>
  <si>
    <t>ГП: Коррекция января (отказы)</t>
  </si>
  <si>
    <t>ДО: Коррекция января (отказы)</t>
  </si>
  <si>
    <t>ГП: Коррекция остатков (OSTов, факт)</t>
  </si>
  <si>
    <t>Проверка</t>
  </si>
  <si>
    <t>ООО "Газпром добыча-трансгаз-переработка"</t>
  </si>
  <si>
    <t>MONETARY_GP_OST_account</t>
  </si>
  <si>
    <t>MONETARY_GP_OST</t>
  </si>
  <si>
    <t>MONETARY_OST</t>
  </si>
  <si>
    <t>MONETARY_GP</t>
  </si>
  <si>
    <t>MONETARY</t>
  </si>
  <si>
    <t>MONETARY_GP_OST_ACCOUNT оформлено на февраль</t>
  </si>
  <si>
    <t>MONETARY_GP_01</t>
  </si>
  <si>
    <t>MONETARY_01</t>
  </si>
  <si>
    <t>Просим вовлечь в ПБ января, 1 квартала и 2021 года по средствам Общества остаток на расчетом счете 1,38 млн. руб. на 01.01.2021 по данной статье, одновременно уменьшив лимит по средствам ПАО "Газпром" на аналогичную сумму..
Просим выделить дополнительный лимит финансирования на январь и 1 квартал 2021 года для проведения расчетов с персоналом Общества согласно фактически сложившейся потребност. Бехз изменения годовых лимитов БДЗ и ПБ</t>
  </si>
  <si>
    <t>Просим выделить дополнительный лимит финансирования на 1 квартал 2021 годав сумме 3 млн. руб. и перераспределить имеющиеся лимиты в рамках 1 квартала</t>
  </si>
  <si>
    <t>Просим увеличить лимит на 1 квартал на 170,33 млн. руб. в соответствии с прогнозными значениями налоговых платежей.</t>
  </si>
  <si>
    <t>По собственным средствам Общества учтена сумма на расчетном счете, перечисленная централизовано в счет остатков лимитов декабря 2020 года
Просим перенести ранее заявленный лимит финансирования декабря для расчетов на январь 2021 года (не перечисленный на р/с) с уменьшением заявленной суммы на 21,42 млн. руб.</t>
  </si>
  <si>
    <t xml:space="preserve"> Просим вовлечь в Платежный баланс января 2021 года по средствам Общества 25 млн. руб. из остатка средств в кэш-пуле без корректировки лимита финансирования по средствам ПАО «Газпром» в сторону уменьшения на эту сумму. Кроме того, просим перераспределить лимит по средствам ПАО "Газпром" в 1 квартале 2021 года  с  перераспределинием лимита в рамках квартала  и уменьшением квартального лимита в целом на сумму 61,47 млн. руб.</t>
  </si>
  <si>
    <t>По собственным средствам Общества учтена сумма на расчетном счете, перечисленная централизовано в счет остатков лимитов декабря 2020 года.
Просим  уменьшить лимит финансирования января 2021 года , 1 квартала и 2021 года на сумму 2,17 млн. руб.</t>
  </si>
  <si>
    <t>Просим перераспределить лимит финансирования в рамках 1 квартала 2021 года</t>
  </si>
  <si>
    <t>Просим перенести  на январь 2021 года лимит финансирования декабря 2020 года для расчетов в счет лимитов 2020 года в сумме 78 млн. руб.</t>
  </si>
  <si>
    <t>По собственным средствам Общества учтена сумма на расчетном счете, перечисленная централизовано в счет остатков лимитов декабря 2020 года.
Просим уменьшить лимит финансирования января 2021 года на 1,62 млн. руб.</t>
  </si>
  <si>
    <t>По собственным средствам Общества учтена сумма на расчетном счете 5,54 млн. руб., перечисленная централизовано в счет остатков лимитов декабря 2020 года для расчетов с прочими поставщиками МТР.
Просим  перенести для расчетов в январе 2021 года  в счет лимитов 2020 года лимит финансирования декабря на сумму 5,78 млн. руб. для расчетов за углеводородную продукцию не перечисленный ранее на р/с.
Авансирование в январе запланировано в сумме 
0,35 млн. руб.  в адрес  ООО "Газпромтранс" 
по дог. № 1100051 от 01.01.2011 (рег. № 16-11-00009 от 01.01.2011)  за транспортировку углеводородной продукции.</t>
  </si>
  <si>
    <t xml:space="preserve">Просим уменьшить лимит финансирования января, 1 квартала и 2012 года на 0,7 млн. руб.  </t>
  </si>
  <si>
    <t xml:space="preserve">По собственным средствам Общества учтена сумма на расчетном счете 0,869 млн. руб., перечисленная централизовано в счет остатков лимитов декабря 2020 года.
Просим уменьшить лимит финансирования января, 1 квартала и 2012 года на 0,33 млн. руб.  </t>
  </si>
  <si>
    <t>По собственным средствам Общества учтена сумма на расчетном счете 52,08  млн. руб., перечисленная централизовано в счет остатков лимитов декабря 2020 года.
Просим перенести лимит финансирования декабря 2020 года для расчетов в январе  2021 года, ранее не перечисленный на р/с Общества в сумме 55.27 млн. руб.
Переносимый лимит декабря 2020 года на январь 2021 года уменьшен относительно ранее заявленной суммы на  25 млн. руб.</t>
  </si>
  <si>
    <t>Расчеты по КГН приостановлены в январе-феврале 2021 в соответствии с письмом
 от 24.12.2020 № 08/16-5339</t>
  </si>
  <si>
    <t>Просим перенести  на январь 2021 года лимит финансирования декабря 2020 года для расчетов в счет лимитов 2020 года   в сумме 23,22 млн. руб.</t>
  </si>
  <si>
    <t>J</t>
  </si>
  <si>
    <t>K</t>
  </si>
  <si>
    <t>M</t>
  </si>
  <si>
    <t>N</t>
  </si>
  <si>
    <t>O</t>
  </si>
  <si>
    <t>Q</t>
  </si>
  <si>
    <t>R</t>
  </si>
  <si>
    <t>S</t>
  </si>
  <si>
    <t>500010001</t>
  </si>
  <si>
    <t>500010011</t>
  </si>
  <si>
    <t>500 010 315</t>
  </si>
  <si>
    <t>500010057</t>
  </si>
  <si>
    <t>500010010</t>
  </si>
  <si>
    <t>500011043</t>
  </si>
  <si>
    <t>500010087</t>
  </si>
  <si>
    <t>500010077</t>
  </si>
  <si>
    <t>500010361</t>
  </si>
  <si>
    <t>500010362</t>
  </si>
  <si>
    <t>500010363</t>
  </si>
  <si>
    <t>500010074</t>
  </si>
  <si>
    <t>500010364</t>
  </si>
  <si>
    <t>500010365</t>
  </si>
  <si>
    <t>500010366</t>
  </si>
  <si>
    <t>500010367</t>
  </si>
  <si>
    <t>500010368</t>
  </si>
  <si>
    <t>500010369</t>
  </si>
  <si>
    <t>500010370</t>
  </si>
  <si>
    <t>500010371</t>
  </si>
  <si>
    <t>500010372</t>
  </si>
  <si>
    <t>500010373</t>
  </si>
  <si>
    <t>500010091</t>
  </si>
  <si>
    <t>500010093</t>
  </si>
  <si>
    <t>500010094</t>
  </si>
  <si>
    <t>500010095</t>
  </si>
  <si>
    <t>500010096</t>
  </si>
  <si>
    <t>500010097</t>
  </si>
  <si>
    <t>500010098</t>
  </si>
  <si>
    <t>500010099</t>
  </si>
  <si>
    <t>500010100</t>
  </si>
  <si>
    <t>500010101</t>
  </si>
  <si>
    <t>500010102</t>
  </si>
  <si>
    <t>500010103</t>
  </si>
  <si>
    <t>500010104</t>
  </si>
  <si>
    <t>500010234</t>
  </si>
  <si>
    <t>500010105</t>
  </si>
  <si>
    <t>500010106</t>
  </si>
  <si>
    <t>500010107</t>
  </si>
  <si>
    <t>500010108</t>
  </si>
  <si>
    <t>500010109</t>
  </si>
  <si>
    <t>500010304</t>
  </si>
  <si>
    <t>500010110</t>
  </si>
  <si>
    <t>500010111</t>
  </si>
  <si>
    <t>500010112</t>
  </si>
  <si>
    <t>500010118</t>
  </si>
  <si>
    <t>500010122</t>
  </si>
  <si>
    <t>500010123</t>
  </si>
  <si>
    <t>500010124</t>
  </si>
  <si>
    <t>500010125</t>
  </si>
  <si>
    <t>500010126</t>
  </si>
  <si>
    <t>500010127</t>
  </si>
  <si>
    <t>500010128</t>
  </si>
  <si>
    <t>500010227</t>
  </si>
  <si>
    <t>501370070</t>
  </si>
  <si>
    <t>501370061</t>
  </si>
  <si>
    <t>500010208</t>
  </si>
  <si>
    <t>500010305</t>
  </si>
  <si>
    <t>500020037</t>
  </si>
  <si>
    <t>500010129</t>
  </si>
  <si>
    <t>500010306</t>
  </si>
  <si>
    <t>500010130</t>
  </si>
  <si>
    <t>500010166</t>
  </si>
  <si>
    <t>500010131</t>
  </si>
  <si>
    <t>500010132</t>
  </si>
  <si>
    <t>500010307</t>
  </si>
  <si>
    <t>500010133</t>
  </si>
  <si>
    <t>500010308</t>
  </si>
  <si>
    <t>500010134</t>
  </si>
  <si>
    <t>500010135</t>
  </si>
  <si>
    <t>500011135</t>
  </si>
  <si>
    <t>500010136</t>
  </si>
  <si>
    <t>500010137</t>
  </si>
  <si>
    <t>500010138</t>
  </si>
  <si>
    <t>500010139</t>
  </si>
  <si>
    <t>500010147</t>
  </si>
  <si>
    <t>500010146</t>
  </si>
  <si>
    <t>500010140</t>
  </si>
  <si>
    <t>500010141</t>
  </si>
  <si>
    <t>500010145</t>
  </si>
  <si>
    <t>500010144</t>
  </si>
  <si>
    <t>500010142</t>
  </si>
  <si>
    <t>500010143</t>
  </si>
  <si>
    <t>500010148</t>
  </si>
  <si>
    <t>500010153</t>
  </si>
  <si>
    <t>500010156</t>
  </si>
  <si>
    <t>500010157</t>
  </si>
  <si>
    <t>500010158</t>
  </si>
  <si>
    <t>500010159</t>
  </si>
  <si>
    <t>500010160</t>
  </si>
  <si>
    <t>500010161</t>
  </si>
  <si>
    <t>500010162</t>
  </si>
  <si>
    <t>500010163</t>
  </si>
  <si>
    <t>500010164</t>
  </si>
  <si>
    <t>500010165</t>
  </si>
  <si>
    <t>500010167</t>
  </si>
  <si>
    <t>500010168</t>
  </si>
  <si>
    <t>500010169</t>
  </si>
  <si>
    <t>500010170</t>
  </si>
  <si>
    <t>500010171</t>
  </si>
  <si>
    <t>500010172</t>
  </si>
  <si>
    <t>500010194</t>
  </si>
  <si>
    <t>500010195</t>
  </si>
  <si>
    <t>500010196</t>
  </si>
  <si>
    <t>500010206</t>
  </si>
  <si>
    <t>500010309</t>
  </si>
  <si>
    <t>500010180</t>
  </si>
  <si>
    <t>500010184</t>
  </si>
  <si>
    <t>500010173</t>
  </si>
  <si>
    <t>500010310</t>
  </si>
  <si>
    <t>500010200</t>
  </si>
  <si>
    <t>500010207</t>
  </si>
  <si>
    <t>500010174</t>
  </si>
  <si>
    <t>500010175</t>
  </si>
  <si>
    <t>500010176</t>
  </si>
  <si>
    <t>500010177</t>
  </si>
  <si>
    <t>500010178</t>
  </si>
  <si>
    <t>500010179</t>
  </si>
  <si>
    <t>500010181</t>
  </si>
  <si>
    <t>500010185</t>
  </si>
  <si>
    <t>500010186</t>
  </si>
  <si>
    <t>500010187</t>
  </si>
  <si>
    <t>500014187</t>
  </si>
  <si>
    <t>500010188</t>
  </si>
  <si>
    <t>500010189</t>
  </si>
  <si>
    <t>500010190</t>
  </si>
  <si>
    <t>500010191</t>
  </si>
  <si>
    <t>500010193</t>
  </si>
  <si>
    <t>500010199</t>
  </si>
  <si>
    <t>500010197</t>
  </si>
  <si>
    <t>500010204</t>
  </si>
  <si>
    <t>500010311</t>
  </si>
  <si>
    <t>500010312</t>
  </si>
  <si>
    <t>500010214</t>
  </si>
  <si>
    <t>500010236</t>
  </si>
  <si>
    <t>500010237</t>
  </si>
  <si>
    <t>500010228</t>
  </si>
  <si>
    <t>500010198</t>
  </si>
  <si>
    <t>500010313</t>
  </si>
  <si>
    <t>500010201</t>
  </si>
  <si>
    <t>500020021</t>
  </si>
  <si>
    <t>500010202</t>
  </si>
  <si>
    <t>500020020</t>
  </si>
  <si>
    <t>500010314</t>
  </si>
  <si>
    <t>500010203</t>
  </si>
  <si>
    <t>500010235</t>
  </si>
  <si>
    <t>500010215</t>
  </si>
  <si>
    <t>500010218</t>
  </si>
  <si>
    <t>500010219</t>
  </si>
  <si>
    <t>500010374</t>
  </si>
  <si>
    <t>500010375</t>
  </si>
  <si>
    <t>500010376</t>
  </si>
  <si>
    <t>500010377</t>
  </si>
  <si>
    <t>500010378</t>
  </si>
  <si>
    <t>500010205</t>
  </si>
  <si>
    <t>500010379</t>
  </si>
  <si>
    <t>500010380</t>
  </si>
  <si>
    <t>500010381</t>
  </si>
  <si>
    <t>500010149</t>
  </si>
  <si>
    <t>500010150</t>
  </si>
  <si>
    <t>500010151</t>
  </si>
  <si>
    <t>500010152</t>
  </si>
  <si>
    <t>500010232</t>
  </si>
  <si>
    <t>500010382</t>
  </si>
  <si>
    <t>500010220</t>
  </si>
  <si>
    <t>1000</t>
  </si>
  <si>
    <t>500010233</t>
  </si>
  <si>
    <t>500010303</t>
  </si>
  <si>
    <t>500010399</t>
  </si>
  <si>
    <t>500010385</t>
  </si>
  <si>
    <t>500010386</t>
  </si>
  <si>
    <t>CASH FLOW FROM OPERATIONS</t>
  </si>
  <si>
    <t>CASH FLOW FROM INVESTMENTS</t>
  </si>
  <si>
    <t>CASH FLOW FROM FINANCING</t>
  </si>
  <si>
    <t>IN</t>
  </si>
  <si>
    <t>OUT</t>
  </si>
  <si>
    <t>BALANCE</t>
  </si>
  <si>
    <t>TOTAL BALANCE</t>
  </si>
  <si>
    <t>Items</t>
  </si>
  <si>
    <t>ItemsExtra</t>
  </si>
  <si>
    <t>VAT</t>
  </si>
  <si>
    <t>Months</t>
  </si>
  <si>
    <t>SUBTOTAL BALANCE</t>
  </si>
  <si>
    <t>Income (separately calculated)</t>
  </si>
  <si>
    <t>VAT taxable</t>
  </si>
  <si>
    <t>VAT non-taxable</t>
  </si>
  <si>
    <t>monthly shift</t>
  </si>
  <si>
    <t>no shift</t>
  </si>
  <si>
    <t>Other expenses</t>
  </si>
  <si>
    <t>Salary</t>
  </si>
  <si>
    <t>Income Statement</t>
  </si>
  <si>
    <t>Total</t>
  </si>
  <si>
    <t>Поступило по инвестиционной деятельности, Total, из них:</t>
  </si>
  <si>
    <t>Centralized</t>
  </si>
  <si>
    <t>Decentralized</t>
  </si>
  <si>
    <t>НAprавлено по инвестиционной деятельности, Total, из них:</t>
  </si>
  <si>
    <t>Dec 2021</t>
  </si>
  <si>
    <t>OPERATIONS</t>
  </si>
  <si>
    <t>TOTAL</t>
  </si>
  <si>
    <t>INVESTMENTS</t>
  </si>
  <si>
    <t>salary</t>
  </si>
  <si>
    <t>E</t>
  </si>
  <si>
    <t>BX</t>
  </si>
  <si>
    <t>CB</t>
  </si>
  <si>
    <t>BD</t>
  </si>
  <si>
    <t>D</t>
  </si>
  <si>
    <t>T</t>
  </si>
  <si>
    <t>F</t>
  </si>
  <si>
    <t>G</t>
  </si>
  <si>
    <t>Наименование</t>
  </si>
  <si>
    <t>IS_Item_500010001</t>
  </si>
  <si>
    <t>IS_Item_500010011</t>
  </si>
  <si>
    <t>IS_Item_500 010 315</t>
  </si>
  <si>
    <t>IS_Item_500010316</t>
  </si>
  <si>
    <t>IS_Item_500010317</t>
  </si>
  <si>
    <t>IS_Item_500010318</t>
  </si>
  <si>
    <t>IS_Item_500010319</t>
  </si>
  <si>
    <t>IS_Item_500010320</t>
  </si>
  <si>
    <t>IS_Item_500010321</t>
  </si>
  <si>
    <t>IS_Item_500010322</t>
  </si>
  <si>
    <t>IS_Item_500010323</t>
  </si>
  <si>
    <t>IS_Item_500010324</t>
  </si>
  <si>
    <t>IS_Item_500010325</t>
  </si>
  <si>
    <t>IS_Item_500010326</t>
  </si>
  <si>
    <t>IS_Item_500010327</t>
  </si>
  <si>
    <t>IS_Item_500010328</t>
  </si>
  <si>
    <t>IS_Item_500010329</t>
  </si>
  <si>
    <t>IS_Item_500010330</t>
  </si>
  <si>
    <t>IS_Item_500010331</t>
  </si>
  <si>
    <t>IS_Item_500010332</t>
  </si>
  <si>
    <t>IS_Item_500010385</t>
  </si>
  <si>
    <t>IS_Item_500010386</t>
  </si>
  <si>
    <t>IS_Item_500010333</t>
  </si>
  <si>
    <t>IS_Item_500010334</t>
  </si>
  <si>
    <t>IS_Item_500010335</t>
  </si>
  <si>
    <t>IS_Item_500010336</t>
  </si>
  <si>
    <t>IS_Item_500010057</t>
  </si>
  <si>
    <t>IS_Item_500010337</t>
  </si>
  <si>
    <t>IS_Item_500010338</t>
  </si>
  <si>
    <t>IS_Item_500010339</t>
  </si>
  <si>
    <t>IS_Item_500010340</t>
  </si>
  <si>
    <t>IS_Item_500010341</t>
  </si>
  <si>
    <t>IS_Item_500010342</t>
  </si>
  <si>
    <t>IS_Item_500010343</t>
  </si>
  <si>
    <t>IS_Item_500010344</t>
  </si>
  <si>
    <t>IS_Item_500010345</t>
  </si>
  <si>
    <t>IS_Item_500010346</t>
  </si>
  <si>
    <t>IS_Item_500010010</t>
  </si>
  <si>
    <t>IS_Item_500011043</t>
  </si>
  <si>
    <t>IS_Item_500010347</t>
  </si>
  <si>
    <t>IS_Item_500010348</t>
  </si>
  <si>
    <t>IS_Item_500010349</t>
  </si>
  <si>
    <t>IS_Item_500010044</t>
  </si>
  <si>
    <t>IS_Item_500010350</t>
  </si>
  <si>
    <t>IS_Item_500010351</t>
  </si>
  <si>
    <t>IS_Item_500010352</t>
  </si>
  <si>
    <t>IS_Item_500010353</t>
  </si>
  <si>
    <t>IS_Item_500010354</t>
  </si>
  <si>
    <t>IS_Item_500010355</t>
  </si>
  <si>
    <t>IS_Item_500010356</t>
  </si>
  <si>
    <t>IS_Item_500010357</t>
  </si>
  <si>
    <t>IS_Item_500010358</t>
  </si>
  <si>
    <t>IS_Item_500010359</t>
  </si>
  <si>
    <t>IS_Item_500010360</t>
  </si>
  <si>
    <t>IS_Item_500010087</t>
  </si>
  <si>
    <t>IS_Item_500010077</t>
  </si>
  <si>
    <t>IS_Item_500010361</t>
  </si>
  <si>
    <t>IS_Item_500010362</t>
  </si>
  <si>
    <t>IS_Item_500010363</t>
  </si>
  <si>
    <t>IS_Item_500010074</t>
  </si>
  <si>
    <t>IS_Item_500010364</t>
  </si>
  <si>
    <t>IS_Item_500010365</t>
  </si>
  <si>
    <t>IS_Item_500010366</t>
  </si>
  <si>
    <t>IS_Item_500010367</t>
  </si>
  <si>
    <t>IS_Item_500010368</t>
  </si>
  <si>
    <t>IS_Item_500010369</t>
  </si>
  <si>
    <t>IS_Item_500010370</t>
  </si>
  <si>
    <t>IS_Item_500010371</t>
  </si>
  <si>
    <t>IS_Item_500010372</t>
  </si>
  <si>
    <t>IS_Item_500010373</t>
  </si>
  <si>
    <t>IS_Item_500010091</t>
  </si>
  <si>
    <t>IS_Item_500010093</t>
  </si>
  <si>
    <t>IS_Item_500010094</t>
  </si>
  <si>
    <t>IS_Item_500010095</t>
  </si>
  <si>
    <t>IS_Item_500010096</t>
  </si>
  <si>
    <t>IS_Item_500010097</t>
  </si>
  <si>
    <t>IS_Item_500010098</t>
  </si>
  <si>
    <t>IS_Item_500010099</t>
  </si>
  <si>
    <t>IS_Item_500010100</t>
  </si>
  <si>
    <t>IS_Item_500010101</t>
  </si>
  <si>
    <t>IS_Item_500010102</t>
  </si>
  <si>
    <t>IS_Item_500010103</t>
  </si>
  <si>
    <t>IS_Item_500010104</t>
  </si>
  <si>
    <t>IS_Item_500010234</t>
  </si>
  <si>
    <t>IS_Item_500010105</t>
  </si>
  <si>
    <t>IS_Item_500010106</t>
  </si>
  <si>
    <t>IS_Item_500010107</t>
  </si>
  <si>
    <t>IS_Item_500010108</t>
  </si>
  <si>
    <t>IS_Item_500010109</t>
  </si>
  <si>
    <t>IS_Item_500010304</t>
  </si>
  <si>
    <t>IS_Item_500010110</t>
  </si>
  <si>
    <t>IS_Item_500010111</t>
  </si>
  <si>
    <t>IS_Item_500010112</t>
  </si>
  <si>
    <t>IS_Item_500010118</t>
  </si>
  <si>
    <t>IS_Item_500010122</t>
  </si>
  <si>
    <t>IS_Item_500010123</t>
  </si>
  <si>
    <t>IS_Item_500010124</t>
  </si>
  <si>
    <t>IS_Item_500010125</t>
  </si>
  <si>
    <t>IS_Item_500010126</t>
  </si>
  <si>
    <t>IS_Item_500010127</t>
  </si>
  <si>
    <t>IS_Item_500010128</t>
  </si>
  <si>
    <t>IS_Item_500010227</t>
  </si>
  <si>
    <t>IS_Item_501370070</t>
  </si>
  <si>
    <t>IS_Item_501370061</t>
  </si>
  <si>
    <t>IS_Item_500010208</t>
  </si>
  <si>
    <t>IS_Item_500010305</t>
  </si>
  <si>
    <t>IS_Item_500020037</t>
  </si>
  <si>
    <t>IS_Item_500010129</t>
  </si>
  <si>
    <t>IS_Item_500010306</t>
  </si>
  <si>
    <t>IS_Item_500010130</t>
  </si>
  <si>
    <t>IS_Item_500010166</t>
  </si>
  <si>
    <t>IS_Item_500010131</t>
  </si>
  <si>
    <t>IS_Item_500010132</t>
  </si>
  <si>
    <t>IS_Item_500010307</t>
  </si>
  <si>
    <t>IS_Item_500010133</t>
  </si>
  <si>
    <t>IS_Item_500010308</t>
  </si>
  <si>
    <t>IS_Item_500010134</t>
  </si>
  <si>
    <t>IS_Item_500010135</t>
  </si>
  <si>
    <t>IS_Item_500011135</t>
  </si>
  <si>
    <t>IS_Item_500010136</t>
  </si>
  <si>
    <t>IS_Item_500010137</t>
  </si>
  <si>
    <t>IS_Item_500010138</t>
  </si>
  <si>
    <t>IS_Item_500010139</t>
  </si>
  <si>
    <t>IS_Item_500010147</t>
  </si>
  <si>
    <t>IS_Item_500010146</t>
  </si>
  <si>
    <t>IS_Item_500010140</t>
  </si>
  <si>
    <t>IS_Item_500010141</t>
  </si>
  <si>
    <t>IS_Item_500010145</t>
  </si>
  <si>
    <t>IS_Item_500010144</t>
  </si>
  <si>
    <t>IS_Item_500010142</t>
  </si>
  <si>
    <t>IS_Item_500010143</t>
  </si>
  <si>
    <t>IS_Item_500010148</t>
  </si>
  <si>
    <t>IS_Item_500010153</t>
  </si>
  <si>
    <t>IS_Item_500010156</t>
  </si>
  <si>
    <t>IS_Item_500010157</t>
  </si>
  <si>
    <t>IS_Item_500010158</t>
  </si>
  <si>
    <t>IS_Item_500010159</t>
  </si>
  <si>
    <t>IS_Item_500010160</t>
  </si>
  <si>
    <t>IS_Item_500010161</t>
  </si>
  <si>
    <t>IS_Item_500010162</t>
  </si>
  <si>
    <t>IS_Item_500010163</t>
  </si>
  <si>
    <t>IS_Item_500010164</t>
  </si>
  <si>
    <t>IS_Item_500010165</t>
  </si>
  <si>
    <t>IS_Item_500010167</t>
  </si>
  <si>
    <t>IS_Item_500010168</t>
  </si>
  <si>
    <t>IS_Item_500010169</t>
  </si>
  <si>
    <t>IS_Item_500010170</t>
  </si>
  <si>
    <t>IS_Item_500010171</t>
  </si>
  <si>
    <t>IS_Item_500010172</t>
  </si>
  <si>
    <t>IS_Item_500010194</t>
  </si>
  <si>
    <t>IS_Item_500010195</t>
  </si>
  <si>
    <t>IS_Item_500010196</t>
  </si>
  <si>
    <t>IS_Item_500010206</t>
  </si>
  <si>
    <t>IS_Item_500010309</t>
  </si>
  <si>
    <t>IS_Item_500010180</t>
  </si>
  <si>
    <t>IS_Item_500010184</t>
  </si>
  <si>
    <t>IS_Item_500010173</t>
  </si>
  <si>
    <t>IS_Item_500010310</t>
  </si>
  <si>
    <t>IS_Item_500010200</t>
  </si>
  <si>
    <t>IS_Item_500010207</t>
  </si>
  <si>
    <t>IS_Item_500010174</t>
  </si>
  <si>
    <t>IS_Item_500010175</t>
  </si>
  <si>
    <t>IS_Item_500010176</t>
  </si>
  <si>
    <t>IS_Item_500010177</t>
  </si>
  <si>
    <t>IS_Item_500010178</t>
  </si>
  <si>
    <t>IS_Item_500010179</t>
  </si>
  <si>
    <t>IS_Item_500010181</t>
  </si>
  <si>
    <t>IS_Item_500010185</t>
  </si>
  <si>
    <t>IS_Item_500010186</t>
  </si>
  <si>
    <t>IS_Item_500010187</t>
  </si>
  <si>
    <t>IS_Item_500014187</t>
  </si>
  <si>
    <t>IS_Item_500010188</t>
  </si>
  <si>
    <t>IS_Item_500010189</t>
  </si>
  <si>
    <t>IS_Item_500010190</t>
  </si>
  <si>
    <t>IS_Item_500010191</t>
  </si>
  <si>
    <t>IS_Item_500010193</t>
  </si>
  <si>
    <t>IS_Item_500010199</t>
  </si>
  <si>
    <t>IS_Item_500010197</t>
  </si>
  <si>
    <t>IS_Item_500010204</t>
  </si>
  <si>
    <t>IS_Item_500010311</t>
  </si>
  <si>
    <t>IS_Item_500010312</t>
  </si>
  <si>
    <t>IS_Item_500010214</t>
  </si>
  <si>
    <t>IS_Item_500010236</t>
  </si>
  <si>
    <t>IS_Item_500010237</t>
  </si>
  <si>
    <t>IS_Item_500010228</t>
  </si>
  <si>
    <t>IS_Item_500010198</t>
  </si>
  <si>
    <t>IS_Item_500010313</t>
  </si>
  <si>
    <t>IS_Item_500010201</t>
  </si>
  <si>
    <t>IS_Item_500020021</t>
  </si>
  <si>
    <t>IS_Item_500010202</t>
  </si>
  <si>
    <t>IS_Item_500020020</t>
  </si>
  <si>
    <t>IS_Item_500010314</t>
  </si>
  <si>
    <t>IS_Item_500010203</t>
  </si>
  <si>
    <t>IS_Item_500010235</t>
  </si>
  <si>
    <t>IS_Item_500010215</t>
  </si>
  <si>
    <t>IS_Item_500010218</t>
  </si>
  <si>
    <t>IS_Item_500010219</t>
  </si>
  <si>
    <t>IS_Item_500010374</t>
  </si>
  <si>
    <t>IS_Item_500010375</t>
  </si>
  <si>
    <t>IS_Item_500010376</t>
  </si>
  <si>
    <t>IS_Item_500010377</t>
  </si>
  <si>
    <t>IS_Item_500010378</t>
  </si>
  <si>
    <t>IS_Item_500010205</t>
  </si>
  <si>
    <t>IS_Item_500010379</t>
  </si>
  <si>
    <t>IS_Item_500010380</t>
  </si>
  <si>
    <t>IS_Item_500010381</t>
  </si>
  <si>
    <t>IS_Item_500010149</t>
  </si>
  <si>
    <t>IS_Item_500010150</t>
  </si>
  <si>
    <t>IS_Item_500010151</t>
  </si>
  <si>
    <t>IS_Item_500010152</t>
  </si>
  <si>
    <t>IS_Item_500010232</t>
  </si>
  <si>
    <t>IS_Item_500010382</t>
  </si>
  <si>
    <t>IS_Item_500010220</t>
  </si>
  <si>
    <t>IS_Item_1000</t>
  </si>
  <si>
    <t>IS_Item_500010233</t>
  </si>
  <si>
    <t>IS_Item_500010303</t>
  </si>
  <si>
    <t>IS_Item_500010399</t>
  </si>
  <si>
    <t>CFItem_1.1</t>
  </si>
  <si>
    <t>CFItem_1.1.1</t>
  </si>
  <si>
    <t>CFItem_1.1.2</t>
  </si>
  <si>
    <t>CFItem_1.2</t>
  </si>
  <si>
    <t>CFItem_1.2.1</t>
  </si>
  <si>
    <t>CFItem_1.2.2</t>
  </si>
  <si>
    <t>CFItem_1.3</t>
  </si>
  <si>
    <t>CFItem_1.4</t>
  </si>
  <si>
    <t>CFItem_1.4.1</t>
  </si>
  <si>
    <t>CFItem_1.4.2</t>
  </si>
  <si>
    <t>CFItem_1.5</t>
  </si>
  <si>
    <t>CFItem_1.6</t>
  </si>
  <si>
    <t>CFItem_2.1</t>
  </si>
  <si>
    <t>CFItem_2.2</t>
  </si>
  <si>
    <t>CFItem_2.3</t>
  </si>
  <si>
    <t>CFItem_2.4</t>
  </si>
  <si>
    <t>CFItem_2.5</t>
  </si>
  <si>
    <t>CFItem_2.5.1</t>
  </si>
  <si>
    <t>CFItem_2.5.2</t>
  </si>
  <si>
    <t>CFItem_2.6</t>
  </si>
  <si>
    <t>CFItem_2.7</t>
  </si>
  <si>
    <t>CFItem_2.7.1</t>
  </si>
  <si>
    <t>CFItem_2.7.2</t>
  </si>
  <si>
    <t>CFItem_2.8</t>
  </si>
  <si>
    <t>CFItem_2.9</t>
  </si>
  <si>
    <t>CFItem_</t>
  </si>
  <si>
    <t>CFItem_2.9.2</t>
  </si>
  <si>
    <t>CFItem_2.10</t>
  </si>
  <si>
    <t>CFItem_2.11</t>
  </si>
  <si>
    <t>CFItem_2.12</t>
  </si>
  <si>
    <t>CFItem_2.13</t>
  </si>
  <si>
    <t>CFItem_2.14</t>
  </si>
  <si>
    <t>CFItem_2.15</t>
  </si>
  <si>
    <t>CFItem_2.16</t>
  </si>
  <si>
    <t>CFItem_2.17</t>
  </si>
  <si>
    <t>CFItem_5.4.1</t>
  </si>
  <si>
    <t>CFItem_5.4.2</t>
  </si>
  <si>
    <t>2021</t>
  </si>
  <si>
    <t>I quarter 2021</t>
  </si>
  <si>
    <t>Jan 2021</t>
  </si>
  <si>
    <t>Feb 2021</t>
  </si>
  <si>
    <t>Mar 2021</t>
  </si>
  <si>
    <t>II quarter 2021</t>
  </si>
  <si>
    <t>Apr 2021</t>
  </si>
  <si>
    <t>May 2021</t>
  </si>
  <si>
    <t>Jun 2021</t>
  </si>
  <si>
    <t>III quarter 2021</t>
  </si>
  <si>
    <t>Jul 2021</t>
  </si>
  <si>
    <t>Aug 2021</t>
  </si>
  <si>
    <t>Sep 2021</t>
  </si>
  <si>
    <t>IV quarter 2021</t>
  </si>
  <si>
    <t>Oct 2021</t>
  </si>
  <si>
    <t>Nov 2021</t>
  </si>
  <si>
    <t>Dec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</si>
</sst>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42">
    <numFmt numFmtId="164" formatCode="_(* #,##0_);_(* \(#,##0\);_(* &quot;-&quot;_);_(@_)"/>
    <numFmt numFmtId="165" formatCode="_(* #,##0.00_);_(* \(#,##0.00\);_(* &quot;-&quot;??_);_(@_)"/>
    <numFmt numFmtId="166" formatCode="#,##0.00_ ;[Red]\-#,##0.00\ ;&quot;&quot;"/>
    <numFmt numFmtId="167" formatCode="_(&quot;$&quot;* #,##0_);_(&quot;$&quot;* \(#,##0\);_(&quot;$&quot;* &quot;-&quot;_);_(@_)"/>
    <numFmt numFmtId="168" formatCode="_-* #,##0\ &quot;d.&quot;_-;\-* #,##0\ &quot;d.&quot;_-;_-* &quot;-&quot;\ &quot;d.&quot;_-;_-@_-"/>
    <numFmt numFmtId="169" formatCode="_-* #,##0\ &quot;đ.&quot;_-;\-* #,##0\ &quot;đ.&quot;_-;_-* &quot;-&quot;\ &quot;đ.&quot;_-;_-@_-"/>
    <numFmt numFmtId="170" formatCode="_-* #,##0.00\ &quot;d.&quot;_-;\-* #,##0.00\ &quot;d.&quot;_-;_-* &quot;-&quot;??\ &quot;d.&quot;_-;_-@_-"/>
    <numFmt numFmtId="171" formatCode="_-* #,##0.00\ &quot;đ.&quot;_-;\-* #,##0.00\ &quot;đ.&quot;_-;_-* &quot;-&quot;??\ &quot;đ.&quot;_-;_-@_-"/>
    <numFmt numFmtId="172" formatCode="_(&quot;$&quot;* #,##0.00_);_(&quot;$&quot;* \(#,##0.00\);_(&quot;$&quot;* &quot;-&quot;??_);_(@_)"/>
    <numFmt numFmtId="173" formatCode="#,##0.0"/>
    <numFmt numFmtId="174" formatCode="&quot;$&quot;#,##0_);[Red]\(&quot;$&quot;#,##0\)"/>
    <numFmt numFmtId="175" formatCode="\$#,##0_);[Red]&quot;($&quot;#,##0\)"/>
    <numFmt numFmtId="176" formatCode="_-* #,##0.00&quot;р.&quot;_-;\-* #,##0.00&quot;р.&quot;_-;_-* &quot;-&quot;??&quot;р.&quot;_-;_-@_-"/>
    <numFmt numFmtId="177" formatCode="_-* #,##0.00[$€-1]_-;\-* #,##0.00[$€-1]_-;_-* \-??[$€-1]_-"/>
    <numFmt numFmtId="178" formatCode="_([$€-2]* #,##0.00_);_([$€-2]* \(#,##0.00\);_([$€-2]* &quot;-&quot;??_)"/>
    <numFmt numFmtId="179" formatCode="0.00\ ;\-0.00\ ;&quot;- &quot;"/>
    <numFmt numFmtId="180" formatCode="#,##0_ ;\(#,##0\)_-;&quot;-&quot;"/>
    <numFmt numFmtId="181" formatCode="mmm\-yyyy"/>
    <numFmt numFmtId="182" formatCode="0.00_)"/>
    <numFmt numFmtId="183" formatCode="#,##0_);\-#,##0_);\-_)"/>
    <numFmt numFmtId="184" formatCode="#,##0.00_);\-#,##0.00_);\-_)"/>
    <numFmt numFmtId="185" formatCode="_-* #,##0\ _d_._-;\-* #,##0\ _d_._-;_-* &quot;-&quot;\ _d_._-;_-@_-"/>
    <numFmt numFmtId="186" formatCode="_-* #,##0.00\ _d_._-;\-* #,##0.00\ _d_._-;_-* &quot;-&quot;??\ _d_._-;_-@_-"/>
    <numFmt numFmtId="187" formatCode="_-* #,##0\ _đ_._-;\-* #,##0\ _đ_._-;_-* &quot;-&quot;\ _đ_._-;_-@_-"/>
    <numFmt numFmtId="188" formatCode="_-* #,##0.00\ _đ_._-;\-* #,##0.00\ _đ_._-;_-* &quot;-&quot;??\ _đ_._-;_-@_-"/>
    <numFmt numFmtId="189" formatCode="_(* #,##0.\-\-_);_(* \(#,##0.\-\-\);_(* &quot;-&quot;??_);_(@_)"/>
    <numFmt numFmtId="190" formatCode="#,##0.0_);\-#,##0.0_);\-_)"/>
    <numFmt numFmtId="191" formatCode="0_%_);\(0\)_%;0_%_);@_%_)"/>
    <numFmt numFmtId="192" formatCode="_-* #,##0.00_р_._-;\-* #,##0.00_р_._-;_-* &quot;-&quot;??_р_._-;_-@_-"/>
    <numFmt numFmtId="193" formatCode="[$$-409]#,##0"/>
    <numFmt numFmtId="194" formatCode="#,##0_ ;[Red]\-#,##0\ "/>
    <numFmt numFmtId="195" formatCode="\ #,##0&quot;р. &quot;;\-#,##0&quot;р. &quot;;&quot; -р. &quot;;@\ "/>
    <numFmt numFmtId="196" formatCode="_-* #,##0.00&quot;р.&quot;_-;\-* #,##0.00&quot;р.&quot;_-;_-* \-??&quot;р.&quot;_-;_-@_-"/>
    <numFmt numFmtId="197" formatCode="0_)"/>
    <numFmt numFmtId="198" formatCode="_-* #,##0_р_._-;\-* #,##0_р_._-;_-* \-_р_._-;_-@_-"/>
    <numFmt numFmtId="199" formatCode="_-* #,##0.00_р_._-;\-* #,##0.00_р_._-;_-* \-??_р_._-;_-@_-"/>
    <numFmt numFmtId="200" formatCode="_(* #,##0.00_);_(* \(#,##0.00\);_(* \-??_);_(@_)"/>
    <numFmt numFmtId="201" formatCode="\ #,##0.00&quot;    &quot;;\-#,##0.00&quot;    &quot;;&quot; -&quot;#&quot;    &quot;;@\ "/>
    <numFmt numFmtId="202" formatCode="_-* #,##0.00_-;\-* #,##0.00_-;_-* &quot;-&quot;??_-;_-@_-"/>
    <numFmt numFmtId="203" formatCode="#,##0.0_ ;[Red]\-#,##0.0\ ;&quot;&quot;"/>
    <numFmt numFmtId="204" formatCode="#,##0.00_ ;[Red]\-#,##0.00\ "/>
    <numFmt numFmtId="205" formatCode="#,##0.0;[Red]\-#,##0.0;&quot;&quot;"/>
  </numFmts>
  <fonts count="292">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24"/>
      <color theme="1"/>
      <name val="Calibri"/>
      <family val="2"/>
      <charset val="204"/>
      <scheme val="minor"/>
    </font>
    <font>
      <b/>
      <u/>
      <sz val="11"/>
      <color theme="1"/>
      <name val="Calibri"/>
      <family val="2"/>
      <charset val="204"/>
      <scheme val="minor"/>
    </font>
    <font>
      <i/>
      <sz val="11"/>
      <color theme="1"/>
      <name val="Calibri"/>
      <family val="2"/>
      <charset val="204"/>
      <scheme val="minor"/>
    </font>
    <font>
      <b/>
      <i/>
      <sz val="11"/>
      <color theme="1"/>
      <name val="Calibri"/>
      <family val="2"/>
      <charset val="204"/>
      <scheme val="minor"/>
    </font>
    <font>
      <sz val="9"/>
      <color theme="1"/>
      <name val="Calibri"/>
      <family val="2"/>
      <charset val="204"/>
      <scheme val="minor"/>
    </font>
    <font>
      <b/>
      <sz val="9"/>
      <color theme="1"/>
      <name val="Calibri"/>
      <family val="2"/>
      <charset val="204"/>
      <scheme val="minor"/>
    </font>
    <font>
      <i/>
      <sz val="9"/>
      <color theme="1"/>
      <name val="Calibri"/>
      <family val="2"/>
      <charset val="204"/>
      <scheme val="minor"/>
    </font>
    <font>
      <b/>
      <i/>
      <sz val="9"/>
      <color theme="1"/>
      <name val="Calibri"/>
      <family val="2"/>
      <charset val="204"/>
      <scheme val="minor"/>
    </font>
    <font>
      <sz val="10"/>
      <name val="Arial Cyr"/>
      <charset val="204"/>
    </font>
    <font>
      <sz val="10"/>
      <name val="Arial"/>
      <family val="2"/>
      <charset val="204"/>
    </font>
    <font>
      <sz val="10"/>
      <name val="Arial"/>
      <family val="2"/>
    </font>
    <font>
      <sz val="10"/>
      <name val="Helv"/>
      <charset val="204"/>
    </font>
    <font>
      <sz val="10"/>
      <name val="Helv"/>
    </font>
    <font>
      <sz val="10"/>
      <name val="Courier"/>
      <family val="1"/>
      <charset val="204"/>
    </font>
    <font>
      <sz val="10"/>
      <name val="Times New Roman Cyr"/>
      <family val="1"/>
      <charset val="204"/>
    </font>
    <font>
      <sz val="10"/>
      <color indexed="64"/>
      <name val="Times New Roman"/>
      <family val="1"/>
      <charset val="204"/>
    </font>
    <font>
      <sz val="10"/>
      <name val="Arial Cyr"/>
      <family val="2"/>
      <charset val="204"/>
    </font>
    <font>
      <sz val="10"/>
      <name val="Helv"/>
      <charset val="238"/>
    </font>
    <font>
      <sz val="10"/>
      <color indexed="9"/>
      <name val="Arial"/>
      <family val="2"/>
    </font>
    <font>
      <b/>
      <sz val="10"/>
      <name val="Arial"/>
      <family val="2"/>
    </font>
    <font>
      <i/>
      <sz val="10"/>
      <color indexed="13"/>
      <name val="Arial"/>
      <family val="2"/>
    </font>
    <font>
      <i/>
      <sz val="10"/>
      <name val="Arial"/>
      <family val="2"/>
    </font>
    <font>
      <sz val="10"/>
      <color indexed="13"/>
      <name val="Arial"/>
      <family val="2"/>
    </font>
    <font>
      <b/>
      <i/>
      <sz val="10"/>
      <name val="Arial"/>
      <family val="2"/>
      <charset val="204"/>
    </font>
    <font>
      <b/>
      <i/>
      <sz val="9"/>
      <name val="Arial"/>
      <family val="2"/>
    </font>
    <font>
      <b/>
      <sz val="9"/>
      <name val="Arial"/>
      <family val="2"/>
    </font>
    <font>
      <sz val="8"/>
      <name val="Arial"/>
      <family val="2"/>
    </font>
    <font>
      <sz val="10"/>
      <name val="Helv"/>
      <family val="2"/>
    </font>
    <font>
      <u/>
      <sz val="10"/>
      <color indexed="12"/>
      <name val="Arial Cyr"/>
      <charset val="204"/>
    </font>
    <font>
      <b/>
      <sz val="10"/>
      <name val="Times New Roman"/>
      <family val="1"/>
      <charset val="204"/>
    </font>
    <font>
      <u/>
      <sz val="10"/>
      <color indexed="36"/>
      <name val="Arial Cyr"/>
      <charset val="204"/>
    </font>
    <font>
      <sz val="10"/>
      <name val="Helv"/>
      <family val="2"/>
      <charset val="204"/>
    </font>
    <font>
      <sz val="10"/>
      <color indexed="8"/>
      <name val="MS Sans Serif"/>
      <family val="2"/>
      <charset val="204"/>
    </font>
    <font>
      <sz val="1"/>
      <color indexed="8"/>
      <name val="Courier"/>
      <family val="3"/>
    </font>
    <font>
      <b/>
      <sz val="1"/>
      <color indexed="8"/>
      <name val="Courier"/>
      <family val="3"/>
    </font>
    <font>
      <b/>
      <u/>
      <sz val="10"/>
      <name val="Times New Roman"/>
      <family val="1"/>
      <charset val="204"/>
    </font>
    <font>
      <sz val="10"/>
      <name val="MS Sans Serif"/>
      <family val="2"/>
      <charset val="204"/>
    </font>
    <font>
      <b/>
      <sz val="11"/>
      <name val="Arial"/>
      <family val="2"/>
    </font>
    <font>
      <b/>
      <sz val="10"/>
      <name val="Pragmatica"/>
      <charset val="204"/>
    </font>
    <font>
      <b/>
      <i/>
      <sz val="10"/>
      <name val="Times New Roman"/>
      <family val="1"/>
      <charset val="204"/>
    </font>
    <font>
      <sz val="11"/>
      <color indexed="8"/>
      <name val="Calibri"/>
      <family val="2"/>
      <charset val="204"/>
    </font>
    <font>
      <sz val="11"/>
      <color indexed="8"/>
      <name val="Calibri"/>
      <family val="2"/>
    </font>
    <font>
      <sz val="12"/>
      <color theme="1"/>
      <name val="Times New Roman"/>
      <family val="2"/>
      <charset val="204"/>
    </font>
    <font>
      <sz val="10"/>
      <color indexed="8"/>
      <name val="Arial Cyr"/>
      <family val="2"/>
      <charset val="204"/>
    </font>
    <font>
      <b/>
      <sz val="11"/>
      <color indexed="9"/>
      <name val="Arial"/>
      <family val="2"/>
    </font>
    <font>
      <sz val="11"/>
      <color indexed="9"/>
      <name val="Calibri"/>
      <family val="2"/>
      <charset val="204"/>
    </font>
    <font>
      <sz val="11"/>
      <color indexed="9"/>
      <name val="Calibri"/>
      <family val="2"/>
    </font>
    <font>
      <sz val="10"/>
      <color indexed="9"/>
      <name val="Arial Cyr"/>
      <family val="2"/>
      <charset val="204"/>
    </font>
    <font>
      <sz val="12"/>
      <color theme="0"/>
      <name val="Times New Roman"/>
      <family val="2"/>
      <charset val="204"/>
    </font>
    <font>
      <sz val="9"/>
      <name val="AGaramond"/>
    </font>
    <font>
      <b/>
      <sz val="10"/>
      <name val="Arial"/>
      <family val="2"/>
      <charset val="204"/>
    </font>
    <font>
      <b/>
      <sz val="11"/>
      <color indexed="63"/>
      <name val="Calibri"/>
      <family val="2"/>
    </font>
    <font>
      <sz val="11"/>
      <color indexed="20"/>
      <name val="Calibri"/>
      <family val="2"/>
      <charset val="204"/>
    </font>
    <font>
      <sz val="11"/>
      <color indexed="16"/>
      <name val="Calibri"/>
      <family val="2"/>
    </font>
    <font>
      <b/>
      <sz val="12"/>
      <color indexed="13"/>
      <name val="Arial"/>
      <family val="2"/>
    </font>
    <font>
      <sz val="8"/>
      <color indexed="13"/>
      <name val="Arial"/>
      <family val="2"/>
    </font>
    <font>
      <b/>
      <sz val="11"/>
      <color indexed="52"/>
      <name val="Calibri"/>
      <family val="2"/>
    </font>
    <font>
      <u/>
      <sz val="10"/>
      <color indexed="36"/>
      <name val="Arial"/>
      <family val="2"/>
      <charset val="204"/>
    </font>
    <font>
      <sz val="10"/>
      <color indexed="12"/>
      <name val="Palatino"/>
      <family val="1"/>
    </font>
    <font>
      <sz val="8"/>
      <name val="Times New Roman"/>
      <family val="1"/>
    </font>
    <font>
      <sz val="10"/>
      <color indexed="8"/>
      <name val="Arial"/>
      <family val="2"/>
    </font>
    <font>
      <b/>
      <sz val="11"/>
      <color indexed="52"/>
      <name val="Calibri"/>
      <family val="2"/>
      <charset val="204"/>
    </font>
    <font>
      <b/>
      <sz val="11"/>
      <color indexed="53"/>
      <name val="Calibri"/>
      <family val="2"/>
    </font>
    <font>
      <b/>
      <sz val="11"/>
      <color indexed="9"/>
      <name val="Calibri"/>
      <family val="2"/>
      <charset val="204"/>
    </font>
    <font>
      <b/>
      <sz val="11"/>
      <color indexed="9"/>
      <name val="Calibri"/>
      <family val="2"/>
    </font>
    <font>
      <b/>
      <sz val="10"/>
      <color indexed="10"/>
      <name val="Arial"/>
      <family val="2"/>
    </font>
    <font>
      <sz val="10"/>
      <name val="Times New Roman Cyr"/>
      <charset val="204"/>
    </font>
    <font>
      <sz val="12"/>
      <name val="Times New Roman Cyr"/>
      <charset val="204"/>
    </font>
    <font>
      <sz val="8"/>
      <name val="Times New Roman CYR"/>
      <charset val="204"/>
    </font>
    <font>
      <b/>
      <sz val="9"/>
      <color indexed="18"/>
      <name val="Arial"/>
      <family val="2"/>
    </font>
    <font>
      <b/>
      <sz val="8"/>
      <name val="Arial"/>
      <family val="2"/>
    </font>
    <font>
      <sz val="10"/>
      <color indexed="39"/>
      <name val="Century Schoolbook"/>
      <family val="1"/>
    </font>
    <font>
      <i/>
      <sz val="9"/>
      <name val="MS Sans Serif"/>
      <family val="2"/>
      <charset val="204"/>
    </font>
    <font>
      <b/>
      <sz val="14"/>
      <color indexed="8"/>
      <name val="Arial"/>
      <family val="2"/>
    </font>
    <font>
      <sz val="10"/>
      <name val="BERNHARD"/>
      <charset val="204"/>
    </font>
    <font>
      <b/>
      <sz val="11"/>
      <name val="Futuris"/>
    </font>
    <font>
      <sz val="9"/>
      <name val="Arial"/>
      <family val="2"/>
    </font>
    <font>
      <i/>
      <sz val="8"/>
      <name val="Arial CYR"/>
      <family val="2"/>
      <charset val="204"/>
    </font>
    <font>
      <b/>
      <sz val="7"/>
      <color indexed="9"/>
      <name val="Pragmatica"/>
    </font>
    <font>
      <sz val="11"/>
      <color indexed="62"/>
      <name val="Calibri"/>
      <family val="2"/>
    </font>
    <font>
      <b/>
      <sz val="11"/>
      <color indexed="8"/>
      <name val="Calibri"/>
      <family val="2"/>
    </font>
    <font>
      <i/>
      <sz val="11"/>
      <color indexed="23"/>
      <name val="Calibri"/>
      <family val="2"/>
    </font>
    <font>
      <i/>
      <sz val="11"/>
      <color indexed="23"/>
      <name val="Calibri"/>
      <family val="2"/>
      <charset val="204"/>
    </font>
    <font>
      <i/>
      <sz val="10"/>
      <color indexed="23"/>
      <name val="Arial"/>
      <family val="2"/>
    </font>
    <font>
      <sz val="14"/>
      <color indexed="32"/>
      <name val="Times New Roman"/>
      <family val="1"/>
      <charset val="204"/>
    </font>
    <font>
      <sz val="11"/>
      <color indexed="8"/>
      <name val="Arial"/>
      <family val="2"/>
    </font>
    <font>
      <b/>
      <sz val="8"/>
      <color indexed="18"/>
      <name val="Arial"/>
      <family val="2"/>
    </font>
    <font>
      <sz val="8"/>
      <name val="Arial"/>
      <family val="2"/>
      <charset val="204"/>
    </font>
    <font>
      <sz val="9"/>
      <name val="GillSans"/>
    </font>
    <font>
      <sz val="9"/>
      <name val="GillSans Light"/>
    </font>
    <font>
      <sz val="11"/>
      <color indexed="17"/>
      <name val="Calibri"/>
      <family val="2"/>
      <charset val="204"/>
    </font>
    <font>
      <sz val="11"/>
      <color indexed="17"/>
      <name val="Calibri"/>
      <family val="2"/>
    </font>
    <font>
      <i/>
      <sz val="8"/>
      <name val="Times New Roman Cyr"/>
      <family val="1"/>
    </font>
    <font>
      <b/>
      <i/>
      <sz val="8"/>
      <name val="Times New Roman CYR"/>
      <family val="1"/>
      <charset val="204"/>
    </font>
    <font>
      <b/>
      <sz val="7"/>
      <name val="Pragmatica"/>
    </font>
    <font>
      <b/>
      <sz val="14"/>
      <color indexed="9"/>
      <name val="Arial"/>
      <family val="2"/>
    </font>
    <font>
      <b/>
      <sz val="12"/>
      <name val="Arial"/>
      <family val="2"/>
    </font>
    <font>
      <b/>
      <sz val="15"/>
      <color indexed="56"/>
      <name val="Calibri"/>
      <family val="2"/>
      <charset val="204"/>
    </font>
    <font>
      <b/>
      <sz val="15"/>
      <color indexed="62"/>
      <name val="Calibri"/>
      <family val="2"/>
    </font>
    <font>
      <b/>
      <sz val="13"/>
      <color indexed="56"/>
      <name val="Calibri"/>
      <family val="2"/>
      <charset val="204"/>
    </font>
    <font>
      <b/>
      <sz val="13"/>
      <color indexed="62"/>
      <name val="Calibri"/>
      <family val="2"/>
    </font>
    <font>
      <b/>
      <sz val="11"/>
      <color indexed="56"/>
      <name val="Calibri"/>
      <family val="2"/>
      <charset val="204"/>
    </font>
    <font>
      <b/>
      <sz val="11"/>
      <color indexed="62"/>
      <name val="Calibri"/>
      <family val="2"/>
    </font>
    <font>
      <b/>
      <sz val="10"/>
      <color indexed="8"/>
      <name val="Arial"/>
      <family val="2"/>
    </font>
    <font>
      <b/>
      <sz val="12"/>
      <color indexed="8"/>
      <name val="Arial"/>
      <family val="2"/>
    </font>
    <font>
      <b/>
      <sz val="14"/>
      <name val="Arial"/>
      <family val="2"/>
    </font>
    <font>
      <b/>
      <sz val="18"/>
      <name val="ITCCentury Book"/>
      <charset val="204"/>
    </font>
    <font>
      <b/>
      <sz val="14"/>
      <name val="ITCCentury Book"/>
      <charset val="204"/>
    </font>
    <font>
      <u/>
      <sz val="10"/>
      <color indexed="12"/>
      <name val="Arial"/>
      <family val="2"/>
      <charset val="204"/>
    </font>
    <font>
      <sz val="11"/>
      <color indexed="62"/>
      <name val="Calibri"/>
      <family val="2"/>
      <charset val="204"/>
    </font>
    <font>
      <sz val="11"/>
      <color indexed="48"/>
      <name val="Calibri"/>
      <family val="2"/>
    </font>
    <font>
      <sz val="10"/>
      <color indexed="18"/>
      <name val="Arial Narrow"/>
      <family val="2"/>
    </font>
    <font>
      <sz val="12"/>
      <color indexed="8"/>
      <name val="Arial"/>
      <family val="2"/>
    </font>
    <font>
      <sz val="11"/>
      <color indexed="52"/>
      <name val="Calibri"/>
      <family val="2"/>
      <charset val="204"/>
    </font>
    <font>
      <sz val="11"/>
      <color indexed="53"/>
      <name val="Calibri"/>
      <family val="2"/>
    </font>
    <font>
      <b/>
      <i/>
      <sz val="12"/>
      <name val="Academy Italic"/>
    </font>
    <font>
      <sz val="12"/>
      <color indexed="14"/>
      <name val="Arial"/>
      <family val="2"/>
      <charset val="204"/>
    </font>
    <font>
      <i/>
      <sz val="8"/>
      <color indexed="20"/>
      <name val="Arial Cyr"/>
      <family val="2"/>
    </font>
    <font>
      <sz val="11"/>
      <color indexed="60"/>
      <name val="Calibri"/>
      <family val="2"/>
      <charset val="204"/>
    </font>
    <font>
      <sz val="11"/>
      <color indexed="60"/>
      <name val="Calibri"/>
      <family val="2"/>
    </font>
    <font>
      <sz val="7"/>
      <name val="Small Fonts"/>
      <family val="2"/>
      <charset val="204"/>
    </font>
    <font>
      <b/>
      <i/>
      <sz val="16"/>
      <name val="Helv"/>
    </font>
    <font>
      <sz val="10"/>
      <color theme="1"/>
      <name val="Arial"/>
      <family val="2"/>
    </font>
    <font>
      <sz val="10"/>
      <color indexed="10"/>
      <name val="Arial Cyr"/>
      <family val="2"/>
      <charset val="204"/>
    </font>
    <font>
      <sz val="8"/>
      <name val="Helv"/>
      <charset val="204"/>
    </font>
    <font>
      <sz val="8"/>
      <name val="Arial Cyr"/>
      <charset val="204"/>
    </font>
    <font>
      <sz val="12"/>
      <color indexed="8"/>
      <name val="Calibri"/>
      <family val="2"/>
      <charset val="204"/>
    </font>
    <font>
      <sz val="10"/>
      <name val="Arial Narrow"/>
      <family val="2"/>
    </font>
    <font>
      <b/>
      <sz val="10"/>
      <color indexed="63"/>
      <name val="Calibri"/>
      <family val="2"/>
      <charset val="204"/>
    </font>
    <font>
      <b/>
      <sz val="11"/>
      <color indexed="63"/>
      <name val="Calibri"/>
      <family val="2"/>
      <charset val="204"/>
    </font>
    <font>
      <sz val="11"/>
      <color theme="1"/>
      <name val="Calibri"/>
      <family val="2"/>
      <scheme val="minor"/>
    </font>
    <font>
      <sz val="8"/>
      <name val="Arial Cyr"/>
      <family val="2"/>
    </font>
    <font>
      <sz val="8"/>
      <color indexed="32"/>
      <name val="Arial"/>
      <family val="2"/>
    </font>
    <font>
      <b/>
      <sz val="18"/>
      <color indexed="9"/>
      <name val="Arial"/>
      <family val="2"/>
    </font>
    <font>
      <sz val="11"/>
      <color indexed="9"/>
      <name val="Arial"/>
      <family val="2"/>
    </font>
    <font>
      <b/>
      <sz val="8"/>
      <name val="Times New Roman"/>
      <family val="1"/>
      <charset val="204"/>
    </font>
    <font>
      <sz val="10"/>
      <color indexed="8"/>
      <name val="Arial"/>
      <family val="2"/>
      <charset val="204"/>
    </font>
    <font>
      <sz val="8"/>
      <color indexed="8"/>
      <name val="Arial"/>
      <family val="2"/>
      <charset val="204"/>
    </font>
    <font>
      <sz val="7"/>
      <color indexed="8"/>
      <name val="Arial"/>
      <family val="2"/>
      <charset val="204"/>
    </font>
    <font>
      <b/>
      <sz val="10"/>
      <color indexed="8"/>
      <name val="Arial"/>
      <family val="2"/>
      <charset val="204"/>
    </font>
    <font>
      <sz val="5"/>
      <color indexed="8"/>
      <name val="Arial"/>
      <family val="2"/>
      <charset val="204"/>
    </font>
    <font>
      <sz val="8"/>
      <color indexed="8"/>
      <name val="Courier New"/>
      <family val="3"/>
      <charset val="204"/>
    </font>
    <font>
      <i/>
      <u/>
      <sz val="10"/>
      <color indexed="8"/>
      <name val="Arial"/>
      <family val="2"/>
      <charset val="204"/>
    </font>
    <font>
      <b/>
      <sz val="12"/>
      <color indexed="8"/>
      <name val="Arial"/>
      <family val="2"/>
      <charset val="204"/>
    </font>
    <font>
      <i/>
      <sz val="10"/>
      <color indexed="8"/>
      <name val="Arial"/>
      <family val="2"/>
      <charset val="204"/>
    </font>
    <font>
      <b/>
      <sz val="10"/>
      <color indexed="9"/>
      <name val="Times New Roman"/>
      <family val="1"/>
      <charset val="204"/>
    </font>
    <font>
      <sz val="12"/>
      <name val="Arial"/>
      <family val="2"/>
      <charset val="204"/>
    </font>
    <font>
      <sz val="1"/>
      <color indexed="8"/>
      <name val="Arial"/>
      <family val="2"/>
    </font>
    <font>
      <b/>
      <sz val="11"/>
      <color indexed="8"/>
      <name val="Times New Roman"/>
      <family val="1"/>
      <charset val="204"/>
    </font>
    <font>
      <b/>
      <sz val="10"/>
      <color indexed="8"/>
      <name val="Times New Roman"/>
      <family val="1"/>
      <charset val="204"/>
    </font>
    <font>
      <b/>
      <sz val="10"/>
      <color indexed="39"/>
      <name val="Arial"/>
      <family val="2"/>
    </font>
    <font>
      <sz val="8"/>
      <color indexed="62"/>
      <name val="Arial"/>
      <family val="2"/>
    </font>
    <font>
      <b/>
      <i/>
      <sz val="11"/>
      <color indexed="9"/>
      <name val="Arial"/>
      <family val="2"/>
    </font>
    <font>
      <b/>
      <sz val="8"/>
      <color indexed="8"/>
      <name val="Arial"/>
      <family val="2"/>
    </font>
    <font>
      <sz val="12"/>
      <color indexed="8"/>
      <name val="Arial"/>
      <family val="2"/>
      <charset val="204"/>
    </font>
    <font>
      <sz val="11"/>
      <color indexed="8"/>
      <name val="Times New Roman"/>
      <family val="1"/>
      <charset val="204"/>
    </font>
    <font>
      <b/>
      <i/>
      <sz val="22"/>
      <color indexed="15"/>
      <name val="Arial"/>
      <family val="2"/>
      <charset val="204"/>
    </font>
    <font>
      <sz val="11"/>
      <name val="Times New Roman"/>
      <family val="1"/>
      <charset val="204"/>
    </font>
    <font>
      <b/>
      <sz val="12"/>
      <name val="Times New Roman"/>
      <family val="1"/>
      <charset val="204"/>
    </font>
    <font>
      <b/>
      <sz val="11"/>
      <name val="Times New Roman"/>
      <family val="1"/>
      <charset val="204"/>
    </font>
    <font>
      <sz val="10"/>
      <name val="Times New Roman"/>
      <family val="1"/>
      <charset val="204"/>
    </font>
    <font>
      <sz val="8"/>
      <color indexed="8"/>
      <name val="Arial"/>
      <family val="2"/>
    </font>
    <font>
      <sz val="10"/>
      <color indexed="39"/>
      <name val="Arial"/>
      <family val="2"/>
    </font>
    <font>
      <sz val="12"/>
      <color indexed="9"/>
      <name val="Arial"/>
      <family val="2"/>
    </font>
    <font>
      <i/>
      <sz val="12"/>
      <color indexed="9"/>
      <name val="Arial"/>
      <family val="2"/>
    </font>
    <font>
      <sz val="10"/>
      <color indexed="8"/>
      <name val="Times New Roman"/>
      <family val="1"/>
      <charset val="204"/>
    </font>
    <font>
      <i/>
      <sz val="12"/>
      <color indexed="8"/>
      <name val="Arial"/>
      <family val="2"/>
      <charset val="204"/>
    </font>
    <font>
      <i/>
      <sz val="11"/>
      <color indexed="9"/>
      <name val="Arial"/>
      <family val="2"/>
    </font>
    <font>
      <b/>
      <i/>
      <sz val="12"/>
      <color indexed="8"/>
      <name val="Arial"/>
      <family val="2"/>
      <charset val="204"/>
    </font>
    <font>
      <sz val="19"/>
      <color indexed="48"/>
      <name val="Arial"/>
      <family val="2"/>
      <charset val="204"/>
    </font>
    <font>
      <b/>
      <i/>
      <sz val="20"/>
      <color indexed="63"/>
      <name val="Arial"/>
      <family val="2"/>
    </font>
    <font>
      <sz val="19"/>
      <name val="Arial"/>
      <family val="2"/>
    </font>
    <font>
      <sz val="10"/>
      <name val="0"/>
      <charset val="204"/>
    </font>
    <font>
      <sz val="10"/>
      <color indexed="10"/>
      <name val="Arial"/>
      <family val="2"/>
    </font>
    <font>
      <sz val="8"/>
      <color indexed="14"/>
      <name val="Arial"/>
      <family val="2"/>
    </font>
    <font>
      <sz val="11"/>
      <color indexed="20"/>
      <name val="Calibri"/>
      <family val="2"/>
    </font>
    <font>
      <sz val="9"/>
      <color indexed="48"/>
      <name val="Arial"/>
      <family val="2"/>
    </font>
    <font>
      <b/>
      <sz val="12"/>
      <color indexed="20"/>
      <name val="Arial"/>
      <family val="2"/>
    </font>
    <font>
      <sz val="9"/>
      <color indexed="20"/>
      <name val="Arial"/>
      <family val="2"/>
    </font>
    <font>
      <b/>
      <sz val="9"/>
      <color indexed="20"/>
      <name val="Arial"/>
      <family val="2"/>
    </font>
    <font>
      <b/>
      <sz val="18"/>
      <color indexed="62"/>
      <name val="Cambria"/>
      <family val="2"/>
    </font>
    <font>
      <b/>
      <sz val="9"/>
      <name val="Palatino"/>
      <family val="1"/>
    </font>
    <font>
      <sz val="7"/>
      <name val="Palatino"/>
      <family val="1"/>
    </font>
    <font>
      <sz val="9"/>
      <color indexed="10"/>
      <name val="Arial"/>
      <family val="2"/>
    </font>
    <font>
      <sz val="12"/>
      <color indexed="12"/>
      <name val="Arial MT"/>
    </font>
    <font>
      <sz val="12"/>
      <name val="Times New Roman"/>
      <family val="1"/>
    </font>
    <font>
      <b/>
      <sz val="18"/>
      <color indexed="56"/>
      <name val="Cambria"/>
      <family val="2"/>
      <charset val="204"/>
    </font>
    <font>
      <b/>
      <sz val="16"/>
      <color indexed="18"/>
      <name val="Arial"/>
      <family val="2"/>
    </font>
    <font>
      <b/>
      <sz val="11"/>
      <color indexed="8"/>
      <name val="Calibri"/>
      <family val="2"/>
      <charset val="204"/>
    </font>
    <font>
      <sz val="11"/>
      <color indexed="52"/>
      <name val="Calibri"/>
      <family val="2"/>
    </font>
    <font>
      <sz val="11"/>
      <color indexed="10"/>
      <name val="Calibri"/>
      <family val="2"/>
    </font>
    <font>
      <sz val="11"/>
      <color indexed="10"/>
      <name val="Calibri"/>
      <family val="2"/>
      <charset val="204"/>
    </font>
    <font>
      <i/>
      <sz val="9"/>
      <name val="Arial CYR"/>
      <family val="2"/>
      <charset val="204"/>
    </font>
    <font>
      <b/>
      <i/>
      <sz val="14"/>
      <name val="Academy Italic"/>
    </font>
    <font>
      <sz val="10"/>
      <color indexed="62"/>
      <name val="Arial Cyr"/>
      <family val="2"/>
      <charset val="204"/>
    </font>
    <font>
      <sz val="12"/>
      <color rgb="FF3F3F76"/>
      <name val="Times New Roman"/>
      <family val="2"/>
      <charset val="204"/>
    </font>
    <font>
      <sz val="8"/>
      <name val="Times New Roman"/>
      <family val="1"/>
      <charset val="204"/>
    </font>
    <font>
      <b/>
      <sz val="10"/>
      <color indexed="63"/>
      <name val="Arial Cyr"/>
      <family val="2"/>
      <charset val="204"/>
    </font>
    <font>
      <b/>
      <sz val="12"/>
      <color rgb="FF3F3F3F"/>
      <name val="Times New Roman"/>
      <family val="2"/>
      <charset val="204"/>
    </font>
    <font>
      <b/>
      <sz val="10"/>
      <color indexed="52"/>
      <name val="Arial Cyr"/>
      <family val="2"/>
      <charset val="204"/>
    </font>
    <font>
      <b/>
      <sz val="12"/>
      <color rgb="FFFA7D00"/>
      <name val="Times New Roman"/>
      <family val="2"/>
      <charset val="204"/>
    </font>
    <font>
      <u/>
      <sz val="9"/>
      <color indexed="12"/>
      <name val="Arial"/>
      <family val="2"/>
      <charset val="204"/>
    </font>
    <font>
      <u/>
      <sz val="11.5"/>
      <color indexed="12"/>
      <name val="Arial"/>
      <family val="2"/>
      <charset val="204"/>
    </font>
    <font>
      <u/>
      <sz val="12"/>
      <color indexed="12"/>
      <name val="Arial Cyr"/>
    </font>
    <font>
      <sz val="10"/>
      <color indexed="12"/>
      <name val="Arial Cyr"/>
      <charset val="204"/>
    </font>
    <font>
      <u/>
      <sz val="10"/>
      <color theme="10"/>
      <name val="Arial"/>
      <family val="2"/>
      <charset val="204"/>
    </font>
    <font>
      <u/>
      <sz val="10"/>
      <color indexed="12"/>
      <name val="Arial Cyr"/>
    </font>
    <font>
      <u/>
      <sz val="11.5"/>
      <color indexed="12"/>
      <name val="Arial Cyr"/>
      <charset val="204"/>
    </font>
    <font>
      <b/>
      <sz val="14"/>
      <name val="Times New Roman Cyr"/>
    </font>
    <font>
      <b/>
      <sz val="15"/>
      <color indexed="56"/>
      <name val="Arial Cyr"/>
      <family val="2"/>
      <charset val="204"/>
    </font>
    <font>
      <b/>
      <sz val="15"/>
      <color theme="3"/>
      <name val="Times New Roman"/>
      <family val="2"/>
      <charset val="204"/>
    </font>
    <font>
      <b/>
      <sz val="13"/>
      <color indexed="56"/>
      <name val="Arial Cyr"/>
      <family val="2"/>
      <charset val="204"/>
    </font>
    <font>
      <b/>
      <sz val="13"/>
      <color theme="3"/>
      <name val="Times New Roman"/>
      <family val="2"/>
      <charset val="204"/>
    </font>
    <font>
      <b/>
      <sz val="11"/>
      <color indexed="56"/>
      <name val="Arial Cyr"/>
      <family val="2"/>
      <charset val="204"/>
    </font>
    <font>
      <b/>
      <sz val="11"/>
      <color theme="3"/>
      <name val="Times New Roman"/>
      <family val="2"/>
      <charset val="204"/>
    </font>
    <font>
      <sz val="9"/>
      <name val="Tahoma"/>
      <family val="2"/>
      <charset val="204"/>
    </font>
    <font>
      <b/>
      <sz val="10"/>
      <color indexed="8"/>
      <name val="Arial Cyr"/>
      <family val="2"/>
      <charset val="204"/>
    </font>
    <font>
      <b/>
      <sz val="12"/>
      <color theme="1"/>
      <name val="Times New Roman"/>
      <family val="2"/>
      <charset val="204"/>
    </font>
    <font>
      <b/>
      <sz val="10"/>
      <color indexed="9"/>
      <name val="Arial Cyr"/>
      <family val="2"/>
      <charset val="204"/>
    </font>
    <font>
      <b/>
      <sz val="12"/>
      <color theme="0"/>
      <name val="Times New Roman"/>
      <family val="2"/>
      <charset val="204"/>
    </font>
    <font>
      <sz val="18"/>
      <color theme="3"/>
      <name val="Cambria"/>
      <family val="2"/>
      <charset val="204"/>
      <scheme val="major"/>
    </font>
    <font>
      <sz val="10"/>
      <color indexed="60"/>
      <name val="Arial Cyr"/>
      <family val="2"/>
      <charset val="204"/>
    </font>
    <font>
      <sz val="12"/>
      <color rgb="FF9C6500"/>
      <name val="Times New Roman"/>
      <family val="2"/>
      <charset val="204"/>
    </font>
    <font>
      <sz val="12"/>
      <name val="Times New Roman"/>
      <family val="1"/>
      <charset val="204"/>
    </font>
    <font>
      <sz val="10"/>
      <name val="Courier New Cyr"/>
      <family val="3"/>
      <charset val="204"/>
    </font>
    <font>
      <sz val="11"/>
      <color theme="1"/>
      <name val="Times New Roman"/>
      <family val="2"/>
      <charset val="204"/>
    </font>
    <font>
      <sz val="10"/>
      <name val="Arial Cyr"/>
    </font>
    <font>
      <sz val="8"/>
      <name val="Tahoma"/>
      <family val="2"/>
      <charset val="204"/>
    </font>
    <font>
      <sz val="11"/>
      <color theme="1"/>
      <name val="Calibri"/>
      <family val="2"/>
      <charset val="204"/>
    </font>
    <font>
      <sz val="11"/>
      <color theme="1"/>
      <name val="Arial"/>
      <family val="2"/>
      <charset val="204"/>
    </font>
    <font>
      <sz val="10"/>
      <color theme="1"/>
      <name val="Arial Cyr"/>
      <family val="2"/>
      <charset val="204"/>
    </font>
    <font>
      <sz val="11"/>
      <color rgb="FF000000"/>
      <name val="Calibri"/>
      <family val="2"/>
      <charset val="204"/>
      <scheme val="minor"/>
    </font>
    <font>
      <sz val="11"/>
      <color indexed="8"/>
      <name val="Times New Roman"/>
      <family val="2"/>
      <charset val="204"/>
    </font>
    <font>
      <sz val="10"/>
      <color indexed="20"/>
      <name val="Arial Cyr"/>
      <family val="2"/>
      <charset val="204"/>
    </font>
    <font>
      <sz val="12"/>
      <color rgb="FF9C0006"/>
      <name val="Times New Roman"/>
      <family val="2"/>
      <charset val="204"/>
    </font>
    <font>
      <sz val="9"/>
      <name val="Times New Roman"/>
      <family val="1"/>
      <charset val="204"/>
    </font>
    <font>
      <i/>
      <sz val="10"/>
      <color indexed="23"/>
      <name val="Arial Cyr"/>
      <family val="2"/>
      <charset val="204"/>
    </font>
    <font>
      <i/>
      <sz val="12"/>
      <color rgb="FF7F7F7F"/>
      <name val="Times New Roman"/>
      <family val="2"/>
      <charset val="204"/>
    </font>
    <font>
      <sz val="10"/>
      <color indexed="52"/>
      <name val="Arial Cyr"/>
      <family val="2"/>
      <charset val="204"/>
    </font>
    <font>
      <sz val="12"/>
      <color rgb="FFFA7D00"/>
      <name val="Times New Roman"/>
      <family val="2"/>
      <charset val="204"/>
    </font>
    <font>
      <b/>
      <sz val="13"/>
      <name val="Times New Roman"/>
      <family val="1"/>
      <charset val="204"/>
    </font>
    <font>
      <b/>
      <sz val="14"/>
      <color indexed="9"/>
      <name val="Times New Roman"/>
      <family val="1"/>
      <charset val="204"/>
    </font>
    <font>
      <sz val="9"/>
      <name val="Times New Roman Cyr"/>
      <family val="1"/>
      <charset val="204"/>
    </font>
    <font>
      <sz val="12"/>
      <color rgb="FFFF0000"/>
      <name val="Times New Roman"/>
      <family val="2"/>
      <charset val="204"/>
    </font>
    <font>
      <sz val="8"/>
      <name val="Times New Roman Cyr"/>
    </font>
    <font>
      <sz val="10"/>
      <name val="NewtonCTT"/>
      <charset val="204"/>
    </font>
    <font>
      <sz val="10"/>
      <name val="NewtonCTT"/>
    </font>
    <font>
      <sz val="8"/>
      <name val="Helv"/>
    </font>
    <font>
      <b/>
      <sz val="11"/>
      <color indexed="9"/>
      <name val="Courier New"/>
      <family val="3"/>
      <charset val="204"/>
    </font>
    <font>
      <b/>
      <sz val="10"/>
      <name val="Arial Cyr"/>
      <charset val="204"/>
    </font>
    <font>
      <sz val="10"/>
      <color indexed="17"/>
      <name val="Arial Cyr"/>
      <family val="2"/>
      <charset val="204"/>
    </font>
    <font>
      <sz val="12"/>
      <color rgb="FF006100"/>
      <name val="Times New Roman"/>
      <family val="2"/>
      <charset val="204"/>
    </font>
    <font>
      <i/>
      <sz val="8"/>
      <name val="Times New Roman"/>
      <family val="1"/>
      <charset val="204"/>
    </font>
    <font>
      <sz val="12"/>
      <name val="新香~・?"/>
      <family val="3"/>
      <charset val="136"/>
    </font>
    <font>
      <sz val="11"/>
      <color theme="0" tint="-0.14999847407452621"/>
      <name val="Calibri"/>
      <family val="2"/>
      <charset val="204"/>
      <scheme val="minor"/>
    </font>
    <font>
      <sz val="10"/>
      <name val="Calibri"/>
      <family val="2"/>
      <charset val="204"/>
      <scheme val="minor"/>
    </font>
    <font>
      <i/>
      <sz val="10"/>
      <name val="Calibri"/>
      <family val="2"/>
      <charset val="204"/>
      <scheme val="minor"/>
    </font>
    <font>
      <b/>
      <sz val="10"/>
      <name val="Calibri"/>
      <family val="2"/>
      <charset val="204"/>
      <scheme val="minor"/>
    </font>
    <font>
      <sz val="10"/>
      <color theme="7" tint="-0.249977111117893"/>
      <name val="Calibri"/>
      <family val="2"/>
      <charset val="204"/>
      <scheme val="minor"/>
    </font>
    <font>
      <b/>
      <sz val="10"/>
      <color theme="7" tint="-0.249977111117893"/>
      <name val="Calibri"/>
      <family val="2"/>
      <charset val="204"/>
      <scheme val="minor"/>
    </font>
    <font>
      <b/>
      <sz val="18"/>
      <color rgb="FFC00000"/>
      <name val="Calibri"/>
      <family val="2"/>
      <charset val="204"/>
      <scheme val="minor"/>
    </font>
    <font>
      <u/>
      <sz val="11"/>
      <color theme="10"/>
      <name val="Calibri"/>
      <family val="2"/>
      <charset val="204"/>
      <scheme val="minor"/>
    </font>
    <font>
      <sz val="11"/>
      <color theme="0"/>
      <name val="Calibri"/>
      <family val="2"/>
      <charset val="204"/>
      <scheme val="minor"/>
    </font>
    <font>
      <b/>
      <sz val="11"/>
      <color rgb="FF0070C0"/>
      <name val="Calibri"/>
      <family val="2"/>
      <charset val="204"/>
      <scheme val="minor"/>
    </font>
    <font>
      <b/>
      <sz val="9"/>
      <color rgb="FF0070C0"/>
      <name val="Calibri"/>
      <family val="2"/>
      <charset val="204"/>
      <scheme val="minor"/>
    </font>
    <font>
      <sz val="11"/>
      <color rgb="FFFF0000"/>
      <name val="Calibri"/>
      <family val="2"/>
      <charset val="204"/>
    </font>
    <font>
      <b/>
      <sz val="16"/>
      <name val="Arial"/>
      <family val="2"/>
      <charset val="204"/>
    </font>
    <font>
      <i/>
      <sz val="10"/>
      <name val="Arial"/>
      <family val="2"/>
      <charset val="204"/>
    </font>
    <font>
      <sz val="9"/>
      <name val="Arial"/>
      <family val="2"/>
      <charset val="204"/>
    </font>
    <font>
      <i/>
      <sz val="11"/>
      <color theme="4" tint="-0.499984740745262"/>
      <name val="Calibri"/>
      <family val="2"/>
      <charset val="204"/>
      <scheme val="minor"/>
    </font>
    <font>
      <b/>
      <i/>
      <sz val="11"/>
      <color theme="4" tint="-0.499984740745262"/>
      <name val="Calibri"/>
      <family val="2"/>
      <charset val="204"/>
      <scheme val="minor"/>
    </font>
    <font>
      <i/>
      <sz val="9"/>
      <color theme="4" tint="-0.499984740745262"/>
      <name val="Calibri"/>
      <family val="2"/>
      <charset val="204"/>
      <scheme val="minor"/>
    </font>
    <font>
      <b/>
      <sz val="9"/>
      <color indexed="81"/>
      <name val="Tahoma"/>
      <family val="2"/>
      <charset val="204"/>
    </font>
    <font>
      <b/>
      <sz val="11"/>
      <name val="Calibri"/>
      <family val="2"/>
      <charset val="204"/>
      <scheme val="minor"/>
    </font>
    <font>
      <sz val="10"/>
      <color theme="1"/>
      <name val="Calibri"/>
      <family val="2"/>
      <charset val="204"/>
      <scheme val="minor"/>
    </font>
    <font>
      <b/>
      <sz val="14"/>
      <name val="Times New Roman"/>
      <family val="1"/>
      <charset val="204"/>
    </font>
    <font>
      <i/>
      <sz val="10"/>
      <name val="Times New Roman"/>
      <family val="1"/>
      <charset val="204"/>
    </font>
    <font>
      <b/>
      <sz val="9"/>
      <name val="Times New Roman"/>
      <family val="1"/>
      <charset val="204"/>
    </font>
    <font>
      <sz val="11"/>
      <color theme="4" tint="-0.499984740745262"/>
      <name val="Calibri"/>
      <family val="2"/>
      <charset val="204"/>
      <scheme val="minor"/>
    </font>
    <font>
      <b/>
      <sz val="11"/>
      <color theme="4" tint="-0.499984740745262"/>
      <name val="Calibri"/>
      <family val="2"/>
      <charset val="204"/>
      <scheme val="minor"/>
    </font>
    <font>
      <sz val="11"/>
      <name val="Calibri"/>
      <family val="2"/>
      <charset val="204"/>
      <scheme val="minor"/>
    </font>
    <font>
      <i/>
      <sz val="11"/>
      <name val="Calibri"/>
      <family val="2"/>
      <charset val="204"/>
      <scheme val="minor"/>
    </font>
    <font>
      <sz val="9"/>
      <color indexed="81"/>
      <name val="Tahoma"/>
      <family val="2"/>
      <charset val="204"/>
    </font>
    <font>
      <b/>
      <i/>
      <sz val="11"/>
      <name val="Calibri"/>
      <family val="2"/>
      <charset val="204"/>
      <scheme val="minor"/>
    </font>
    <font>
      <sz val="11"/>
      <color rgb="FF000000"/>
      <name val="Calibri"/>
      <family val="2"/>
      <charset val="204"/>
    </font>
    <font>
      <b/>
      <sz val="8"/>
      <name val="Arial"/>
      <family val="2"/>
      <charset val="204"/>
    </font>
    <font>
      <i/>
      <sz val="8"/>
      <name val="Arial"/>
      <family val="2"/>
      <charset val="204"/>
    </font>
    <font>
      <sz val="10"/>
      <color theme="0" tint="-0.249977111117893"/>
      <name val="Arial"/>
      <family val="2"/>
      <charset val="204"/>
    </font>
    <font>
      <b/>
      <sz val="10"/>
      <color theme="4" tint="-0.249977111117893"/>
      <name val="Arial"/>
      <family val="2"/>
      <charset val="204"/>
    </font>
  </fonts>
  <fills count="17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indexed="22"/>
        <bgColor indexed="64"/>
      </patternFill>
    </fill>
    <fill>
      <patternFill patternType="solid">
        <fgColor indexed="55"/>
        <bgColor indexed="64"/>
      </patternFill>
    </fill>
    <fill>
      <patternFill patternType="solid">
        <fgColor indexed="54"/>
        <bgColor indexed="64"/>
      </patternFill>
    </fill>
    <fill>
      <patternFill patternType="solid">
        <fgColor indexed="48"/>
        <bgColor indexed="64"/>
      </patternFill>
    </fill>
    <fill>
      <patternFill patternType="solid">
        <fgColor indexed="26"/>
        <bgColor indexed="64"/>
      </patternFill>
    </fill>
    <fill>
      <patternFill patternType="solid">
        <fgColor indexed="27"/>
        <bgColor indexed="64"/>
      </patternFill>
    </fill>
    <fill>
      <patternFill patternType="solid">
        <fgColor indexed="41"/>
        <bgColor indexed="9"/>
      </patternFill>
    </fill>
    <fill>
      <patternFill patternType="solid">
        <fgColor indexed="9"/>
        <bgColor indexed="64"/>
      </patternFill>
    </fill>
    <fill>
      <patternFill patternType="solid">
        <fgColor indexed="31"/>
      </patternFill>
    </fill>
    <fill>
      <patternFill patternType="solid">
        <fgColor indexed="31"/>
        <bgColor indexed="22"/>
      </patternFill>
    </fill>
    <fill>
      <patternFill patternType="solid">
        <fgColor indexed="45"/>
      </patternFill>
    </fill>
    <fill>
      <patternFill patternType="solid">
        <fgColor indexed="45"/>
        <bgColor indexed="29"/>
      </patternFill>
    </fill>
    <fill>
      <patternFill patternType="solid">
        <fgColor indexed="42"/>
      </patternFill>
    </fill>
    <fill>
      <patternFill patternType="solid">
        <fgColor indexed="42"/>
        <bgColor indexed="27"/>
      </patternFill>
    </fill>
    <fill>
      <patternFill patternType="solid">
        <fgColor indexed="46"/>
      </patternFill>
    </fill>
    <fill>
      <patternFill patternType="solid">
        <fgColor indexed="46"/>
        <bgColor indexed="24"/>
      </patternFill>
    </fill>
    <fill>
      <patternFill patternType="solid">
        <fgColor indexed="27"/>
      </patternFill>
    </fill>
    <fill>
      <patternFill patternType="solid">
        <fgColor indexed="27"/>
        <bgColor indexed="41"/>
      </patternFill>
    </fill>
    <fill>
      <patternFill patternType="solid">
        <fgColor indexed="47"/>
      </patternFill>
    </fill>
    <fill>
      <patternFill patternType="solid">
        <fgColor indexed="47"/>
        <bgColor indexed="22"/>
      </patternFill>
    </fill>
    <fill>
      <patternFill patternType="solid">
        <fgColor indexed="29"/>
      </patternFill>
    </fill>
    <fill>
      <patternFill patternType="solid">
        <fgColor indexed="26"/>
      </patternFill>
    </fill>
    <fill>
      <patternFill patternType="solid">
        <fgColor indexed="10"/>
        <bgColor indexed="64"/>
      </patternFill>
    </fill>
    <fill>
      <patternFill patternType="solid">
        <fgColor indexed="44"/>
      </patternFill>
    </fill>
    <fill>
      <patternFill patternType="solid">
        <fgColor indexed="44"/>
        <bgColor indexed="31"/>
      </patternFill>
    </fill>
    <fill>
      <patternFill patternType="solid">
        <fgColor indexed="29"/>
        <bgColor indexed="45"/>
      </patternFill>
    </fill>
    <fill>
      <patternFill patternType="solid">
        <fgColor indexed="11"/>
      </patternFill>
    </fill>
    <fill>
      <patternFill patternType="solid">
        <fgColor indexed="11"/>
        <bgColor indexed="49"/>
      </patternFill>
    </fill>
    <fill>
      <patternFill patternType="solid">
        <fgColor indexed="51"/>
      </patternFill>
    </fill>
    <fill>
      <patternFill patternType="solid">
        <fgColor indexed="51"/>
        <bgColor indexed="13"/>
      </patternFill>
    </fill>
    <fill>
      <patternFill patternType="solid">
        <fgColor indexed="22"/>
      </patternFill>
    </fill>
    <fill>
      <patternFill patternType="solid">
        <fgColor indexed="43"/>
      </patternFill>
    </fill>
    <fill>
      <patternFill patternType="solid">
        <fgColor indexed="30"/>
      </patternFill>
    </fill>
    <fill>
      <patternFill patternType="solid">
        <fgColor indexed="30"/>
        <bgColor indexed="21"/>
      </patternFill>
    </fill>
    <fill>
      <patternFill patternType="solid">
        <fgColor indexed="36"/>
      </patternFill>
    </fill>
    <fill>
      <patternFill patternType="solid">
        <fgColor indexed="20"/>
        <bgColor indexed="36"/>
      </patternFill>
    </fill>
    <fill>
      <patternFill patternType="solid">
        <fgColor indexed="49"/>
      </patternFill>
    </fill>
    <fill>
      <patternFill patternType="solid">
        <fgColor indexed="49"/>
        <bgColor indexed="40"/>
      </patternFill>
    </fill>
    <fill>
      <patternFill patternType="solid">
        <fgColor indexed="52"/>
      </patternFill>
    </fill>
    <fill>
      <patternFill patternType="solid">
        <fgColor indexed="52"/>
        <bgColor indexed="51"/>
      </patternFill>
    </fill>
    <fill>
      <patternFill patternType="solid">
        <fgColor indexed="62"/>
      </patternFill>
    </fill>
    <fill>
      <patternFill patternType="solid">
        <fgColor indexed="44"/>
        <bgColor indexed="44"/>
      </patternFill>
    </fill>
    <fill>
      <patternFill patternType="solid">
        <fgColor indexed="61"/>
        <bgColor indexed="61"/>
      </patternFill>
    </fill>
    <fill>
      <patternFill patternType="solid">
        <fgColor indexed="47"/>
        <bgColor indexed="47"/>
      </patternFill>
    </fill>
    <fill>
      <patternFill patternType="solid">
        <fgColor indexed="54"/>
        <bgColor indexed="54"/>
      </patternFill>
    </fill>
    <fill>
      <patternFill patternType="solid">
        <fgColor indexed="22"/>
        <bgColor indexed="22"/>
      </patternFill>
    </fill>
    <fill>
      <patternFill patternType="solid">
        <fgColor indexed="31"/>
        <bgColor indexed="31"/>
      </patternFill>
    </fill>
    <fill>
      <patternFill patternType="solid">
        <fgColor indexed="24"/>
        <bgColor indexed="24"/>
      </patternFill>
    </fill>
    <fill>
      <patternFill patternType="solid">
        <fgColor indexed="58"/>
        <bgColor indexed="58"/>
      </patternFill>
    </fill>
    <fill>
      <patternFill patternType="solid">
        <fgColor indexed="48"/>
        <bgColor indexed="48"/>
      </patternFill>
    </fill>
    <fill>
      <patternFill patternType="solid">
        <fgColor indexed="62"/>
        <bgColor indexed="56"/>
      </patternFill>
    </fill>
    <fill>
      <patternFill patternType="solid">
        <fgColor indexed="10"/>
      </patternFill>
    </fill>
    <fill>
      <patternFill patternType="solid">
        <fgColor indexed="15"/>
        <bgColor indexed="15"/>
      </patternFill>
    </fill>
    <fill>
      <patternFill patternType="solid">
        <fgColor indexed="45"/>
        <bgColor indexed="45"/>
      </patternFill>
    </fill>
    <fill>
      <patternFill patternType="solid">
        <fgColor indexed="40"/>
        <bgColor indexed="40"/>
      </patternFill>
    </fill>
    <fill>
      <patternFill patternType="solid">
        <fgColor indexed="55"/>
        <bgColor indexed="55"/>
      </patternFill>
    </fill>
    <fill>
      <patternFill patternType="solid">
        <fgColor indexed="25"/>
        <bgColor indexed="25"/>
      </patternFill>
    </fill>
    <fill>
      <patternFill patternType="solid">
        <fgColor indexed="10"/>
        <bgColor indexed="60"/>
      </patternFill>
    </fill>
    <fill>
      <patternFill patternType="solid">
        <fgColor indexed="57"/>
      </patternFill>
    </fill>
    <fill>
      <patternFill patternType="solid">
        <fgColor indexed="41"/>
        <bgColor indexed="41"/>
      </patternFill>
    </fill>
    <fill>
      <patternFill patternType="solid">
        <fgColor indexed="60"/>
        <bgColor indexed="60"/>
      </patternFill>
    </fill>
    <fill>
      <patternFill patternType="solid">
        <fgColor indexed="11"/>
        <bgColor indexed="11"/>
      </patternFill>
    </fill>
    <fill>
      <patternFill patternType="solid">
        <fgColor indexed="50"/>
        <bgColor indexed="50"/>
      </patternFill>
    </fill>
    <fill>
      <patternFill patternType="solid">
        <fgColor indexed="57"/>
        <bgColor indexed="21"/>
      </patternFill>
    </fill>
    <fill>
      <patternFill patternType="solid">
        <fgColor indexed="57"/>
        <bgColor indexed="57"/>
      </patternFill>
    </fill>
    <fill>
      <patternFill patternType="solid">
        <fgColor indexed="23"/>
        <bgColor indexed="23"/>
      </patternFill>
    </fill>
    <fill>
      <patternFill patternType="solid">
        <fgColor indexed="18"/>
        <bgColor indexed="18"/>
      </patternFill>
    </fill>
    <fill>
      <patternFill patternType="solid">
        <fgColor indexed="49"/>
        <bgColor indexed="49"/>
      </patternFill>
    </fill>
    <fill>
      <patternFill patternType="solid">
        <fgColor indexed="53"/>
      </patternFill>
    </fill>
    <fill>
      <patternFill patternType="solid">
        <fgColor indexed="26"/>
        <bgColor indexed="26"/>
      </patternFill>
    </fill>
    <fill>
      <patternFill patternType="solid">
        <fgColor indexed="51"/>
        <bgColor indexed="51"/>
      </patternFill>
    </fill>
    <fill>
      <patternFill patternType="solid">
        <fgColor indexed="43"/>
        <bgColor indexed="43"/>
      </patternFill>
    </fill>
    <fill>
      <patternFill patternType="solid">
        <fgColor indexed="52"/>
        <bgColor indexed="52"/>
      </patternFill>
    </fill>
    <fill>
      <patternFill patternType="solid">
        <fgColor indexed="53"/>
        <bgColor indexed="52"/>
      </patternFill>
    </fill>
    <fill>
      <patternFill patternType="solid">
        <fgColor indexed="53"/>
        <bgColor indexed="53"/>
      </patternFill>
    </fill>
    <fill>
      <patternFill patternType="solid">
        <fgColor indexed="54"/>
      </patternFill>
    </fill>
    <fill>
      <patternFill patternType="solid">
        <fgColor indexed="9"/>
      </patternFill>
    </fill>
    <fill>
      <patternFill patternType="solid">
        <fgColor indexed="38"/>
        <bgColor indexed="64"/>
      </patternFill>
    </fill>
    <fill>
      <patternFill patternType="solid">
        <fgColor indexed="32"/>
        <bgColor indexed="64"/>
      </patternFill>
    </fill>
    <fill>
      <patternFill patternType="solid">
        <fgColor indexed="22"/>
        <bgColor indexed="31"/>
      </patternFill>
    </fill>
    <fill>
      <patternFill patternType="solid">
        <fgColor indexed="9"/>
        <bgColor indexed="9"/>
      </patternFill>
    </fill>
    <fill>
      <patternFill patternType="solid">
        <fgColor indexed="55"/>
      </patternFill>
    </fill>
    <fill>
      <patternFill patternType="solid">
        <fgColor indexed="55"/>
        <bgColor indexed="23"/>
      </patternFill>
    </fill>
    <fill>
      <patternFill patternType="solid">
        <fgColor indexed="8"/>
        <bgColor indexed="64"/>
      </patternFill>
    </fill>
    <fill>
      <patternFill patternType="lightUp">
        <fgColor indexed="9"/>
        <bgColor indexed="55"/>
      </patternFill>
    </fill>
    <fill>
      <patternFill patternType="lightUp">
        <fgColor indexed="9"/>
        <bgColor indexed="24"/>
      </patternFill>
    </fill>
    <fill>
      <patternFill patternType="lightUp">
        <fgColor indexed="9"/>
        <bgColor indexed="29"/>
      </patternFill>
    </fill>
    <fill>
      <patternFill patternType="lightUp">
        <fgColor indexed="9"/>
        <bgColor indexed="12"/>
      </patternFill>
    </fill>
    <fill>
      <patternFill patternType="lightUp">
        <fgColor indexed="9"/>
        <bgColor indexed="57"/>
      </patternFill>
    </fill>
    <fill>
      <patternFill patternType="lightUp">
        <fgColor indexed="9"/>
        <bgColor indexed="22"/>
      </patternFill>
    </fill>
    <fill>
      <patternFill patternType="solid">
        <fgColor indexed="35"/>
        <bgColor indexed="64"/>
      </patternFill>
    </fill>
    <fill>
      <patternFill patternType="solid">
        <fgColor indexed="13"/>
        <bgColor indexed="64"/>
      </patternFill>
    </fill>
    <fill>
      <patternFill patternType="solid">
        <fgColor indexed="42"/>
        <bgColor indexed="42"/>
      </patternFill>
    </fill>
    <fill>
      <patternFill patternType="lightGray"/>
    </fill>
    <fill>
      <patternFill patternType="solid">
        <fgColor indexed="44"/>
        <bgColor indexed="64"/>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indexed="39"/>
      </patternFill>
    </fill>
    <fill>
      <patternFill patternType="solid">
        <fgColor indexed="43"/>
        <bgColor indexed="64"/>
      </patternFill>
    </fill>
    <fill>
      <patternFill patternType="solid">
        <fgColor indexed="21"/>
        <bgColor indexed="64"/>
      </patternFill>
    </fill>
    <fill>
      <patternFill patternType="solid">
        <fgColor indexed="37"/>
      </patternFill>
    </fill>
    <fill>
      <patternFill patternType="solid">
        <fgColor indexed="11"/>
        <bgColor indexed="64"/>
      </patternFill>
    </fill>
    <fill>
      <patternFill patternType="solid">
        <fgColor indexed="40"/>
        <bgColor indexed="64"/>
      </patternFill>
    </fill>
    <fill>
      <patternFill patternType="solid">
        <fgColor indexed="40"/>
      </patternFill>
    </fill>
    <fill>
      <patternFill patternType="solid">
        <fgColor indexed="12"/>
      </patternFill>
    </fill>
    <fill>
      <patternFill patternType="solid">
        <fgColor indexed="47"/>
        <bgColor indexed="64"/>
      </patternFill>
    </fill>
    <fill>
      <patternFill patternType="solid">
        <fgColor indexed="50"/>
      </patternFill>
    </fill>
    <fill>
      <patternFill patternType="lightUp">
        <fgColor indexed="48"/>
        <bgColor indexed="41"/>
      </patternFill>
    </fill>
    <fill>
      <patternFill patternType="lightUp">
        <fgColor indexed="48"/>
        <bgColor indexed="44"/>
      </patternFill>
    </fill>
    <fill>
      <patternFill patternType="solid">
        <fgColor indexed="41"/>
      </patternFill>
    </fill>
    <fill>
      <patternFill patternType="solid">
        <fgColor indexed="62"/>
        <bgColor indexed="64"/>
      </patternFill>
    </fill>
    <fill>
      <patternFill patternType="solid">
        <fgColor indexed="23"/>
      </patternFill>
    </fill>
    <fill>
      <patternFill patternType="solid">
        <fgColor indexed="41"/>
        <bgColor indexed="64"/>
      </patternFill>
    </fill>
    <fill>
      <patternFill patternType="solid">
        <fgColor indexed="31"/>
        <bgColor indexed="64"/>
      </patternFill>
    </fill>
    <fill>
      <patternFill patternType="solid">
        <fgColor indexed="15"/>
      </patternFill>
    </fill>
    <fill>
      <patternFill patternType="solid">
        <fgColor indexed="20"/>
      </patternFill>
    </fill>
    <fill>
      <patternFill patternType="solid">
        <fgColor indexed="14"/>
        <bgColor indexed="64"/>
      </patternFill>
    </fill>
    <fill>
      <patternFill patternType="solid">
        <fgColor indexed="51"/>
        <bgColor indexed="64"/>
      </patternFill>
    </fill>
    <fill>
      <patternFill patternType="solid">
        <fgColor indexed="42"/>
        <bgColor indexed="64"/>
      </patternFill>
    </fill>
    <fill>
      <patternFill patternType="solid">
        <fgColor indexed="60"/>
      </patternFill>
    </fill>
    <fill>
      <patternFill patternType="solid">
        <fgColor indexed="17"/>
        <bgColor indexed="64"/>
      </patternFill>
    </fill>
    <fill>
      <patternFill patternType="solid">
        <fgColor rgb="FFFFFF00"/>
        <bgColor indexed="64"/>
      </patternFill>
    </fill>
    <fill>
      <patternFill patternType="solid">
        <fgColor theme="9" tint="0.79998168889431442"/>
        <bgColor indexed="64"/>
      </patternFill>
    </fill>
    <fill>
      <patternFill patternType="solid">
        <fgColor rgb="FFD9D9D9"/>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F7FFF7"/>
        <bgColor indexed="64"/>
      </patternFill>
    </fill>
    <fill>
      <patternFill patternType="solid">
        <fgColor rgb="FFEFF7FF"/>
        <bgColor indexed="64"/>
      </patternFill>
    </fill>
    <fill>
      <patternFill patternType="solid">
        <fgColor theme="8" tint="0.79998168889431442"/>
        <bgColor indexed="64"/>
      </patternFill>
    </fill>
    <fill>
      <patternFill patternType="solid">
        <fgColor rgb="FFF6FA00"/>
        <bgColor indexed="64"/>
      </patternFill>
    </fill>
    <fill>
      <patternFill patternType="solid">
        <fgColor theme="0"/>
        <bgColor indexed="64"/>
      </patternFill>
    </fill>
    <fill>
      <patternFill patternType="solid">
        <fgColor rgb="FFFFFFCC"/>
        <bgColor indexed="64"/>
      </patternFill>
    </fill>
    <fill>
      <patternFill patternType="solid">
        <fgColor theme="8" tint="0.59999389629810485"/>
        <bgColor indexed="64"/>
      </patternFill>
    </fill>
    <fill>
      <patternFill patternType="solid">
        <fgColor theme="2"/>
        <bgColor indexed="64"/>
      </patternFill>
    </fill>
    <fill>
      <patternFill patternType="solid">
        <fgColor rgb="FFFF0000"/>
        <bgColor indexed="64"/>
      </patternFill>
    </fill>
    <fill>
      <patternFill patternType="solid">
        <fgColor rgb="FFFFFF99"/>
        <bgColor indexed="64"/>
      </patternFill>
    </fill>
  </fills>
  <borders count="15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style="hair">
        <color indexed="64"/>
      </left>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right/>
      <top/>
      <bottom style="hair">
        <color indexed="22"/>
      </bottom>
      <diagonal/>
    </border>
    <border>
      <left/>
      <right/>
      <top style="thin">
        <color indexed="64"/>
      </top>
      <bottom style="double">
        <color indexed="64"/>
      </bottom>
      <diagonal/>
    </border>
    <border>
      <left style="thin">
        <color indexed="10"/>
      </left>
      <right style="thin">
        <color indexed="10"/>
      </right>
      <top style="thin">
        <color indexed="10"/>
      </top>
      <bottom style="thin">
        <color indexed="10"/>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medium">
        <color indexed="64"/>
      </bottom>
      <diagonal/>
    </border>
    <border>
      <left/>
      <right/>
      <top/>
      <bottom style="thin">
        <color indexed="44"/>
      </bottom>
      <diagonal/>
    </border>
    <border>
      <left style="double">
        <color indexed="63"/>
      </left>
      <right style="double">
        <color indexed="63"/>
      </right>
      <top style="double">
        <color indexed="63"/>
      </top>
      <bottom style="double">
        <color indexed="63"/>
      </bottom>
      <diagonal/>
    </border>
    <border>
      <left/>
      <right style="thin">
        <color indexed="10"/>
      </right>
      <top style="thin">
        <color indexed="10"/>
      </top>
      <bottom style="thin">
        <color indexed="10"/>
      </bottom>
      <diagonal/>
    </border>
    <border>
      <left/>
      <right/>
      <top style="medium">
        <color indexed="64"/>
      </top>
      <bottom style="thin">
        <color indexed="64"/>
      </bottom>
      <diagonal/>
    </border>
    <border>
      <left/>
      <right style="medium">
        <color indexed="64"/>
      </right>
      <top/>
      <bottom/>
      <diagonal/>
    </border>
    <border>
      <left/>
      <right/>
      <top style="thin">
        <color indexed="49"/>
      </top>
      <bottom style="double">
        <color indexed="49"/>
      </bottom>
      <diagonal/>
    </border>
    <border>
      <left style="medium">
        <color indexed="64"/>
      </left>
      <right style="medium">
        <color indexed="64"/>
      </right>
      <top/>
      <bottom/>
      <diagonal/>
    </border>
    <border>
      <left style="thick">
        <color indexed="64"/>
      </left>
      <right/>
      <top style="hair">
        <color indexed="64"/>
      </top>
      <bottom style="hair">
        <color indexed="64"/>
      </bottom>
      <diagonal/>
    </border>
    <border>
      <left/>
      <right/>
      <top style="medium">
        <color indexed="64"/>
      </top>
      <bottom style="medium">
        <color indexed="64"/>
      </bottom>
      <diagonal/>
    </border>
    <border>
      <left/>
      <right/>
      <top/>
      <bottom style="thick">
        <color indexed="62"/>
      </bottom>
      <diagonal/>
    </border>
    <border>
      <left/>
      <right/>
      <top/>
      <bottom style="thick">
        <color indexed="48"/>
      </bottom>
      <diagonal/>
    </border>
    <border>
      <left/>
      <right/>
      <top/>
      <bottom style="thick">
        <color indexed="22"/>
      </bottom>
      <diagonal/>
    </border>
    <border>
      <left/>
      <right/>
      <top/>
      <bottom style="medium">
        <color indexed="30"/>
      </bottom>
      <diagonal/>
    </border>
    <border>
      <left/>
      <right/>
      <top/>
      <bottom style="medium">
        <color indexed="24"/>
      </bottom>
      <diagonal/>
    </border>
    <border>
      <left style="thin">
        <color auto="1"/>
      </left>
      <right style="thin">
        <color auto="1"/>
      </right>
      <top style="thin">
        <color auto="1"/>
      </top>
      <bottom style="thin">
        <color auto="1"/>
      </bottom>
      <diagonal/>
    </border>
    <border>
      <left style="thin">
        <color indexed="9"/>
      </left>
      <right style="thin">
        <color indexed="9"/>
      </right>
      <top style="thin">
        <color indexed="9"/>
      </top>
      <bottom style="thin">
        <color indexed="9"/>
      </bottom>
      <diagonal/>
    </border>
    <border>
      <left/>
      <right/>
      <top/>
      <bottom style="double">
        <color indexed="52"/>
      </bottom>
      <diagonal/>
    </border>
    <border>
      <left/>
      <right/>
      <top/>
      <bottom style="double">
        <color indexed="53"/>
      </bottom>
      <diagonal/>
    </border>
    <border>
      <left style="hair">
        <color indexed="8"/>
      </left>
      <right style="hair">
        <color indexed="8"/>
      </right>
      <top style="hair">
        <color indexed="8"/>
      </top>
      <bottom style="hair">
        <color indexed="8"/>
      </bottom>
      <diagonal/>
    </border>
    <border>
      <left style="thin">
        <color indexed="22"/>
      </left>
      <right style="thin">
        <color indexed="22"/>
      </right>
      <top style="thin">
        <color indexed="22"/>
      </top>
      <bottom style="thin">
        <color indexed="22"/>
      </bottom>
      <diagonal/>
    </border>
    <border>
      <left style="thin">
        <color indexed="48"/>
      </left>
      <right style="thin">
        <color indexed="48"/>
      </right>
      <top style="thin">
        <color indexed="48"/>
      </top>
      <bottom style="thin">
        <color indexed="48"/>
      </bottom>
      <diagonal/>
    </border>
    <border>
      <left style="thin">
        <color indexed="18"/>
      </left>
      <right style="thin">
        <color indexed="18"/>
      </right>
      <top style="thin">
        <color indexed="18"/>
      </top>
      <bottom style="thin">
        <color indexed="18"/>
      </bottom>
      <diagonal/>
    </border>
    <border>
      <left style="thin">
        <color indexed="8"/>
      </left>
      <right style="thin">
        <color indexed="8"/>
      </right>
      <top style="thin">
        <color indexed="8"/>
      </top>
      <bottom style="thin">
        <color indexed="8"/>
      </bottom>
      <diagonal/>
    </border>
    <border>
      <left style="thin">
        <color indexed="41"/>
      </left>
      <right style="thin">
        <color indexed="48"/>
      </right>
      <top style="medium">
        <color indexed="41"/>
      </top>
      <bottom style="thin">
        <color indexed="48"/>
      </bottom>
      <diagonal/>
    </border>
    <border>
      <left/>
      <right/>
      <top style="thick">
        <color indexed="9"/>
      </top>
      <bottom style="medium">
        <color indexed="22"/>
      </bottom>
      <diagonal/>
    </border>
    <border>
      <left/>
      <right/>
      <top style="medium">
        <color indexed="41"/>
      </top>
      <bottom style="medium">
        <color indexed="48"/>
      </bottom>
      <diagonal/>
    </border>
    <border>
      <left/>
      <right/>
      <top style="medium">
        <color indexed="22"/>
      </top>
      <bottom/>
      <diagonal/>
    </border>
    <border>
      <left/>
      <right/>
      <top style="thick">
        <color indexed="9"/>
      </top>
      <bottom style="medium">
        <color indexed="48"/>
      </bottom>
      <diagonal/>
    </border>
    <border>
      <left style="medium">
        <color indexed="52"/>
      </left>
      <right style="medium">
        <color indexed="52"/>
      </right>
      <top style="medium">
        <color indexed="52"/>
      </top>
      <bottom style="medium">
        <color indexed="52"/>
      </bottom>
      <diagonal/>
    </border>
    <border>
      <left style="medium">
        <color indexed="53"/>
      </left>
      <right style="medium">
        <color indexed="53"/>
      </right>
      <top style="medium">
        <color indexed="53"/>
      </top>
      <bottom style="medium">
        <color indexed="53"/>
      </bottom>
      <diagonal/>
    </border>
    <border>
      <left style="thin">
        <color indexed="58"/>
      </left>
      <right style="medium">
        <color indexed="58"/>
      </right>
      <top style="medium">
        <color indexed="58"/>
      </top>
      <bottom style="thin">
        <color indexed="58"/>
      </bottom>
      <diagonal/>
    </border>
    <border>
      <left style="thin">
        <color indexed="54"/>
      </left>
      <right/>
      <top style="thin">
        <color indexed="54"/>
      </top>
      <bottom/>
      <diagonal/>
    </border>
    <border>
      <left/>
      <right/>
      <top/>
      <bottom style="medium">
        <color indexed="22"/>
      </bottom>
      <diagonal/>
    </border>
    <border>
      <left/>
      <right/>
      <top style="medium">
        <color indexed="22"/>
      </top>
      <bottom style="medium">
        <color indexed="22"/>
      </bottom>
      <diagonal/>
    </border>
    <border>
      <left/>
      <right style="thin">
        <color theme="0"/>
      </right>
      <top style="thin">
        <color theme="0"/>
      </top>
      <bottom style="thin">
        <color theme="0"/>
      </bottom>
      <diagonal/>
    </border>
    <border>
      <left style="thin">
        <color indexed="51"/>
      </left>
      <right style="thin">
        <color indexed="51"/>
      </right>
      <top/>
      <bottom/>
      <diagonal/>
    </border>
    <border>
      <left/>
      <right/>
      <top/>
      <bottom style="thin">
        <color indexed="10"/>
      </bottom>
      <diagonal/>
    </border>
    <border>
      <left style="thin">
        <color indexed="10"/>
      </left>
      <right style="thin">
        <color indexed="10"/>
      </right>
      <top/>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64"/>
      </top>
      <bottom style="medium">
        <color indexed="64"/>
      </bottom>
      <diagonal/>
    </border>
    <border>
      <left/>
      <right/>
      <top/>
      <bottom style="thick">
        <color indexed="49"/>
      </bottom>
      <diagonal/>
    </border>
    <border>
      <left/>
      <right/>
      <top/>
      <bottom style="medium">
        <color indexed="49"/>
      </bottom>
      <diagonal/>
    </border>
    <border>
      <left style="thin">
        <color indexed="10"/>
      </left>
      <right style="thin">
        <color indexed="10"/>
      </right>
      <top/>
      <bottom style="thin">
        <color indexed="64"/>
      </bottom>
      <diagonal/>
    </border>
    <border>
      <left style="double">
        <color indexed="64"/>
      </left>
      <right style="medium">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top/>
      <bottom style="medium">
        <color rgb="FF000000"/>
      </bottom>
      <diagonal/>
    </border>
    <border>
      <left/>
      <right/>
      <top style="medium">
        <color rgb="FF000000"/>
      </top>
      <bottom style="medium">
        <color rgb="FF000000"/>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style="thin">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theme="7" tint="-0.24994659260841701"/>
      </left>
      <right style="medium">
        <color theme="7" tint="-0.24994659260841701"/>
      </right>
      <top style="medium">
        <color theme="7" tint="-0.24994659260841701"/>
      </top>
      <bottom style="medium">
        <color theme="7" tint="-0.24994659260841701"/>
      </bottom>
      <diagonal/>
    </border>
    <border>
      <left/>
      <right style="medium">
        <color theme="7" tint="-0.24994659260841701"/>
      </right>
      <top style="medium">
        <color theme="7" tint="-0.24994659260841701"/>
      </top>
      <bottom style="medium">
        <color theme="7" tint="-0.24994659260841701"/>
      </bottom>
      <diagonal/>
    </border>
    <border>
      <left style="thin">
        <color indexed="64"/>
      </left>
      <right style="hair">
        <color indexed="64"/>
      </right>
      <top/>
      <bottom/>
      <diagonal/>
    </border>
    <border>
      <left style="hair">
        <color indexed="64"/>
      </left>
      <right style="hair">
        <color indexed="64"/>
      </right>
      <top/>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right/>
      <top/>
      <bottom style="hair">
        <color indexed="64"/>
      </bottom>
      <diagonal/>
    </border>
    <border>
      <left style="hair">
        <color indexed="64"/>
      </left>
      <right style="thin">
        <color indexed="64"/>
      </right>
      <top/>
      <bottom/>
      <diagonal/>
    </border>
    <border>
      <left style="thin">
        <color indexed="64"/>
      </left>
      <right/>
      <top style="hair">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hair">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style="hair">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rgb="FF000000"/>
      </top>
      <bottom style="thin">
        <color rgb="FF000000"/>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style="thin">
        <color indexed="64"/>
      </left>
      <right/>
      <top/>
      <bottom style="hair">
        <color indexed="64"/>
      </bottom>
      <diagonal/>
    </border>
    <border>
      <left style="thin">
        <color indexed="64"/>
      </left>
      <right/>
      <top style="hair">
        <color indexed="64"/>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style="hair">
        <color indexed="64"/>
      </left>
      <right/>
      <top style="thin">
        <color indexed="64"/>
      </top>
      <bottom style="thin">
        <color indexed="64"/>
      </bottom>
      <diagonal/>
    </border>
    <border>
      <left style="medium">
        <color rgb="FF000000"/>
      </left>
      <right style="medium">
        <color rgb="FF000000"/>
      </right>
      <top style="medium">
        <color rgb="FF000000"/>
      </top>
      <bottom style="thin">
        <color rgb="FF000000"/>
      </bottom>
      <diagonal/>
    </border>
    <border>
      <left/>
      <right/>
      <top/>
      <bottom style="thin">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44636">
    <xf numFmtId="0" fontId="0" fillId="0" borderId="0"/>
    <xf numFmtId="0" fontId="11" fillId="0" borderId="0"/>
    <xf numFmtId="0" fontId="12" fillId="0" borderId="0" applyNumberFormat="0" applyFill="0" applyBorder="0" applyAlignment="0" applyProtection="0"/>
    <xf numFmtId="0" fontId="12" fillId="0" borderId="0"/>
    <xf numFmtId="0" fontId="1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37" fontId="12" fillId="0" borderId="0"/>
    <xf numFmtId="0" fontId="12" fillId="0" borderId="0"/>
    <xf numFmtId="37"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37" fontId="12" fillId="0" borderId="0"/>
    <xf numFmtId="0" fontId="12" fillId="0" borderId="0"/>
    <xf numFmtId="0" fontId="12" fillId="0" borderId="0"/>
    <xf numFmtId="37" fontId="12" fillId="0" borderId="0"/>
    <xf numFmtId="37" fontId="12" fillId="0" borderId="0"/>
    <xf numFmtId="0" fontId="12" fillId="0" borderId="0"/>
    <xf numFmtId="0" fontId="12" fillId="0" borderId="0"/>
    <xf numFmtId="37" fontId="12" fillId="0" borderId="0"/>
    <xf numFmtId="37" fontId="12" fillId="0" borderId="0"/>
    <xf numFmtId="0" fontId="12" fillId="0" borderId="0"/>
    <xf numFmtId="37"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37"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37" fontId="12" fillId="0" borderId="0"/>
    <xf numFmtId="0" fontId="12" fillId="0" borderId="0"/>
    <xf numFmtId="37" fontId="12" fillId="0" borderId="0"/>
    <xf numFmtId="0" fontId="12" fillId="0" borderId="0"/>
    <xf numFmtId="0" fontId="12" fillId="0" borderId="0"/>
    <xf numFmtId="37" fontId="12" fillId="0" borderId="0"/>
    <xf numFmtId="37" fontId="12" fillId="0" borderId="0"/>
    <xf numFmtId="0" fontId="12" fillId="0" borderId="0"/>
    <xf numFmtId="0" fontId="12" fillId="0" borderId="0"/>
    <xf numFmtId="37" fontId="12" fillId="0" borderId="0"/>
    <xf numFmtId="37"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37" fontId="12" fillId="0" borderId="0"/>
    <xf numFmtId="37"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37" fontId="12" fillId="0" borderId="0"/>
    <xf numFmtId="37"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37" fontId="12" fillId="0" borderId="0"/>
    <xf numFmtId="37"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37" fontId="12" fillId="0" borderId="0"/>
    <xf numFmtId="37"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37" fontId="12" fillId="0" borderId="0"/>
    <xf numFmtId="37" fontId="12" fillId="0" borderId="0"/>
    <xf numFmtId="0" fontId="12" fillId="0" borderId="0"/>
    <xf numFmtId="0" fontId="12" fillId="0" borderId="0"/>
    <xf numFmtId="0" fontId="12" fillId="0" borderId="0"/>
    <xf numFmtId="37"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37" fontId="12" fillId="0" borderId="0"/>
    <xf numFmtId="37"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37" fontId="12" fillId="0" borderId="0"/>
    <xf numFmtId="37"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37" fontId="12" fillId="0" borderId="0"/>
    <xf numFmtId="37"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37" fontId="12" fillId="0" borderId="0"/>
    <xf numFmtId="0" fontId="12" fillId="0" borderId="0"/>
    <xf numFmtId="0" fontId="12" fillId="0" borderId="0"/>
    <xf numFmtId="0" fontId="12" fillId="0" borderId="0"/>
    <xf numFmtId="0" fontId="12" fillId="0" borderId="0"/>
    <xf numFmtId="0" fontId="13" fillId="0" borderId="0"/>
    <xf numFmtId="37" fontId="12" fillId="0" borderId="0"/>
    <xf numFmtId="0" fontId="13" fillId="0" borderId="0"/>
    <xf numFmtId="37" fontId="12" fillId="0" borderId="0"/>
    <xf numFmtId="0" fontId="13" fillId="0" borderId="0"/>
    <xf numFmtId="0" fontId="13" fillId="0" borderId="0"/>
    <xf numFmtId="0" fontId="13"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37" fontId="12" fillId="0" borderId="0"/>
    <xf numFmtId="0" fontId="12" fillId="0" borderId="0"/>
    <xf numFmtId="0" fontId="12" fillId="0" borderId="0"/>
    <xf numFmtId="0" fontId="12" fillId="0" borderId="0"/>
    <xf numFmtId="0" fontId="12" fillId="0" borderId="0"/>
    <xf numFmtId="0" fontId="12" fillId="0" borderId="0"/>
    <xf numFmtId="0" fontId="13" fillId="0" borderId="0"/>
    <xf numFmtId="0" fontId="12" fillId="0" borderId="0"/>
    <xf numFmtId="0" fontId="12" fillId="0" borderId="0"/>
    <xf numFmtId="0" fontId="14"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6" fillId="0" borderId="0">
      <alignment vertical="center"/>
    </xf>
    <xf numFmtId="0" fontId="14" fillId="0" borderId="0"/>
    <xf numFmtId="0" fontId="14" fillId="0" borderId="0"/>
    <xf numFmtId="4" fontId="17" fillId="0" borderId="0">
      <alignment vertical="center"/>
    </xf>
    <xf numFmtId="0" fontId="14" fillId="0" borderId="0"/>
    <xf numFmtId="0" fontId="14" fillId="0" borderId="0"/>
    <xf numFmtId="0" fontId="14" fillId="0" borderId="0"/>
    <xf numFmtId="0" fontId="11" fillId="0" borderId="0"/>
    <xf numFmtId="0" fontId="11" fillId="0" borderId="0"/>
    <xf numFmtId="0" fontId="11" fillId="0" borderId="0"/>
    <xf numFmtId="0" fontId="14" fillId="0" borderId="0"/>
    <xf numFmtId="0" fontId="12" fillId="0" borderId="0" applyNumberFormat="0" applyFill="0" applyBorder="0" applyAlignment="0" applyProtection="0"/>
    <xf numFmtId="0" fontId="12" fillId="0" borderId="0" applyNumberFormat="0" applyFill="0" applyBorder="0" applyAlignment="0" applyProtection="0"/>
    <xf numFmtId="4" fontId="17" fillId="0" borderId="0">
      <alignment vertical="center"/>
    </xf>
    <xf numFmtId="0" fontId="1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9" fillId="0" borderId="0"/>
    <xf numFmtId="0" fontId="19" fillId="0" borderId="0"/>
    <xf numFmtId="0" fontId="19" fillId="0" borderId="0"/>
    <xf numFmtId="0" fontId="19" fillId="0" borderId="0"/>
    <xf numFmtId="0" fontId="18" fillId="0" borderId="0"/>
    <xf numFmtId="0" fontId="18" fillId="0" borderId="0"/>
    <xf numFmtId="0" fontId="14" fillId="0" borderId="0" applyFill="0" applyProtection="0"/>
    <xf numFmtId="0" fontId="15" fillId="0" borderId="0"/>
    <xf numFmtId="0" fontId="14" fillId="0" borderId="0"/>
    <xf numFmtId="0" fontId="14" fillId="0" borderId="0"/>
    <xf numFmtId="0" fontId="12" fillId="0" borderId="0" applyNumberFormat="0" applyFill="0" applyBorder="0" applyAlignment="0" applyProtection="0"/>
    <xf numFmtId="0" fontId="12" fillId="0" borderId="0" applyNumberFormat="0" applyFill="0" applyBorder="0" applyAlignment="0" applyProtection="0"/>
    <xf numFmtId="0" fontId="15" fillId="0" borderId="0"/>
    <xf numFmtId="0" fontId="15" fillId="0" borderId="0"/>
    <xf numFmtId="0" fontId="15" fillId="0" borderId="0"/>
    <xf numFmtId="4" fontId="17" fillId="0" borderId="0">
      <alignment vertical="center"/>
    </xf>
    <xf numFmtId="0" fontId="20" fillId="0" borderId="0"/>
    <xf numFmtId="0" fontId="12" fillId="36" borderId="0"/>
    <xf numFmtId="0" fontId="12" fillId="36" borderId="0"/>
    <xf numFmtId="0" fontId="13" fillId="36" borderId="0"/>
    <xf numFmtId="0" fontId="13" fillId="36" borderId="0"/>
    <xf numFmtId="0" fontId="13" fillId="36" borderId="0"/>
    <xf numFmtId="0" fontId="13" fillId="36" borderId="0"/>
    <xf numFmtId="0" fontId="21" fillId="37" borderId="0"/>
    <xf numFmtId="0" fontId="22" fillId="36" borderId="0"/>
    <xf numFmtId="0" fontId="22" fillId="36" borderId="0"/>
    <xf numFmtId="0" fontId="22" fillId="36" borderId="0"/>
    <xf numFmtId="0" fontId="21" fillId="37" borderId="0"/>
    <xf numFmtId="0" fontId="21" fillId="37" borderId="0"/>
    <xf numFmtId="0" fontId="21" fillId="37" borderId="0"/>
    <xf numFmtId="0" fontId="22" fillId="36" borderId="0"/>
    <xf numFmtId="0" fontId="21" fillId="37" borderId="0"/>
    <xf numFmtId="0" fontId="21" fillId="37" borderId="0"/>
    <xf numFmtId="0" fontId="23" fillId="38" borderId="0"/>
    <xf numFmtId="0" fontId="24" fillId="36" borderId="0"/>
    <xf numFmtId="0" fontId="24" fillId="36" borderId="0"/>
    <xf numFmtId="0" fontId="24" fillId="36" borderId="0"/>
    <xf numFmtId="0" fontId="23" fillId="38" borderId="0"/>
    <xf numFmtId="0" fontId="23" fillId="38" borderId="0"/>
    <xf numFmtId="0" fontId="23" fillId="38" borderId="0"/>
    <xf numFmtId="0" fontId="24" fillId="36" borderId="0"/>
    <xf numFmtId="0" fontId="23" fillId="38" borderId="0"/>
    <xf numFmtId="0" fontId="23" fillId="38" borderId="0"/>
    <xf numFmtId="0" fontId="25" fillId="39" borderId="0"/>
    <xf numFmtId="0" fontId="26" fillId="36" borderId="0"/>
    <xf numFmtId="0" fontId="26" fillId="36" borderId="0"/>
    <xf numFmtId="0" fontId="26" fillId="36" borderId="0"/>
    <xf numFmtId="0" fontId="25" fillId="39" borderId="0"/>
    <xf numFmtId="0" fontId="25" fillId="39" borderId="0"/>
    <xf numFmtId="0" fontId="25" fillId="39" borderId="0"/>
    <xf numFmtId="0" fontId="26" fillId="36" borderId="0"/>
    <xf numFmtId="0" fontId="25" fillId="39" borderId="0"/>
    <xf numFmtId="0" fontId="25" fillId="39" borderId="0"/>
    <xf numFmtId="0" fontId="27" fillId="0" borderId="0"/>
    <xf numFmtId="0" fontId="27" fillId="36" borderId="0"/>
    <xf numFmtId="0" fontId="27" fillId="36" borderId="0"/>
    <xf numFmtId="0" fontId="27" fillId="36" borderId="0"/>
    <xf numFmtId="0" fontId="27" fillId="0" borderId="0"/>
    <xf numFmtId="0" fontId="27" fillId="0" borderId="0"/>
    <xf numFmtId="0" fontId="27" fillId="0" borderId="0"/>
    <xf numFmtId="0" fontId="27" fillId="36" borderId="0"/>
    <xf numFmtId="0" fontId="27" fillId="0" borderId="0"/>
    <xf numFmtId="0" fontId="27" fillId="0" borderId="0"/>
    <xf numFmtId="0" fontId="28" fillId="0" borderId="0"/>
    <xf numFmtId="0" fontId="28" fillId="36" borderId="0"/>
    <xf numFmtId="0" fontId="28" fillId="36" borderId="0"/>
    <xf numFmtId="0" fontId="28" fillId="36" borderId="0"/>
    <xf numFmtId="0" fontId="28" fillId="0" borderId="0"/>
    <xf numFmtId="0" fontId="28" fillId="0" borderId="0"/>
    <xf numFmtId="0" fontId="28" fillId="0" borderId="0"/>
    <xf numFmtId="0" fontId="28" fillId="36" borderId="0"/>
    <xf numFmtId="0" fontId="28" fillId="0" borderId="0"/>
    <xf numFmtId="0" fontId="28" fillId="0" borderId="0"/>
    <xf numFmtId="0" fontId="29" fillId="0" borderId="0"/>
    <xf numFmtId="0" fontId="29" fillId="36" borderId="0"/>
    <xf numFmtId="0" fontId="29" fillId="36" borderId="0"/>
    <xf numFmtId="0" fontId="29" fillId="36" borderId="0"/>
    <xf numFmtId="0" fontId="29" fillId="0" borderId="0"/>
    <xf numFmtId="0" fontId="29" fillId="0" borderId="0"/>
    <xf numFmtId="0" fontId="29" fillId="0" borderId="0"/>
    <xf numFmtId="0" fontId="29" fillId="36" borderId="0"/>
    <xf numFmtId="0" fontId="29" fillId="0" borderId="0"/>
    <xf numFmtId="0" fontId="29" fillId="0" borderId="0"/>
    <xf numFmtId="0" fontId="30" fillId="0" borderId="0"/>
    <xf numFmtId="4" fontId="13" fillId="40" borderId="0"/>
    <xf numFmtId="0" fontId="13" fillId="40" borderId="42"/>
    <xf numFmtId="0" fontId="13" fillId="40" borderId="42"/>
    <xf numFmtId="0" fontId="13" fillId="40" borderId="42"/>
    <xf numFmtId="4" fontId="13" fillId="40" borderId="0"/>
    <xf numFmtId="4" fontId="13" fillId="40" borderId="0"/>
    <xf numFmtId="4" fontId="13" fillId="40" borderId="0"/>
    <xf numFmtId="0" fontId="13" fillId="40" borderId="42"/>
    <xf numFmtId="4" fontId="13" fillId="40" borderId="0"/>
    <xf numFmtId="4" fontId="13" fillId="40" borderId="0"/>
    <xf numFmtId="0" fontId="20" fillId="0" borderId="0"/>
    <xf numFmtId="0" fontId="30" fillId="0" borderId="0"/>
    <xf numFmtId="0" fontId="24" fillId="41" borderId="0"/>
    <xf numFmtId="0" fontId="24" fillId="40" borderId="0"/>
    <xf numFmtId="0" fontId="24" fillId="40" borderId="0"/>
    <xf numFmtId="0" fontId="24" fillId="40" borderId="0"/>
    <xf numFmtId="0" fontId="24" fillId="41" borderId="0"/>
    <xf numFmtId="0" fontId="24" fillId="41" borderId="0"/>
    <xf numFmtId="0" fontId="24" fillId="41" borderId="0"/>
    <xf numFmtId="0" fontId="24" fillId="40" borderId="0"/>
    <xf numFmtId="0" fontId="24" fillId="41" borderId="0"/>
    <xf numFmtId="0" fontId="24" fillId="41" borderId="0"/>
    <xf numFmtId="0" fontId="3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0" fillId="0" borderId="0"/>
    <xf numFmtId="0" fontId="30" fillId="0" borderId="0"/>
    <xf numFmtId="0" fontId="15" fillId="0" borderId="0"/>
    <xf numFmtId="0" fontId="15" fillId="0" borderId="0"/>
    <xf numFmtId="0" fontId="15" fillId="0" borderId="0"/>
    <xf numFmtId="0" fontId="15" fillId="0" borderId="0"/>
    <xf numFmtId="0" fontId="15" fillId="0" borderId="0"/>
    <xf numFmtId="0" fontId="30" fillId="0" borderId="0"/>
    <xf numFmtId="0" fontId="15" fillId="0" borderId="0"/>
    <xf numFmtId="0" fontId="3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5" fillId="0" borderId="0"/>
    <xf numFmtId="0" fontId="14" fillId="0" borderId="0"/>
    <xf numFmtId="0" fontId="14" fillId="0" borderId="0"/>
    <xf numFmtId="4" fontId="32"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4" fontId="17" fillId="0" borderId="0">
      <alignment vertical="center"/>
    </xf>
    <xf numFmtId="0" fontId="12" fillId="36" borderId="0"/>
    <xf numFmtId="0" fontId="13" fillId="36" borderId="0"/>
    <xf numFmtId="0" fontId="13" fillId="36" borderId="0"/>
    <xf numFmtId="0" fontId="13" fillId="36" borderId="0"/>
    <xf numFmtId="0" fontId="13" fillId="36" borderId="0"/>
    <xf numFmtId="0" fontId="12" fillId="36" borderId="0"/>
    <xf numFmtId="0" fontId="12" fillId="36" borderId="0"/>
    <xf numFmtId="0" fontId="12" fillId="36" borderId="0"/>
    <xf numFmtId="0" fontId="13" fillId="36" borderId="0"/>
    <xf numFmtId="0" fontId="13" fillId="36" borderId="0"/>
    <xf numFmtId="0" fontId="12" fillId="36" borderId="0"/>
    <xf numFmtId="0" fontId="13" fillId="36" borderId="0"/>
    <xf numFmtId="0" fontId="12" fillId="36" borderId="0"/>
    <xf numFmtId="0" fontId="13" fillId="36" borderId="0"/>
    <xf numFmtId="0" fontId="13" fillId="36" borderId="0"/>
    <xf numFmtId="0" fontId="13" fillId="36" borderId="0"/>
    <xf numFmtId="0" fontId="21" fillId="37" borderId="0"/>
    <xf numFmtId="0" fontId="22" fillId="36" borderId="0"/>
    <xf numFmtId="0" fontId="22" fillId="36" borderId="0"/>
    <xf numFmtId="0" fontId="22" fillId="36" borderId="0"/>
    <xf numFmtId="0" fontId="21" fillId="37" borderId="0"/>
    <xf numFmtId="0" fontId="21" fillId="37" borderId="0"/>
    <xf numFmtId="0" fontId="21" fillId="37" borderId="0"/>
    <xf numFmtId="0" fontId="22" fillId="36" borderId="0"/>
    <xf numFmtId="0" fontId="21" fillId="37" borderId="0"/>
    <xf numFmtId="0" fontId="21" fillId="37" borderId="0"/>
    <xf numFmtId="0" fontId="23" fillId="38" borderId="0"/>
    <xf numFmtId="0" fontId="24" fillId="36" borderId="0"/>
    <xf numFmtId="0" fontId="24" fillId="36" borderId="0"/>
    <xf numFmtId="0" fontId="24" fillId="36" borderId="0"/>
    <xf numFmtId="0" fontId="23" fillId="38" borderId="0"/>
    <xf numFmtId="0" fontId="23" fillId="38" borderId="0"/>
    <xf numFmtId="0" fontId="23" fillId="38" borderId="0"/>
    <xf numFmtId="0" fontId="24" fillId="36" borderId="0"/>
    <xf numFmtId="0" fontId="23" fillId="38" borderId="0"/>
    <xf numFmtId="0" fontId="23" fillId="38" borderId="0"/>
    <xf numFmtId="0" fontId="25" fillId="39" borderId="0"/>
    <xf numFmtId="0" fontId="13" fillId="36" borderId="0"/>
    <xf numFmtId="0" fontId="13" fillId="36" borderId="0"/>
    <xf numFmtId="0" fontId="13" fillId="36" borderId="0"/>
    <xf numFmtId="0" fontId="25" fillId="39" borderId="0"/>
    <xf numFmtId="0" fontId="25" fillId="39" borderId="0"/>
    <xf numFmtId="0" fontId="25" fillId="39" borderId="0"/>
    <xf numFmtId="0" fontId="13" fillId="36" borderId="0"/>
    <xf numFmtId="0" fontId="25" fillId="39" borderId="0"/>
    <xf numFmtId="0" fontId="25" fillId="39" borderId="0"/>
    <xf numFmtId="0" fontId="27" fillId="0" borderId="0"/>
    <xf numFmtId="0" fontId="27" fillId="36" borderId="0"/>
    <xf numFmtId="0" fontId="27" fillId="36" borderId="0"/>
    <xf numFmtId="0" fontId="27" fillId="36" borderId="0"/>
    <xf numFmtId="0" fontId="27" fillId="0" borderId="0"/>
    <xf numFmtId="0" fontId="27" fillId="0" borderId="0"/>
    <xf numFmtId="0" fontId="27" fillId="0" borderId="0"/>
    <xf numFmtId="0" fontId="27" fillId="36" borderId="0"/>
    <xf numFmtId="0" fontId="27" fillId="0" borderId="0"/>
    <xf numFmtId="0" fontId="27" fillId="0" borderId="0"/>
    <xf numFmtId="0" fontId="28" fillId="0" borderId="0"/>
    <xf numFmtId="0" fontId="28" fillId="36" borderId="0"/>
    <xf numFmtId="0" fontId="28" fillId="36" borderId="0"/>
    <xf numFmtId="0" fontId="28" fillId="36" borderId="0"/>
    <xf numFmtId="0" fontId="28" fillId="0" borderId="0"/>
    <xf numFmtId="0" fontId="28" fillId="0" borderId="0"/>
    <xf numFmtId="0" fontId="28" fillId="0" borderId="0"/>
    <xf numFmtId="0" fontId="28" fillId="36" borderId="0"/>
    <xf numFmtId="0" fontId="28" fillId="0" borderId="0"/>
    <xf numFmtId="0" fontId="28" fillId="0" borderId="0"/>
    <xf numFmtId="0" fontId="29" fillId="0" borderId="0"/>
    <xf numFmtId="0" fontId="29" fillId="36" borderId="0"/>
    <xf numFmtId="0" fontId="29" fillId="36" borderId="0"/>
    <xf numFmtId="0" fontId="29" fillId="36" borderId="0"/>
    <xf numFmtId="0" fontId="29" fillId="0" borderId="0"/>
    <xf numFmtId="0" fontId="29" fillId="0" borderId="0"/>
    <xf numFmtId="0" fontId="29" fillId="0" borderId="0"/>
    <xf numFmtId="0" fontId="29" fillId="36" borderId="0"/>
    <xf numFmtId="0" fontId="29" fillId="0" borderId="0"/>
    <xf numFmtId="0" fontId="29" fillId="0" borderId="0"/>
    <xf numFmtId="167" fontId="13" fillId="0" borderId="0" applyFont="0" applyFill="0" applyBorder="0" applyAlignment="0" applyProtection="0"/>
    <xf numFmtId="0" fontId="15" fillId="0" borderId="0"/>
    <xf numFmtId="0" fontId="15" fillId="0" borderId="0"/>
    <xf numFmtId="0" fontId="12" fillId="0" borderId="0" applyNumberFormat="0" applyFill="0" applyBorder="0" applyAlignment="0" applyProtection="0"/>
    <xf numFmtId="0" fontId="15" fillId="0" borderId="0"/>
    <xf numFmtId="0" fontId="15"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4" fontId="17" fillId="0" borderId="0">
      <alignment vertical="center"/>
    </xf>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5"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5" fillId="0" borderId="0"/>
    <xf numFmtId="0" fontId="14" fillId="0" borderId="0" applyFill="0" applyProtection="0"/>
    <xf numFmtId="0" fontId="3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4" fillId="0" borderId="0"/>
    <xf numFmtId="0" fontId="34" fillId="0" borderId="0"/>
    <xf numFmtId="0" fontId="14" fillId="0" borderId="0"/>
    <xf numFmtId="0" fontId="14" fillId="0" borderId="0"/>
    <xf numFmtId="0" fontId="14" fillId="0" borderId="0"/>
    <xf numFmtId="0" fontId="14" fillId="0" borderId="0"/>
    <xf numFmtId="0" fontId="14" fillId="0" borderId="0"/>
    <xf numFmtId="0" fontId="34" fillId="0" borderId="0"/>
    <xf numFmtId="0" fontId="14" fillId="0" borderId="0"/>
    <xf numFmtId="0" fontId="3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xf numFmtId="0" fontId="13" fillId="0" borderId="0"/>
    <xf numFmtId="0" fontId="13" fillId="0" borderId="0"/>
    <xf numFmtId="0" fontId="13" fillId="0" borderId="0"/>
    <xf numFmtId="0" fontId="15" fillId="0" borderId="0"/>
    <xf numFmtId="0" fontId="13" fillId="0" borderId="0"/>
    <xf numFmtId="0" fontId="13" fillId="0" borderId="0"/>
    <xf numFmtId="0" fontId="13" fillId="0" borderId="0"/>
    <xf numFmtId="0" fontId="13" fillId="0" borderId="0"/>
    <xf numFmtId="0" fontId="13" fillId="0" borderId="0"/>
    <xf numFmtId="0" fontId="1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5" fillId="0" borderId="0"/>
    <xf numFmtId="0" fontId="14" fillId="0" borderId="0"/>
    <xf numFmtId="0" fontId="14" fillId="0" borderId="0"/>
    <xf numFmtId="0" fontId="15" fillId="0" borderId="0"/>
    <xf numFmtId="0" fontId="15" fillId="0" borderId="0"/>
    <xf numFmtId="4" fontId="17" fillId="0" borderId="0">
      <alignment vertical="center"/>
    </xf>
    <xf numFmtId="4" fontId="17" fillId="0" borderId="0">
      <alignment vertical="center"/>
    </xf>
    <xf numFmtId="4" fontId="17"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xf numFmtId="4" fontId="17" fillId="0" borderId="0">
      <alignment vertical="center"/>
    </xf>
    <xf numFmtId="0" fontId="12" fillId="0" borderId="0"/>
    <xf numFmtId="0" fontId="12" fillId="0" borderId="0"/>
    <xf numFmtId="0" fontId="14" fillId="0" borderId="0"/>
    <xf numFmtId="0" fontId="12" fillId="0" borderId="0"/>
    <xf numFmtId="0" fontId="14" fillId="0" borderId="0"/>
    <xf numFmtId="0" fontId="12" fillId="0" borderId="0"/>
    <xf numFmtId="0" fontId="12" fillId="0" borderId="0"/>
    <xf numFmtId="0" fontId="14" fillId="0" borderId="0"/>
    <xf numFmtId="0" fontId="14" fillId="0" borderId="0"/>
    <xf numFmtId="0" fontId="12" fillId="0" borderId="0"/>
    <xf numFmtId="0" fontId="12" fillId="0" borderId="0"/>
    <xf numFmtId="0" fontId="15" fillId="0" borderId="0"/>
    <xf numFmtId="0" fontId="15"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5" fillId="0" borderId="0"/>
    <xf numFmtId="0" fontId="14" fillId="0" borderId="0"/>
    <xf numFmtId="0" fontId="15" fillId="0" borderId="0"/>
    <xf numFmtId="0" fontId="12" fillId="0" borderId="0" applyNumberFormat="0" applyFill="0" applyBorder="0" applyAlignment="0" applyProtection="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5" fillId="0" borderId="0"/>
    <xf numFmtId="0" fontId="15" fillId="0" borderId="0"/>
    <xf numFmtId="0" fontId="3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0" fillId="0" borderId="0"/>
    <xf numFmtId="0" fontId="30" fillId="0" borderId="0"/>
    <xf numFmtId="0" fontId="15" fillId="0" borderId="0"/>
    <xf numFmtId="0" fontId="15" fillId="0" borderId="0"/>
    <xf numFmtId="0" fontId="15" fillId="0" borderId="0"/>
    <xf numFmtId="0" fontId="15" fillId="0" borderId="0"/>
    <xf numFmtId="0" fontId="15" fillId="0" borderId="0"/>
    <xf numFmtId="0" fontId="30" fillId="0" borderId="0"/>
    <xf numFmtId="0" fontId="15" fillId="0" borderId="0"/>
    <xf numFmtId="0" fontId="3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5" fillId="0" borderId="0"/>
    <xf numFmtId="0" fontId="11"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1" fillId="0" borderId="0"/>
    <xf numFmtId="0" fontId="11" fillId="0" borderId="0"/>
    <xf numFmtId="0" fontId="11"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1" fillId="0" borderId="0"/>
    <xf numFmtId="0" fontId="12" fillId="0" borderId="0" applyNumberFormat="0" applyFill="0" applyBorder="0" applyAlignment="0" applyProtection="0"/>
    <xf numFmtId="0" fontId="14"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1"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4" fontId="17"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3" fillId="0" borderId="0"/>
    <xf numFmtId="0" fontId="13" fillId="0" borderId="0"/>
    <xf numFmtId="0" fontId="15" fillId="0" borderId="0"/>
    <xf numFmtId="0" fontId="13" fillId="0" borderId="0"/>
    <xf numFmtId="0" fontId="15" fillId="0" borderId="0"/>
    <xf numFmtId="0" fontId="13" fillId="0" borderId="0"/>
    <xf numFmtId="0" fontId="15" fillId="0" borderId="0"/>
    <xf numFmtId="0" fontId="13" fillId="0" borderId="0"/>
    <xf numFmtId="0" fontId="15" fillId="0" borderId="0"/>
    <xf numFmtId="0" fontId="15" fillId="0" borderId="0"/>
    <xf numFmtId="0" fontId="13" fillId="0" borderId="0"/>
    <xf numFmtId="0" fontId="15" fillId="0" borderId="0"/>
    <xf numFmtId="0" fontId="1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9" fillId="0" borderId="0"/>
    <xf numFmtId="0" fontId="14" fillId="0" borderId="0"/>
    <xf numFmtId="0" fontId="14" fillId="0" borderId="0"/>
    <xf numFmtId="0" fontId="14" fillId="0" borderId="0"/>
    <xf numFmtId="0" fontId="15" fillId="0" borderId="0"/>
    <xf numFmtId="0" fontId="3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4" fillId="0" borderId="0"/>
    <xf numFmtId="0" fontId="34" fillId="0" borderId="0"/>
    <xf numFmtId="0" fontId="14" fillId="0" borderId="0"/>
    <xf numFmtId="0" fontId="14" fillId="0" borderId="0"/>
    <xf numFmtId="0" fontId="14" fillId="0" borderId="0"/>
    <xf numFmtId="0" fontId="14" fillId="0" borderId="0"/>
    <xf numFmtId="0" fontId="14" fillId="0" borderId="0"/>
    <xf numFmtId="0" fontId="34" fillId="0" borderId="0"/>
    <xf numFmtId="0" fontId="14" fillId="0" borderId="0"/>
    <xf numFmtId="0" fontId="3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applyNumberFormat="0" applyFill="0" applyBorder="0" applyAlignment="0" applyProtection="0"/>
    <xf numFmtId="0" fontId="14"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9" fillId="0" borderId="0"/>
    <xf numFmtId="0" fontId="14" fillId="0" borderId="0"/>
    <xf numFmtId="0" fontId="11" fillId="0" borderId="0"/>
    <xf numFmtId="4" fontId="17"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4" fillId="0" borderId="0"/>
    <xf numFmtId="0" fontId="15" fillId="0" borderId="0"/>
    <xf numFmtId="0" fontId="15" fillId="0" borderId="0"/>
    <xf numFmtId="0" fontId="1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 fontId="17" fillId="0" borderId="0">
      <alignment vertical="center"/>
    </xf>
    <xf numFmtId="0" fontId="3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0" fillId="0" borderId="0"/>
    <xf numFmtId="0" fontId="30" fillId="0" borderId="0"/>
    <xf numFmtId="0" fontId="15" fillId="0" borderId="0"/>
    <xf numFmtId="0" fontId="15" fillId="0" borderId="0"/>
    <xf numFmtId="0" fontId="15" fillId="0" borderId="0"/>
    <xf numFmtId="0" fontId="15" fillId="0" borderId="0"/>
    <xf numFmtId="0" fontId="15" fillId="0" borderId="0"/>
    <xf numFmtId="0" fontId="30" fillId="0" borderId="0"/>
    <xf numFmtId="0" fontId="15" fillId="0" borderId="0"/>
    <xf numFmtId="0" fontId="3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4" fillId="0" borderId="0"/>
    <xf numFmtId="0" fontId="15" fillId="0" borderId="0"/>
    <xf numFmtId="0" fontId="3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4" fillId="0" borderId="0"/>
    <xf numFmtId="0" fontId="34" fillId="0" borderId="0"/>
    <xf numFmtId="0" fontId="14" fillId="0" borderId="0"/>
    <xf numFmtId="0" fontId="14" fillId="0" borderId="0"/>
    <xf numFmtId="0" fontId="14" fillId="0" borderId="0"/>
    <xf numFmtId="0" fontId="14" fillId="0" borderId="0"/>
    <xf numFmtId="0" fontId="14" fillId="0" borderId="0"/>
    <xf numFmtId="0" fontId="34" fillId="0" borderId="0"/>
    <xf numFmtId="0" fontId="14" fillId="0" borderId="0"/>
    <xf numFmtId="0" fontId="3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35"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5" fillId="0" borderId="0"/>
    <xf numFmtId="0" fontId="14" fillId="0" borderId="0"/>
    <xf numFmtId="0" fontId="14" fillId="0" borderId="0"/>
    <xf numFmtId="0" fontId="14" fillId="0" borderId="0"/>
    <xf numFmtId="0" fontId="14" fillId="0" borderId="0"/>
    <xf numFmtId="0" fontId="15" fillId="0" borderId="0"/>
    <xf numFmtId="0" fontId="14" fillId="0" borderId="0"/>
    <xf numFmtId="0" fontId="14" fillId="0" borderId="0"/>
    <xf numFmtId="0" fontId="14" fillId="0" borderId="0"/>
    <xf numFmtId="4" fontId="17" fillId="0" borderId="0">
      <alignment vertical="center"/>
    </xf>
    <xf numFmtId="0" fontId="14" fillId="0" borderId="0"/>
    <xf numFmtId="0" fontId="14" fillId="0" borderId="0"/>
    <xf numFmtId="0" fontId="14" fillId="0" borderId="0"/>
    <xf numFmtId="0" fontId="14" fillId="0" borderId="0"/>
    <xf numFmtId="0" fontId="19" fillId="0" borderId="0"/>
    <xf numFmtId="0" fontId="3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4" fillId="0" borderId="0"/>
    <xf numFmtId="0" fontId="34" fillId="0" borderId="0"/>
    <xf numFmtId="0" fontId="14" fillId="0" borderId="0"/>
    <xf numFmtId="0" fontId="14" fillId="0" borderId="0"/>
    <xf numFmtId="0" fontId="14" fillId="0" borderId="0"/>
    <xf numFmtId="0" fontId="14" fillId="0" borderId="0"/>
    <xf numFmtId="0" fontId="14" fillId="0" borderId="0"/>
    <xf numFmtId="0" fontId="34" fillId="0" borderId="0"/>
    <xf numFmtId="0" fontId="14" fillId="0" borderId="0"/>
    <xf numFmtId="0" fontId="3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xf numFmtId="4" fontId="17" fillId="0" borderId="0">
      <alignment vertical="center"/>
    </xf>
    <xf numFmtId="4" fontId="17" fillId="0" borderId="0">
      <alignment vertical="center"/>
    </xf>
    <xf numFmtId="4" fontId="17" fillId="0" borderId="0">
      <alignment vertical="center"/>
    </xf>
    <xf numFmtId="0" fontId="11" fillId="0" borderId="0"/>
    <xf numFmtId="0" fontId="11" fillId="0" borderId="0"/>
    <xf numFmtId="4" fontId="17" fillId="0" borderId="0">
      <alignment vertical="center"/>
    </xf>
    <xf numFmtId="0" fontId="11"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4" fontId="17" fillId="0" borderId="0">
      <alignment vertical="center"/>
    </xf>
    <xf numFmtId="0" fontId="14" fillId="0" borderId="0"/>
    <xf numFmtId="0" fontId="14" fillId="0" borderId="0"/>
    <xf numFmtId="0" fontId="14" fillId="0" borderId="0"/>
    <xf numFmtId="4" fontId="17" fillId="0" borderId="0">
      <alignment vertical="center"/>
    </xf>
    <xf numFmtId="4" fontId="17" fillId="0" borderId="0">
      <alignment vertical="center"/>
    </xf>
    <xf numFmtId="4" fontId="17" fillId="0" borderId="0">
      <alignment vertical="center"/>
    </xf>
    <xf numFmtId="0" fontId="14" fillId="0" borderId="0"/>
    <xf numFmtId="0" fontId="14" fillId="0" borderId="0"/>
    <xf numFmtId="0" fontId="1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5" fillId="0" borderId="0"/>
    <xf numFmtId="0" fontId="14" fillId="0" borderId="0"/>
    <xf numFmtId="0" fontId="15" fillId="0" borderId="0"/>
    <xf numFmtId="0" fontId="15" fillId="0" borderId="0"/>
    <xf numFmtId="0" fontId="15" fillId="0" borderId="0"/>
    <xf numFmtId="4" fontId="17" fillId="0" borderId="0">
      <alignment vertical="center"/>
    </xf>
    <xf numFmtId="0" fontId="14" fillId="0" borderId="0"/>
    <xf numFmtId="0" fontId="1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5" fillId="0" borderId="0"/>
    <xf numFmtId="0" fontId="11" fillId="0" borderId="0"/>
    <xf numFmtId="0" fontId="13" fillId="0" borderId="0"/>
    <xf numFmtId="0" fontId="13" fillId="0" borderId="0"/>
    <xf numFmtId="0" fontId="15" fillId="0" borderId="0"/>
    <xf numFmtId="0" fontId="13" fillId="0" borderId="0"/>
    <xf numFmtId="0" fontId="15" fillId="0" borderId="0"/>
    <xf numFmtId="0" fontId="13" fillId="0" borderId="0"/>
    <xf numFmtId="0" fontId="15" fillId="0" borderId="0"/>
    <xf numFmtId="0" fontId="13" fillId="0" borderId="0"/>
    <xf numFmtId="0" fontId="15" fillId="0" borderId="0"/>
    <xf numFmtId="0" fontId="15" fillId="0" borderId="0"/>
    <xf numFmtId="0" fontId="13" fillId="0" borderId="0"/>
    <xf numFmtId="0" fontId="15" fillId="0" borderId="0"/>
    <xf numFmtId="0" fontId="13" fillId="0" borderId="0"/>
    <xf numFmtId="0" fontId="14" fillId="0" borderId="0"/>
    <xf numFmtId="0" fontId="12" fillId="0" borderId="0" applyNumberFormat="0" applyFill="0" applyBorder="0" applyAlignment="0" applyProtection="0"/>
    <xf numFmtId="0" fontId="13" fillId="0" borderId="0"/>
    <xf numFmtId="0" fontId="13" fillId="0" borderId="0"/>
    <xf numFmtId="0" fontId="15" fillId="0" borderId="0"/>
    <xf numFmtId="0" fontId="13" fillId="0" borderId="0"/>
    <xf numFmtId="0" fontId="15" fillId="0" borderId="0"/>
    <xf numFmtId="0" fontId="13" fillId="0" borderId="0"/>
    <xf numFmtId="0" fontId="15" fillId="0" borderId="0"/>
    <xf numFmtId="0" fontId="13" fillId="0" borderId="0"/>
    <xf numFmtId="0" fontId="15" fillId="0" borderId="0"/>
    <xf numFmtId="0" fontId="15" fillId="0" borderId="0"/>
    <xf numFmtId="0" fontId="13" fillId="0" borderId="0"/>
    <xf numFmtId="0" fontId="15" fillId="0" borderId="0"/>
    <xf numFmtId="0" fontId="13" fillId="0" borderId="0"/>
    <xf numFmtId="0" fontId="11" fillId="0" borderId="0"/>
    <xf numFmtId="0" fontId="3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4" fillId="0" borderId="0"/>
    <xf numFmtId="0" fontId="34" fillId="0" borderId="0"/>
    <xf numFmtId="0" fontId="14" fillId="0" borderId="0"/>
    <xf numFmtId="0" fontId="14" fillId="0" borderId="0"/>
    <xf numFmtId="0" fontId="14" fillId="0" borderId="0"/>
    <xf numFmtId="0" fontId="14" fillId="0" borderId="0"/>
    <xf numFmtId="0" fontId="14" fillId="0" borderId="0"/>
    <xf numFmtId="0" fontId="34" fillId="0" borderId="0"/>
    <xf numFmtId="0" fontId="14" fillId="0" borderId="0"/>
    <xf numFmtId="0" fontId="3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4" fontId="17"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4" fillId="0" borderId="0"/>
    <xf numFmtId="0" fontId="34" fillId="0" borderId="0"/>
    <xf numFmtId="0" fontId="14" fillId="0" borderId="0"/>
    <xf numFmtId="0" fontId="14" fillId="0" borderId="0"/>
    <xf numFmtId="0" fontId="14" fillId="0" borderId="0"/>
    <xf numFmtId="0" fontId="14" fillId="0" borderId="0"/>
    <xf numFmtId="0" fontId="14" fillId="0" borderId="0"/>
    <xf numFmtId="0" fontId="34" fillId="0" borderId="0"/>
    <xf numFmtId="0" fontId="14" fillId="0" borderId="0"/>
    <xf numFmtId="0" fontId="3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3" fillId="0" borderId="0"/>
    <xf numFmtId="0" fontId="14" fillId="0" borderId="0"/>
    <xf numFmtId="0" fontId="14" fillId="0" borderId="0"/>
    <xf numFmtId="0" fontId="14" fillId="0" borderId="0"/>
    <xf numFmtId="0" fontId="14" fillId="0" borderId="0"/>
    <xf numFmtId="0" fontId="14" fillId="0" borderId="0"/>
    <xf numFmtId="0" fontId="11" fillId="0" borderId="0"/>
    <xf numFmtId="0" fontId="11" fillId="0" borderId="0"/>
    <xf numFmtId="0" fontId="11" fillId="0" borderId="0"/>
    <xf numFmtId="0" fontId="15"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2" fillId="0" borderId="0"/>
    <xf numFmtId="0" fontId="14" fillId="0" borderId="0"/>
    <xf numFmtId="0" fontId="12" fillId="0" borderId="0"/>
    <xf numFmtId="0" fontId="12" fillId="0" borderId="0"/>
    <xf numFmtId="0" fontId="12" fillId="0" borderId="0"/>
    <xf numFmtId="0" fontId="14" fillId="0" borderId="0"/>
    <xf numFmtId="4" fontId="17" fillId="0" borderId="0">
      <alignment vertical="center"/>
    </xf>
    <xf numFmtId="4" fontId="17" fillId="0" borderId="0">
      <alignment vertical="center"/>
    </xf>
    <xf numFmtId="0" fontId="3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0" fillId="0" borderId="0"/>
    <xf numFmtId="0" fontId="30" fillId="0" borderId="0"/>
    <xf numFmtId="0" fontId="15" fillId="0" borderId="0"/>
    <xf numFmtId="0" fontId="15" fillId="0" borderId="0"/>
    <xf numFmtId="0" fontId="15" fillId="0" borderId="0"/>
    <xf numFmtId="0" fontId="15" fillId="0" borderId="0"/>
    <xf numFmtId="0" fontId="15" fillId="0" borderId="0"/>
    <xf numFmtId="0" fontId="30" fillId="0" borderId="0"/>
    <xf numFmtId="0" fontId="15" fillId="0" borderId="0"/>
    <xf numFmtId="0" fontId="3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0" fillId="0" borderId="0"/>
    <xf numFmtId="0" fontId="30" fillId="0" borderId="0"/>
    <xf numFmtId="0" fontId="15" fillId="0" borderId="0"/>
    <xf numFmtId="0" fontId="15" fillId="0" borderId="0"/>
    <xf numFmtId="0" fontId="15" fillId="0" borderId="0"/>
    <xf numFmtId="0" fontId="15" fillId="0" borderId="0"/>
    <xf numFmtId="0" fontId="15" fillId="0" borderId="0"/>
    <xf numFmtId="0" fontId="30" fillId="0" borderId="0"/>
    <xf numFmtId="0" fontId="15" fillId="0" borderId="0"/>
    <xf numFmtId="0" fontId="3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5" fillId="0" borderId="0"/>
    <xf numFmtId="0" fontId="15" fillId="0" borderId="0"/>
    <xf numFmtId="0" fontId="3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0" fillId="0" borderId="0"/>
    <xf numFmtId="0" fontId="30" fillId="0" borderId="0"/>
    <xf numFmtId="0" fontId="15" fillId="0" borderId="0"/>
    <xf numFmtId="0" fontId="15" fillId="0" borderId="0"/>
    <xf numFmtId="0" fontId="15" fillId="0" borderId="0"/>
    <xf numFmtId="0" fontId="15" fillId="0" borderId="0"/>
    <xf numFmtId="0" fontId="15" fillId="0" borderId="0"/>
    <xf numFmtId="0" fontId="30" fillId="0" borderId="0"/>
    <xf numFmtId="0" fontId="15" fillId="0" borderId="0"/>
    <xf numFmtId="0" fontId="3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2" fillId="0" borderId="0" applyNumberFormat="0" applyFill="0" applyBorder="0" applyAlignment="0" applyProtection="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4" fillId="0" borderId="0"/>
    <xf numFmtId="0" fontId="12" fillId="0" borderId="0"/>
    <xf numFmtId="0" fontId="14" fillId="0" borderId="0"/>
    <xf numFmtId="0" fontId="12" fillId="0" borderId="0"/>
    <xf numFmtId="0" fontId="14" fillId="0" borderId="0"/>
    <xf numFmtId="0" fontId="12" fillId="0" borderId="0"/>
    <xf numFmtId="0" fontId="14" fillId="0" borderId="0"/>
    <xf numFmtId="0" fontId="14" fillId="0" borderId="0"/>
    <xf numFmtId="0" fontId="12" fillId="0" borderId="0"/>
    <xf numFmtId="0" fontId="14" fillId="0" borderId="0"/>
    <xf numFmtId="0" fontId="12" fillId="0" borderId="0"/>
    <xf numFmtId="4" fontId="17"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pplyFill="0" applyProtection="0"/>
    <xf numFmtId="0" fontId="15"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0" fillId="0" borderId="0"/>
    <xf numFmtId="0" fontId="30" fillId="0" borderId="0"/>
    <xf numFmtId="0" fontId="15" fillId="0" borderId="0"/>
    <xf numFmtId="0" fontId="15" fillId="0" borderId="0"/>
    <xf numFmtId="0" fontId="15" fillId="0" borderId="0"/>
    <xf numFmtId="0" fontId="15" fillId="0" borderId="0"/>
    <xf numFmtId="0" fontId="15" fillId="0" borderId="0"/>
    <xf numFmtId="0" fontId="30" fillId="0" borderId="0"/>
    <xf numFmtId="0" fontId="15" fillId="0" borderId="0"/>
    <xf numFmtId="0" fontId="3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2" fillId="0" borderId="0" applyNumberForma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 fontId="17" fillId="0" borderId="0">
      <alignment vertical="center"/>
    </xf>
    <xf numFmtId="0" fontId="15" fillId="0" borderId="0"/>
    <xf numFmtId="0" fontId="1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4" fillId="0" borderId="0"/>
    <xf numFmtId="0" fontId="1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2" fillId="0" borderId="0"/>
    <xf numFmtId="0" fontId="36" fillId="0" borderId="0">
      <protection locked="0"/>
    </xf>
    <xf numFmtId="0" fontId="36" fillId="0" borderId="43">
      <protection locked="0"/>
    </xf>
    <xf numFmtId="0" fontId="36" fillId="0" borderId="43">
      <protection locked="0"/>
    </xf>
    <xf numFmtId="0" fontId="36" fillId="0" borderId="43">
      <protection locked="0"/>
    </xf>
    <xf numFmtId="0" fontId="36" fillId="0" borderId="43">
      <protection locked="0"/>
    </xf>
    <xf numFmtId="0" fontId="36" fillId="0" borderId="0">
      <protection locked="0"/>
    </xf>
    <xf numFmtId="0" fontId="36" fillId="0" borderId="43">
      <protection locked="0"/>
    </xf>
    <xf numFmtId="0" fontId="36" fillId="0" borderId="0">
      <protection locked="0"/>
    </xf>
    <xf numFmtId="0" fontId="36" fillId="0" borderId="43">
      <protection locked="0"/>
    </xf>
    <xf numFmtId="0" fontId="36" fillId="0" borderId="0">
      <protection locked="0"/>
    </xf>
    <xf numFmtId="0" fontId="36" fillId="0" borderId="43">
      <protection locked="0"/>
    </xf>
    <xf numFmtId="0" fontId="36" fillId="0" borderId="0">
      <protection locked="0"/>
    </xf>
    <xf numFmtId="0" fontId="36" fillId="0" borderId="43">
      <protection locked="0"/>
    </xf>
    <xf numFmtId="0" fontId="36" fillId="0" borderId="0">
      <protection locked="0"/>
    </xf>
    <xf numFmtId="4" fontId="36" fillId="0" borderId="0">
      <protection locked="0"/>
    </xf>
    <xf numFmtId="0" fontId="36" fillId="0" borderId="0">
      <protection locked="0"/>
    </xf>
    <xf numFmtId="4" fontId="36" fillId="0" borderId="0">
      <protection locked="0"/>
    </xf>
    <xf numFmtId="0" fontId="36" fillId="0" borderId="0">
      <protection locked="0"/>
    </xf>
    <xf numFmtId="4" fontId="36" fillId="0" borderId="0">
      <protection locked="0"/>
    </xf>
    <xf numFmtId="0" fontId="36" fillId="0" borderId="0">
      <protection locked="0"/>
    </xf>
    <xf numFmtId="4" fontId="36" fillId="0" borderId="0">
      <protection locked="0"/>
    </xf>
    <xf numFmtId="0" fontId="36" fillId="0" borderId="0">
      <protection locked="0"/>
    </xf>
    <xf numFmtId="4" fontId="36" fillId="0" borderId="0">
      <protection locked="0"/>
    </xf>
    <xf numFmtId="0" fontId="36" fillId="0" borderId="0">
      <protection locked="0"/>
    </xf>
    <xf numFmtId="0" fontId="37" fillId="0" borderId="0">
      <protection locked="0"/>
    </xf>
    <xf numFmtId="0" fontId="37" fillId="0" borderId="0">
      <protection locked="0"/>
    </xf>
    <xf numFmtId="0" fontId="38" fillId="0" borderId="0">
      <alignment horizontal="center" vertical="center"/>
    </xf>
    <xf numFmtId="0" fontId="11" fillId="0" borderId="0"/>
    <xf numFmtId="0" fontId="39" fillId="42" borderId="0"/>
    <xf numFmtId="0" fontId="40" fillId="43" borderId="0" applyBorder="0" applyProtection="0">
      <alignment horizontal="left" vertical="center"/>
    </xf>
    <xf numFmtId="0" fontId="41" fillId="0" borderId="0"/>
    <xf numFmtId="0" fontId="41" fillId="0" borderId="0"/>
    <xf numFmtId="0" fontId="42" fillId="0" borderId="0">
      <alignment vertical="center"/>
    </xf>
    <xf numFmtId="0" fontId="43" fillId="44" borderId="0" applyNumberFormat="0" applyBorder="0" applyAlignment="0" applyProtection="0"/>
    <xf numFmtId="0" fontId="43" fillId="44" borderId="0" applyNumberFormat="0" applyBorder="0" applyAlignment="0" applyProtection="0"/>
    <xf numFmtId="0" fontId="43" fillId="45"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5"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7"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7"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9"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9"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1"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1"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3" fillId="53"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3" fillId="53"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5"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5" borderId="0" applyNumberFormat="0" applyBorder="0" applyAlignment="0" applyProtection="0"/>
    <xf numFmtId="0" fontId="44" fillId="54" borderId="0" applyNumberFormat="0" applyBorder="0" applyAlignment="0" applyProtection="0"/>
    <xf numFmtId="0" fontId="44" fillId="56" borderId="0" applyNumberFormat="0" applyBorder="0" applyAlignment="0" applyProtection="0"/>
    <xf numFmtId="0" fontId="44" fillId="57" borderId="0" applyNumberFormat="0" applyBorder="0" applyAlignment="0" applyProtection="0"/>
    <xf numFmtId="0" fontId="44" fillId="54" borderId="0" applyNumberFormat="0" applyBorder="0" applyAlignment="0" applyProtection="0"/>
    <xf numFmtId="0" fontId="44" fillId="52" borderId="0" applyNumberFormat="0" applyBorder="0" applyAlignment="0" applyProtection="0"/>
    <xf numFmtId="0" fontId="44" fillId="57" borderId="0" applyNumberFormat="0" applyBorder="0" applyAlignment="0" applyProtection="0"/>
    <xf numFmtId="0" fontId="45" fillId="10"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6"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6" fillId="44"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45" fillId="10" borderId="0" applyNumberFormat="0" applyBorder="0" applyAlignment="0" applyProtection="0"/>
    <xf numFmtId="0" fontId="45" fillId="14"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6"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6" fillId="46"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6"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45" fillId="14" borderId="0" applyNumberFormat="0" applyBorder="0" applyAlignment="0" applyProtection="0"/>
    <xf numFmtId="0" fontId="45" fillId="1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6"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6" fillId="48"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8"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9" borderId="0" applyNumberFormat="0" applyBorder="0" applyAlignment="0" applyProtection="0"/>
    <xf numFmtId="0" fontId="43" fillId="4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45" fillId="18" borderId="0" applyNumberFormat="0" applyBorder="0" applyAlignment="0" applyProtection="0"/>
    <xf numFmtId="0" fontId="45" fillId="22"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6"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6" fillId="50"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0"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45" fillId="22" borderId="0" applyNumberFormat="0" applyBorder="0" applyAlignment="0" applyProtection="0"/>
    <xf numFmtId="0" fontId="45" fillId="26"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6" fillId="52"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6" fillId="52"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3" fillId="52"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3" borderId="0" applyNumberFormat="0" applyBorder="0" applyAlignment="0" applyProtection="0"/>
    <xf numFmtId="0" fontId="43" fillId="5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45" fillId="26" borderId="0" applyNumberFormat="0" applyBorder="0" applyAlignment="0" applyProtection="0"/>
    <xf numFmtId="0" fontId="45" fillId="30"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6"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6" fillId="54"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4"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5" borderId="0" applyNumberFormat="0" applyBorder="0" applyAlignment="0" applyProtection="0"/>
    <xf numFmtId="0" fontId="43" fillId="5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45" fillId="30" borderId="0" applyNumberFormat="0" applyBorder="0" applyAlignment="0" applyProtection="0"/>
    <xf numFmtId="0" fontId="47" fillId="58" borderId="44">
      <alignment horizontal="right" vertical="center"/>
    </xf>
    <xf numFmtId="0" fontId="47" fillId="58" borderId="44">
      <alignment horizontal="right" vertical="center"/>
    </xf>
    <xf numFmtId="0" fontId="47" fillId="58" borderId="44">
      <alignment horizontal="left" vertical="center"/>
    </xf>
    <xf numFmtId="0" fontId="47" fillId="58" borderId="44">
      <alignment horizontal="left" vertical="center"/>
    </xf>
    <xf numFmtId="0" fontId="43" fillId="59" borderId="0" applyNumberFormat="0" applyBorder="0" applyAlignment="0" applyProtection="0"/>
    <xf numFmtId="0" fontId="43" fillId="59" borderId="0" applyNumberFormat="0" applyBorder="0" applyAlignment="0" applyProtection="0"/>
    <xf numFmtId="0" fontId="43" fillId="60"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60"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61"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61"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3" fillId="63"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3" fillId="63"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1"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1"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60"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60"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3" fillId="65"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3" fillId="65" borderId="0" applyNumberFormat="0" applyBorder="0" applyAlignment="0" applyProtection="0"/>
    <xf numFmtId="0" fontId="44" fillId="66" borderId="0" applyNumberFormat="0" applyBorder="0" applyAlignment="0" applyProtection="0"/>
    <xf numFmtId="0" fontId="44" fillId="56" borderId="0" applyNumberFormat="0" applyBorder="0" applyAlignment="0" applyProtection="0"/>
    <xf numFmtId="0" fontId="44" fillId="67" borderId="0" applyNumberFormat="0" applyBorder="0" applyAlignment="0" applyProtection="0"/>
    <xf numFmtId="0" fontId="44" fillId="66" borderId="0" applyNumberFormat="0" applyBorder="0" applyAlignment="0" applyProtection="0"/>
    <xf numFmtId="0" fontId="44" fillId="59" borderId="0" applyNumberFormat="0" applyBorder="0" applyAlignment="0" applyProtection="0"/>
    <xf numFmtId="0" fontId="44" fillId="67" borderId="0" applyNumberFormat="0" applyBorder="0" applyAlignment="0" applyProtection="0"/>
    <xf numFmtId="0" fontId="45" fillId="11"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6"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6" fillId="59"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5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45" fillId="11" borderId="0" applyNumberFormat="0" applyBorder="0" applyAlignment="0" applyProtection="0"/>
    <xf numFmtId="0" fontId="45" fillId="15"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6"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6" fillId="56"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56"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61" borderId="0" applyNumberFormat="0" applyBorder="0" applyAlignment="0" applyProtection="0"/>
    <xf numFmtId="0" fontId="43" fillId="56"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45" fillId="15" borderId="0" applyNumberFormat="0" applyBorder="0" applyAlignment="0" applyProtection="0"/>
    <xf numFmtId="0" fontId="45" fillId="19"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6" fillId="62"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6" fillId="62"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3" fillId="62"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3" borderId="0" applyNumberFormat="0" applyBorder="0" applyAlignment="0" applyProtection="0"/>
    <xf numFmtId="0" fontId="43" fillId="62"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45" fillId="19" borderId="0" applyNumberFormat="0" applyBorder="0" applyAlignment="0" applyProtection="0"/>
    <xf numFmtId="0" fontId="45" fillId="23"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6"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6" fillId="50"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0"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1" borderId="0" applyNumberFormat="0" applyBorder="0" applyAlignment="0" applyProtection="0"/>
    <xf numFmtId="0" fontId="43" fillId="50"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45" fillId="23" borderId="0" applyNumberFormat="0" applyBorder="0" applyAlignment="0" applyProtection="0"/>
    <xf numFmtId="0" fontId="45" fillId="27"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6"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6" fillId="59"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59"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60" borderId="0" applyNumberFormat="0" applyBorder="0" applyAlignment="0" applyProtection="0"/>
    <xf numFmtId="0" fontId="43" fillId="59"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45" fillId="27" borderId="0" applyNumberFormat="0" applyBorder="0" applyAlignment="0" applyProtection="0"/>
    <xf numFmtId="0" fontId="45" fillId="31"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6" fillId="64"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6" fillId="64"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3" fillId="64"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5" borderId="0" applyNumberFormat="0" applyBorder="0" applyAlignment="0" applyProtection="0"/>
    <xf numFmtId="0" fontId="43" fillId="64"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45" fillId="31" borderId="0" applyNumberFormat="0" applyBorder="0" applyAlignment="0" applyProtection="0"/>
    <xf numFmtId="0" fontId="48" fillId="68" borderId="0" applyNumberFormat="0" applyBorder="0" applyAlignment="0" applyProtection="0"/>
    <xf numFmtId="0" fontId="48" fillId="68"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2" borderId="0" applyNumberFormat="0" applyBorder="0" applyAlignment="0" applyProtection="0"/>
    <xf numFmtId="0" fontId="48" fillId="62"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4" borderId="0" applyNumberFormat="0" applyBorder="0" applyAlignment="0" applyProtection="0"/>
    <xf numFmtId="0" fontId="48" fillId="74"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9" fillId="72" borderId="0" applyNumberFormat="0" applyBorder="0" applyAlignment="0" applyProtection="0"/>
    <xf numFmtId="0" fontId="49" fillId="56" borderId="0" applyNumberFormat="0" applyBorder="0" applyAlignment="0" applyProtection="0"/>
    <xf numFmtId="0" fontId="49" fillId="67" borderId="0" applyNumberFormat="0" applyBorder="0" applyAlignment="0" applyProtection="0"/>
    <xf numFmtId="0" fontId="49" fillId="66" borderId="0" applyNumberFormat="0" applyBorder="0" applyAlignment="0" applyProtection="0"/>
    <xf numFmtId="0" fontId="49" fillId="72" borderId="0" applyNumberFormat="0" applyBorder="0" applyAlignment="0" applyProtection="0"/>
    <xf numFmtId="0" fontId="49" fillId="56" borderId="0" applyNumberFormat="0" applyBorder="0" applyAlignment="0" applyProtection="0"/>
    <xf numFmtId="0" fontId="48" fillId="68" borderId="0" applyNumberFormat="0" applyBorder="0" applyAlignment="0" applyProtection="0"/>
    <xf numFmtId="0" fontId="48" fillId="68" borderId="0" applyNumberFormat="0" applyBorder="0" applyAlignment="0" applyProtection="0"/>
    <xf numFmtId="0" fontId="50" fillId="68" borderId="0" applyNumberFormat="0" applyBorder="0" applyAlignment="0" applyProtection="0"/>
    <xf numFmtId="0" fontId="48" fillId="68" borderId="0" applyNumberFormat="0" applyBorder="0" applyAlignment="0" applyProtection="0"/>
    <xf numFmtId="0" fontId="48" fillId="68"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8" borderId="0" applyNumberFormat="0" applyBorder="0" applyAlignment="0" applyProtection="0"/>
    <xf numFmtId="0" fontId="48" fillId="68" borderId="0" applyNumberFormat="0" applyBorder="0" applyAlignment="0" applyProtection="0"/>
    <xf numFmtId="0" fontId="48" fillId="68"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8" borderId="0" applyNumberFormat="0" applyBorder="0" applyAlignment="0" applyProtection="0"/>
    <xf numFmtId="0" fontId="48" fillId="68" borderId="0" applyNumberFormat="0" applyBorder="0" applyAlignment="0" applyProtection="0"/>
    <xf numFmtId="0" fontId="48" fillId="68"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8" borderId="0" applyNumberFormat="0" applyBorder="0" applyAlignment="0" applyProtection="0"/>
    <xf numFmtId="0" fontId="48" fillId="68" borderId="0" applyNumberFormat="0" applyBorder="0" applyAlignment="0" applyProtection="0"/>
    <xf numFmtId="0" fontId="48" fillId="68"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68" borderId="0" applyNumberFormat="0" applyBorder="0" applyAlignment="0" applyProtection="0"/>
    <xf numFmtId="0" fontId="51" fillId="12"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50"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56" borderId="0" applyNumberFormat="0" applyBorder="0" applyAlignment="0" applyProtection="0"/>
    <xf numFmtId="0" fontId="51" fillId="16" borderId="0" applyNumberFormat="0" applyBorder="0" applyAlignment="0" applyProtection="0"/>
    <xf numFmtId="0" fontId="48" fillId="62" borderId="0" applyNumberFormat="0" applyBorder="0" applyAlignment="0" applyProtection="0"/>
    <xf numFmtId="0" fontId="48" fillId="62" borderId="0" applyNumberFormat="0" applyBorder="0" applyAlignment="0" applyProtection="0"/>
    <xf numFmtId="0" fontId="50" fillId="62" borderId="0" applyNumberFormat="0" applyBorder="0" applyAlignment="0" applyProtection="0"/>
    <xf numFmtId="0" fontId="48" fillId="62" borderId="0" applyNumberFormat="0" applyBorder="0" applyAlignment="0" applyProtection="0"/>
    <xf numFmtId="0" fontId="48" fillId="62"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2" borderId="0" applyNumberFormat="0" applyBorder="0" applyAlignment="0" applyProtection="0"/>
    <xf numFmtId="0" fontId="48" fillId="62" borderId="0" applyNumberFormat="0" applyBorder="0" applyAlignment="0" applyProtection="0"/>
    <xf numFmtId="0" fontId="48" fillId="62"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2" borderId="0" applyNumberFormat="0" applyBorder="0" applyAlignment="0" applyProtection="0"/>
    <xf numFmtId="0" fontId="48" fillId="62" borderId="0" applyNumberFormat="0" applyBorder="0" applyAlignment="0" applyProtection="0"/>
    <xf numFmtId="0" fontId="48" fillId="62"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2" borderId="0" applyNumberFormat="0" applyBorder="0" applyAlignment="0" applyProtection="0"/>
    <xf numFmtId="0" fontId="48" fillId="62" borderId="0" applyNumberFormat="0" applyBorder="0" applyAlignment="0" applyProtection="0"/>
    <xf numFmtId="0" fontId="48" fillId="62"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3" borderId="0" applyNumberFormat="0" applyBorder="0" applyAlignment="0" applyProtection="0"/>
    <xf numFmtId="0" fontId="48" fillId="62" borderId="0" applyNumberFormat="0" applyBorder="0" applyAlignment="0" applyProtection="0"/>
    <xf numFmtId="0" fontId="51" fillId="2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50"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0" borderId="0" applyNumberFormat="0" applyBorder="0" applyAlignment="0" applyProtection="0"/>
    <xf numFmtId="0" fontId="51" fillId="24"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50"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2" borderId="0" applyNumberFormat="0" applyBorder="0" applyAlignment="0" applyProtection="0"/>
    <xf numFmtId="0" fontId="51" fillId="28" borderId="0" applyNumberFormat="0" applyBorder="0" applyAlignment="0" applyProtection="0"/>
    <xf numFmtId="0" fontId="48" fillId="74" borderId="0" applyNumberFormat="0" applyBorder="0" applyAlignment="0" applyProtection="0"/>
    <xf numFmtId="0" fontId="48" fillId="74" borderId="0" applyNumberFormat="0" applyBorder="0" applyAlignment="0" applyProtection="0"/>
    <xf numFmtId="0" fontId="50" fillId="74" borderId="0" applyNumberFormat="0" applyBorder="0" applyAlignment="0" applyProtection="0"/>
    <xf numFmtId="0" fontId="48" fillId="74" borderId="0" applyNumberFormat="0" applyBorder="0" applyAlignment="0" applyProtection="0"/>
    <xf numFmtId="0" fontId="48" fillId="74"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4" borderId="0" applyNumberFormat="0" applyBorder="0" applyAlignment="0" applyProtection="0"/>
    <xf numFmtId="0" fontId="48" fillId="74" borderId="0" applyNumberFormat="0" applyBorder="0" applyAlignment="0" applyProtection="0"/>
    <xf numFmtId="0" fontId="48" fillId="74"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4" borderId="0" applyNumberFormat="0" applyBorder="0" applyAlignment="0" applyProtection="0"/>
    <xf numFmtId="0" fontId="48" fillId="74" borderId="0" applyNumberFormat="0" applyBorder="0" applyAlignment="0" applyProtection="0"/>
    <xf numFmtId="0" fontId="48" fillId="74"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4" borderId="0" applyNumberFormat="0" applyBorder="0" applyAlignment="0" applyProtection="0"/>
    <xf numFmtId="0" fontId="48" fillId="74" borderId="0" applyNumberFormat="0" applyBorder="0" applyAlignment="0" applyProtection="0"/>
    <xf numFmtId="0" fontId="48" fillId="74"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5" borderId="0" applyNumberFormat="0" applyBorder="0" applyAlignment="0" applyProtection="0"/>
    <xf numFmtId="0" fontId="48" fillId="74" borderId="0" applyNumberFormat="0" applyBorder="0" applyAlignment="0" applyProtection="0"/>
    <xf numFmtId="0" fontId="51" fillId="32" borderId="0" applyNumberFormat="0" applyBorder="0" applyAlignment="0" applyProtection="0"/>
    <xf numFmtId="0" fontId="12" fillId="0" borderId="0" applyNumberFormat="0" applyFill="0" applyBorder="0" applyAlignment="0" applyProtection="0"/>
    <xf numFmtId="0" fontId="48" fillId="76" borderId="0" applyNumberFormat="0" applyBorder="0" applyAlignment="0" applyProtection="0"/>
    <xf numFmtId="0" fontId="44" fillId="77" borderId="0" applyNumberFormat="0" applyBorder="0" applyAlignment="0" applyProtection="0"/>
    <xf numFmtId="0" fontId="44" fillId="78" borderId="0" applyNumberFormat="0" applyBorder="0" applyAlignment="0" applyProtection="0"/>
    <xf numFmtId="0" fontId="44" fillId="79" borderId="0" applyNumberFormat="0" applyBorder="0" applyAlignment="0" applyProtection="0"/>
    <xf numFmtId="0" fontId="44" fillId="80" borderId="0" applyNumberFormat="0" applyBorder="0" applyAlignment="0" applyProtection="0"/>
    <xf numFmtId="0" fontId="44" fillId="81" borderId="0" applyNumberFormat="0" applyBorder="0" applyAlignment="0" applyProtection="0"/>
    <xf numFmtId="0" fontId="44" fillId="82" borderId="0" applyNumberFormat="0" applyBorder="0" applyAlignment="0" applyProtection="0"/>
    <xf numFmtId="0" fontId="49" fillId="83" borderId="0" applyNumberFormat="0" applyBorder="0" applyAlignment="0" applyProtection="0"/>
    <xf numFmtId="0" fontId="49" fillId="84" borderId="0" applyNumberFormat="0" applyBorder="0" applyAlignment="0" applyProtection="0"/>
    <xf numFmtId="0" fontId="49" fillId="77"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9" fillId="85" borderId="0" applyNumberFormat="0" applyBorder="0" applyAlignment="0" applyProtection="0"/>
    <xf numFmtId="0" fontId="48" fillId="8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9" fillId="85" borderId="0" applyNumberFormat="0" applyBorder="0" applyAlignment="0" applyProtection="0"/>
    <xf numFmtId="0" fontId="48" fillId="87" borderId="0" applyNumberFormat="0" applyBorder="0" applyAlignment="0" applyProtection="0"/>
    <xf numFmtId="0" fontId="44" fillId="88" borderId="0" applyNumberFormat="0" applyBorder="0" applyAlignment="0" applyProtection="0"/>
    <xf numFmtId="0" fontId="44" fillId="82" borderId="0" applyNumberFormat="0" applyBorder="0" applyAlignment="0" applyProtection="0"/>
    <xf numFmtId="0" fontId="44" fillId="79" borderId="0" applyNumberFormat="0" applyBorder="0" applyAlignment="0" applyProtection="0"/>
    <xf numFmtId="0" fontId="44" fillId="89" borderId="0" applyNumberFormat="0" applyBorder="0" applyAlignment="0" applyProtection="0"/>
    <xf numFmtId="0" fontId="44" fillId="90" borderId="0" applyNumberFormat="0" applyBorder="0" applyAlignment="0" applyProtection="0"/>
    <xf numFmtId="0" fontId="44" fillId="81" borderId="0" applyNumberFormat="0" applyBorder="0" applyAlignment="0" applyProtection="0"/>
    <xf numFmtId="0" fontId="49" fillId="91" borderId="0" applyNumberFormat="0" applyBorder="0" applyAlignment="0" applyProtection="0"/>
    <xf numFmtId="0" fontId="49" fillId="89"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9" fillId="92" borderId="0" applyNumberFormat="0" applyBorder="0" applyAlignment="0" applyProtection="0"/>
    <xf numFmtId="0" fontId="48" fillId="93"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9" fillId="92" borderId="0" applyNumberFormat="0" applyBorder="0" applyAlignment="0" applyProtection="0"/>
    <xf numFmtId="0" fontId="48" fillId="94" borderId="0" applyNumberFormat="0" applyBorder="0" applyAlignment="0" applyProtection="0"/>
    <xf numFmtId="0" fontId="44" fillId="95" borderId="0" applyNumberFormat="0" applyBorder="0" applyAlignment="0" applyProtection="0"/>
    <xf numFmtId="0" fontId="44" fillId="96" borderId="0" applyNumberFormat="0" applyBorder="0" applyAlignment="0" applyProtection="0"/>
    <xf numFmtId="0" fontId="44" fillId="79" borderId="0" applyNumberFormat="0" applyBorder="0" applyAlignment="0" applyProtection="0"/>
    <xf numFmtId="0" fontId="44" fillId="90" borderId="0" applyNumberFormat="0" applyBorder="0" applyAlignment="0" applyProtection="0"/>
    <xf numFmtId="0" fontId="44" fillId="97" borderId="0" applyNumberFormat="0" applyBorder="0" applyAlignment="0" applyProtection="0"/>
    <xf numFmtId="0" fontId="44" fillId="79" borderId="0" applyNumberFormat="0" applyBorder="0" applyAlignment="0" applyProtection="0"/>
    <xf numFmtId="0" fontId="49" fillId="81" borderId="0" applyNumberFormat="0" applyBorder="0" applyAlignment="0" applyProtection="0"/>
    <xf numFmtId="0" fontId="49" fillId="98"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9" fillId="91" borderId="0" applyNumberFormat="0" applyBorder="0" applyAlignment="0" applyProtection="0"/>
    <xf numFmtId="0" fontId="48" fillId="99"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9" fillId="100" borderId="0" applyNumberFormat="0" applyBorder="0" applyAlignment="0" applyProtection="0"/>
    <xf numFmtId="0" fontId="48" fillId="70" borderId="0" applyNumberFormat="0" applyBorder="0" applyAlignment="0" applyProtection="0"/>
    <xf numFmtId="0" fontId="44" fillId="90" borderId="0" applyNumberFormat="0" applyBorder="0" applyAlignment="0" applyProtection="0"/>
    <xf numFmtId="0" fontId="44" fillId="82" borderId="0" applyNumberFormat="0" applyBorder="0" applyAlignment="0" applyProtection="0"/>
    <xf numFmtId="0" fontId="44" fillId="79" borderId="0" applyNumberFormat="0" applyBorder="0" applyAlignment="0" applyProtection="0"/>
    <xf numFmtId="0" fontId="44" fillId="81" borderId="0" applyNumberFormat="0" applyBorder="0" applyAlignment="0" applyProtection="0"/>
    <xf numFmtId="0" fontId="44" fillId="91" borderId="0" applyNumberFormat="0" applyBorder="0" applyAlignment="0" applyProtection="0"/>
    <xf numFmtId="0" fontId="49" fillId="81" borderId="0" applyNumberFormat="0" applyBorder="0" applyAlignment="0" applyProtection="0"/>
    <xf numFmtId="0" fontId="49" fillId="9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9" fillId="101" borderId="0" applyNumberFormat="0" applyBorder="0" applyAlignment="0" applyProtection="0"/>
    <xf numFmtId="0" fontId="48" fillId="71"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9" fillId="102" borderId="0" applyNumberFormat="0" applyBorder="0" applyAlignment="0" applyProtection="0"/>
    <xf numFmtId="0" fontId="48" fillId="72" borderId="0" applyNumberFormat="0" applyBorder="0" applyAlignment="0" applyProtection="0"/>
    <xf numFmtId="0" fontId="44" fillId="77" borderId="0" applyNumberFormat="0" applyBorder="0" applyAlignment="0" applyProtection="0"/>
    <xf numFmtId="0" fontId="44" fillId="95" borderId="0" applyNumberFormat="0" applyBorder="0" applyAlignment="0" applyProtection="0"/>
    <xf numFmtId="0" fontId="44" fillId="79" borderId="0" applyNumberFormat="0" applyBorder="0" applyAlignment="0" applyProtection="0"/>
    <xf numFmtId="0" fontId="44" fillId="80" borderId="0" applyNumberFormat="0" applyBorder="0" applyAlignment="0" applyProtection="0"/>
    <xf numFmtId="0" fontId="44" fillId="79" borderId="0" applyNumberFormat="0" applyBorder="0" applyAlignment="0" applyProtection="0"/>
    <xf numFmtId="0" fontId="49" fillId="80" borderId="0" applyNumberFormat="0" applyBorder="0" applyAlignment="0" applyProtection="0"/>
    <xf numFmtId="0" fontId="49" fillId="84" borderId="0" applyNumberFormat="0" applyBorder="0" applyAlignment="0" applyProtection="0"/>
    <xf numFmtId="0" fontId="49" fillId="77"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9" fillId="103" borderId="0" applyNumberFormat="0" applyBorder="0" applyAlignment="0" applyProtection="0"/>
    <xf numFmtId="0" fontId="48" fillId="73"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9" fillId="84" borderId="0" applyNumberFormat="0" applyBorder="0" applyAlignment="0" applyProtection="0"/>
    <xf numFmtId="0" fontId="48" fillId="104" borderId="0" applyNumberFormat="0" applyBorder="0" applyAlignment="0" applyProtection="0"/>
    <xf numFmtId="0" fontId="44" fillId="105" borderId="0" applyNumberFormat="0" applyBorder="0" applyAlignment="0" applyProtection="0"/>
    <xf numFmtId="0" fontId="44" fillId="89" borderId="0" applyNumberFormat="0" applyBorder="0" applyAlignment="0" applyProtection="0"/>
    <xf numFmtId="0" fontId="44" fillId="79" borderId="0" applyNumberFormat="0" applyBorder="0" applyAlignment="0" applyProtection="0"/>
    <xf numFmtId="0" fontId="44" fillId="105" borderId="0" applyNumberFormat="0" applyBorder="0" applyAlignment="0" applyProtection="0"/>
    <xf numFmtId="0" fontId="49" fillId="79" borderId="0" applyNumberFormat="0" applyBorder="0" applyAlignment="0" applyProtection="0"/>
    <xf numFmtId="0" fontId="49" fillId="106" borderId="0" applyNumberFormat="0" applyBorder="0" applyAlignment="0" applyProtection="0"/>
    <xf numFmtId="0" fontId="49" fillId="107"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9" fillId="108" borderId="0" applyNumberFormat="0" applyBorder="0" applyAlignment="0" applyProtection="0"/>
    <xf numFmtId="0" fontId="48" fillId="109"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9" fillId="110" borderId="0" applyNumberFormat="0" applyBorder="0" applyAlignment="0" applyProtection="0"/>
    <xf numFmtId="164" fontId="12" fillId="0" borderId="0" applyFont="0" applyFill="0" applyBorder="0" applyAlignment="0" applyProtection="0"/>
    <xf numFmtId="0" fontId="13" fillId="0" borderId="0" applyFill="0" applyBorder="0" applyProtection="0">
      <protection locked="0"/>
    </xf>
    <xf numFmtId="0" fontId="52" fillId="0" borderId="0"/>
    <xf numFmtId="0" fontId="49" fillId="72" borderId="0" applyNumberFormat="0" applyBorder="0" applyAlignment="0" applyProtection="0"/>
    <xf numFmtId="0" fontId="49" fillId="87" borderId="0" applyNumberFormat="0" applyBorder="0" applyAlignment="0" applyProtection="0"/>
    <xf numFmtId="0" fontId="49" fillId="94" borderId="0" applyNumberFormat="0" applyBorder="0" applyAlignment="0" applyProtection="0"/>
    <xf numFmtId="0" fontId="49" fillId="111" borderId="0" applyNumberFormat="0" applyBorder="0" applyAlignment="0" applyProtection="0"/>
    <xf numFmtId="0" fontId="49" fillId="72" borderId="0" applyNumberFormat="0" applyBorder="0" applyAlignment="0" applyProtection="0"/>
    <xf numFmtId="0" fontId="49" fillId="104" borderId="0" applyNumberFormat="0" applyBorder="0" applyAlignment="0" applyProtection="0"/>
    <xf numFmtId="168" fontId="11" fillId="0" borderId="0" applyFont="0" applyFill="0" applyBorder="0" applyAlignment="0" applyProtection="0"/>
    <xf numFmtId="169"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70" fontId="11" fillId="0" borderId="0" applyFont="0" applyFill="0" applyBorder="0" applyAlignment="0" applyProtection="0"/>
    <xf numFmtId="171"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0" fontId="53" fillId="0" borderId="0"/>
    <xf numFmtId="0" fontId="54" fillId="112" borderId="45" applyNumberFormat="0" applyAlignment="0" applyProtection="0"/>
    <xf numFmtId="0" fontId="54" fillId="112" borderId="45" applyNumberFormat="0" applyAlignment="0" applyProtection="0"/>
    <xf numFmtId="0" fontId="55" fillId="46" borderId="0" applyNumberFormat="0" applyBorder="0" applyAlignment="0" applyProtection="0"/>
    <xf numFmtId="0" fontId="56" fillId="89" borderId="0" applyNumberFormat="0" applyBorder="0" applyAlignment="0" applyProtection="0"/>
    <xf numFmtId="0" fontId="55" fillId="46" borderId="0" applyNumberFormat="0" applyBorder="0" applyAlignment="0" applyProtection="0"/>
    <xf numFmtId="0" fontId="55" fillId="47" borderId="0" applyNumberFormat="0" applyBorder="0" applyAlignment="0" applyProtection="0"/>
    <xf numFmtId="0" fontId="55" fillId="46" borderId="0" applyNumberFormat="0" applyBorder="0" applyAlignment="0" applyProtection="0"/>
    <xf numFmtId="0" fontId="55" fillId="46" borderId="0" applyNumberFormat="0" applyBorder="0" applyAlignment="0" applyProtection="0"/>
    <xf numFmtId="0" fontId="55" fillId="46" borderId="0" applyNumberFormat="0" applyBorder="0" applyAlignment="0" applyProtection="0"/>
    <xf numFmtId="0" fontId="55" fillId="47" borderId="0" applyNumberFormat="0" applyBorder="0" applyAlignment="0" applyProtection="0"/>
    <xf numFmtId="0" fontId="57" fillId="113" borderId="12" applyNumberFormat="0" applyBorder="0" applyAlignment="0">
      <alignment horizontal="centerContinuous" vertical="center"/>
      <protection hidden="1"/>
    </xf>
    <xf numFmtId="0" fontId="57" fillId="113" borderId="12" applyNumberFormat="0" applyBorder="0" applyAlignment="0">
      <alignment horizontal="centerContinuous" vertical="center"/>
      <protection hidden="1"/>
    </xf>
    <xf numFmtId="1" fontId="58" fillId="114" borderId="15" applyNumberFormat="0" applyBorder="0" applyAlignment="0">
      <alignment horizontal="center" vertical="top" wrapText="1"/>
      <protection hidden="1"/>
    </xf>
    <xf numFmtId="0" fontId="59" fillId="112" borderId="46" applyNumberFormat="0" applyAlignment="0" applyProtection="0"/>
    <xf numFmtId="0" fontId="59" fillId="112" borderId="46" applyNumberFormat="0" applyAlignment="0" applyProtection="0"/>
    <xf numFmtId="0" fontId="60" fillId="0" borderId="0" applyNumberFormat="0" applyFill="0" applyBorder="0" applyAlignment="0" applyProtection="0">
      <alignment vertical="top"/>
      <protection locked="0"/>
    </xf>
    <xf numFmtId="0" fontId="22" fillId="0" borderId="0" applyProtection="0">
      <alignment horizontal="left" vertical="center"/>
    </xf>
    <xf numFmtId="0" fontId="13" fillId="43" borderId="0">
      <alignment horizontal="left" vertical="center"/>
    </xf>
    <xf numFmtId="9" fontId="61" fillId="0" borderId="0">
      <alignment horizontal="center"/>
    </xf>
    <xf numFmtId="0" fontId="62" fillId="0" borderId="47" applyNumberFormat="0" applyFont="0" applyFill="0" applyAlignment="0" applyProtection="0"/>
    <xf numFmtId="0" fontId="62" fillId="0" borderId="48" applyNumberFormat="0" applyFont="0" applyFill="0" applyAlignment="0" applyProtection="0"/>
    <xf numFmtId="0" fontId="63" fillId="0" borderId="0" applyFill="0" applyBorder="0" applyAlignment="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66" borderId="46" applyNumberFormat="0" applyAlignment="0" applyProtection="0"/>
    <xf numFmtId="0" fontId="64" fillId="6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5" fillId="116"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6" fillId="117" borderId="49" applyNumberFormat="0" applyAlignment="0" applyProtection="0"/>
    <xf numFmtId="0" fontId="67" fillId="91" borderId="49" applyNumberFormat="0" applyAlignment="0" applyProtection="0"/>
    <xf numFmtId="0" fontId="66" fillId="117" borderId="49" applyNumberFormat="0" applyAlignment="0" applyProtection="0"/>
    <xf numFmtId="0" fontId="66" fillId="118" borderId="49" applyNumberFormat="0" applyAlignment="0" applyProtection="0"/>
    <xf numFmtId="0" fontId="66" fillId="117" borderId="49" applyNumberFormat="0" applyAlignment="0" applyProtection="0"/>
    <xf numFmtId="0" fontId="66" fillId="117" borderId="49" applyNumberFormat="0" applyAlignment="0" applyProtection="0"/>
    <xf numFmtId="0" fontId="66" fillId="117" borderId="49" applyNumberFormat="0" applyAlignment="0" applyProtection="0"/>
    <xf numFmtId="0" fontId="66" fillId="117" borderId="49" applyNumberFormat="0" applyAlignment="0" applyProtection="0"/>
    <xf numFmtId="0" fontId="68" fillId="36" borderId="44">
      <alignment horizontal="center" vertical="center" wrapText="1"/>
    </xf>
    <xf numFmtId="0" fontId="68" fillId="36" borderId="50">
      <alignment horizontal="center" vertical="center"/>
    </xf>
    <xf numFmtId="0" fontId="68" fillId="36" borderId="50">
      <alignment horizontal="center" vertical="center"/>
    </xf>
    <xf numFmtId="0" fontId="68" fillId="36" borderId="44">
      <alignment horizontal="center" vertical="center" wrapText="1"/>
    </xf>
    <xf numFmtId="49" fontId="69" fillId="0" borderId="0">
      <alignment horizontal="left" vertical="top" wrapText="1"/>
    </xf>
    <xf numFmtId="49" fontId="70" fillId="0" borderId="0">
      <alignment horizontal="left" vertical="top" wrapText="1"/>
    </xf>
    <xf numFmtId="0" fontId="71" fillId="0" borderId="0">
      <alignment horizontal="right" vertical="top"/>
    </xf>
    <xf numFmtId="1" fontId="72" fillId="0" borderId="51">
      <alignment vertical="top"/>
    </xf>
    <xf numFmtId="0" fontId="73" fillId="0" borderId="0" applyBorder="0">
      <alignment horizontal="right"/>
    </xf>
    <xf numFmtId="0" fontId="73" fillId="0" borderId="47" applyAlignment="0">
      <alignment horizontal="right"/>
    </xf>
    <xf numFmtId="164" fontId="74" fillId="0" borderId="0" applyFont="0" applyBorder="0">
      <alignment horizontal="right"/>
    </xf>
    <xf numFmtId="38" fontId="12" fillId="0" borderId="0" applyFont="0" applyFill="0" applyBorder="0" applyAlignment="0" applyProtection="0"/>
    <xf numFmtId="0" fontId="43" fillId="0" borderId="0" applyFill="0" applyBorder="0" applyAlignment="0" applyProtection="0"/>
    <xf numFmtId="38" fontId="12" fillId="0" borderId="0" applyFont="0" applyFill="0" applyBorder="0" applyAlignment="0" applyProtection="0"/>
    <xf numFmtId="38" fontId="39" fillId="0" borderId="0" applyFont="0" applyFill="0" applyBorder="0" applyAlignment="0" applyProtection="0"/>
    <xf numFmtId="40" fontId="39" fillId="0" borderId="0" applyFont="0" applyFill="0" applyBorder="0" applyAlignment="0" applyProtection="0"/>
    <xf numFmtId="3" fontId="13" fillId="0" borderId="0"/>
    <xf numFmtId="0" fontId="75" fillId="0" borderId="0"/>
    <xf numFmtId="173" fontId="76" fillId="0" borderId="0"/>
    <xf numFmtId="0" fontId="77" fillId="0" borderId="0"/>
    <xf numFmtId="174" fontId="12" fillId="0" borderId="0" applyFont="0" applyFill="0" applyBorder="0" applyAlignment="0" applyProtection="0"/>
    <xf numFmtId="175" fontId="43" fillId="0" borderId="0" applyFill="0" applyBorder="0" applyAlignment="0" applyProtection="0"/>
    <xf numFmtId="174" fontId="12" fillId="0" borderId="0" applyFont="0" applyFill="0" applyBorder="0" applyAlignment="0" applyProtection="0"/>
    <xf numFmtId="174" fontId="39" fillId="0" borderId="0" applyFont="0" applyFill="0" applyBorder="0" applyAlignment="0" applyProtection="0"/>
    <xf numFmtId="176" fontId="1" fillId="0" borderId="0" applyFont="0" applyFill="0" applyBorder="0" applyAlignment="0" applyProtection="0"/>
    <xf numFmtId="176" fontId="1" fillId="0" borderId="0" applyFont="0" applyFill="0" applyBorder="0" applyAlignment="0" applyProtection="0"/>
    <xf numFmtId="176" fontId="1" fillId="0" borderId="0" applyFont="0" applyFill="0" applyBorder="0" applyAlignment="0" applyProtection="0"/>
    <xf numFmtId="176" fontId="1" fillId="0" borderId="0" applyFont="0" applyFill="0" applyBorder="0" applyAlignment="0" applyProtection="0"/>
    <xf numFmtId="176" fontId="1" fillId="0" borderId="0" applyFont="0" applyFill="0" applyBorder="0" applyAlignment="0" applyProtection="0"/>
    <xf numFmtId="176" fontId="1" fillId="0" borderId="0" applyFont="0" applyFill="0" applyBorder="0" applyAlignment="0" applyProtection="0"/>
    <xf numFmtId="176" fontId="1" fillId="0" borderId="0" applyFont="0" applyFill="0" applyBorder="0" applyAlignment="0" applyProtection="0"/>
    <xf numFmtId="176" fontId="1" fillId="0" borderId="0" applyFont="0" applyFill="0" applyBorder="0" applyAlignment="0" applyProtection="0"/>
    <xf numFmtId="0" fontId="39" fillId="0" borderId="0" applyFont="0" applyFill="0" applyBorder="0" applyAlignment="0" applyProtection="0"/>
    <xf numFmtId="173" fontId="78" fillId="0" borderId="0" applyFont="0" applyFill="0" applyBorder="0" applyAlignment="0" applyProtection="0">
      <alignment horizontal="center"/>
    </xf>
    <xf numFmtId="172" fontId="79" fillId="0" borderId="0" applyFont="0" applyFill="0" applyBorder="0" applyAlignment="0" applyProtection="0">
      <alignment horizontal="center" vertical="center"/>
      <protection hidden="1"/>
    </xf>
    <xf numFmtId="15" fontId="12" fillId="0" borderId="0"/>
    <xf numFmtId="0" fontId="80" fillId="0" borderId="52">
      <alignment vertical="center" wrapText="1"/>
    </xf>
    <xf numFmtId="0" fontId="12" fillId="0" borderId="0" applyFont="0" applyFill="0" applyBorder="0" applyAlignment="0" applyProtection="0"/>
    <xf numFmtId="49" fontId="81" fillId="119" borderId="13"/>
    <xf numFmtId="49" fontId="81" fillId="119" borderId="13"/>
    <xf numFmtId="49" fontId="81" fillId="119" borderId="13"/>
    <xf numFmtId="49" fontId="81" fillId="119" borderId="13"/>
    <xf numFmtId="49" fontId="81" fillId="119" borderId="13"/>
    <xf numFmtId="49" fontId="81" fillId="119" borderId="13"/>
    <xf numFmtId="49" fontId="81" fillId="119" borderId="13"/>
    <xf numFmtId="49" fontId="81" fillId="119" borderId="13"/>
    <xf numFmtId="49" fontId="81" fillId="119" borderId="13"/>
    <xf numFmtId="49" fontId="81" fillId="119" borderId="13"/>
    <xf numFmtId="49" fontId="81" fillId="119" borderId="13"/>
    <xf numFmtId="49" fontId="81" fillId="119" borderId="13"/>
    <xf numFmtId="49" fontId="81" fillId="119" borderId="13"/>
    <xf numFmtId="49" fontId="81" fillId="119" borderId="13"/>
    <xf numFmtId="49" fontId="81" fillId="119" borderId="13"/>
    <xf numFmtId="49" fontId="81" fillId="119" borderId="13"/>
    <xf numFmtId="0" fontId="11" fillId="0" borderId="0" applyFont="0" applyFill="0" applyBorder="0" applyAlignment="0" applyProtection="0"/>
    <xf numFmtId="0" fontId="82" fillId="67" borderId="46" applyNumberFormat="0" applyAlignment="0" applyProtection="0"/>
    <xf numFmtId="0" fontId="82" fillId="67" borderId="46" applyNumberFormat="0" applyAlignment="0" applyProtection="0"/>
    <xf numFmtId="0" fontId="83" fillId="120" borderId="0" applyNumberFormat="0" applyBorder="0" applyAlignment="0" applyProtection="0"/>
    <xf numFmtId="0" fontId="83" fillId="121" borderId="0" applyNumberFormat="0" applyBorder="0" applyAlignment="0" applyProtection="0"/>
    <xf numFmtId="0" fontId="83" fillId="122" borderId="0" applyNumberFormat="0" applyBorder="0" applyAlignment="0" applyProtection="0"/>
    <xf numFmtId="0" fontId="83" fillId="123" borderId="0" applyNumberFormat="0" applyBorder="0" applyAlignment="0" applyProtection="0"/>
    <xf numFmtId="0" fontId="83" fillId="124" borderId="0" applyNumberFormat="0" applyBorder="0" applyAlignment="0" applyProtection="0"/>
    <xf numFmtId="0" fontId="83" fillId="125" borderId="0" applyNumberFormat="0" applyBorder="0" applyAlignment="0" applyProtection="0"/>
    <xf numFmtId="0" fontId="83" fillId="0" borderId="53" applyNumberFormat="0" applyFill="0" applyAlignment="0" applyProtection="0"/>
    <xf numFmtId="0" fontId="83" fillId="0" borderId="53" applyNumberFormat="0" applyFill="0" applyAlignment="0" applyProtection="0"/>
    <xf numFmtId="0" fontId="84" fillId="0" borderId="0" applyNumberFormat="0" applyFill="0" applyBorder="0" applyAlignment="0" applyProtection="0"/>
    <xf numFmtId="0" fontId="11" fillId="0" borderId="0" applyFont="0" applyFill="0" applyBorder="0" applyAlignment="0" applyProtection="0"/>
    <xf numFmtId="177" fontId="19" fillId="0" borderId="0" applyFill="0" applyBorder="0" applyAlignment="0" applyProtection="0"/>
    <xf numFmtId="0" fontId="13" fillId="0" borderId="0" applyFill="0" applyBorder="0" applyAlignment="0" applyProtection="0"/>
    <xf numFmtId="177" fontId="19" fillId="0" borderId="0" applyFill="0" applyBorder="0" applyAlignment="0" applyProtection="0"/>
    <xf numFmtId="0" fontId="13" fillId="0" borderId="0" applyFill="0" applyBorder="0" applyAlignment="0" applyProtection="0"/>
    <xf numFmtId="0" fontId="13" fillId="0" borderId="0" applyFill="0" applyBorder="0" applyAlignment="0" applyProtection="0"/>
    <xf numFmtId="0" fontId="13" fillId="0" borderId="0" applyFill="0" applyBorder="0" applyAlignment="0" applyProtection="0"/>
    <xf numFmtId="178" fontId="12" fillId="0" borderId="0" applyFont="0" applyFill="0" applyBorder="0" applyAlignment="0" applyProtection="0"/>
    <xf numFmtId="0" fontId="12" fillId="0" borderId="0"/>
    <xf numFmtId="0" fontId="12" fillId="0" borderId="0"/>
    <xf numFmtId="0" fontId="43" fillId="0" borderId="0"/>
    <xf numFmtId="0" fontId="19" fillId="0" borderId="0"/>
    <xf numFmtId="0" fontId="85" fillId="0" borderId="0" applyNumberFormat="0" applyFill="0" applyBorder="0" applyAlignment="0" applyProtection="0"/>
    <xf numFmtId="0" fontId="86" fillId="0" borderId="0" applyNumberFormat="0" applyFill="0" applyBorder="0" applyAlignment="0" applyProtection="0"/>
    <xf numFmtId="0" fontId="85" fillId="0" borderId="0" applyNumberFormat="0" applyFill="0" applyBorder="0" applyAlignment="0" applyProtection="0"/>
    <xf numFmtId="0" fontId="86"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1" fontId="87" fillId="126" borderId="14" applyNumberFormat="0" applyBorder="0" applyAlignment="0">
      <alignment horizontal="centerContinuous" vertical="center"/>
      <protection locked="0"/>
    </xf>
    <xf numFmtId="1" fontId="87" fillId="126" borderId="14" applyNumberFormat="0" applyBorder="0" applyAlignment="0">
      <alignment horizontal="centerContinuous" vertical="center"/>
      <protection locked="0"/>
    </xf>
    <xf numFmtId="0" fontId="60" fillId="0" borderId="0" applyNumberFormat="0" applyFill="0" applyBorder="0" applyAlignment="0" applyProtection="0">
      <alignment vertical="top"/>
      <protection locked="0"/>
    </xf>
    <xf numFmtId="0" fontId="88" fillId="36" borderId="44">
      <alignment horizontal="center"/>
    </xf>
    <xf numFmtId="0" fontId="88" fillId="36" borderId="44">
      <alignment horizontal="center"/>
    </xf>
    <xf numFmtId="173" fontId="29" fillId="0" borderId="0"/>
    <xf numFmtId="179" fontId="89" fillId="127" borderId="0" applyBorder="0">
      <protection locked="0"/>
    </xf>
    <xf numFmtId="3" fontId="12" fillId="0" borderId="0">
      <alignment horizontal="right"/>
    </xf>
    <xf numFmtId="0" fontId="90" fillId="0" borderId="0"/>
    <xf numFmtId="0" fontId="91" fillId="0" borderId="0"/>
    <xf numFmtId="0" fontId="92" fillId="0" borderId="0"/>
    <xf numFmtId="0" fontId="93" fillId="48" borderId="0" applyNumberFormat="0" applyBorder="0" applyAlignment="0" applyProtection="0"/>
    <xf numFmtId="0" fontId="94" fillId="128" borderId="0" applyNumberFormat="0" applyBorder="0" applyAlignment="0" applyProtection="0"/>
    <xf numFmtId="0" fontId="93" fillId="48" borderId="0" applyNumberFormat="0" applyBorder="0" applyAlignment="0" applyProtection="0"/>
    <xf numFmtId="0" fontId="93" fillId="49" borderId="0" applyNumberFormat="0" applyBorder="0" applyAlignment="0" applyProtection="0"/>
    <xf numFmtId="0" fontId="93" fillId="48" borderId="0" applyNumberFormat="0" applyBorder="0" applyAlignment="0" applyProtection="0"/>
    <xf numFmtId="0" fontId="93" fillId="48" borderId="0" applyNumberFormat="0" applyBorder="0" applyAlignment="0" applyProtection="0"/>
    <xf numFmtId="0" fontId="93" fillId="48" borderId="0" applyNumberFormat="0" applyBorder="0" applyAlignment="0" applyProtection="0"/>
    <xf numFmtId="0" fontId="93" fillId="49" borderId="0" applyNumberFormat="0" applyBorder="0" applyAlignment="0" applyProtection="0"/>
    <xf numFmtId="0" fontId="95" fillId="0" borderId="54">
      <alignment vertical="center"/>
    </xf>
    <xf numFmtId="0" fontId="96" fillId="0" borderId="0">
      <alignment vertical="center"/>
    </xf>
    <xf numFmtId="38" fontId="29" fillId="36" borderId="0" applyNumberFormat="0" applyBorder="0" applyAlignment="0" applyProtection="0"/>
    <xf numFmtId="0" fontId="94" fillId="48" borderId="0" applyNumberFormat="0" applyBorder="0" applyAlignment="0" applyProtection="0"/>
    <xf numFmtId="49" fontId="97" fillId="43" borderId="55" applyBorder="0"/>
    <xf numFmtId="0" fontId="98" fillId="58" borderId="44" applyProtection="0">
      <alignment horizontal="right" vertical="center"/>
    </xf>
    <xf numFmtId="0" fontId="98" fillId="58" borderId="44" applyProtection="0">
      <alignment horizontal="right" vertical="center"/>
    </xf>
    <xf numFmtId="0" fontId="99" fillId="0" borderId="56" applyNumberFormat="0" applyAlignment="0" applyProtection="0">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0" fontId="99" fillId="0" borderId="13">
      <alignment horizontal="left" vertical="center"/>
    </xf>
    <xf numFmtId="2" fontId="58" fillId="114" borderId="0" applyAlignment="0">
      <alignment horizontal="right"/>
      <protection locked="0"/>
    </xf>
    <xf numFmtId="0" fontId="100" fillId="0" borderId="57" applyNumberFormat="0" applyFill="0" applyAlignment="0" applyProtection="0"/>
    <xf numFmtId="0" fontId="101" fillId="0" borderId="58"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2" fillId="0" borderId="59" applyNumberFormat="0" applyFill="0" applyAlignment="0" applyProtection="0"/>
    <xf numFmtId="0" fontId="103"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4" fillId="0" borderId="60" applyNumberFormat="0" applyFill="0" applyAlignment="0" applyProtection="0"/>
    <xf numFmtId="0" fontId="105" fillId="0" borderId="61"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0" applyNumberFormat="0" applyFill="0" applyBorder="0" applyAlignment="0" applyProtection="0"/>
    <xf numFmtId="0" fontId="105"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180" fontId="63" fillId="0" borderId="0">
      <alignment horizontal="left"/>
    </xf>
    <xf numFmtId="0" fontId="106" fillId="0" borderId="0"/>
    <xf numFmtId="0" fontId="107" fillId="0" borderId="0"/>
    <xf numFmtId="0" fontId="108" fillId="0" borderId="0">
      <alignment horizontal="left"/>
    </xf>
    <xf numFmtId="0" fontId="53" fillId="0" borderId="0" applyProtection="0"/>
    <xf numFmtId="0" fontId="109" fillId="129" borderId="0"/>
    <xf numFmtId="0" fontId="110" fillId="1" borderId="0"/>
    <xf numFmtId="0" fontId="111" fillId="0" borderId="0" applyNumberFormat="0" applyFill="0" applyBorder="0" applyAlignment="0" applyProtection="0">
      <alignment vertical="top"/>
      <protection locked="0"/>
    </xf>
    <xf numFmtId="0" fontId="112" fillId="54" borderId="46" applyNumberFormat="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10" fontId="29" fillId="40" borderId="62" applyNumberFormat="0" applyBorder="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4" borderId="46" applyNumberFormat="0" applyAlignment="0" applyProtection="0"/>
    <xf numFmtId="0" fontId="112" fillId="54"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3" fillId="79"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4" fillId="130" borderId="63"/>
    <xf numFmtId="0" fontId="114" fillId="130" borderId="63"/>
    <xf numFmtId="0" fontId="112" fillId="54" borderId="46" applyNumberFormat="0" applyAlignment="0" applyProtection="0"/>
    <xf numFmtId="1" fontId="90" fillId="0" borderId="0"/>
    <xf numFmtId="0" fontId="115" fillId="112" borderId="0">
      <alignment horizontal="left" vertical="center"/>
    </xf>
    <xf numFmtId="0" fontId="116" fillId="0" borderId="64" applyNumberFormat="0" applyFill="0" applyAlignment="0" applyProtection="0"/>
    <xf numFmtId="0" fontId="117" fillId="0" borderId="65"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8" fillId="0" borderId="0"/>
    <xf numFmtId="0" fontId="12" fillId="0" borderId="0" applyFont="0" applyFill="0" applyBorder="0" applyAlignment="0" applyProtection="0"/>
    <xf numFmtId="0" fontId="12" fillId="0" borderId="0" applyFont="0" applyFill="0" applyBorder="0" applyAlignment="0" applyProtection="0"/>
    <xf numFmtId="164" fontId="12" fillId="0" borderId="0" applyFont="0" applyFill="0" applyBorder="0" applyAlignment="0" applyProtection="0"/>
    <xf numFmtId="165" fontId="12" fillId="0" borderId="0" applyFont="0" applyFill="0" applyBorder="0" applyAlignment="0" applyProtection="0"/>
    <xf numFmtId="0" fontId="119" fillId="0" borderId="0"/>
    <xf numFmtId="0" fontId="120" fillId="0" borderId="0">
      <alignment vertical="center"/>
    </xf>
    <xf numFmtId="0" fontId="12" fillId="0" borderId="0" applyFont="0" applyFill="0" applyBorder="0" applyAlignment="0" applyProtection="0"/>
    <xf numFmtId="0" fontId="12" fillId="0" borderId="0" applyFont="0" applyFill="0" applyBorder="0" applyAlignment="0" applyProtection="0"/>
    <xf numFmtId="181" fontId="29" fillId="40" borderId="0">
      <alignment horizontal="center"/>
    </xf>
    <xf numFmtId="167" fontId="12" fillId="0" borderId="0" applyFont="0" applyFill="0" applyBorder="0" applyAlignment="0" applyProtection="0"/>
    <xf numFmtId="172" fontId="12" fillId="0" borderId="0" applyFont="0" applyFill="0" applyBorder="0" applyAlignment="0" applyProtection="0"/>
    <xf numFmtId="0" fontId="121" fillId="67" borderId="0" applyNumberFormat="0" applyBorder="0" applyAlignment="0" applyProtection="0"/>
    <xf numFmtId="0" fontId="122" fillId="79" borderId="0" applyNumberFormat="0" applyBorder="0" applyAlignment="0" applyProtection="0"/>
    <xf numFmtId="0" fontId="121" fillId="67" borderId="0" applyNumberFormat="0" applyBorder="0" applyAlignment="0" applyProtection="0"/>
    <xf numFmtId="0" fontId="121" fillId="131" borderId="0" applyNumberFormat="0" applyBorder="0" applyAlignment="0" applyProtection="0"/>
    <xf numFmtId="0" fontId="121" fillId="67" borderId="0" applyNumberFormat="0" applyBorder="0" applyAlignment="0" applyProtection="0"/>
    <xf numFmtId="0" fontId="121" fillId="67" borderId="0" applyNumberFormat="0" applyBorder="0" applyAlignment="0" applyProtection="0"/>
    <xf numFmtId="0" fontId="121" fillId="67" borderId="0" applyNumberFormat="0" applyBorder="0" applyAlignment="0" applyProtection="0"/>
    <xf numFmtId="0" fontId="121" fillId="131" borderId="0" applyNumberFormat="0" applyBorder="0" applyAlignment="0" applyProtection="0"/>
    <xf numFmtId="37" fontId="123" fillId="0" borderId="0"/>
    <xf numFmtId="0" fontId="39" fillId="0" borderId="66"/>
    <xf numFmtId="4" fontId="11" fillId="0" borderId="0">
      <alignment vertical="center"/>
    </xf>
    <xf numFmtId="182" fontId="124" fillId="0" borderId="0"/>
    <xf numFmtId="183" fontId="29" fillId="0" borderId="0"/>
    <xf numFmtId="184" fontId="29" fillId="0" borderId="0"/>
    <xf numFmtId="0" fontId="43" fillId="0" borderId="0"/>
    <xf numFmtId="0" fontId="43" fillId="0" borderId="0"/>
    <xf numFmtId="0" fontId="12" fillId="0" borderId="0"/>
    <xf numFmtId="0" fontId="12" fillId="0" borderId="0"/>
    <xf numFmtId="0" fontId="125" fillId="0" borderId="0"/>
    <xf numFmtId="0" fontId="12" fillId="0" borderId="0"/>
    <xf numFmtId="0" fontId="126" fillId="0" borderId="0"/>
    <xf numFmtId="0" fontId="127" fillId="0" borderId="0"/>
    <xf numFmtId="0" fontId="13" fillId="0" borderId="0"/>
    <xf numFmtId="0" fontId="15" fillId="0" borderId="0"/>
    <xf numFmtId="0" fontId="128" fillId="57" borderId="67" applyNumberFormat="0" applyFont="0" applyAlignment="0" applyProtection="0"/>
    <xf numFmtId="0" fontId="128"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9" fillId="57" borderId="67" applyNumberFormat="0" applyFon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8" fillId="57"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12" fillId="105" borderId="67" applyNumberFormat="0" applyFon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43" fillId="132" borderId="67" applyNumberFormat="0" applyAlignment="0" applyProtection="0"/>
    <xf numFmtId="0" fontId="129"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9"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9"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29"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 fillId="57" borderId="67" applyNumberFormat="0" applyFont="0" applyAlignment="0" applyProtection="0"/>
    <xf numFmtId="0" fontId="12" fillId="57" borderId="67" applyNumberFormat="0" applyFont="0" applyAlignment="0" applyProtection="0"/>
    <xf numFmtId="0" fontId="130" fillId="0" borderId="0"/>
    <xf numFmtId="185" fontId="11" fillId="0" borderId="0" applyFont="0" applyFill="0" applyBorder="0" applyAlignment="0" applyProtection="0"/>
    <xf numFmtId="186" fontId="11" fillId="0" borderId="0" applyFont="0" applyFill="0" applyBorder="0" applyAlignment="0" applyProtection="0"/>
    <xf numFmtId="187" fontId="11" fillId="0" borderId="0" applyFont="0" applyFill="0" applyBorder="0" applyAlignment="0" applyProtection="0"/>
    <xf numFmtId="188" fontId="11" fillId="0" borderId="0" applyFont="0" applyFill="0" applyBorder="0" applyAlignment="0" applyProtection="0"/>
    <xf numFmtId="0" fontId="13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54" fillId="116" borderId="45" applyNumberFormat="0" applyAlignment="0" applyProtection="0"/>
    <xf numFmtId="0" fontId="54" fillId="116" borderId="45" applyNumberFormat="0" applyAlignment="0" applyProtection="0"/>
    <xf numFmtId="0" fontId="54" fillId="116"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10" fontId="12" fillId="0" borderId="0" applyFont="0" applyFill="0" applyBorder="0" applyAlignment="0" applyProtection="0"/>
    <xf numFmtId="9" fontId="13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89" fontId="134" fillId="0" borderId="52"/>
    <xf numFmtId="0" fontId="135" fillId="36" borderId="0" applyBorder="0" applyAlignment="0">
      <protection hidden="1"/>
    </xf>
    <xf numFmtId="1" fontId="135" fillId="36" borderId="0">
      <alignment horizontal="center"/>
    </xf>
    <xf numFmtId="0" fontId="12" fillId="0" borderId="0"/>
    <xf numFmtId="0" fontId="136" fillId="58" borderId="0">
      <alignment horizontal="left" vertical="center" wrapText="1"/>
    </xf>
    <xf numFmtId="0" fontId="137" fillId="58" borderId="0">
      <alignment horizontal="left" vertical="center" wrapText="1"/>
    </xf>
    <xf numFmtId="190" fontId="89" fillId="0" borderId="0"/>
    <xf numFmtId="0" fontId="53" fillId="0" borderId="0" applyNumberFormat="0" applyFill="0" applyBorder="0" applyAlignment="0" applyProtection="0"/>
    <xf numFmtId="0" fontId="138" fillId="0" borderId="0">
      <alignment horizontal="center" vertical="center" wrapText="1"/>
    </xf>
    <xf numFmtId="0" fontId="138" fillId="0" borderId="0">
      <alignment horizontal="right" vertical="center"/>
    </xf>
    <xf numFmtId="0" fontId="76" fillId="112" borderId="0">
      <alignment horizontal="center" vertical="center"/>
    </xf>
    <xf numFmtId="0" fontId="139" fillId="133" borderId="0">
      <alignment horizontal="left" vertical="top"/>
    </xf>
    <xf numFmtId="0" fontId="139" fillId="133" borderId="0">
      <alignment horizontal="left" vertical="top"/>
    </xf>
    <xf numFmtId="0" fontId="139" fillId="133" borderId="0">
      <alignment horizontal="left" vertical="top"/>
    </xf>
    <xf numFmtId="0" fontId="139" fillId="133" borderId="0">
      <alignment horizontal="left" vertical="top"/>
    </xf>
    <xf numFmtId="0" fontId="139" fillId="112" borderId="0">
      <alignment horizontal="left" vertical="top"/>
    </xf>
    <xf numFmtId="0" fontId="63" fillId="112" borderId="0">
      <alignment horizontal="left" vertical="top"/>
    </xf>
    <xf numFmtId="0" fontId="140" fillId="112" borderId="0">
      <alignment horizontal="right" vertical="center"/>
    </xf>
    <xf numFmtId="0" fontId="139" fillId="133" borderId="0">
      <alignment horizontal="center" vertical="center"/>
    </xf>
    <xf numFmtId="0" fontId="139" fillId="133" borderId="0">
      <alignment horizontal="center" vertical="center"/>
    </xf>
    <xf numFmtId="0" fontId="139" fillId="133" borderId="0">
      <alignment horizontal="center" vertical="center"/>
    </xf>
    <xf numFmtId="0" fontId="139" fillId="133" borderId="0">
      <alignment horizontal="center" vertical="center"/>
    </xf>
    <xf numFmtId="0" fontId="139" fillId="112" borderId="0">
      <alignment horizontal="center" vertical="center"/>
    </xf>
    <xf numFmtId="0" fontId="141" fillId="119" borderId="0">
      <alignment horizontal="left" vertical="top"/>
    </xf>
    <xf numFmtId="0" fontId="139" fillId="133" borderId="0">
      <alignment horizontal="left" vertical="center"/>
    </xf>
    <xf numFmtId="0" fontId="139" fillId="133" borderId="0">
      <alignment horizontal="left" vertical="center"/>
    </xf>
    <xf numFmtId="0" fontId="139" fillId="133" borderId="0">
      <alignment horizontal="left" vertical="center"/>
    </xf>
    <xf numFmtId="0" fontId="139" fillId="133" borderId="0">
      <alignment horizontal="left" vertical="center"/>
    </xf>
    <xf numFmtId="0" fontId="139" fillId="112" borderId="0">
      <alignment horizontal="left" vertical="center"/>
    </xf>
    <xf numFmtId="0" fontId="142" fillId="112" borderId="0">
      <alignment horizontal="left" vertical="center"/>
    </xf>
    <xf numFmtId="0" fontId="142" fillId="112" borderId="0">
      <alignment horizontal="right" vertical="center"/>
    </xf>
    <xf numFmtId="0" fontId="139" fillId="112" borderId="0">
      <alignment horizontal="center" vertical="top"/>
    </xf>
    <xf numFmtId="0" fontId="143" fillId="112" borderId="0">
      <alignment horizontal="center" vertical="top"/>
    </xf>
    <xf numFmtId="0" fontId="144" fillId="112" borderId="0">
      <alignment horizontal="left" vertical="top"/>
    </xf>
    <xf numFmtId="0" fontId="143" fillId="112" borderId="0">
      <alignment horizontal="center" vertical="top"/>
    </xf>
    <xf numFmtId="0" fontId="143" fillId="112" borderId="0">
      <alignment horizontal="center" vertical="top"/>
    </xf>
    <xf numFmtId="0" fontId="145" fillId="112" borderId="0">
      <alignment horizontal="right" vertical="top"/>
    </xf>
    <xf numFmtId="0" fontId="146" fillId="112" borderId="0">
      <alignment horizontal="left" vertical="center"/>
    </xf>
    <xf numFmtId="0" fontId="63" fillId="112" borderId="0">
      <alignment horizontal="right" vertical="top"/>
    </xf>
    <xf numFmtId="0" fontId="146" fillId="112" borderId="0">
      <alignment horizontal="right" vertical="center"/>
    </xf>
    <xf numFmtId="0" fontId="143" fillId="112" borderId="0">
      <alignment horizontal="center" vertical="top"/>
    </xf>
    <xf numFmtId="0" fontId="146" fillId="112" borderId="0">
      <alignment horizontal="right" vertical="center"/>
    </xf>
    <xf numFmtId="0" fontId="143" fillId="112" borderId="0">
      <alignment horizontal="center" vertical="top"/>
    </xf>
    <xf numFmtId="0" fontId="147" fillId="112" borderId="0">
      <alignment horizontal="left" vertical="top"/>
    </xf>
    <xf numFmtId="0" fontId="139" fillId="112" borderId="0">
      <alignment horizontal="left" vertical="top"/>
    </xf>
    <xf numFmtId="0" fontId="139" fillId="133" borderId="0">
      <alignment horizontal="left" vertical="top"/>
    </xf>
    <xf numFmtId="0" fontId="139" fillId="133" borderId="0">
      <alignment horizontal="left" vertical="top"/>
    </xf>
    <xf numFmtId="0" fontId="139" fillId="133" borderId="0">
      <alignment horizontal="left" vertical="top"/>
    </xf>
    <xf numFmtId="0" fontId="139" fillId="133" borderId="0">
      <alignment horizontal="left" vertical="top"/>
    </xf>
    <xf numFmtId="0" fontId="106" fillId="112" borderId="0">
      <alignment horizontal="center" vertical="center"/>
    </xf>
    <xf numFmtId="0" fontId="148"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33" borderId="0">
      <alignment horizontal="right" vertical="center"/>
    </xf>
    <xf numFmtId="0" fontId="141" fillId="133"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33" borderId="0">
      <alignment horizontal="right" vertical="center"/>
    </xf>
    <xf numFmtId="0" fontId="141" fillId="112" borderId="0">
      <alignment horizontal="right" vertical="center"/>
    </xf>
    <xf numFmtId="0" fontId="141" fillId="133"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141" fillId="112" borderId="0">
      <alignment horizontal="right" vertical="center"/>
    </xf>
    <xf numFmtId="0" fontId="63" fillId="112" borderId="0">
      <alignment horizontal="left" vertical="top"/>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33" borderId="0">
      <alignment horizontal="right" vertical="center"/>
    </xf>
    <xf numFmtId="0" fontId="140" fillId="133"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33" borderId="0">
      <alignment horizontal="right" vertical="center"/>
    </xf>
    <xf numFmtId="0" fontId="140" fillId="112" borderId="0">
      <alignment horizontal="right" vertical="center"/>
    </xf>
    <xf numFmtId="0" fontId="140" fillId="133"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9"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140" fillId="112" borderId="0">
      <alignment horizontal="right" vertical="center"/>
    </xf>
    <xf numFmtId="0" fontId="63" fillId="112" borderId="0">
      <alignment horizontal="center" vertical="top"/>
    </xf>
    <xf numFmtId="0" fontId="139" fillId="133" borderId="0">
      <alignment horizontal="left" vertical="top"/>
    </xf>
    <xf numFmtId="0" fontId="139" fillId="133" borderId="0">
      <alignment horizontal="left" vertical="top"/>
    </xf>
    <xf numFmtId="0" fontId="139" fillId="133" borderId="0">
      <alignment horizontal="left" vertical="top"/>
    </xf>
    <xf numFmtId="0" fontId="139" fillId="133" borderId="0">
      <alignment horizontal="left" vertical="top"/>
    </xf>
    <xf numFmtId="0" fontId="139" fillId="112" borderId="0">
      <alignment horizontal="left" vertical="top"/>
    </xf>
    <xf numFmtId="0" fontId="63" fillId="112" borderId="0">
      <alignment horizontal="left" vertical="top"/>
    </xf>
    <xf numFmtId="0" fontId="150" fillId="112" borderId="0">
      <alignment horizontal="left" vertical="top"/>
    </xf>
    <xf numFmtId="0" fontId="139" fillId="133" borderId="0">
      <alignment horizontal="center" vertical="top"/>
    </xf>
    <xf numFmtId="0" fontId="139" fillId="133" borderId="0">
      <alignment horizontal="center" vertical="top"/>
    </xf>
    <xf numFmtId="0" fontId="139" fillId="133" borderId="0">
      <alignment horizontal="center" vertical="top"/>
    </xf>
    <xf numFmtId="0" fontId="139" fillId="133" borderId="0">
      <alignment horizontal="center" vertical="top"/>
    </xf>
    <xf numFmtId="0" fontId="139" fillId="112" borderId="0">
      <alignment horizontal="center" vertical="top"/>
    </xf>
    <xf numFmtId="0" fontId="140" fillId="112" borderId="0">
      <alignment horizontal="center" vertical="center"/>
    </xf>
    <xf numFmtId="0" fontId="140" fillId="112" borderId="0">
      <alignment horizontal="lef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0"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151" fillId="134" borderId="68"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52" fillId="0"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52" fillId="0" borderId="68" applyNumberFormat="0" applyProtection="0">
      <alignment vertical="center"/>
    </xf>
    <xf numFmtId="4" fontId="152" fillId="0" borderId="68" applyNumberFormat="0" applyProtection="0">
      <alignment vertical="center"/>
    </xf>
    <xf numFmtId="4" fontId="152" fillId="0" borderId="68" applyNumberFormat="0" applyProtection="0">
      <alignment vertical="center"/>
    </xf>
    <xf numFmtId="4" fontId="152" fillId="0"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29" fillId="67" borderId="69"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06" fillId="67" borderId="68" applyNumberFormat="0" applyProtection="0">
      <alignment vertical="center"/>
    </xf>
    <xf numFmtId="4" fontId="146" fillId="127" borderId="68">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3" fillId="67" borderId="68"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4" fillId="135" borderId="69"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135" borderId="68" applyNumberFormat="0" applyProtection="0">
      <alignment vertical="center"/>
    </xf>
    <xf numFmtId="4" fontId="153" fillId="67" borderId="68" applyNumberFormat="0" applyProtection="0">
      <alignment vertical="center"/>
    </xf>
    <xf numFmtId="4" fontId="47" fillId="136" borderId="59">
      <alignment vertical="center"/>
    </xf>
    <xf numFmtId="4" fontId="155" fillId="136" borderId="59">
      <alignment vertical="center"/>
    </xf>
    <xf numFmtId="4" fontId="47" fillId="137" borderId="59">
      <alignment vertical="center"/>
    </xf>
    <xf numFmtId="4" fontId="155" fillId="137" borderId="59">
      <alignment vertical="center"/>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06" fillId="135" borderId="68" applyNumberFormat="0" applyProtection="0">
      <alignment horizontal="center" vertical="center"/>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52" fillId="0"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52" fillId="0" borderId="68" applyNumberFormat="0" applyProtection="0">
      <alignment horizontal="left" vertical="center" indent="1"/>
    </xf>
    <xf numFmtId="4" fontId="152" fillId="0" borderId="68" applyNumberFormat="0" applyProtection="0">
      <alignment horizontal="left" vertical="center" indent="1"/>
    </xf>
    <xf numFmtId="4" fontId="152" fillId="0" borderId="68" applyNumberFormat="0" applyProtection="0">
      <alignment horizontal="left" vertical="center" indent="1"/>
    </xf>
    <xf numFmtId="4" fontId="152" fillId="0"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29" fillId="135" borderId="69"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135" borderId="68" applyNumberFormat="0" applyProtection="0">
      <alignment horizontal="left" vertical="center" indent="1"/>
    </xf>
    <xf numFmtId="4" fontId="106" fillId="67" borderId="68" applyNumberFormat="0" applyProtection="0">
      <alignment horizontal="left" vertical="center"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67"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56" fillId="67"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135" borderId="68" applyNumberFormat="0" applyProtection="0">
      <alignment horizontal="left" vertical="top" indent="1"/>
    </xf>
    <xf numFmtId="0" fontId="106" fillId="67" borderId="68" applyNumberFormat="0" applyProtection="0">
      <alignment horizontal="left" vertical="top" indent="1"/>
    </xf>
    <xf numFmtId="0" fontId="12" fillId="138" borderId="0"/>
    <xf numFmtId="4" fontId="106" fillId="139" borderId="0" applyNumberFormat="0" applyProtection="0">
      <alignment horizontal="left" vertical="top" indent="1"/>
    </xf>
    <xf numFmtId="4" fontId="157" fillId="38" borderId="0">
      <alignment horizontal="left" vertical="center" indent="1"/>
    </xf>
    <xf numFmtId="4" fontId="106" fillId="0" borderId="0" applyNumberFormat="0" applyProtection="0">
      <alignment horizontal="left" vertical="center" indent="1"/>
    </xf>
    <xf numFmtId="4" fontId="152" fillId="43" borderId="0"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152" fillId="0" borderId="10" applyNumberFormat="0" applyProtection="0">
      <alignment horizontal="left" vertical="center" indent="1"/>
    </xf>
    <xf numFmtId="4" fontId="152" fillId="0" borderId="10" applyNumberFormat="0" applyProtection="0">
      <alignment horizontal="left" vertical="center" indent="1"/>
    </xf>
    <xf numFmtId="4" fontId="152" fillId="0" borderId="10" applyNumberFormat="0" applyProtection="0">
      <alignment horizontal="left" vertical="center" indent="1"/>
    </xf>
    <xf numFmtId="4" fontId="106" fillId="139" borderId="0" applyNumberFormat="0" applyProtection="0">
      <alignment horizontal="left" vertical="top" indent="1"/>
    </xf>
    <xf numFmtId="4" fontId="106" fillId="139" borderId="0" applyNumberFormat="0" applyProtection="0">
      <alignment horizontal="left" vertical="top" indent="1"/>
    </xf>
    <xf numFmtId="4" fontId="106" fillId="139" borderId="0" applyNumberFormat="0" applyProtection="0">
      <alignment horizontal="left" vertical="top"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106" fillId="140" borderId="0" applyNumberFormat="0" applyProtection="0">
      <alignment horizontal="left" vertical="center" indent="1"/>
    </xf>
    <xf numFmtId="4" fontId="157" fillId="58" borderId="68">
      <alignment horizontal="right" vertical="center"/>
    </xf>
    <xf numFmtId="4" fontId="157" fillId="58" borderId="68">
      <alignment horizontal="right" vertical="center"/>
    </xf>
    <xf numFmtId="4" fontId="157" fillId="58" borderId="68">
      <alignment horizontal="right" vertical="center"/>
    </xf>
    <xf numFmtId="4" fontId="157" fillId="58" borderId="68">
      <alignment horizontal="right" vertical="center"/>
    </xf>
    <xf numFmtId="4" fontId="157" fillId="58" borderId="68">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29" fillId="46" borderId="69"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4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29" fillId="141" borderId="69"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56"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29" fillId="87" borderId="70"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63" fillId="87" borderId="68" applyNumberFormat="0" applyProtection="0">
      <alignment horizontal="right" vertical="center"/>
    </xf>
    <xf numFmtId="4" fontId="157" fillId="142" borderId="68">
      <alignment horizontal="right" vertical="center"/>
    </xf>
    <xf numFmtId="4" fontId="157" fillId="142" borderId="68">
      <alignment horizontal="right" vertical="center"/>
    </xf>
    <xf numFmtId="4" fontId="157" fillId="142" borderId="68">
      <alignment horizontal="right" vertical="center"/>
    </xf>
    <xf numFmtId="4" fontId="157" fillId="142" borderId="68">
      <alignment horizontal="right" vertical="center"/>
    </xf>
    <xf numFmtId="4" fontId="157" fillId="142" borderId="68">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29" fillId="64" borderId="69"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6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29" fillId="74" borderId="69"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7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29" fillId="104" borderId="69"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63" fillId="104" borderId="68" applyNumberFormat="0" applyProtection="0">
      <alignment horizontal="right" vertical="center"/>
    </xf>
    <xf numFmtId="4" fontId="157" fillId="136" borderId="68">
      <alignment horizontal="right" vertical="center"/>
    </xf>
    <xf numFmtId="4" fontId="157" fillId="136" borderId="68">
      <alignment horizontal="right" vertical="center"/>
    </xf>
    <xf numFmtId="4" fontId="157" fillId="136" borderId="68">
      <alignment horizontal="right" vertical="center"/>
    </xf>
    <xf numFmtId="4" fontId="157" fillId="136" borderId="68">
      <alignment horizontal="right" vertical="center"/>
    </xf>
    <xf numFmtId="4" fontId="157" fillId="136" borderId="68">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158" fillId="94" borderId="68"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29" fillId="94" borderId="69"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94"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29" fillId="143" borderId="69"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143"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29" fillId="62" borderId="69"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63" fillId="62" borderId="68" applyNumberFormat="0" applyProtection="0">
      <alignment horizontal="right" vertical="center"/>
    </xf>
    <xf numFmtId="4" fontId="146" fillId="58" borderId="68">
      <alignment horizontal="right" vertical="center"/>
    </xf>
    <xf numFmtId="4" fontId="146" fillId="58" borderId="68">
      <alignment horizontal="right" vertical="center"/>
    </xf>
    <xf numFmtId="4" fontId="146" fillId="58" borderId="68">
      <alignment horizontal="right" vertical="center"/>
    </xf>
    <xf numFmtId="4" fontId="146" fillId="58" borderId="68">
      <alignment horizontal="right" vertical="center"/>
    </xf>
    <xf numFmtId="4" fontId="146" fillId="58" borderId="68">
      <alignment horizontal="right" vertical="center"/>
    </xf>
    <xf numFmtId="4" fontId="106" fillId="144" borderId="0" applyNumberFormat="0" applyProtection="0">
      <alignment horizontal="left" vertical="center"/>
    </xf>
    <xf numFmtId="4" fontId="146" fillId="145" borderId="71">
      <alignment horizontal="left" vertical="center" indent="1"/>
    </xf>
    <xf numFmtId="4" fontId="106" fillId="144" borderId="0" applyNumberFormat="0" applyProtection="0">
      <alignment horizontal="left" vertical="center"/>
    </xf>
    <xf numFmtId="4" fontId="106" fillId="144" borderId="71" applyNumberFormat="0" applyProtection="0">
      <alignment horizontal="left" vertical="center" indent="1"/>
    </xf>
    <xf numFmtId="4" fontId="106" fillId="144" borderId="71"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106" fillId="144" borderId="0" applyNumberFormat="0" applyProtection="0">
      <alignment horizontal="left" vertical="center"/>
    </xf>
    <xf numFmtId="4" fontId="106" fillId="144" borderId="0" applyNumberFormat="0" applyProtection="0">
      <alignment horizontal="left" vertical="center"/>
    </xf>
    <xf numFmtId="4" fontId="106" fillId="144" borderId="0" applyNumberFormat="0" applyProtection="0">
      <alignment horizontal="left" vertical="center"/>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29" fillId="144" borderId="70" applyNumberFormat="0" applyProtection="0">
      <alignment horizontal="left" vertical="center" indent="1"/>
    </xf>
    <xf numFmtId="4" fontId="106" fillId="144" borderId="71" applyNumberFormat="0" applyProtection="0">
      <alignment horizontal="left" vertical="center" indent="1"/>
    </xf>
    <xf numFmtId="4" fontId="63" fillId="146" borderId="0" applyNumberFormat="0" applyProtection="0">
      <alignment horizontal="left" vertical="center"/>
    </xf>
    <xf numFmtId="4" fontId="146" fillId="130" borderId="0">
      <alignment horizontal="left" vertical="center" indent="1"/>
    </xf>
    <xf numFmtId="4" fontId="63" fillId="146" borderId="0" applyNumberFormat="0" applyProtection="0">
      <alignment horizontal="left" vertical="center"/>
    </xf>
    <xf numFmtId="4" fontId="63" fillId="146" borderId="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63" fillId="146" borderId="0" applyNumberFormat="0" applyProtection="0">
      <alignment horizontal="left" vertical="center"/>
    </xf>
    <xf numFmtId="4" fontId="63" fillId="146" borderId="0" applyNumberFormat="0" applyProtection="0">
      <alignment horizontal="left" vertical="center"/>
    </xf>
    <xf numFmtId="4" fontId="63" fillId="146" borderId="0" applyNumberFormat="0" applyProtection="0">
      <alignment horizontal="left" vertical="center"/>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63" fillId="146" borderId="0" applyNumberFormat="0" applyProtection="0">
      <alignment horizontal="left" vertical="center" indent="1"/>
    </xf>
    <xf numFmtId="4" fontId="146" fillId="38" borderId="0" applyNumberFormat="0" applyProtection="0">
      <alignment horizontal="left" vertical="center" indent="1"/>
    </xf>
    <xf numFmtId="4" fontId="146" fillId="38" borderId="0">
      <alignment horizontal="left" vertical="center" indent="1"/>
    </xf>
    <xf numFmtId="4" fontId="146" fillId="38" borderId="0" applyNumberFormat="0" applyProtection="0">
      <alignment horizontal="left" vertical="center" indent="1"/>
    </xf>
    <xf numFmtId="4" fontId="146" fillId="111" borderId="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46" fillId="38" borderId="0" applyNumberFormat="0" applyProtection="0">
      <alignment horizontal="left" vertical="center" indent="1"/>
    </xf>
    <xf numFmtId="4" fontId="146" fillId="38" borderId="0" applyNumberFormat="0" applyProtection="0">
      <alignment horizontal="left" vertical="center" indent="1"/>
    </xf>
    <xf numFmtId="4" fontId="146" fillId="38" borderId="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3" fillId="111" borderId="70" applyNumberFormat="0" applyProtection="0">
      <alignment horizontal="left" vertical="center" indent="1"/>
    </xf>
    <xf numFmtId="4" fontId="146" fillId="38" borderId="0" applyNumberFormat="0" applyProtection="0">
      <alignment horizontal="left" vertical="center" inden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63" fillId="14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158" fillId="0" borderId="68"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29" fillId="140" borderId="69" applyNumberFormat="0" applyProtection="0">
      <alignment horizontal="right" vertical="center"/>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45" applyNumberFormat="0" applyProtection="0">
      <alignment horizontal="center" vertical="top" wrapText="1"/>
    </xf>
    <xf numFmtId="4" fontId="63" fillId="140" borderId="68" applyNumberFormat="0" applyProtection="0">
      <alignment horizontal="right" vertical="center"/>
    </xf>
    <xf numFmtId="4" fontId="157" fillId="130" borderId="0">
      <alignment horizontal="left" vertical="center" indent="1"/>
    </xf>
    <xf numFmtId="4" fontId="139" fillId="146" borderId="0" applyNumberFormat="0" applyProtection="0">
      <alignment horizontal="left" vertical="center" indent="1"/>
    </xf>
    <xf numFmtId="4" fontId="139" fillId="146" borderId="0" applyNumberFormat="0" applyProtection="0">
      <alignment horizontal="left" vertical="center" indent="1"/>
    </xf>
    <xf numFmtId="4" fontId="139" fillId="146" borderId="0" applyNumberFormat="0" applyProtection="0">
      <alignment horizontal="left" vertical="center" indent="1"/>
    </xf>
    <xf numFmtId="4" fontId="139" fillId="146" borderId="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139" fillId="146" borderId="0" applyNumberFormat="0" applyProtection="0">
      <alignment horizontal="left" vertical="center" indent="1"/>
    </xf>
    <xf numFmtId="4" fontId="139" fillId="146" borderId="0" applyNumberFormat="0" applyProtection="0">
      <alignment horizontal="left" vertical="center" indent="1"/>
    </xf>
    <xf numFmtId="4" fontId="139" fillId="146" borderId="0" applyNumberFormat="0" applyProtection="0">
      <alignment horizontal="left" vertical="center" indent="1"/>
    </xf>
    <xf numFmtId="4" fontId="139" fillId="146" borderId="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29" fillId="146" borderId="70" applyNumberFormat="0" applyProtection="0">
      <alignment horizontal="left" vertical="center" indent="1"/>
    </xf>
    <xf numFmtId="4" fontId="139" fillId="146" borderId="0" applyNumberFormat="0" applyProtection="0">
      <alignment horizontal="left" vertical="center" indent="1"/>
    </xf>
    <xf numFmtId="4" fontId="139" fillId="146" borderId="0" applyNumberFormat="0" applyProtection="0">
      <alignment horizontal="left" vertical="center" indent="1"/>
    </xf>
    <xf numFmtId="4" fontId="139" fillId="146" borderId="0" applyNumberFormat="0" applyProtection="0">
      <alignment horizontal="left" vertical="center" indent="1"/>
    </xf>
    <xf numFmtId="4" fontId="139" fillId="146" borderId="0" applyNumberFormat="0" applyProtection="0">
      <alignment horizontal="left" vertical="center" indent="1"/>
    </xf>
    <xf numFmtId="0" fontId="12" fillId="147" borderId="72" applyNumberFormat="0" applyFont="0" applyAlignment="0"/>
    <xf numFmtId="0" fontId="12" fillId="126" borderId="73" applyNumberFormat="0" applyAlignment="0"/>
    <xf numFmtId="0" fontId="159" fillId="43" borderId="74">
      <alignment horizontal="left" vertical="center"/>
    </xf>
    <xf numFmtId="0" fontId="12" fillId="147" borderId="75" applyNumberFormat="0" applyFont="0" applyAlignment="0"/>
    <xf numFmtId="4" fontId="139" fillId="139" borderId="0" applyNumberFormat="0" applyProtection="0">
      <alignment horizontal="left" vertical="center" indent="1"/>
    </xf>
    <xf numFmtId="4" fontId="139" fillId="139" borderId="0" applyNumberFormat="0" applyProtection="0">
      <alignment horizontal="left" vertical="center" indent="1"/>
    </xf>
    <xf numFmtId="4" fontId="139" fillId="139" borderId="0" applyNumberFormat="0" applyProtection="0">
      <alignment horizontal="left" vertical="center" indent="1"/>
    </xf>
    <xf numFmtId="4" fontId="139" fillId="139" borderId="0" applyNumberFormat="0" applyProtection="0">
      <alignment horizontal="left" vertical="center" indent="1"/>
    </xf>
    <xf numFmtId="4" fontId="139" fillId="140" borderId="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139" fillId="139" borderId="0" applyNumberFormat="0" applyProtection="0">
      <alignment horizontal="left" vertical="center" indent="1"/>
    </xf>
    <xf numFmtId="4" fontId="139" fillId="139" borderId="0" applyNumberFormat="0" applyProtection="0">
      <alignment horizontal="left" vertical="center" indent="1"/>
    </xf>
    <xf numFmtId="4" fontId="139" fillId="139" borderId="0" applyNumberFormat="0" applyProtection="0">
      <alignment horizontal="left" vertical="center" indent="1"/>
    </xf>
    <xf numFmtId="4" fontId="139" fillId="139" borderId="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29" fillId="140" borderId="70" applyNumberFormat="0" applyProtection="0">
      <alignment horizontal="left" vertical="center" indent="1"/>
    </xf>
    <xf numFmtId="4" fontId="139" fillId="139" borderId="0" applyNumberFormat="0" applyProtection="0">
      <alignment horizontal="left" vertical="center" indent="1"/>
    </xf>
    <xf numFmtId="4" fontId="139" fillId="139" borderId="0" applyNumberFormat="0" applyProtection="0">
      <alignment horizontal="left" vertical="center" indent="1"/>
    </xf>
    <xf numFmtId="4" fontId="139" fillId="139" borderId="0" applyNumberFormat="0" applyProtection="0">
      <alignment horizontal="left" vertical="center" indent="1"/>
    </xf>
    <xf numFmtId="4" fontId="139" fillId="139" borderId="0"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32" fillId="0"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32" fillId="0" borderId="68" applyNumberFormat="0" applyProtection="0">
      <alignment horizontal="left" vertical="center" indent="1"/>
    </xf>
    <xf numFmtId="0" fontId="32" fillId="0" borderId="68" applyNumberFormat="0" applyProtection="0">
      <alignment horizontal="left" vertical="center" indent="1"/>
    </xf>
    <xf numFmtId="0" fontId="32" fillId="0" borderId="68" applyNumberFormat="0" applyProtection="0">
      <alignment horizontal="left" vertical="center" indent="1"/>
    </xf>
    <xf numFmtId="0" fontId="32" fillId="0"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61" fillId="0"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29" fillId="66" borderId="69"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68" applyNumberFormat="0" applyProtection="0">
      <alignment horizontal="left" vertical="center" inden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32" fillId="0" borderId="68" applyNumberFormat="0" applyProtection="0">
      <alignment horizontal="left" vertical="top" indent="1"/>
    </xf>
    <xf numFmtId="0" fontId="32" fillId="0" borderId="68" applyNumberFormat="0" applyProtection="0">
      <alignment horizontal="left" vertical="top" indent="1"/>
    </xf>
    <xf numFmtId="0" fontId="32" fillId="0" borderId="68" applyNumberFormat="0" applyProtection="0">
      <alignment horizontal="left" vertical="top" indent="1"/>
    </xf>
    <xf numFmtId="0" fontId="32" fillId="0" borderId="68" applyNumberFormat="0" applyProtection="0">
      <alignment horizontal="left" vertical="top" indent="1"/>
    </xf>
    <xf numFmtId="0" fontId="32" fillId="0" borderId="68" applyNumberFormat="0" applyProtection="0">
      <alignment horizontal="left" vertical="top" inden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90" fillId="111" borderId="68" applyNumberFormat="0" applyProtection="0">
      <alignment horizontal="left" vertical="top" inden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38" borderId="45" applyNumberFormat="0" applyProtection="0">
      <alignment horizontal="center" vertical="top" wrapText="1"/>
    </xf>
    <xf numFmtId="0" fontId="12" fillId="111" borderId="68" applyNumberFormat="0" applyProtection="0">
      <alignment horizontal="left" vertical="top"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63" fillId="0"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63" fillId="0" borderId="68" applyNumberFormat="0" applyProtection="0">
      <alignment horizontal="left" vertical="center" indent="1"/>
    </xf>
    <xf numFmtId="0" fontId="163" fillId="0" borderId="68" applyNumberFormat="0" applyProtection="0">
      <alignment horizontal="left" vertical="center" indent="1"/>
    </xf>
    <xf numFmtId="0" fontId="163" fillId="0" borderId="68" applyNumberFormat="0" applyProtection="0">
      <alignment horizontal="left" vertical="center" indent="1"/>
    </xf>
    <xf numFmtId="0" fontId="163" fillId="0"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62" fillId="0"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29" fillId="148" borderId="69"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center"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2" fillId="140" borderId="68" applyNumberFormat="0" applyProtection="0">
      <alignment horizontal="left" vertical="top" inden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62" fillId="0" borderId="68" applyNumberFormat="0" applyProtection="0">
      <alignment horizontal="center" vertical="center" wrapTex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90" fillId="140"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9" borderId="68" applyNumberFormat="0" applyProtection="0">
      <alignment horizontal="left" vertical="top"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63" fillId="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63" fillId="0" borderId="68" applyNumberFormat="0" applyProtection="0">
      <alignment horizontal="left" vertical="center" indent="1"/>
    </xf>
    <xf numFmtId="0" fontId="163" fillId="0" borderId="68" applyNumberFormat="0" applyProtection="0">
      <alignment horizontal="left" vertical="center" indent="1"/>
    </xf>
    <xf numFmtId="0" fontId="163" fillId="0" borderId="68" applyNumberFormat="0" applyProtection="0">
      <alignment horizontal="left" vertical="center" indent="1"/>
    </xf>
    <xf numFmtId="0" fontId="163" fillId="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29" fillId="59" borderId="69"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center"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59"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90" fillId="59"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30" borderId="68" applyNumberFormat="0" applyProtection="0">
      <alignment horizontal="left" vertical="top"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63" fillId="0"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63" fillId="0" borderId="68" applyNumberFormat="0" applyProtection="0">
      <alignment horizontal="left" vertical="center" indent="1"/>
    </xf>
    <xf numFmtId="0" fontId="163" fillId="0" borderId="68" applyNumberFormat="0" applyProtection="0">
      <alignment horizontal="left" vertical="center" indent="1"/>
    </xf>
    <xf numFmtId="0" fontId="163" fillId="0" borderId="68" applyNumberFormat="0" applyProtection="0">
      <alignment horizontal="left" vertical="center" indent="1"/>
    </xf>
    <xf numFmtId="0" fontId="163" fillId="0"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wrapText="1"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60" fillId="0" borderId="68"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50" borderId="45"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29" fillId="146" borderId="69"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center"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6"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90" fillId="146"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149" borderId="68" applyNumberFormat="0" applyProtection="0">
      <alignment horizontal="left" vertical="top" indent="1"/>
    </xf>
    <xf numFmtId="0" fontId="12" fillId="0" borderId="0"/>
    <xf numFmtId="0" fontId="160" fillId="0" borderId="76" applyNumberFormat="0">
      <protection locked="0"/>
    </xf>
    <xf numFmtId="0" fontId="160" fillId="0" borderId="77" applyNumberFormat="0">
      <protection locked="0"/>
    </xf>
    <xf numFmtId="0" fontId="160" fillId="0" borderId="77" applyNumberFormat="0">
      <protection locked="0"/>
    </xf>
    <xf numFmtId="0" fontId="160" fillId="0" borderId="76" applyNumberFormat="0">
      <protection locked="0"/>
    </xf>
    <xf numFmtId="0" fontId="160" fillId="0" borderId="76" applyNumberFormat="0">
      <protection locked="0"/>
    </xf>
    <xf numFmtId="0" fontId="90" fillId="112" borderId="78" applyNumberFormat="0">
      <protection locked="0"/>
    </xf>
    <xf numFmtId="0" fontId="12" fillId="43" borderId="76" applyNumberFormat="0">
      <protection locked="0"/>
    </xf>
    <xf numFmtId="0" fontId="12" fillId="43" borderId="76" applyNumberFormat="0">
      <protection locked="0"/>
    </xf>
    <xf numFmtId="0" fontId="12" fillId="43" borderId="76" applyNumberFormat="0">
      <protection locked="0"/>
    </xf>
    <xf numFmtId="0" fontId="12" fillId="43" borderId="76" applyNumberFormat="0">
      <protection locked="0"/>
    </xf>
    <xf numFmtId="0" fontId="12" fillId="43" borderId="76" applyNumberFormat="0">
      <protection locked="0"/>
    </xf>
    <xf numFmtId="0" fontId="12" fillId="43" borderId="76" applyNumberFormat="0">
      <protection locked="0"/>
    </xf>
    <xf numFmtId="0" fontId="12" fillId="43" borderId="76" applyNumberFormat="0">
      <protection locked="0"/>
    </xf>
    <xf numFmtId="0" fontId="12" fillId="43" borderId="76" applyNumberFormat="0">
      <protection locked="0"/>
    </xf>
    <xf numFmtId="0" fontId="12" fillId="43" borderId="76" applyNumberFormat="0">
      <protection locked="0"/>
    </xf>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0" fontId="73" fillId="111" borderId="79" applyBorder="0"/>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63"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164" fillId="57"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40" borderId="68" applyNumberFormat="0" applyProtection="0">
      <alignment vertical="center"/>
    </xf>
    <xf numFmtId="4" fontId="63" fillId="57"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65" fillId="57" borderId="68"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54" fillId="40" borderId="62"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40" borderId="68" applyNumberFormat="0" applyProtection="0">
      <alignment vertical="center"/>
    </xf>
    <xf numFmtId="4" fontId="165" fillId="57" borderId="68" applyNumberFormat="0" applyProtection="0">
      <alignment vertical="center"/>
    </xf>
    <xf numFmtId="4" fontId="166" fillId="136" borderId="80">
      <alignment vertical="center"/>
    </xf>
    <xf numFmtId="4" fontId="167" fillId="136" borderId="80">
      <alignment vertical="center"/>
    </xf>
    <xf numFmtId="4" fontId="166" fillId="137" borderId="80">
      <alignment vertical="center"/>
    </xf>
    <xf numFmtId="4" fontId="167" fillId="137" borderId="80">
      <alignment vertical="center"/>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63" fillId="57"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164" fillId="66"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40" borderId="68" applyNumberFormat="0" applyProtection="0">
      <alignment horizontal="left" vertical="center" indent="1"/>
    </xf>
    <xf numFmtId="4" fontId="63" fillId="57" borderId="68" applyNumberFormat="0" applyProtection="0">
      <alignment horizontal="left" vertical="center"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57"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164" fillId="57"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40" borderId="68" applyNumberFormat="0" applyProtection="0">
      <alignment horizontal="left" vertical="top" indent="1"/>
    </xf>
    <xf numFmtId="0" fontId="63" fillId="57" borderId="68" applyNumberFormat="0" applyProtection="0">
      <alignment horizontal="left" vertical="top" indent="1"/>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49"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158" fillId="134" borderId="68"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168" fillId="0"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168" fillId="0" borderId="68" applyNumberFormat="0" applyProtection="0">
      <alignment horizontal="right" vertical="center"/>
    </xf>
    <xf numFmtId="4" fontId="168" fillId="0" borderId="68" applyNumberFormat="0" applyProtection="0">
      <alignment horizontal="right" vertical="center"/>
    </xf>
    <xf numFmtId="4" fontId="168" fillId="0" borderId="68" applyNumberFormat="0" applyProtection="0">
      <alignment horizontal="right" vertical="center"/>
    </xf>
    <xf numFmtId="4" fontId="168" fillId="0"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146" borderId="68" applyNumberFormat="0" applyProtection="0">
      <alignment horizontal="right" vertical="center"/>
    </xf>
    <xf numFmtId="4" fontId="63" fillId="0" borderId="45"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29" fillId="0" borderId="69"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0" borderId="45" applyNumberFormat="0" applyProtection="0">
      <alignment horizontal="right" vertical="center"/>
    </xf>
    <xf numFmtId="4" fontId="63"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54" fillId="43" borderId="69"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5" fillId="146" borderId="68" applyNumberFormat="0" applyProtection="0">
      <alignment horizontal="right" vertical="center"/>
    </xf>
    <xf numFmtId="4" fontId="169" fillId="149" borderId="68">
      <alignment horizontal="right" vertical="center"/>
    </xf>
    <xf numFmtId="4" fontId="137" fillId="136" borderId="80">
      <alignment vertical="center"/>
    </xf>
    <xf numFmtId="4" fontId="170" fillId="136" borderId="80">
      <alignment vertical="center"/>
    </xf>
    <xf numFmtId="4" fontId="137" fillId="137" borderId="80">
      <alignment vertical="center"/>
    </xf>
    <xf numFmtId="4" fontId="170" fillId="58" borderId="80">
      <alignment vertical="center"/>
    </xf>
    <xf numFmtId="4" fontId="63" fillId="140" borderId="68"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68" applyNumberFormat="0" applyProtection="0">
      <alignment horizontal="left" vertical="center" indent="1"/>
    </xf>
    <xf numFmtId="4" fontId="63" fillId="140" borderId="68" applyNumberFormat="0" applyProtection="0">
      <alignment horizontal="left" vertical="center" indent="1"/>
    </xf>
    <xf numFmtId="4" fontId="63" fillId="140" borderId="68"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63"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151" fillId="0" borderId="68" applyNumberFormat="0" applyProtection="0">
      <alignment horizontal="center" vertical="center" wrapTex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152" fillId="0" borderId="68"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152" fillId="0" borderId="68" applyNumberFormat="0" applyProtection="0">
      <alignment horizontal="left" vertical="center" indent="1"/>
    </xf>
    <xf numFmtId="4" fontId="152" fillId="0" borderId="68" applyNumberFormat="0" applyProtection="0">
      <alignment horizontal="left" vertical="center" indent="1"/>
    </xf>
    <xf numFmtId="4" fontId="152" fillId="0" borderId="68" applyNumberFormat="0" applyProtection="0">
      <alignment horizontal="left" vertical="center" indent="1"/>
    </xf>
    <xf numFmtId="4" fontId="152" fillId="0" borderId="68"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29" fillId="72" borderId="69"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45" applyNumberFormat="0" applyProtection="0">
      <alignment horizontal="left" vertical="center" indent="1"/>
    </xf>
    <xf numFmtId="4" fontId="63" fillId="140" borderId="68" applyNumberFormat="0" applyProtection="0">
      <alignment horizontal="left" vertical="center" indent="1"/>
    </xf>
    <xf numFmtId="4" fontId="146" fillId="130" borderId="68">
      <alignment horizontal="right" vertical="center"/>
    </xf>
    <xf numFmtId="4" fontId="146" fillId="130" borderId="68">
      <alignment horizontal="right" vertical="center"/>
    </xf>
    <xf numFmtId="4" fontId="146" fillId="130" borderId="68">
      <alignment horizontal="right" vertical="center"/>
    </xf>
    <xf numFmtId="4" fontId="146" fillId="130" borderId="68">
      <alignment horizontal="right" vertical="center"/>
    </xf>
    <xf numFmtId="4" fontId="146" fillId="130" borderId="68">
      <alignment horizontal="right" vertical="center"/>
    </xf>
    <xf numFmtId="4" fontId="146" fillId="130" borderId="68">
      <alignment horizontal="left" vertical="center" indent="1"/>
    </xf>
    <xf numFmtId="4" fontId="146" fillId="130" borderId="68">
      <alignment horizontal="left" vertical="center" indent="1"/>
    </xf>
    <xf numFmtId="4" fontId="146" fillId="130" borderId="68">
      <alignment horizontal="left" vertical="center" indent="1"/>
    </xf>
    <xf numFmtId="4" fontId="146" fillId="130" borderId="68">
      <alignment horizontal="left" vertical="center" indent="1"/>
    </xf>
    <xf numFmtId="4" fontId="146" fillId="130" borderId="68">
      <alignment horizontal="left" vertical="center" indent="1"/>
    </xf>
    <xf numFmtId="4" fontId="146" fillId="149" borderId="68">
      <alignment horizontal="left" vertical="center" indent="1"/>
    </xf>
    <xf numFmtId="4" fontId="146" fillId="149" borderId="68">
      <alignment horizontal="left" vertical="center" indent="1"/>
    </xf>
    <xf numFmtId="4" fontId="146" fillId="149" borderId="68">
      <alignment horizontal="left" vertical="center" indent="1"/>
    </xf>
    <xf numFmtId="4" fontId="146" fillId="149" borderId="68">
      <alignment horizontal="left" vertical="center" indent="1"/>
    </xf>
    <xf numFmtId="4" fontId="146" fillId="149" borderId="68">
      <alignment horizontal="left" vertical="center"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40"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164" fillId="140"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39" borderId="68" applyNumberFormat="0" applyProtection="0">
      <alignment horizontal="left" vertical="top" indent="1"/>
    </xf>
    <xf numFmtId="0" fontId="63" fillId="140" borderId="68" applyNumberFormat="0" applyProtection="0">
      <alignment horizontal="left" vertical="top" indent="1"/>
    </xf>
    <xf numFmtId="4" fontId="146" fillId="149" borderId="68">
      <alignment vertical="center"/>
    </xf>
    <xf numFmtId="4" fontId="146" fillId="149" borderId="68">
      <alignment vertical="center"/>
    </xf>
    <xf numFmtId="4" fontId="146" fillId="149" borderId="68">
      <alignment vertical="center"/>
    </xf>
    <xf numFmtId="4" fontId="146" fillId="149" borderId="68">
      <alignment vertical="center"/>
    </xf>
    <xf numFmtId="4" fontId="146" fillId="149" borderId="68">
      <alignment vertical="center"/>
    </xf>
    <xf numFmtId="4" fontId="171" fillId="149" borderId="68">
      <alignment vertical="center"/>
    </xf>
    <xf numFmtId="4" fontId="171" fillId="149" borderId="68">
      <alignment vertical="center"/>
    </xf>
    <xf numFmtId="4" fontId="171" fillId="149" borderId="68">
      <alignment vertical="center"/>
    </xf>
    <xf numFmtId="4" fontId="171" fillId="149" borderId="68">
      <alignment vertical="center"/>
    </xf>
    <xf numFmtId="4" fontId="171" fillId="149" borderId="68">
      <alignment vertical="center"/>
    </xf>
    <xf numFmtId="4" fontId="47" fillId="136" borderId="81">
      <alignment vertical="center"/>
    </xf>
    <xf numFmtId="4" fontId="155" fillId="136" borderId="81">
      <alignment vertical="center"/>
    </xf>
    <xf numFmtId="4" fontId="47" fillId="137" borderId="80">
      <alignment vertical="center"/>
    </xf>
    <xf numFmtId="4" fontId="155" fillId="137" borderId="80">
      <alignment vertical="center"/>
    </xf>
    <xf numFmtId="4" fontId="146" fillId="40" borderId="68">
      <alignment horizontal="left" vertical="center" indent="1"/>
    </xf>
    <xf numFmtId="4" fontId="146" fillId="40" borderId="68">
      <alignment horizontal="left" vertical="center" indent="1"/>
    </xf>
    <xf numFmtId="4" fontId="146" fillId="40" borderId="68">
      <alignment horizontal="left" vertical="center" indent="1"/>
    </xf>
    <xf numFmtId="4" fontId="146" fillId="40" borderId="68">
      <alignment horizontal="left" vertical="center" indent="1"/>
    </xf>
    <xf numFmtId="4" fontId="146" fillId="40" borderId="68">
      <alignment horizontal="left" vertical="center" indent="1"/>
    </xf>
    <xf numFmtId="4" fontId="172" fillId="151" borderId="0" applyNumberFormat="0" applyProtection="0">
      <alignment horizontal="left" vertical="center" indent="1"/>
    </xf>
    <xf numFmtId="4" fontId="173" fillId="43" borderId="0">
      <alignment horizontal="left" vertical="center" indent="1"/>
    </xf>
    <xf numFmtId="4" fontId="172" fillId="151" borderId="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2" fillId="151" borderId="0" applyNumberFormat="0" applyProtection="0">
      <alignment horizontal="left" vertical="center" indent="1"/>
    </xf>
    <xf numFmtId="4" fontId="172" fillId="151" borderId="0" applyNumberFormat="0" applyProtection="0">
      <alignment horizontal="left" vertical="center" indent="1"/>
    </xf>
    <xf numFmtId="4" fontId="172" fillId="151" borderId="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4" fillId="151" borderId="70" applyNumberFormat="0" applyProtection="0">
      <alignment horizontal="left" vertical="center" indent="1"/>
    </xf>
    <xf numFmtId="4" fontId="172" fillId="151" borderId="0" applyNumberFormat="0" applyProtection="0">
      <alignment horizontal="left" vertical="center" indent="1"/>
    </xf>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29" fillId="152" borderId="10"/>
    <xf numFmtId="0" fontId="175" fillId="0" borderId="82"/>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7" fillId="112" borderId="69"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76" fillId="146" borderId="68" applyNumberFormat="0" applyProtection="0">
      <alignment horizontal="right" vertical="center"/>
    </xf>
    <xf numFmtId="4" fontId="119" fillId="149" borderId="68">
      <alignment horizontal="right" vertical="center"/>
    </xf>
    <xf numFmtId="0" fontId="178" fillId="46" borderId="0" applyNumberFormat="0" applyBorder="0" applyAlignment="0" applyProtection="0"/>
    <xf numFmtId="0" fontId="107" fillId="59" borderId="0">
      <alignment horizontal="left" vertical="center"/>
    </xf>
    <xf numFmtId="0" fontId="107" fillId="60" borderId="0">
      <alignment horizontal="left" vertical="center"/>
    </xf>
    <xf numFmtId="0" fontId="107" fillId="60" borderId="0">
      <alignment horizontal="left" vertical="center"/>
    </xf>
    <xf numFmtId="49" fontId="179" fillId="153" borderId="0"/>
    <xf numFmtId="49" fontId="180" fillId="153" borderId="83"/>
    <xf numFmtId="49" fontId="180" fillId="153" borderId="0"/>
    <xf numFmtId="0" fontId="181" fillId="43" borderId="83">
      <protection locked="0"/>
    </xf>
    <xf numFmtId="0" fontId="181" fillId="153" borderId="0"/>
    <xf numFmtId="0" fontId="182" fillId="127" borderId="0"/>
    <xf numFmtId="0" fontId="182" fillId="154" borderId="0"/>
    <xf numFmtId="0" fontId="183" fillId="0" borderId="0" applyNumberFormat="0" applyFill="0" applyBorder="0" applyAlignment="0" applyProtection="0"/>
    <xf numFmtId="0" fontId="12" fillId="0" borderId="0"/>
    <xf numFmtId="0" fontId="14" fillId="0" borderId="0"/>
    <xf numFmtId="0" fontId="14" fillId="0" borderId="0"/>
    <xf numFmtId="180" fontId="12" fillId="0" borderId="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49" fontId="140" fillId="0" borderId="10"/>
    <xf numFmtId="0" fontId="47" fillId="58" borderId="44">
      <alignment horizontal="center" vertical="center"/>
    </xf>
    <xf numFmtId="0" fontId="47" fillId="58" borderId="44">
      <alignment horizontal="center" vertical="center"/>
    </xf>
    <xf numFmtId="0" fontId="115" fillId="57" borderId="0">
      <alignment horizontal="left" vertical="center"/>
    </xf>
    <xf numFmtId="173" fontId="99" fillId="0" borderId="0"/>
    <xf numFmtId="0" fontId="72" fillId="52" borderId="0">
      <alignment horizontal="center" vertical="center"/>
    </xf>
    <xf numFmtId="0" fontId="72" fillId="53" borderId="0">
      <alignment horizontal="center" vertical="center"/>
    </xf>
    <xf numFmtId="0" fontId="72" fillId="53" borderId="0">
      <alignment horizontal="center" vertical="center"/>
    </xf>
    <xf numFmtId="191" fontId="184" fillId="0" borderId="16" applyBorder="0" applyProtection="0">
      <alignment horizontal="right" vertical="center"/>
    </xf>
    <xf numFmtId="0" fontId="22" fillId="0" borderId="0" applyFill="0" applyBorder="0" applyProtection="0">
      <alignment horizontal="left"/>
    </xf>
    <xf numFmtId="0" fontId="185" fillId="0" borderId="15" applyFill="0" applyBorder="0" applyProtection="0">
      <alignment horizontal="left" vertical="top"/>
    </xf>
    <xf numFmtId="0" fontId="186" fillId="36" borderId="84">
      <alignment horizontal="center"/>
    </xf>
    <xf numFmtId="0" fontId="19" fillId="0" borderId="0"/>
    <xf numFmtId="192" fontId="12" fillId="0" borderId="0" applyBorder="0" applyAlignment="0" applyProtection="0"/>
    <xf numFmtId="0" fontId="13" fillId="43" borderId="85">
      <alignment horizontal="left" vertical="top" wrapText="1" readingOrder="1"/>
    </xf>
    <xf numFmtId="0" fontId="187" fillId="0" borderId="0"/>
    <xf numFmtId="0" fontId="188" fillId="0" borderId="0" applyNumberFormat="0" applyFill="0" applyBorder="0" applyAlignment="0" applyProtection="0"/>
    <xf numFmtId="0" fontId="189" fillId="0" borderId="0" applyNumberFormat="0" applyFill="0" applyBorder="0" applyAlignment="0" applyProtection="0"/>
    <xf numFmtId="0" fontId="183" fillId="0" borderId="0" applyNumberFormat="0" applyFill="0" applyBorder="0" applyAlignment="0" applyProtection="0"/>
    <xf numFmtId="0" fontId="189" fillId="0" borderId="0" applyNumberFormat="0" applyFill="0" applyBorder="0" applyAlignment="0" applyProtection="0"/>
    <xf numFmtId="0" fontId="183"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28" fillId="0" borderId="0"/>
    <xf numFmtId="0" fontId="190" fillId="0" borderId="0">
      <alignment horizontal="center" vertical="center"/>
    </xf>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73" fillId="0" borderId="88"/>
    <xf numFmtId="183" fontId="72" fillId="0" borderId="88" applyAlignment="0"/>
    <xf numFmtId="184" fontId="72" fillId="0" borderId="88" applyAlignment="0"/>
    <xf numFmtId="0" fontId="73" fillId="0" borderId="88"/>
    <xf numFmtId="0" fontId="183" fillId="0" borderId="0" applyNumberFormat="0" applyFill="0" applyBorder="0" applyAlignment="0" applyProtection="0"/>
    <xf numFmtId="0" fontId="101" fillId="0" borderId="89" applyNumberFormat="0" applyFill="0" applyAlignment="0" applyProtection="0"/>
    <xf numFmtId="0" fontId="103" fillId="0" borderId="59" applyNumberFormat="0" applyFill="0" applyAlignment="0" applyProtection="0"/>
    <xf numFmtId="0" fontId="105" fillId="0" borderId="90" applyNumberFormat="0" applyFill="0" applyAlignment="0" applyProtection="0"/>
    <xf numFmtId="0" fontId="105" fillId="0" borderId="0" applyNumberFormat="0" applyFill="0" applyBorder="0" applyAlignment="0" applyProtection="0"/>
    <xf numFmtId="0" fontId="29" fillId="43" borderId="91" applyNumberFormat="0" applyProtection="0">
      <alignment horizontal="left" vertical="center" wrapText="1"/>
    </xf>
    <xf numFmtId="0" fontId="13" fillId="0" borderId="0"/>
    <xf numFmtId="0" fontId="135" fillId="36" borderId="15" applyBorder="0">
      <alignment horizontal="right" vertical="center"/>
      <protection locked="0"/>
    </xf>
    <xf numFmtId="193" fontId="12" fillId="36" borderId="0" applyFill="0"/>
    <xf numFmtId="0" fontId="192" fillId="0" borderId="64" applyNumberFormat="0" applyFill="0" applyAlignment="0" applyProtection="0"/>
    <xf numFmtId="0" fontId="12" fillId="0" borderId="0" applyFont="0" applyFill="0" applyBorder="0" applyAlignment="0" applyProtection="0"/>
    <xf numFmtId="0" fontId="39" fillId="0" borderId="0" applyFont="0" applyFill="0" applyBorder="0" applyAlignment="0" applyProtection="0"/>
    <xf numFmtId="0" fontId="193" fillId="0" borderId="0" applyNumberFormat="0" applyFill="0" applyBorder="0" applyAlignment="0" applyProtection="0"/>
    <xf numFmtId="0" fontId="194" fillId="0" borderId="0" applyNumberFormat="0" applyFill="0" applyBorder="0" applyAlignment="0" applyProtection="0"/>
    <xf numFmtId="0" fontId="193"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1" fontId="29" fillId="36" borderId="0"/>
    <xf numFmtId="0" fontId="195" fillId="0" borderId="0"/>
    <xf numFmtId="0" fontId="196" fillId="0" borderId="0">
      <alignment horizontal="centerContinuous"/>
    </xf>
    <xf numFmtId="0" fontId="67" fillId="117" borderId="49" applyNumberFormat="0" applyAlignment="0" applyProtection="0"/>
    <xf numFmtId="0" fontId="48" fillId="76" borderId="0" applyNumberFormat="0" applyBorder="0" applyAlignment="0" applyProtection="0"/>
    <xf numFmtId="0" fontId="48" fillId="76" borderId="0" applyNumberFormat="0" applyBorder="0" applyAlignment="0" applyProtection="0"/>
    <xf numFmtId="0" fontId="50"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7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86" borderId="0" applyNumberFormat="0" applyBorder="0" applyAlignment="0" applyProtection="0"/>
    <xf numFmtId="0" fontId="48" fillId="76" borderId="0" applyNumberFormat="0" applyBorder="0" applyAlignment="0" applyProtection="0"/>
    <xf numFmtId="0" fontId="51" fillId="9"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50"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87"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93" borderId="0" applyNumberFormat="0" applyBorder="0" applyAlignment="0" applyProtection="0"/>
    <xf numFmtId="0" fontId="48" fillId="87" borderId="0" applyNumberFormat="0" applyBorder="0" applyAlignment="0" applyProtection="0"/>
    <xf numFmtId="0" fontId="51" fillId="13"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50"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4"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9" borderId="0" applyNumberFormat="0" applyBorder="0" applyAlignment="0" applyProtection="0"/>
    <xf numFmtId="0" fontId="48" fillId="94" borderId="0" applyNumberFormat="0" applyBorder="0" applyAlignment="0" applyProtection="0"/>
    <xf numFmtId="0" fontId="51" fillId="17"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50"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0"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48" fillId="70" borderId="0" applyNumberFormat="0" applyBorder="0" applyAlignment="0" applyProtection="0"/>
    <xf numFmtId="0" fontId="51" fillId="21"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50"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2"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3" borderId="0" applyNumberFormat="0" applyBorder="0" applyAlignment="0" applyProtection="0"/>
    <xf numFmtId="0" fontId="48" fillId="72" borderId="0" applyNumberFormat="0" applyBorder="0" applyAlignment="0" applyProtection="0"/>
    <xf numFmtId="0" fontId="51" fillId="25"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50"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4"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9" borderId="0" applyNumberFormat="0" applyBorder="0" applyAlignment="0" applyProtection="0"/>
    <xf numFmtId="0" fontId="48" fillId="104" borderId="0" applyNumberFormat="0" applyBorder="0" applyAlignment="0" applyProtection="0"/>
    <xf numFmtId="0" fontId="51" fillId="29" borderId="0" applyNumberFormat="0" applyBorder="0" applyAlignment="0" applyProtection="0"/>
    <xf numFmtId="194" fontId="11" fillId="0" borderId="10" applyNumberFormat="0"/>
    <xf numFmtId="194" fontId="11" fillId="0" borderId="10" applyNumberFormat="0"/>
    <xf numFmtId="194" fontId="11" fillId="0" borderId="10" applyNumberFormat="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97" fillId="54" borderId="46" applyNumberFormat="0" applyAlignment="0" applyProtection="0"/>
    <xf numFmtId="0" fontId="197"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5"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12" fillId="54" borderId="46" applyNumberFormat="0" applyAlignment="0" applyProtection="0"/>
    <xf numFmtId="0" fontId="198" fillId="5" borderId="4" applyNumberFormat="0" applyAlignment="0" applyProtection="0"/>
    <xf numFmtId="0" fontId="198" fillId="5" borderId="4" applyNumberFormat="0" applyAlignment="0" applyProtection="0"/>
    <xf numFmtId="0" fontId="199" fillId="0" borderId="0">
      <alignment horizontal="left" vertical="center" indent="2"/>
    </xf>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200"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200"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115"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132" fillId="66" borderId="45" applyNumberFormat="0" applyAlignment="0" applyProtection="0"/>
    <xf numFmtId="0" fontId="201" fillId="6" borderId="5" applyNumberFormat="0" applyAlignment="0" applyProtection="0"/>
    <xf numFmtId="0" fontId="201" fillId="6" borderId="5"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202" fillId="66" borderId="46" applyNumberFormat="0" applyAlignment="0" applyProtection="0"/>
    <xf numFmtId="0" fontId="202"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115"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64" fillId="66" borderId="46" applyNumberFormat="0" applyAlignment="0" applyProtection="0"/>
    <xf numFmtId="0" fontId="203" fillId="6" borderId="4" applyNumberFormat="0" applyAlignment="0" applyProtection="0"/>
    <xf numFmtId="0" fontId="203" fillId="6" borderId="4" applyNumberFormat="0" applyAlignment="0" applyProtection="0"/>
    <xf numFmtId="0" fontId="111" fillId="0" borderId="0" applyNumberFormat="0" applyFill="0" applyBorder="0" applyAlignment="0" applyProtection="0">
      <alignment vertical="top"/>
      <protection locked="0"/>
    </xf>
    <xf numFmtId="0" fontId="204"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205"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206"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207" fillId="0" borderId="0" applyNumberFormat="0" applyFill="0" applyBorder="0" applyAlignment="0" applyProtection="0"/>
    <xf numFmtId="0" fontId="208"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209" fillId="0" borderId="0" applyNumberFormat="0" applyFill="0" applyBorder="0" applyAlignment="0" applyProtection="0">
      <alignment vertical="top"/>
      <protection locked="0"/>
    </xf>
    <xf numFmtId="0" fontId="204" fillId="0" borderId="0" applyNumberFormat="0" applyFill="0" applyBorder="0" applyAlignment="0" applyProtection="0">
      <alignment vertical="top"/>
      <protection locked="0"/>
    </xf>
    <xf numFmtId="0" fontId="210"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111" fillId="0" borderId="0" applyNumberFormat="0" applyFill="0" applyBorder="0" applyAlignment="0" applyProtection="0">
      <alignment vertical="top"/>
      <protection locked="0"/>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0" fontId="32" fillId="155" borderId="10">
      <alignment horizontal="left" vertical="center" wrapText="1"/>
    </xf>
    <xf numFmtId="176" fontId="11" fillId="0" borderId="0" applyFont="0" applyFill="0" applyBorder="0" applyAlignment="0" applyProtection="0"/>
    <xf numFmtId="195" fontId="12" fillId="0" borderId="0" applyFill="0" applyBorder="0" applyAlignment="0" applyProtection="0"/>
    <xf numFmtId="176" fontId="157"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0" fontId="12" fillId="0" borderId="0"/>
    <xf numFmtId="176" fontId="11"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0" fontId="11"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96" fontId="19" fillId="0" borderId="0" applyFill="0" applyBorder="0" applyAlignment="0" applyProtection="0"/>
    <xf numFmtId="196" fontId="19" fillId="0" borderId="0" applyFill="0" applyBorder="0" applyAlignment="0" applyProtection="0"/>
    <xf numFmtId="196" fontId="19" fillId="0" borderId="0" applyFill="0" applyBorder="0" applyAlignment="0" applyProtection="0"/>
    <xf numFmtId="196" fontId="19" fillId="0" borderId="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6" fontId="18" fillId="0" borderId="0" applyFont="0" applyFill="0" applyBorder="0" applyAlignment="0" applyProtection="0"/>
    <xf numFmtId="176" fontId="11" fillId="0" borderId="0" applyFont="0" applyFill="0" applyBorder="0" applyAlignment="0" applyProtection="0"/>
    <xf numFmtId="176" fontId="18" fillId="0" borderId="0" applyFont="0" applyFill="0" applyBorder="0" applyAlignment="0" applyProtection="0"/>
    <xf numFmtId="196" fontId="43" fillId="0" borderId="0" applyFill="0" applyBorder="0" applyAlignment="0" applyProtection="0"/>
    <xf numFmtId="176" fontId="43" fillId="0" borderId="0" applyFont="0" applyFill="0" applyBorder="0" applyAlignment="0" applyProtection="0"/>
    <xf numFmtId="176" fontId="18" fillId="0" borderId="0" applyFont="0" applyFill="0" applyBorder="0" applyAlignment="0" applyProtection="0"/>
    <xf numFmtId="176" fontId="18"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6" fontId="43" fillId="0" borderId="0" applyFont="0" applyFill="0" applyBorder="0" applyAlignment="0" applyProtection="0"/>
    <xf numFmtId="176" fontId="43" fillId="0" borderId="0" applyFont="0" applyFill="0" applyBorder="0" applyAlignment="0" applyProtection="0"/>
    <xf numFmtId="0" fontId="12" fillId="0" borderId="0"/>
    <xf numFmtId="176" fontId="11" fillId="0" borderId="0" applyFont="0" applyFill="0" applyBorder="0" applyAlignment="0" applyProtection="0"/>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3" fontId="53" fillId="135" borderId="10">
      <protection locked="0"/>
    </xf>
    <xf numFmtId="0" fontId="211" fillId="0" borderId="92"/>
    <xf numFmtId="0" fontId="100" fillId="0" borderId="57" applyNumberFormat="0" applyFill="0" applyAlignment="0" applyProtection="0"/>
    <xf numFmtId="0" fontId="100" fillId="0" borderId="57" applyNumberFormat="0" applyFill="0" applyAlignment="0" applyProtection="0"/>
    <xf numFmtId="0" fontId="212"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100" fillId="0" borderId="57" applyNumberFormat="0" applyFill="0" applyAlignment="0" applyProtection="0"/>
    <xf numFmtId="0" fontId="213" fillId="0" borderId="1"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214"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102" fillId="0" borderId="59" applyNumberFormat="0" applyFill="0" applyAlignment="0" applyProtection="0"/>
    <xf numFmtId="0" fontId="215" fillId="0" borderId="2"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216"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104" fillId="0" borderId="60" applyNumberFormat="0" applyFill="0" applyAlignment="0" applyProtection="0"/>
    <xf numFmtId="0" fontId="217" fillId="0" borderId="3" applyNumberFormat="0" applyFill="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216"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217" fillId="0" borderId="0" applyNumberFormat="0" applyFill="0" applyBorder="0" applyAlignment="0" applyProtection="0"/>
    <xf numFmtId="0" fontId="211" fillId="0" borderId="92"/>
    <xf numFmtId="4" fontId="218" fillId="135" borderId="10" applyFill="0" applyBorder="0">
      <alignment horizontal="right"/>
    </xf>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219"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191" fillId="0" borderId="86" applyNumberFormat="0" applyFill="0" applyAlignment="0" applyProtection="0"/>
    <xf numFmtId="0" fontId="220" fillId="0" borderId="9" applyNumberFormat="0" applyFill="0" applyAlignment="0" applyProtection="0"/>
    <xf numFmtId="0" fontId="220" fillId="0" borderId="9" applyNumberFormat="0" applyFill="0" applyAlignment="0" applyProtection="0"/>
    <xf numFmtId="0" fontId="66" fillId="117" borderId="49" applyNumberFormat="0" applyAlignment="0" applyProtection="0"/>
    <xf numFmtId="0" fontId="66" fillId="117" borderId="49" applyNumberFormat="0" applyAlignment="0" applyProtection="0"/>
    <xf numFmtId="0" fontId="221" fillId="117" borderId="49" applyNumberFormat="0" applyAlignment="0" applyProtection="0"/>
    <xf numFmtId="0" fontId="66" fillId="117" borderId="49" applyNumberFormat="0" applyAlignment="0" applyProtection="0"/>
    <xf numFmtId="0" fontId="66" fillId="117"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7" borderId="49" applyNumberFormat="0" applyAlignment="0" applyProtection="0"/>
    <xf numFmtId="0" fontId="66" fillId="117" borderId="49" applyNumberFormat="0" applyAlignment="0" applyProtection="0"/>
    <xf numFmtId="0" fontId="66" fillId="117"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7" borderId="49" applyNumberFormat="0" applyAlignment="0" applyProtection="0"/>
    <xf numFmtId="0" fontId="66" fillId="117" borderId="49" applyNumberFormat="0" applyAlignment="0" applyProtection="0"/>
    <xf numFmtId="0" fontId="66" fillId="117"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7" borderId="49" applyNumberFormat="0" applyAlignment="0" applyProtection="0"/>
    <xf numFmtId="0" fontId="66" fillId="117" borderId="49" applyNumberFormat="0" applyAlignment="0" applyProtection="0"/>
    <xf numFmtId="0" fontId="66" fillId="117"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8" borderId="49" applyNumberFormat="0" applyAlignment="0" applyProtection="0"/>
    <xf numFmtId="0" fontId="66" fillId="117" borderId="49" applyNumberFormat="0" applyAlignment="0" applyProtection="0"/>
    <xf numFmtId="0" fontId="222" fillId="7" borderId="7" applyNumberFormat="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223" fillId="0" borderId="0" applyNumberFormat="0" applyFill="0" applyBorder="0" applyAlignment="0" applyProtection="0"/>
    <xf numFmtId="0" fontId="121" fillId="67" borderId="0" applyNumberFormat="0" applyBorder="0" applyAlignment="0" applyProtection="0"/>
    <xf numFmtId="0" fontId="121" fillId="67" borderId="0" applyNumberFormat="0" applyBorder="0" applyAlignment="0" applyProtection="0"/>
    <xf numFmtId="0" fontId="224" fillId="67" borderId="0" applyNumberFormat="0" applyBorder="0" applyAlignment="0" applyProtection="0"/>
    <xf numFmtId="0" fontId="121" fillId="67" borderId="0" applyNumberFormat="0" applyBorder="0" applyAlignment="0" applyProtection="0"/>
    <xf numFmtId="0" fontId="121" fillId="67"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67" borderId="0" applyNumberFormat="0" applyBorder="0" applyAlignment="0" applyProtection="0"/>
    <xf numFmtId="0" fontId="121" fillId="67" borderId="0" applyNumberFormat="0" applyBorder="0" applyAlignment="0" applyProtection="0"/>
    <xf numFmtId="0" fontId="121" fillId="67"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67" borderId="0" applyNumberFormat="0" applyBorder="0" applyAlignment="0" applyProtection="0"/>
    <xf numFmtId="0" fontId="121" fillId="67" borderId="0" applyNumberFormat="0" applyBorder="0" applyAlignment="0" applyProtection="0"/>
    <xf numFmtId="0" fontId="121" fillId="67"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67" borderId="0" applyNumberFormat="0" applyBorder="0" applyAlignment="0" applyProtection="0"/>
    <xf numFmtId="0" fontId="121" fillId="67" borderId="0" applyNumberFormat="0" applyBorder="0" applyAlignment="0" applyProtection="0"/>
    <xf numFmtId="0" fontId="121" fillId="67"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131" borderId="0" applyNumberFormat="0" applyBorder="0" applyAlignment="0" applyProtection="0"/>
    <xf numFmtId="0" fontId="121" fillId="67" borderId="0" applyNumberFormat="0" applyBorder="0" applyAlignment="0" applyProtection="0"/>
    <xf numFmtId="0" fontId="225" fillId="4" borderId="0" applyNumberFormat="0" applyBorder="0" applyAlignment="0" applyProtection="0"/>
    <xf numFmtId="0" fontId="90" fillId="0" borderId="0">
      <alignment horizontal="left"/>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2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2" fillId="0" borderId="0"/>
    <xf numFmtId="0" fontId="163" fillId="0" borderId="0"/>
    <xf numFmtId="0" fontId="43" fillId="0" borderId="0"/>
    <xf numFmtId="0" fontId="90" fillId="0" borderId="0">
      <alignment horizontal="left"/>
    </xf>
    <xf numFmtId="0" fontId="1" fillId="0" borderId="0"/>
    <xf numFmtId="0" fontId="1" fillId="0" borderId="0"/>
    <xf numFmtId="0" fontId="1" fillId="0" borderId="0"/>
    <xf numFmtId="0" fontId="1" fillId="0" borderId="0"/>
    <xf numFmtId="0" fontId="44" fillId="0" borderId="0"/>
    <xf numFmtId="197" fontId="22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0" fillId="156"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2" fillId="0" borderId="0"/>
    <xf numFmtId="0" fontId="1" fillId="0" borderId="0"/>
    <xf numFmtId="0" fontId="1" fillId="0" borderId="0"/>
    <xf numFmtId="0" fontId="1" fillId="0" borderId="0"/>
    <xf numFmtId="0" fontId="1" fillId="0" borderId="0"/>
    <xf numFmtId="0" fontId="44" fillId="0" borderId="0"/>
    <xf numFmtId="0" fontId="90" fillId="0" borderId="0">
      <alignment horizontal="left"/>
    </xf>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9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3" fillId="0" borderId="0"/>
    <xf numFmtId="0" fontId="43"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0" fillId="0" borderId="0">
      <alignment horizontal="left"/>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90" fillId="0" borderId="0">
      <alignment horizontal="left"/>
    </xf>
    <xf numFmtId="0" fontId="43" fillId="0" borderId="0"/>
    <xf numFmtId="0" fontId="90" fillId="0" borderId="0">
      <alignment horizontal="left"/>
    </xf>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0" fillId="0" borderId="0">
      <alignment horizontal="left"/>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0" fillId="0" borderId="0"/>
    <xf numFmtId="0" fontId="43" fillId="0" borderId="0"/>
    <xf numFmtId="0" fontId="90" fillId="0" borderId="0">
      <alignment horizontal="left"/>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0" fillId="0" borderId="0"/>
    <xf numFmtId="0" fontId="1" fillId="0" borderId="0"/>
    <xf numFmtId="0" fontId="1" fillId="0" borderId="0"/>
    <xf numFmtId="0" fontId="1" fillId="0" borderId="0"/>
    <xf numFmtId="0" fontId="1" fillId="0" borderId="0"/>
    <xf numFmtId="0" fontId="1" fillId="0" borderId="0"/>
    <xf numFmtId="0" fontId="90" fillId="0" borderId="0">
      <alignment horizontal="left"/>
    </xf>
    <xf numFmtId="0" fontId="12" fillId="0" borderId="0"/>
    <xf numFmtId="0" fontId="12" fillId="0" borderId="0"/>
    <xf numFmtId="0" fontId="19" fillId="0" borderId="0"/>
    <xf numFmtId="0" fontId="12" fillId="0" borderId="0"/>
    <xf numFmtId="0" fontId="19" fillId="0" borderId="0"/>
    <xf numFmtId="0" fontId="19" fillId="0" borderId="0"/>
    <xf numFmtId="0" fontId="19" fillId="0" borderId="0"/>
    <xf numFmtId="0" fontId="19" fillId="0" borderId="0"/>
    <xf numFmtId="0" fontId="45" fillId="0" borderId="0"/>
    <xf numFmtId="0" fontId="11" fillId="0" borderId="0"/>
    <xf numFmtId="0" fontId="12" fillId="0" borderId="0"/>
    <xf numFmtId="0" fontId="12" fillId="0" borderId="0"/>
    <xf numFmtId="0" fontId="19" fillId="0" borderId="0"/>
    <xf numFmtId="0" fontId="19" fillId="0" borderId="0"/>
    <xf numFmtId="0" fontId="19" fillId="0" borderId="0"/>
    <xf numFmtId="0" fontId="19" fillId="0" borderId="0"/>
    <xf numFmtId="0" fontId="19" fillId="0" borderId="0"/>
    <xf numFmtId="0" fontId="11" fillId="0" borderId="0"/>
    <xf numFmtId="0" fontId="163" fillId="0" borderId="0"/>
    <xf numFmtId="0" fontId="11" fillId="0" borderId="0"/>
    <xf numFmtId="0" fontId="12" fillId="0" borderId="0"/>
    <xf numFmtId="0" fontId="12" fillId="0" borderId="0"/>
    <xf numFmtId="0" fontId="44" fillId="0" borderId="0"/>
    <xf numFmtId="0" fontId="228" fillId="0" borderId="0"/>
    <xf numFmtId="0" fontId="133" fillId="0" borderId="0"/>
    <xf numFmtId="0" fontId="12" fillId="0" borderId="0"/>
    <xf numFmtId="0" fontId="44" fillId="0" borderId="0"/>
    <xf numFmtId="0" fontId="13" fillId="0" borderId="0">
      <alignment horizontal="center"/>
    </xf>
    <xf numFmtId="0" fontId="12" fillId="0" borderId="0"/>
    <xf numFmtId="0" fontId="229" fillId="0" borderId="0"/>
    <xf numFmtId="0" fontId="12" fillId="0" borderId="0"/>
    <xf numFmtId="0" fontId="43" fillId="0" borderId="0"/>
    <xf numFmtId="0" fontId="228" fillId="0" borderId="0"/>
    <xf numFmtId="0" fontId="228" fillId="0" borderId="0"/>
    <xf numFmtId="0" fontId="11" fillId="0" borderId="0"/>
    <xf numFmtId="0" fontId="12" fillId="0" borderId="0"/>
    <xf numFmtId="0" fontId="12" fillId="0" borderId="0"/>
    <xf numFmtId="0" fontId="12" fillId="0" borderId="0"/>
    <xf numFmtId="0" fontId="12" fillId="0" borderId="0"/>
    <xf numFmtId="0" fontId="12" fillId="0" borderId="0"/>
    <xf numFmtId="0" fontId="163" fillId="0" borderId="0"/>
    <xf numFmtId="0" fontId="1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43"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1" fillId="0" borderId="0"/>
    <xf numFmtId="0" fontId="13" fillId="0" borderId="0"/>
    <xf numFmtId="0" fontId="1" fillId="0" borderId="0"/>
    <xf numFmtId="0" fontId="1" fillId="0" borderId="0"/>
    <xf numFmtId="0" fontId="1" fillId="0" borderId="0"/>
    <xf numFmtId="0" fontId="1" fillId="0" borderId="0"/>
    <xf numFmtId="0" fontId="12" fillId="0" borderId="0"/>
    <xf numFmtId="0" fontId="12" fillId="0" borderId="0"/>
    <xf numFmtId="0" fontId="230" fillId="0" borderId="0"/>
    <xf numFmtId="0" fontId="19" fillId="0" borderId="0"/>
    <xf numFmtId="0" fontId="228" fillId="0" borderId="0"/>
    <xf numFmtId="0" fontId="1" fillId="0" borderId="0"/>
    <xf numFmtId="0" fontId="1" fillId="0" borderId="0"/>
    <xf numFmtId="0" fontId="1" fillId="0" borderId="0"/>
    <xf numFmtId="0" fontId="1" fillId="0" borderId="0"/>
    <xf numFmtId="0" fontId="29" fillId="0" borderId="0"/>
    <xf numFmtId="0" fontId="133" fillId="0" borderId="0"/>
    <xf numFmtId="0" fontId="11" fillId="0" borderId="0"/>
    <xf numFmtId="0" fontId="226" fillId="0" borderId="0"/>
    <xf numFmtId="0" fontId="226"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2"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2" fillId="0" borderId="0"/>
    <xf numFmtId="0" fontId="22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1" fillId="0" borderId="0"/>
    <xf numFmtId="0" fontId="11" fillId="0" borderId="0"/>
    <xf numFmtId="0" fontId="12" fillId="0" borderId="0" applyNumberFormat="0" applyFont="0" applyFill="0" applyBorder="0" applyAlignment="0" applyProtection="0">
      <alignment vertical="top"/>
    </xf>
    <xf numFmtId="0" fontId="1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229" fillId="0" borderId="0"/>
    <xf numFmtId="0" fontId="12" fillId="0" borderId="0"/>
    <xf numFmtId="0" fontId="90" fillId="0" borderId="0">
      <alignment horizontal="left"/>
    </xf>
    <xf numFmtId="0" fontId="13" fillId="0" borderId="0"/>
    <xf numFmtId="0" fontId="11" fillId="0" borderId="0"/>
    <xf numFmtId="0" fontId="1" fillId="0" borderId="0"/>
    <xf numFmtId="0" fontId="1" fillId="0" borderId="0"/>
    <xf numFmtId="0" fontId="43"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2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1" fillId="0" borderId="0"/>
    <xf numFmtId="0" fontId="90" fillId="0" borderId="0">
      <alignment horizontal="left"/>
    </xf>
    <xf numFmtId="0" fontId="43"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2" fillId="0" borderId="0"/>
    <xf numFmtId="0" fontId="1" fillId="0" borderId="0"/>
    <xf numFmtId="0" fontId="12"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90" fillId="0" borderId="0">
      <alignment horizontal="left"/>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33"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2"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9" fillId="0" borderId="0"/>
    <xf numFmtId="0" fontId="19" fillId="0" borderId="0"/>
    <xf numFmtId="0" fontId="19" fillId="0" borderId="0"/>
    <xf numFmtId="0" fontId="19" fillId="0" borderId="0"/>
    <xf numFmtId="0" fontId="12" fillId="0" borderId="0"/>
    <xf numFmtId="0" fontId="12" fillId="0" borderId="0"/>
    <xf numFmtId="0" fontId="18" fillId="0" borderId="0"/>
    <xf numFmtId="0" fontId="11" fillId="0" borderId="0"/>
    <xf numFmtId="0" fontId="232" fillId="0" borderId="0"/>
    <xf numFmtId="0" fontId="18" fillId="0" borderId="0"/>
    <xf numFmtId="0" fontId="2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2" fillId="0" borderId="0"/>
    <xf numFmtId="0" fontId="12" fillId="0" borderId="0"/>
    <xf numFmtId="0" fontId="233"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90" fillId="0" borderId="0">
      <alignment horizontal="left"/>
    </xf>
    <xf numFmtId="0" fontId="11" fillId="0" borderId="0"/>
    <xf numFmtId="0" fontId="11" fillId="0" borderId="0"/>
    <xf numFmtId="0" fontId="11" fillId="0" borderId="0"/>
    <xf numFmtId="0" fontId="43" fillId="0" borderId="0"/>
    <xf numFmtId="0" fontId="43" fillId="0" borderId="0"/>
    <xf numFmtId="0" fontId="43" fillId="0" borderId="0"/>
    <xf numFmtId="0" fontId="232"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63" fillId="0" borderId="0"/>
    <xf numFmtId="0" fontId="12" fillId="0" borderId="0"/>
    <xf numFmtId="0" fontId="228" fillId="0" borderId="0"/>
    <xf numFmtId="0" fontId="228" fillId="0" borderId="0"/>
    <xf numFmtId="0" fontId="163" fillId="0" borderId="0"/>
    <xf numFmtId="0" fontId="1" fillId="0" borderId="0"/>
    <xf numFmtId="0" fontId="1" fillId="0" borderId="0"/>
    <xf numFmtId="0" fontId="1" fillId="0" borderId="0"/>
    <xf numFmtId="0" fontId="1" fillId="0" borderId="0"/>
    <xf numFmtId="0" fontId="234" fillId="0" borderId="0"/>
    <xf numFmtId="0" fontId="90" fillId="0" borderId="0">
      <alignment horizontal="left"/>
    </xf>
    <xf numFmtId="0" fontId="11" fillId="0" borderId="0"/>
    <xf numFmtId="0" fontId="11" fillId="0" borderId="0"/>
    <xf numFmtId="0" fontId="11" fillId="0" borderId="0"/>
    <xf numFmtId="0" fontId="43" fillId="0" borderId="0"/>
    <xf numFmtId="0" fontId="43" fillId="0" borderId="0"/>
    <xf numFmtId="0" fontId="43" fillId="0" borderId="0"/>
    <xf numFmtId="37" fontId="11" fillId="0" borderId="0"/>
    <xf numFmtId="0" fontId="4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pplyNumberFormat="0" applyFont="0" applyFill="0" applyBorder="0" applyAlignment="0" applyProtection="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applyNumberFormat="0" applyFont="0" applyFill="0" applyBorder="0" applyAlignment="0" applyProtection="0">
      <alignment vertical="top"/>
    </xf>
    <xf numFmtId="0" fontId="11" fillId="0" borderId="0"/>
    <xf numFmtId="0" fontId="46"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1" fillId="0" borderId="0"/>
    <xf numFmtId="0" fontId="1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 fillId="0" borderId="0"/>
    <xf numFmtId="0" fontId="1" fillId="0" borderId="0"/>
    <xf numFmtId="0" fontId="1" fillId="0" borderId="0"/>
    <xf numFmtId="0" fontId="1" fillId="0" borderId="0"/>
    <xf numFmtId="0" fontId="69" fillId="0" borderId="0"/>
    <xf numFmtId="0" fontId="45" fillId="0" borderId="0"/>
    <xf numFmtId="0" fontId="12" fillId="0" borderId="0"/>
    <xf numFmtId="0" fontId="45" fillId="0" borderId="0"/>
    <xf numFmtId="0" fontId="12" fillId="0" borderId="0"/>
    <xf numFmtId="0" fontId="133" fillId="0" borderId="0"/>
    <xf numFmtId="0" fontId="12" fillId="0" borderId="0"/>
    <xf numFmtId="0" fontId="12" fillId="0" borderId="0"/>
    <xf numFmtId="0" fontId="12" fillId="0" borderId="0"/>
    <xf numFmtId="0" fontId="90" fillId="0" borderId="0">
      <alignment horizontal="left"/>
    </xf>
    <xf numFmtId="0" fontId="11" fillId="0" borderId="0"/>
    <xf numFmtId="0" fontId="1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2" fillId="0" borderId="0"/>
    <xf numFmtId="0" fontId="43"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43" fillId="0" borderId="0"/>
    <xf numFmtId="0" fontId="1" fillId="0" borderId="0"/>
    <xf numFmtId="0" fontId="69" fillId="0" borderId="0"/>
    <xf numFmtId="0" fontId="1" fillId="0" borderId="0"/>
    <xf numFmtId="0" fontId="90" fillId="0" borderId="0">
      <alignment horizontal="left"/>
    </xf>
    <xf numFmtId="0" fontId="1" fillId="0" borderId="0"/>
    <xf numFmtId="0" fontId="1" fillId="0" borderId="0"/>
    <xf numFmtId="0" fontId="1" fillId="0" borderId="0"/>
    <xf numFmtId="0" fontId="1" fillId="0" borderId="0"/>
    <xf numFmtId="0" fontId="43"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90" fillId="0" borderId="0">
      <alignment horizontal="left"/>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1" fillId="0" borderId="0"/>
    <xf numFmtId="0" fontId="12"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32" fillId="0" borderId="0">
      <alignment horizontal="left" vertical="center" indent="1"/>
    </xf>
    <xf numFmtId="0" fontId="55" fillId="46" borderId="0" applyNumberFormat="0" applyBorder="0" applyAlignment="0" applyProtection="0"/>
    <xf numFmtId="0" fontId="55" fillId="46" borderId="0" applyNumberFormat="0" applyBorder="0" applyAlignment="0" applyProtection="0"/>
    <xf numFmtId="0" fontId="236" fillId="46" borderId="0" applyNumberFormat="0" applyBorder="0" applyAlignment="0" applyProtection="0"/>
    <xf numFmtId="0" fontId="55" fillId="46" borderId="0" applyNumberFormat="0" applyBorder="0" applyAlignment="0" applyProtection="0"/>
    <xf numFmtId="0" fontId="55" fillId="46"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6" borderId="0" applyNumberFormat="0" applyBorder="0" applyAlignment="0" applyProtection="0"/>
    <xf numFmtId="0" fontId="55" fillId="46" borderId="0" applyNumberFormat="0" applyBorder="0" applyAlignment="0" applyProtection="0"/>
    <xf numFmtId="0" fontId="55" fillId="46"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6" borderId="0" applyNumberFormat="0" applyBorder="0" applyAlignment="0" applyProtection="0"/>
    <xf numFmtId="0" fontId="55" fillId="46" borderId="0" applyNumberFormat="0" applyBorder="0" applyAlignment="0" applyProtection="0"/>
    <xf numFmtId="0" fontId="55" fillId="46"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6" borderId="0" applyNumberFormat="0" applyBorder="0" applyAlignment="0" applyProtection="0"/>
    <xf numFmtId="0" fontId="55" fillId="46" borderId="0" applyNumberFormat="0" applyBorder="0" applyAlignment="0" applyProtection="0"/>
    <xf numFmtId="0" fontId="55" fillId="46"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7" borderId="0" applyNumberFormat="0" applyBorder="0" applyAlignment="0" applyProtection="0"/>
    <xf numFmtId="0" fontId="55" fillId="46" borderId="0" applyNumberFormat="0" applyBorder="0" applyAlignment="0" applyProtection="0"/>
    <xf numFmtId="0" fontId="237" fillId="3" borderId="0" applyNumberFormat="0" applyBorder="0" applyAlignment="0" applyProtection="0"/>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238" fillId="0" borderId="10">
      <alignment horizontal="left" vertical="center" wrapText="1" indent="1"/>
    </xf>
    <xf numFmtId="0" fontId="85" fillId="0" borderId="0" applyNumberFormat="0" applyFill="0" applyBorder="0" applyAlignment="0" applyProtection="0"/>
    <xf numFmtId="0" fontId="85" fillId="0" borderId="0" applyNumberFormat="0" applyFill="0" applyBorder="0" applyAlignment="0" applyProtection="0"/>
    <xf numFmtId="0" fontId="239"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240" fillId="0" borderId="0" applyNumberFormat="0" applyFill="0" applyBorder="0" applyAlignment="0" applyProtection="0"/>
    <xf numFmtId="0" fontId="45" fillId="8" borderId="8" applyNumberFormat="0" applyFont="0" applyAlignment="0" applyProtection="0"/>
    <xf numFmtId="0" fontId="11"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8" borderId="8"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8"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1"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8" fillId="57" borderId="67" applyNumberFormat="0" applyFont="0" applyAlignment="0" applyProtection="0"/>
    <xf numFmtId="0" fontId="12"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 fillId="57" borderId="67" applyNumberFormat="0" applyFont="0" applyAlignment="0" applyProtection="0"/>
    <xf numFmtId="0" fontId="12" fillId="57" borderId="67" applyNumberFormat="0" applyFont="0" applyAlignment="0" applyProtection="0"/>
    <xf numFmtId="0" fontId="12"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6"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2"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43" fillId="57" borderId="67" applyNumberFormat="0" applyFon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9" fillId="132" borderId="67" applyNumberForma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63" fillId="57" borderId="67"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45" fillId="8" borderId="8" applyNumberFormat="0" applyFont="0" applyAlignment="0" applyProtection="0"/>
    <xf numFmtId="9" fontId="1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63" fillId="0" borderId="0" applyFont="0" applyFill="0" applyBorder="0" applyAlignment="0" applyProtection="0"/>
    <xf numFmtId="9" fontId="43" fillId="0" borderId="0" applyFill="0" applyBorder="0" applyAlignment="0" applyProtection="0"/>
    <xf numFmtId="9" fontId="43" fillId="0" borderId="0" applyFont="0" applyFill="0" applyBorder="0" applyAlignment="0" applyProtection="0"/>
    <xf numFmtId="9" fontId="11" fillId="0" borderId="0" applyFont="0" applyFill="0" applyBorder="0" applyAlignment="0" applyProtection="0"/>
    <xf numFmtId="9" fontId="4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43" fillId="0" borderId="0" applyFill="0" applyBorder="0" applyAlignment="0" applyProtection="0"/>
    <xf numFmtId="9" fontId="23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3" fillId="0" borderId="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1"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29" fillId="0" borderId="0" applyFont="0" applyFill="0" applyBorder="0" applyAlignment="0" applyProtection="0"/>
    <xf numFmtId="9" fontId="4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6" fillId="0" borderId="64" applyNumberFormat="0" applyFill="0" applyAlignment="0" applyProtection="0"/>
    <xf numFmtId="0" fontId="116" fillId="0" borderId="64" applyNumberFormat="0" applyFill="0" applyAlignment="0" applyProtection="0"/>
    <xf numFmtId="0" fontId="241"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116" fillId="0" borderId="64" applyNumberFormat="0" applyFill="0" applyAlignment="0" applyProtection="0"/>
    <xf numFmtId="0" fontId="242" fillId="0" borderId="6" applyNumberFormat="0" applyFill="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243" fillId="0" borderId="0"/>
    <xf numFmtId="0" fontId="13" fillId="0" borderId="0"/>
    <xf numFmtId="0" fontId="12" fillId="0" borderId="0"/>
    <xf numFmtId="0" fontId="15" fillId="0" borderId="0"/>
    <xf numFmtId="0" fontId="14" fillId="0" borderId="0"/>
    <xf numFmtId="0" fontId="1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2" fillId="0" borderId="0"/>
    <xf numFmtId="0" fontId="15" fillId="0" borderId="0"/>
    <xf numFmtId="0" fontId="14" fillId="0" borderId="0"/>
    <xf numFmtId="0" fontId="15" fillId="0" borderId="0"/>
    <xf numFmtId="0" fontId="15" fillId="0" borderId="0"/>
    <xf numFmtId="0" fontId="30" fillId="0" borderId="0"/>
    <xf numFmtId="0" fontId="30" fillId="0" borderId="0"/>
    <xf numFmtId="0" fontId="15" fillId="0" borderId="0"/>
    <xf numFmtId="0" fontId="15" fillId="0" borderId="0"/>
    <xf numFmtId="0" fontId="15" fillId="0" borderId="0"/>
    <xf numFmtId="0" fontId="15" fillId="0" borderId="0"/>
    <xf numFmtId="0" fontId="12" fillId="0" borderId="0" applyNumberFormat="0" applyFill="0" applyBorder="0" applyAlignment="0" applyProtection="0"/>
    <xf numFmtId="0" fontId="15" fillId="0" borderId="0"/>
    <xf numFmtId="0" fontId="15" fillId="0" borderId="0"/>
    <xf numFmtId="0" fontId="30" fillId="0" borderId="0"/>
    <xf numFmtId="0" fontId="3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 fontId="17" fillId="0" borderId="0">
      <alignment vertical="center"/>
    </xf>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5" fillId="0" borderId="0"/>
    <xf numFmtId="0" fontId="15" fillId="0" borderId="0"/>
    <xf numFmtId="0" fontId="15" fillId="0" borderId="0"/>
    <xf numFmtId="0" fontId="15" fillId="0" borderId="0"/>
    <xf numFmtId="0" fontId="1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44" fillId="157" borderId="10">
      <alignment vertical="center" wrapText="1"/>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11" fillId="43" borderId="10" applyNumberFormat="0" applyAlignment="0">
      <alignment horizontal="left"/>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0" fontId="245" fillId="0" borderId="10" applyNumberFormat="0">
      <alignment horizontal="left" vertical="top" wrapText="1"/>
    </xf>
    <xf numFmtId="49" fontId="13" fillId="0" borderId="0">
      <alignment horizontal="left" vertical="center" wrapText="1" indent="1" shrinkToFit="1"/>
      <protection locked="0"/>
    </xf>
    <xf numFmtId="0" fontId="194" fillId="0" borderId="0" applyNumberFormat="0" applyFill="0" applyBorder="0" applyAlignment="0" applyProtection="0"/>
    <xf numFmtId="0" fontId="194" fillId="0" borderId="0" applyNumberFormat="0" applyFill="0" applyBorder="0" applyAlignment="0" applyProtection="0"/>
    <xf numFmtId="0" fontId="126"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194" fillId="0" borderId="0" applyNumberFormat="0" applyFill="0" applyBorder="0" applyAlignment="0" applyProtection="0"/>
    <xf numFmtId="0" fontId="246" fillId="0" borderId="0" applyNumberFormat="0" applyFill="0" applyBorder="0" applyAlignment="0" applyProtection="0"/>
    <xf numFmtId="0" fontId="71"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247" fillId="0" borderId="10">
      <alignment horizontal="right"/>
      <protection locked="0"/>
    </xf>
    <xf numFmtId="0" fontId="71" fillId="0" borderId="10">
      <alignment horizontal="right"/>
      <protection locked="0"/>
    </xf>
    <xf numFmtId="0" fontId="71" fillId="0" borderId="10">
      <alignment horizontal="right"/>
      <protection locked="0"/>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199" fillId="0" borderId="10">
      <alignment horizontal="left" vertical="center" wrapText="1" indent="3"/>
    </xf>
    <xf numFmtId="0" fontId="229" fillId="0" borderId="0" applyFont="0" applyFill="0" applyBorder="0" applyAlignment="0" applyProtection="0"/>
    <xf numFmtId="3" fontId="19" fillId="0" borderId="0" applyBorder="0">
      <alignment horizontal="right"/>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9"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3" fontId="248" fillId="0" borderId="10" applyFont="0" applyFill="0" applyBorder="0" applyAlignment="0" applyProtection="0">
      <alignment horizontal="center" vertical="center"/>
      <protection locked="0"/>
    </xf>
    <xf numFmtId="0" fontId="229" fillId="0" borderId="0" applyFont="0" applyFill="0" applyBorder="0" applyAlignment="0" applyProtection="0"/>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250"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127" fillId="0" borderId="10">
      <alignment horizontal="centerContinuous" vertical="center" wrapText="1"/>
    </xf>
    <xf numFmtId="0" fontId="251" fillId="157" borderId="10">
      <alignment horizontal="left" vertical="center" wrapText="1"/>
    </xf>
    <xf numFmtId="0" fontId="252" fillId="0" borderId="0" applyNumberFormat="0" applyFill="0" applyBorder="0" applyAlignment="0" applyProtection="0"/>
    <xf numFmtId="198" fontId="19" fillId="0" borderId="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2"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9" fontId="19" fillId="0" borderId="0" applyFill="0" applyBorder="0" applyAlignment="0" applyProtection="0"/>
    <xf numFmtId="199" fontId="19" fillId="0" borderId="0" applyFill="0" applyBorder="0" applyAlignment="0" applyProtection="0"/>
    <xf numFmtId="192" fontId="18" fillId="0" borderId="0" applyFont="0" applyFill="0" applyBorder="0" applyAlignment="0" applyProtection="0"/>
    <xf numFmtId="192" fontId="18" fillId="0" borderId="0" applyFont="0" applyFill="0" applyBorder="0" applyAlignment="0" applyProtection="0"/>
    <xf numFmtId="192" fontId="18"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0" fontId="12"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0" fontId="12" fillId="0" borderId="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43" fillId="0" borderId="0" applyFont="0" applyFill="0" applyBorder="0" applyAlignment="0" applyProtection="0"/>
    <xf numFmtId="192" fontId="163"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8" fillId="0" borderId="0" applyFont="0" applyFill="0" applyBorder="0" applyAlignment="0" applyProtection="0"/>
    <xf numFmtId="192" fontId="18" fillId="0" borderId="0" applyFont="0" applyFill="0" applyBorder="0" applyAlignment="0" applyProtection="0"/>
    <xf numFmtId="192" fontId="18"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43" fillId="0" borderId="0" applyFont="0" applyFill="0" applyBorder="0" applyAlignment="0" applyProtection="0"/>
    <xf numFmtId="165" fontId="12" fillId="0" borderId="0" applyFont="0" applyFill="0" applyBorder="0" applyAlignment="0" applyProtection="0"/>
    <xf numFmtId="192" fontId="11" fillId="0" borderId="0" applyFont="0" applyFill="0" applyBorder="0" applyAlignment="0" applyProtection="0"/>
    <xf numFmtId="200" fontId="12" fillId="0" borderId="0" applyFont="0" applyFill="0" applyBorder="0" applyAlignment="0" applyProtection="0"/>
    <xf numFmtId="199" fontId="19" fillId="0" borderId="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43" fillId="0" borderId="0" applyFont="0" applyFill="0" applyBorder="0" applyAlignment="0" applyProtection="0"/>
    <xf numFmtId="192" fontId="43" fillId="0" borderId="0" applyFont="0" applyFill="0" applyBorder="0" applyAlignment="0" applyProtection="0"/>
    <xf numFmtId="192" fontId="43" fillId="0" borderId="0" applyFont="0" applyFill="0" applyBorder="0" applyAlignment="0" applyProtection="0"/>
    <xf numFmtId="192" fontId="43"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43"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43" fillId="0" borderId="0" applyFont="0" applyFill="0" applyBorder="0" applyAlignment="0" applyProtection="0"/>
    <xf numFmtId="192" fontId="43"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1" fillId="0" borderId="0" applyFont="0" applyFill="0" applyBorder="0" applyAlignment="0" applyProtection="0"/>
    <xf numFmtId="192" fontId="43"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201" fontId="19" fillId="0" borderId="0" applyFill="0" applyBorder="0" applyAlignment="0" applyProtection="0"/>
    <xf numFmtId="199" fontId="43" fillId="0" borderId="0" applyFill="0" applyBorder="0" applyAlignment="0" applyProtection="0"/>
    <xf numFmtId="192" fontId="44" fillId="0" borderId="0" applyFont="0" applyFill="0" applyBorder="0" applyAlignment="0" applyProtection="0"/>
    <xf numFmtId="192" fontId="43"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43" fillId="0" borderId="0" applyFont="0" applyFill="0" applyBorder="0" applyAlignment="0" applyProtection="0"/>
    <xf numFmtId="192" fontId="12" fillId="0" borderId="0" applyFont="0" applyFill="0" applyBorder="0" applyAlignment="0" applyProtection="0"/>
    <xf numFmtId="199" fontId="43" fillId="0" borderId="0" applyFill="0" applyBorder="0" applyAlignment="0" applyProtection="0"/>
    <xf numFmtId="192" fontId="44" fillId="0" borderId="0" applyFont="0" applyFill="0" applyBorder="0" applyAlignment="0" applyProtection="0"/>
    <xf numFmtId="192" fontId="43" fillId="0" borderId="0" applyFont="0" applyFill="0" applyBorder="0" applyAlignment="0" applyProtection="0"/>
    <xf numFmtId="199" fontId="43" fillId="0" borderId="0" applyFill="0" applyBorder="0" applyAlignment="0" applyProtection="0"/>
    <xf numFmtId="192" fontId="11" fillId="0" borderId="0" applyFont="0" applyFill="0" applyBorder="0" applyAlignment="0" applyProtection="0"/>
    <xf numFmtId="199" fontId="43" fillId="0" borderId="0" applyFill="0" applyBorder="0" applyAlignment="0" applyProtection="0"/>
    <xf numFmtId="165" fontId="12" fillId="0" borderId="0" applyFont="0" applyFill="0" applyBorder="0" applyAlignment="0" applyProtection="0"/>
    <xf numFmtId="192" fontId="43"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43" fillId="0" borderId="0" applyFont="0" applyFill="0" applyBorder="0" applyAlignment="0" applyProtection="0"/>
    <xf numFmtId="192" fontId="43" fillId="0" borderId="0" applyFont="0" applyFill="0" applyBorder="0" applyAlignment="0" applyProtection="0"/>
    <xf numFmtId="199" fontId="43" fillId="0" borderId="0" applyFill="0" applyBorder="0" applyAlignment="0" applyProtection="0"/>
    <xf numFmtId="192" fontId="11" fillId="0" borderId="0" applyFont="0" applyFill="0" applyBorder="0" applyAlignment="0" applyProtection="0"/>
    <xf numFmtId="199" fontId="43" fillId="0" borderId="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9" fontId="43" fillId="0" borderId="0" applyFill="0" applyBorder="0" applyAlignment="0" applyProtection="0"/>
    <xf numFmtId="192" fontId="11" fillId="0" borderId="0" applyFont="0" applyFill="0" applyBorder="0" applyAlignment="0" applyProtection="0"/>
    <xf numFmtId="192" fontId="12"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1" fillId="0" borderId="0" applyFont="0" applyFill="0" applyBorder="0" applyAlignment="0" applyProtection="0"/>
    <xf numFmtId="192" fontId="12"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192" fontId="1" fillId="0" borderId="0" applyFont="0" applyFill="0" applyBorder="0" applyAlignment="0" applyProtection="0"/>
    <xf numFmtId="40" fontId="11" fillId="0" borderId="0" applyFont="0" applyFill="0" applyBorder="0" applyAlignment="0" applyProtection="0"/>
    <xf numFmtId="0" fontId="93" fillId="48" borderId="0" applyNumberFormat="0" applyBorder="0" applyAlignment="0" applyProtection="0"/>
    <xf numFmtId="0" fontId="93" fillId="48" borderId="0" applyNumberFormat="0" applyBorder="0" applyAlignment="0" applyProtection="0"/>
    <xf numFmtId="0" fontId="253" fillId="48" borderId="0" applyNumberFormat="0" applyBorder="0" applyAlignment="0" applyProtection="0"/>
    <xf numFmtId="0" fontId="93" fillId="48" borderId="0" applyNumberFormat="0" applyBorder="0" applyAlignment="0" applyProtection="0"/>
    <xf numFmtId="0" fontId="93" fillId="48"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8" borderId="0" applyNumberFormat="0" applyBorder="0" applyAlignment="0" applyProtection="0"/>
    <xf numFmtId="0" fontId="93" fillId="48" borderId="0" applyNumberFormat="0" applyBorder="0" applyAlignment="0" applyProtection="0"/>
    <xf numFmtId="0" fontId="93" fillId="48"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8" borderId="0" applyNumberFormat="0" applyBorder="0" applyAlignment="0" applyProtection="0"/>
    <xf numFmtId="0" fontId="93" fillId="48" borderId="0" applyNumberFormat="0" applyBorder="0" applyAlignment="0" applyProtection="0"/>
    <xf numFmtId="0" fontId="93" fillId="48"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8" borderId="0" applyNumberFormat="0" applyBorder="0" applyAlignment="0" applyProtection="0"/>
    <xf numFmtId="0" fontId="93" fillId="48" borderId="0" applyNumberFormat="0" applyBorder="0" applyAlignment="0" applyProtection="0"/>
    <xf numFmtId="0" fontId="93" fillId="48"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9" borderId="0" applyNumberFormat="0" applyBorder="0" applyAlignment="0" applyProtection="0"/>
    <xf numFmtId="0" fontId="93" fillId="48" borderId="0" applyNumberFormat="0" applyBorder="0" applyAlignment="0" applyProtection="0"/>
    <xf numFmtId="0" fontId="254" fillId="2" borderId="0" applyNumberFormat="0" applyBorder="0" applyAlignment="0" applyProtection="0"/>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255" fillId="0" borderId="10">
      <alignment horizontal="left" vertical="center" wrapText="1" indent="6"/>
    </xf>
    <xf numFmtId="0" fontId="11" fillId="0" borderId="0"/>
    <xf numFmtId="0" fontId="13" fillId="0" borderId="0" applyFont="0" applyFill="0" applyBorder="0" applyAlignment="0" applyProtection="0"/>
    <xf numFmtId="0" fontId="13" fillId="0" borderId="0" applyFont="0" applyFill="0" applyBorder="0" applyAlignment="0" applyProtection="0"/>
    <xf numFmtId="202" fontId="256" fillId="0" borderId="0" applyFont="0" applyFill="0" applyBorder="0" applyAlignment="0" applyProtection="0"/>
    <xf numFmtId="0" fontId="264" fillId="0" borderId="0" applyNumberFormat="0" applyFill="0" applyBorder="0" applyAlignment="0" applyProtection="0"/>
    <xf numFmtId="0" fontId="11" fillId="0" borderId="0"/>
    <xf numFmtId="0" fontId="32" fillId="167" borderId="10" applyNumberFormat="0" applyProtection="0">
      <alignment horizontal="left" vertical="center" indent="1"/>
    </xf>
    <xf numFmtId="4" fontId="168" fillId="0" borderId="10" applyNumberFormat="0" applyProtection="0">
      <alignment horizontal="left" vertical="center" indent="1"/>
    </xf>
    <xf numFmtId="4" fontId="168" fillId="167" borderId="10" applyNumberFormat="0" applyProtection="0">
      <alignment horizontal="right" vertical="center"/>
    </xf>
    <xf numFmtId="0" fontId="163" fillId="167" borderId="10" applyNumberFormat="0" applyProtection="0">
      <alignment horizontal="left" vertical="center" indent="1"/>
    </xf>
    <xf numFmtId="0" fontId="163" fillId="167" borderId="10" applyNumberFormat="0" applyProtection="0">
      <alignment horizontal="left" vertical="center" indent="5"/>
    </xf>
  </cellStyleXfs>
  <cellXfs count="756">
    <xf numFmtId="0" fontId="0" fillId="0" borderId="0" xfId="0"/>
    <xf numFmtId="0" fontId="0" fillId="0" borderId="10" xfId="0" applyBorder="1" applyAlignment="1">
      <alignment horizontal="center" vertical="center" wrapText="1"/>
    </xf>
    <xf numFmtId="0" fontId="2" fillId="0" borderId="0" xfId="0" applyFont="1"/>
    <xf numFmtId="166" fontId="2" fillId="0" borderId="18" xfId="0" applyNumberFormat="1" applyFont="1" applyBorder="1"/>
    <xf numFmtId="166" fontId="2" fillId="0" borderId="19" xfId="0" applyNumberFormat="1" applyFont="1" applyBorder="1"/>
    <xf numFmtId="166" fontId="2" fillId="0" borderId="20" xfId="0" applyNumberFormat="1" applyFont="1" applyBorder="1"/>
    <xf numFmtId="166" fontId="0" fillId="0" borderId="21" xfId="0" applyNumberFormat="1" applyBorder="1"/>
    <xf numFmtId="166" fontId="0" fillId="0" borderId="22" xfId="0" applyNumberFormat="1" applyBorder="1"/>
    <xf numFmtId="166" fontId="0" fillId="0" borderId="23" xfId="0" applyNumberFormat="1" applyBorder="1"/>
    <xf numFmtId="166" fontId="7" fillId="0" borderId="21" xfId="0" applyNumberFormat="1" applyFont="1" applyBorder="1"/>
    <xf numFmtId="166" fontId="7" fillId="0" borderId="22" xfId="0" applyNumberFormat="1" applyFont="1" applyBorder="1"/>
    <xf numFmtId="166" fontId="7" fillId="0" borderId="23" xfId="0" applyNumberFormat="1" applyFont="1" applyBorder="1"/>
    <xf numFmtId="166" fontId="2" fillId="0" borderId="21" xfId="0" applyNumberFormat="1" applyFont="1" applyBorder="1"/>
    <xf numFmtId="166" fontId="2" fillId="0" borderId="22" xfId="0" applyNumberFormat="1" applyFont="1" applyBorder="1"/>
    <xf numFmtId="166" fontId="8" fillId="0" borderId="22" xfId="0" applyNumberFormat="1" applyFont="1" applyBorder="1"/>
    <xf numFmtId="166" fontId="2" fillId="0" borderId="23" xfId="0" applyNumberFormat="1" applyFont="1" applyBorder="1"/>
    <xf numFmtId="166" fontId="5" fillId="0" borderId="24" xfId="0" applyNumberFormat="1" applyFont="1" applyBorder="1"/>
    <xf numFmtId="166" fontId="5" fillId="0" borderId="25" xfId="0" applyNumberFormat="1" applyFont="1" applyBorder="1"/>
    <xf numFmtId="166" fontId="9" fillId="0" borderId="25" xfId="0" applyNumberFormat="1" applyFont="1" applyBorder="1"/>
    <xf numFmtId="166" fontId="5" fillId="0" borderId="26" xfId="0" applyNumberFormat="1" applyFont="1" applyBorder="1"/>
    <xf numFmtId="166" fontId="8" fillId="0" borderId="19" xfId="0" applyNumberFormat="1" applyFont="1" applyBorder="1"/>
    <xf numFmtId="166" fontId="5" fillId="0" borderId="21" xfId="0" applyNumberFormat="1" applyFont="1" applyBorder="1"/>
    <xf numFmtId="166" fontId="5" fillId="0" borderId="22" xfId="0" applyNumberFormat="1" applyFont="1" applyBorder="1"/>
    <xf numFmtId="166" fontId="9" fillId="0" borderId="22" xfId="0" applyNumberFormat="1" applyFont="1" applyBorder="1"/>
    <xf numFmtId="166" fontId="5" fillId="0" borderId="23" xfId="0" applyNumberFormat="1" applyFont="1" applyBorder="1"/>
    <xf numFmtId="166" fontId="2" fillId="0" borderId="27" xfId="0" applyNumberFormat="1" applyFont="1" applyBorder="1"/>
    <xf numFmtId="166" fontId="0" fillId="0" borderId="28" xfId="0" applyNumberFormat="1" applyBorder="1"/>
    <xf numFmtId="166" fontId="2" fillId="0" borderId="28" xfId="0" applyNumberFormat="1" applyFont="1" applyBorder="1"/>
    <xf numFmtId="166" fontId="5" fillId="0" borderId="28" xfId="0" applyNumberFormat="1" applyFont="1" applyBorder="1"/>
    <xf numFmtId="166" fontId="5" fillId="0" borderId="29" xfId="0" applyNumberFormat="1" applyFont="1" applyBorder="1"/>
    <xf numFmtId="166" fontId="7" fillId="0" borderId="28" xfId="0" applyNumberFormat="1" applyFont="1" applyBorder="1"/>
    <xf numFmtId="166" fontId="0" fillId="0" borderId="30" xfId="0" applyNumberFormat="1" applyBorder="1"/>
    <xf numFmtId="166" fontId="0" fillId="0" borderId="31" xfId="0" applyNumberFormat="1" applyBorder="1"/>
    <xf numFmtId="166" fontId="0" fillId="0" borderId="32" xfId="0" applyNumberFormat="1" applyBorder="1"/>
    <xf numFmtId="166" fontId="0" fillId="0" borderId="29" xfId="0" applyNumberFormat="1" applyBorder="1"/>
    <xf numFmtId="166" fontId="0" fillId="0" borderId="25" xfId="0" applyNumberFormat="1" applyBorder="1"/>
    <xf numFmtId="166" fontId="0" fillId="0" borderId="26" xfId="0" applyNumberFormat="1" applyBorder="1"/>
    <xf numFmtId="166" fontId="0" fillId="0" borderId="33" xfId="0" applyNumberFormat="1" applyBorder="1"/>
    <xf numFmtId="166" fontId="0" fillId="0" borderId="24" xfId="0" applyNumberFormat="1" applyBorder="1"/>
    <xf numFmtId="0" fontId="0" fillId="0" borderId="30" xfId="0" applyBorder="1" applyAlignment="1">
      <alignment horizontal="left" vertical="center" indent="1"/>
    </xf>
    <xf numFmtId="0" fontId="0" fillId="0" borderId="31" xfId="0" applyBorder="1" applyAlignment="1">
      <alignment vertical="center" wrapText="1"/>
    </xf>
    <xf numFmtId="166" fontId="0" fillId="0" borderId="34" xfId="0" applyNumberFormat="1" applyBorder="1"/>
    <xf numFmtId="0" fontId="0" fillId="0" borderId="28" xfId="0" applyBorder="1" applyAlignment="1">
      <alignment horizontal="left" vertical="center" indent="1"/>
    </xf>
    <xf numFmtId="0" fontId="0" fillId="0" borderId="22" xfId="0" applyBorder="1" applyAlignment="1">
      <alignment vertical="center" wrapText="1"/>
    </xf>
    <xf numFmtId="166" fontId="0" fillId="0" borderId="35" xfId="0" applyNumberFormat="1" applyBorder="1"/>
    <xf numFmtId="0" fontId="0" fillId="0" borderId="29" xfId="0" applyBorder="1" applyAlignment="1">
      <alignment horizontal="left" vertical="center" indent="1"/>
    </xf>
    <xf numFmtId="0" fontId="0" fillId="0" borderId="25" xfId="0" applyBorder="1" applyAlignment="1">
      <alignment vertical="center" wrapText="1"/>
    </xf>
    <xf numFmtId="166" fontId="0" fillId="0" borderId="36" xfId="0" applyNumberFormat="1" applyBorder="1"/>
    <xf numFmtId="0" fontId="0" fillId="0" borderId="27" xfId="0" applyBorder="1" applyAlignment="1">
      <alignment horizontal="left" vertical="center" indent="1"/>
    </xf>
    <xf numFmtId="0" fontId="4" fillId="0" borderId="19" xfId="0" applyFont="1" applyBorder="1" applyAlignment="1">
      <alignment vertical="center" wrapText="1"/>
    </xf>
    <xf numFmtId="0" fontId="7" fillId="0" borderId="28" xfId="0" applyFont="1" applyBorder="1" applyAlignment="1">
      <alignment horizontal="left" vertical="center" indent="1"/>
    </xf>
    <xf numFmtId="0" fontId="7" fillId="0" borderId="22" xfId="0" applyFont="1" applyBorder="1" applyAlignment="1">
      <alignment vertical="center" wrapText="1"/>
    </xf>
    <xf numFmtId="0" fontId="4" fillId="0" borderId="22" xfId="0" applyFont="1" applyBorder="1" applyAlignment="1">
      <alignment vertical="center" wrapText="1"/>
    </xf>
    <xf numFmtId="0" fontId="5" fillId="0" borderId="25" xfId="0" applyFont="1" applyBorder="1" applyAlignment="1">
      <alignment vertical="center" wrapText="1"/>
    </xf>
    <xf numFmtId="0" fontId="5" fillId="0" borderId="22" xfId="0" applyFont="1" applyBorder="1" applyAlignment="1">
      <alignment vertical="center" wrapText="1"/>
    </xf>
    <xf numFmtId="0" fontId="0" fillId="0" borderId="34" xfId="0" applyBorder="1"/>
    <xf numFmtId="0" fontId="0" fillId="0" borderId="35" xfId="0" applyBorder="1"/>
    <xf numFmtId="0" fontId="0" fillId="0" borderId="36" xfId="0" applyBorder="1"/>
    <xf numFmtId="0" fontId="7" fillId="0" borderId="37" xfId="0" applyFont="1" applyBorder="1"/>
    <xf numFmtId="0" fontId="7" fillId="0" borderId="35" xfId="0" applyFont="1" applyBorder="1"/>
    <xf numFmtId="0" fontId="7" fillId="0" borderId="36" xfId="0" applyFont="1" applyBorder="1"/>
    <xf numFmtId="166" fontId="0" fillId="0" borderId="38" xfId="0" applyNumberFormat="1" applyBorder="1"/>
    <xf numFmtId="166" fontId="0" fillId="0" borderId="39" xfId="0" applyNumberFormat="1" applyBorder="1"/>
    <xf numFmtId="166" fontId="0" fillId="0" borderId="40" xfId="0" applyNumberFormat="1" applyBorder="1"/>
    <xf numFmtId="166" fontId="2" fillId="0" borderId="41" xfId="0" applyNumberFormat="1" applyFont="1" applyBorder="1"/>
    <xf numFmtId="166" fontId="7" fillId="0" borderId="39" xfId="0" applyNumberFormat="1" applyFont="1" applyBorder="1"/>
    <xf numFmtId="166" fontId="2" fillId="0" borderId="39" xfId="0" applyNumberFormat="1" applyFont="1" applyBorder="1"/>
    <xf numFmtId="166" fontId="5" fillId="0" borderId="40" xfId="0" applyNumberFormat="1" applyFont="1" applyBorder="1"/>
    <xf numFmtId="166" fontId="5" fillId="0" borderId="39" xfId="0" applyNumberFormat="1" applyFont="1" applyBorder="1"/>
    <xf numFmtId="0" fontId="257" fillId="0" borderId="0" xfId="0" applyFont="1"/>
    <xf numFmtId="2" fontId="258" fillId="0" borderId="10" xfId="40957" applyNumberFormat="1" applyFont="1" applyBorder="1" applyProtection="1">
      <protection locked="0"/>
    </xf>
    <xf numFmtId="0" fontId="258" fillId="0" borderId="10" xfId="34809" applyFont="1" applyFill="1" applyBorder="1" applyAlignment="1">
      <alignment horizontal="left" vertical="top" wrapText="1" indent="1"/>
    </xf>
    <xf numFmtId="0" fontId="258" fillId="158" borderId="10" xfId="34809" applyFont="1" applyFill="1" applyBorder="1" applyAlignment="1">
      <alignment horizontal="left" vertical="center" wrapText="1" indent="1"/>
    </xf>
    <xf numFmtId="0" fontId="260" fillId="0" borderId="10" xfId="34809" applyFont="1" applyFill="1" applyBorder="1" applyAlignment="1">
      <alignment horizontal="left" vertical="center" wrapText="1"/>
    </xf>
    <xf numFmtId="0" fontId="260" fillId="0" borderId="10" xfId="34809" applyFont="1" applyFill="1" applyBorder="1" applyAlignment="1">
      <alignment horizontal="center" vertical="center" wrapText="1"/>
    </xf>
    <xf numFmtId="0" fontId="260" fillId="0" borderId="10" xfId="34809" applyFont="1" applyFill="1" applyBorder="1" applyAlignment="1">
      <alignment horizontal="left" vertical="center" wrapText="1" indent="1"/>
    </xf>
    <xf numFmtId="0" fontId="261" fillId="0" borderId="10" xfId="34809" applyFont="1" applyFill="1" applyBorder="1" applyAlignment="1">
      <alignment horizontal="left" vertical="center" wrapText="1" indent="2"/>
    </xf>
    <xf numFmtId="0" fontId="258" fillId="0" borderId="10" xfId="34809" applyFont="1" applyFill="1" applyBorder="1" applyAlignment="1">
      <alignment horizontal="left" vertical="center" wrapText="1" indent="2"/>
    </xf>
    <xf numFmtId="0" fontId="262" fillId="0" borderId="10" xfId="34809" applyFont="1" applyFill="1" applyBorder="1" applyAlignment="1">
      <alignment horizontal="left" vertical="center" wrapText="1" indent="1"/>
    </xf>
    <xf numFmtId="0" fontId="260" fillId="159" borderId="10" xfId="34809" applyFont="1" applyFill="1" applyBorder="1" applyAlignment="1">
      <alignment vertical="center" wrapText="1"/>
    </xf>
    <xf numFmtId="0" fontId="260" fillId="34" borderId="10" xfId="34809" applyFont="1" applyFill="1" applyBorder="1" applyAlignment="1">
      <alignment horizontal="left" vertical="center" wrapText="1"/>
    </xf>
    <xf numFmtId="0" fontId="258" fillId="0" borderId="10" xfId="40957" applyFont="1" applyBorder="1" applyProtection="1">
      <protection locked="0"/>
    </xf>
    <xf numFmtId="0" fontId="7" fillId="0" borderId="22" xfId="0" applyFont="1" applyBorder="1" applyAlignment="1">
      <alignment horizontal="left" vertical="center" wrapText="1" indent="1"/>
    </xf>
    <xf numFmtId="0" fontId="0" fillId="0" borderId="0" xfId="0" applyFont="1"/>
    <xf numFmtId="0" fontId="263" fillId="0" borderId="0" xfId="0" applyFont="1" applyFill="1"/>
    <xf numFmtId="0" fontId="0" fillId="0" borderId="22" xfId="0" applyFont="1" applyBorder="1" applyAlignment="1">
      <alignment vertical="center" wrapText="1"/>
    </xf>
    <xf numFmtId="166" fontId="2" fillId="0" borderId="37" xfId="0" applyNumberFormat="1" applyFont="1" applyBorder="1"/>
    <xf numFmtId="166" fontId="7" fillId="0" borderId="35" xfId="0" applyNumberFormat="1" applyFont="1" applyBorder="1"/>
    <xf numFmtId="166" fontId="2" fillId="0" borderId="35" xfId="0" applyNumberFormat="1" applyFont="1" applyBorder="1"/>
    <xf numFmtId="166" fontId="5" fillId="0" borderId="36" xfId="0" applyNumberFormat="1" applyFont="1" applyBorder="1"/>
    <xf numFmtId="166" fontId="5" fillId="0" borderId="35" xfId="0" applyNumberFormat="1" applyFont="1" applyBorder="1"/>
    <xf numFmtId="0" fontId="11" fillId="0" borderId="0" xfId="38199" applyProtection="1">
      <protection locked="0"/>
    </xf>
    <xf numFmtId="0" fontId="11" fillId="35" borderId="22" xfId="38199" applyFill="1" applyBorder="1" applyProtection="1">
      <protection locked="0"/>
    </xf>
    <xf numFmtId="0" fontId="0" fillId="0" borderId="0" xfId="0"/>
    <xf numFmtId="0" fontId="0" fillId="0" borderId="109" xfId="0" applyBorder="1" applyAlignment="1">
      <alignment horizontal="left" vertical="center" indent="1"/>
    </xf>
    <xf numFmtId="0" fontId="0" fillId="0" borderId="110" xfId="0" applyBorder="1" applyAlignment="1">
      <alignment vertical="center" wrapText="1"/>
    </xf>
    <xf numFmtId="0" fontId="0" fillId="0" borderId="111" xfId="0" applyBorder="1"/>
    <xf numFmtId="0" fontId="7" fillId="0" borderId="111" xfId="0" applyFont="1" applyBorder="1"/>
    <xf numFmtId="0" fontId="7" fillId="0" borderId="109" xfId="0" applyFont="1" applyBorder="1" applyAlignment="1">
      <alignment horizontal="left" vertical="center" indent="1"/>
    </xf>
    <xf numFmtId="0" fontId="7" fillId="0" borderId="110" xfId="0" applyFont="1" applyBorder="1" applyAlignment="1">
      <alignment vertical="center" wrapText="1"/>
    </xf>
    <xf numFmtId="166" fontId="7" fillId="0" borderId="112" xfId="0" applyNumberFormat="1" applyFont="1" applyBorder="1"/>
    <xf numFmtId="166" fontId="0" fillId="0" borderId="0" xfId="0" applyNumberFormat="1"/>
    <xf numFmtId="0" fontId="0" fillId="0" borderId="31" xfId="0" applyBorder="1" applyAlignment="1">
      <alignment wrapText="1"/>
    </xf>
    <xf numFmtId="0" fontId="0" fillId="0" borderId="31" xfId="0" applyBorder="1"/>
    <xf numFmtId="0" fontId="7" fillId="0" borderId="19" xfId="0" applyFont="1" applyBorder="1" applyAlignment="1">
      <alignment horizontal="left" vertical="center" wrapText="1" indent="1"/>
    </xf>
    <xf numFmtId="166" fontId="7" fillId="0" borderId="41" xfId="0" applyNumberFormat="1" applyFont="1" applyBorder="1"/>
    <xf numFmtId="166" fontId="7" fillId="0" borderId="18" xfId="0" applyNumberFormat="1" applyFont="1" applyBorder="1"/>
    <xf numFmtId="166" fontId="7" fillId="0" borderId="19" xfId="0" applyNumberFormat="1" applyFont="1" applyBorder="1"/>
    <xf numFmtId="166" fontId="7" fillId="0" borderId="37" xfId="0" applyNumberFormat="1" applyFont="1" applyBorder="1"/>
    <xf numFmtId="166" fontId="7" fillId="0" borderId="27" xfId="0" applyNumberFormat="1" applyFont="1" applyBorder="1"/>
    <xf numFmtId="166" fontId="7" fillId="0" borderId="20" xfId="0" applyNumberFormat="1" applyFont="1" applyBorder="1"/>
    <xf numFmtId="0" fontId="0" fillId="0" borderId="115" xfId="0" applyBorder="1" applyAlignment="1">
      <alignment vertical="center" wrapText="1"/>
    </xf>
    <xf numFmtId="0" fontId="7" fillId="0" borderId="25" xfId="0" applyFont="1" applyBorder="1" applyAlignment="1">
      <alignment horizontal="left" vertical="center" wrapText="1" indent="1"/>
    </xf>
    <xf numFmtId="166" fontId="7" fillId="0" borderId="40" xfId="0" applyNumberFormat="1" applyFont="1" applyBorder="1"/>
    <xf numFmtId="166" fontId="7" fillId="0" borderId="24" xfId="0" applyNumberFormat="1" applyFont="1" applyBorder="1"/>
    <xf numFmtId="166" fontId="7" fillId="0" borderId="25" xfId="0" applyNumberFormat="1" applyFont="1" applyBorder="1"/>
    <xf numFmtId="166" fontId="7" fillId="0" borderId="36" xfId="0" applyNumberFormat="1" applyFont="1" applyBorder="1"/>
    <xf numFmtId="166" fontId="7" fillId="0" borderId="26" xfId="0" applyNumberFormat="1" applyFont="1" applyBorder="1"/>
    <xf numFmtId="0" fontId="0" fillId="0" borderId="116" xfId="0" applyBorder="1"/>
    <xf numFmtId="0" fontId="0" fillId="0" borderId="117" xfId="0" applyBorder="1"/>
    <xf numFmtId="0" fontId="265" fillId="0" borderId="0" xfId="0" applyFont="1"/>
    <xf numFmtId="0" fontId="1" fillId="0" borderId="0" xfId="41053"/>
    <xf numFmtId="0" fontId="266" fillId="0" borderId="10" xfId="0" applyFont="1" applyBorder="1"/>
    <xf numFmtId="0" fontId="0" fillId="0" borderId="0" xfId="0" applyProtection="1">
      <protection locked="0"/>
    </xf>
    <xf numFmtId="0" fontId="269" fillId="0" borderId="0" xfId="0" applyFont="1" applyAlignment="1" applyProtection="1">
      <alignment horizontal="center" vertical="center"/>
      <protection locked="0"/>
    </xf>
    <xf numFmtId="0" fontId="90" fillId="0" borderId="102" xfId="0" applyFont="1" applyBorder="1" applyAlignment="1" applyProtection="1">
      <alignment vertical="top"/>
      <protection locked="0"/>
    </xf>
    <xf numFmtId="0" fontId="269" fillId="0" borderId="102" xfId="0" applyFont="1" applyBorder="1" applyAlignment="1" applyProtection="1">
      <alignment horizontal="center" vertical="center"/>
      <protection locked="0"/>
    </xf>
    <xf numFmtId="0" fontId="90" fillId="0" borderId="103" xfId="0" applyFont="1" applyBorder="1" applyAlignment="1" applyProtection="1">
      <alignment vertical="top"/>
      <protection locked="0"/>
    </xf>
    <xf numFmtId="4" fontId="270" fillId="0" borderId="97" xfId="0" applyNumberFormat="1" applyFont="1" applyBorder="1" applyAlignment="1" applyProtection="1">
      <alignment vertical="top" wrapText="1" indent="3"/>
      <protection locked="0"/>
    </xf>
    <xf numFmtId="4" fontId="271" fillId="0" borderId="97" xfId="0" applyNumberFormat="1" applyFont="1" applyBorder="1" applyAlignment="1" applyProtection="1">
      <alignment vertical="top" wrapText="1" indent="5"/>
      <protection locked="0"/>
    </xf>
    <xf numFmtId="4" fontId="271" fillId="0" borderId="97" xfId="0" applyNumberFormat="1" applyFont="1" applyBorder="1" applyAlignment="1" applyProtection="1">
      <alignment vertical="top" wrapText="1" indent="7"/>
      <protection locked="0"/>
    </xf>
    <xf numFmtId="4" fontId="53" fillId="0" borderId="97" xfId="0" applyNumberFormat="1" applyFont="1" applyBorder="1" applyAlignment="1" applyProtection="1">
      <alignment vertical="top" wrapText="1" indent="1"/>
      <protection locked="0"/>
    </xf>
    <xf numFmtId="4" fontId="271" fillId="0" borderId="97" xfId="0" applyNumberFormat="1" applyFont="1" applyBorder="1" applyAlignment="1" applyProtection="1">
      <alignment vertical="top" wrapText="1" indent="9"/>
      <protection locked="0"/>
    </xf>
    <xf numFmtId="0" fontId="12" fillId="0" borderId="0" xfId="40957" applyProtection="1">
      <protection locked="0"/>
    </xf>
    <xf numFmtId="0" fontId="11" fillId="0" borderId="12" xfId="38199" applyBorder="1" applyProtection="1">
      <protection locked="0"/>
    </xf>
    <xf numFmtId="0" fontId="11" fillId="0" borderId="116" xfId="38199" applyBorder="1" applyProtection="1">
      <protection locked="0"/>
    </xf>
    <xf numFmtId="0" fontId="11" fillId="0" borderId="117" xfId="38199" applyBorder="1" applyProtection="1">
      <protection locked="0"/>
    </xf>
    <xf numFmtId="0" fontId="11" fillId="35" borderId="110" xfId="38199" applyFill="1" applyBorder="1" applyProtection="1">
      <protection locked="0"/>
    </xf>
    <xf numFmtId="0" fontId="1" fillId="0" borderId="117" xfId="41053" applyBorder="1"/>
    <xf numFmtId="0" fontId="0" fillId="0" borderId="12" xfId="0" applyBorder="1"/>
    <xf numFmtId="49" fontId="7" fillId="0" borderId="109" xfId="0" applyNumberFormat="1" applyFont="1" applyBorder="1" applyAlignment="1">
      <alignment horizontal="left" vertical="center" indent="1"/>
    </xf>
    <xf numFmtId="166" fontId="7" fillId="161" borderId="21" xfId="0" applyNumberFormat="1" applyFont="1" applyFill="1" applyBorder="1"/>
    <xf numFmtId="166" fontId="7" fillId="161" borderId="22" xfId="0" applyNumberFormat="1" applyFont="1" applyFill="1" applyBorder="1"/>
    <xf numFmtId="49" fontId="0" fillId="0" borderId="30" xfId="0" applyNumberFormat="1" applyBorder="1" applyAlignment="1">
      <alignment horizontal="left" vertical="center" indent="1"/>
    </xf>
    <xf numFmtId="49" fontId="0" fillId="0" borderId="28" xfId="0" applyNumberFormat="1" applyBorder="1" applyAlignment="1">
      <alignment horizontal="left" vertical="center" indent="1"/>
    </xf>
    <xf numFmtId="49" fontId="0" fillId="0" borderId="109" xfId="0" applyNumberFormat="1" applyBorder="1" applyAlignment="1">
      <alignment horizontal="left" vertical="center" indent="1"/>
    </xf>
    <xf numFmtId="49" fontId="0" fillId="0" borderId="29" xfId="0" applyNumberFormat="1" applyBorder="1" applyAlignment="1">
      <alignment horizontal="left" vertical="center" indent="1"/>
    </xf>
    <xf numFmtId="49" fontId="0" fillId="0" borderId="27" xfId="0" applyNumberFormat="1" applyBorder="1" applyAlignment="1">
      <alignment horizontal="left" vertical="center" indent="1"/>
    </xf>
    <xf numFmtId="49" fontId="7" fillId="0" borderId="28" xfId="0" applyNumberFormat="1" applyFont="1" applyBorder="1" applyAlignment="1">
      <alignment horizontal="left" vertical="center" indent="1"/>
    </xf>
    <xf numFmtId="49" fontId="0" fillId="0" borderId="0" xfId="0" applyNumberFormat="1"/>
    <xf numFmtId="49" fontId="0" fillId="0" borderId="30" xfId="0" applyNumberFormat="1" applyBorder="1"/>
    <xf numFmtId="49" fontId="0" fillId="0" borderId="114" xfId="0" applyNumberFormat="1" applyBorder="1" applyAlignment="1">
      <alignment horizontal="left" vertical="center" indent="1"/>
    </xf>
    <xf numFmtId="49" fontId="7" fillId="0" borderId="27" xfId="0" applyNumberFormat="1" applyFont="1" applyBorder="1" applyAlignment="1">
      <alignment horizontal="left" vertical="center" indent="1"/>
    </xf>
    <xf numFmtId="49" fontId="7" fillId="0" borderId="29" xfId="0" applyNumberFormat="1" applyFont="1" applyBorder="1" applyAlignment="1">
      <alignment horizontal="left" vertical="center" indent="1"/>
    </xf>
    <xf numFmtId="49" fontId="267" fillId="0" borderId="10" xfId="0" applyNumberFormat="1" applyFont="1" applyBorder="1" applyAlignment="1">
      <alignment horizontal="left" vertical="center" indent="1"/>
    </xf>
    <xf numFmtId="49" fontId="0" fillId="0" borderId="104" xfId="0" applyNumberFormat="1" applyBorder="1"/>
    <xf numFmtId="0" fontId="0" fillId="0" borderId="105" xfId="0" applyBorder="1"/>
    <xf numFmtId="166" fontId="0" fillId="0" borderId="105" xfId="0" applyNumberFormat="1" applyBorder="1"/>
    <xf numFmtId="166" fontId="0" fillId="0" borderId="108" xfId="0" applyNumberFormat="1" applyBorder="1"/>
    <xf numFmtId="49" fontId="0" fillId="0" borderId="28" xfId="0" applyNumberFormat="1" applyBorder="1"/>
    <xf numFmtId="0" fontId="0" fillId="0" borderId="22" xfId="0" applyBorder="1"/>
    <xf numFmtId="0" fontId="7" fillId="162" borderId="35" xfId="30235" applyFont="1" applyFill="1" applyBorder="1"/>
    <xf numFmtId="0" fontId="7" fillId="0" borderId="35" xfId="30235" applyFont="1" applyBorder="1"/>
    <xf numFmtId="0" fontId="7" fillId="0" borderId="36" xfId="30235" applyFont="1" applyBorder="1"/>
    <xf numFmtId="0" fontId="7" fillId="0" borderId="37" xfId="30235" applyFont="1" applyBorder="1"/>
    <xf numFmtId="0" fontId="7" fillId="162" borderId="35" xfId="0" applyFont="1" applyFill="1" applyBorder="1"/>
    <xf numFmtId="166" fontId="7" fillId="0" borderId="22" xfId="0" applyNumberFormat="1" applyFont="1" applyFill="1" applyBorder="1"/>
    <xf numFmtId="166" fontId="7" fillId="0" borderId="28" xfId="0" applyNumberFormat="1" applyFont="1" applyFill="1" applyBorder="1"/>
    <xf numFmtId="166" fontId="7" fillId="0" borderId="23" xfId="0" applyNumberFormat="1" applyFont="1" applyFill="1" applyBorder="1"/>
    <xf numFmtId="166" fontId="0" fillId="0" borderId="31" xfId="0" applyNumberFormat="1" applyFill="1" applyBorder="1"/>
    <xf numFmtId="166" fontId="0" fillId="0" borderId="30" xfId="0" applyNumberFormat="1" applyFill="1" applyBorder="1"/>
    <xf numFmtId="166" fontId="0" fillId="0" borderId="22" xfId="0" applyNumberFormat="1" applyFill="1" applyBorder="1"/>
    <xf numFmtId="166" fontId="0" fillId="0" borderId="35" xfId="0" applyNumberFormat="1" applyFill="1" applyBorder="1"/>
    <xf numFmtId="166" fontId="0" fillId="0" borderId="28" xfId="0" applyNumberFormat="1" applyFill="1" applyBorder="1"/>
    <xf numFmtId="166" fontId="0" fillId="0" borderId="23" xfId="0" applyNumberFormat="1" applyFill="1" applyBorder="1"/>
    <xf numFmtId="166" fontId="7" fillId="0" borderId="35" xfId="0" applyNumberFormat="1" applyFont="1" applyFill="1" applyBorder="1"/>
    <xf numFmtId="166" fontId="2" fillId="0" borderId="22" xfId="0" applyNumberFormat="1" applyFont="1" applyFill="1" applyBorder="1"/>
    <xf numFmtId="166" fontId="2" fillId="0" borderId="35" xfId="0" applyNumberFormat="1" applyFont="1" applyFill="1" applyBorder="1"/>
    <xf numFmtId="166" fontId="2" fillId="0" borderId="28" xfId="0" applyNumberFormat="1" applyFont="1" applyFill="1" applyBorder="1"/>
    <xf numFmtId="166" fontId="2" fillId="0" borderId="23" xfId="0" applyNumberFormat="1" applyFont="1" applyFill="1" applyBorder="1"/>
    <xf numFmtId="166" fontId="5" fillId="0" borderId="25" xfId="0" applyNumberFormat="1" applyFont="1" applyFill="1" applyBorder="1"/>
    <xf numFmtId="166" fontId="5" fillId="0" borderId="36" xfId="0" applyNumberFormat="1" applyFont="1" applyFill="1" applyBorder="1"/>
    <xf numFmtId="166" fontId="5" fillId="0" borderId="29" xfId="0" applyNumberFormat="1" applyFont="1" applyFill="1" applyBorder="1"/>
    <xf numFmtId="166" fontId="5" fillId="0" borderId="26" xfId="0" applyNumberFormat="1" applyFont="1" applyFill="1" applyBorder="1"/>
    <xf numFmtId="166" fontId="2" fillId="0" borderId="27" xfId="0" applyNumberFormat="1" applyFont="1" applyFill="1" applyBorder="1"/>
    <xf numFmtId="166" fontId="2" fillId="0" borderId="19" xfId="0" applyNumberFormat="1" applyFont="1" applyFill="1" applyBorder="1"/>
    <xf numFmtId="166" fontId="2" fillId="0" borderId="20" xfId="0" applyNumberFormat="1" applyFont="1" applyFill="1" applyBorder="1"/>
    <xf numFmtId="166" fontId="2" fillId="0" borderId="37" xfId="0" applyNumberFormat="1" applyFont="1" applyFill="1" applyBorder="1"/>
    <xf numFmtId="166" fontId="7" fillId="0" borderId="109" xfId="0" applyNumberFormat="1" applyFont="1" applyFill="1" applyBorder="1"/>
    <xf numFmtId="166" fontId="7" fillId="0" borderId="110" xfId="0" applyNumberFormat="1" applyFont="1" applyFill="1" applyBorder="1"/>
    <xf numFmtId="166" fontId="7" fillId="0" borderId="113" xfId="0" applyNumberFormat="1" applyFont="1" applyFill="1" applyBorder="1"/>
    <xf numFmtId="166" fontId="7" fillId="0" borderId="111" xfId="0" applyNumberFormat="1" applyFont="1" applyFill="1" applyBorder="1"/>
    <xf numFmtId="166" fontId="5" fillId="0" borderId="35" xfId="0" applyNumberFormat="1" applyFont="1" applyFill="1" applyBorder="1"/>
    <xf numFmtId="166" fontId="5" fillId="0" borderId="28" xfId="0" applyNumberFormat="1" applyFont="1" applyFill="1" applyBorder="1"/>
    <xf numFmtId="166" fontId="5" fillId="0" borderId="22" xfId="0" applyNumberFormat="1" applyFont="1" applyFill="1" applyBorder="1"/>
    <xf numFmtId="166" fontId="5" fillId="0" borderId="23" xfId="0" applyNumberFormat="1" applyFont="1" applyFill="1" applyBorder="1"/>
    <xf numFmtId="0" fontId="0" fillId="0" borderId="0" xfId="0" applyFill="1"/>
    <xf numFmtId="166" fontId="0" fillId="0" borderId="105" xfId="0" applyNumberFormat="1" applyFill="1" applyBorder="1"/>
    <xf numFmtId="166" fontId="7" fillId="0" borderId="27" xfId="0" applyNumberFormat="1" applyFont="1" applyFill="1" applyBorder="1"/>
    <xf numFmtId="166" fontId="7" fillId="0" borderId="19" xfId="0" applyNumberFormat="1" applyFont="1" applyFill="1" applyBorder="1"/>
    <xf numFmtId="166" fontId="7" fillId="0" borderId="20" xfId="0" applyNumberFormat="1" applyFont="1" applyFill="1" applyBorder="1"/>
    <xf numFmtId="166" fontId="7" fillId="0" borderId="37" xfId="0" applyNumberFormat="1" applyFont="1" applyFill="1" applyBorder="1"/>
    <xf numFmtId="166" fontId="7" fillId="0" borderId="29" xfId="0" applyNumberFormat="1" applyFont="1" applyFill="1" applyBorder="1"/>
    <xf numFmtId="166" fontId="7" fillId="0" borderId="25" xfId="0" applyNumberFormat="1" applyFont="1" applyFill="1" applyBorder="1"/>
    <xf numFmtId="166" fontId="7" fillId="0" borderId="26" xfId="0" applyNumberFormat="1" applyFont="1" applyFill="1" applyBorder="1"/>
    <xf numFmtId="166" fontId="7" fillId="0" borderId="36" xfId="0" applyNumberFormat="1" applyFont="1" applyFill="1" applyBorder="1"/>
    <xf numFmtId="0" fontId="266" fillId="0" borderId="0" xfId="0" applyFont="1" applyFill="1"/>
    <xf numFmtId="0" fontId="266" fillId="0" borderId="119" xfId="0" applyFont="1" applyFill="1" applyBorder="1"/>
    <xf numFmtId="0" fontId="266" fillId="0" borderId="118" xfId="0" applyFont="1" applyFill="1" applyBorder="1"/>
    <xf numFmtId="0" fontId="0" fillId="0" borderId="10" xfId="0" applyFill="1" applyBorder="1" applyAlignment="1">
      <alignment wrapText="1"/>
    </xf>
    <xf numFmtId="0" fontId="90" fillId="0" borderId="0" xfId="0" applyFont="1" applyAlignment="1" applyProtection="1">
      <alignment vertical="top"/>
      <protection locked="0"/>
    </xf>
    <xf numFmtId="0" fontId="53" fillId="160" borderId="93" xfId="0" applyFont="1" applyFill="1" applyBorder="1" applyAlignment="1" applyProtection="1">
      <alignment horizontal="center" vertical="center" wrapText="1"/>
      <protection locked="0"/>
    </xf>
    <xf numFmtId="166" fontId="7" fillId="163" borderId="19" xfId="0" applyNumberFormat="1" applyFont="1" applyFill="1" applyBorder="1"/>
    <xf numFmtId="166" fontId="7" fillId="163" borderId="25" xfId="0" applyNumberFormat="1" applyFont="1" applyFill="1" applyBorder="1"/>
    <xf numFmtId="166" fontId="7" fillId="163" borderId="22" xfId="0" applyNumberFormat="1" applyFont="1" applyFill="1" applyBorder="1"/>
    <xf numFmtId="166" fontId="0" fillId="163" borderId="31" xfId="0" applyNumberFormat="1" applyFill="1" applyBorder="1"/>
    <xf numFmtId="166" fontId="0" fillId="163" borderId="22" xfId="0" applyNumberFormat="1" applyFill="1" applyBorder="1"/>
    <xf numFmtId="166" fontId="0" fillId="163" borderId="105" xfId="0" applyNumberFormat="1" applyFill="1" applyBorder="1"/>
    <xf numFmtId="166" fontId="0" fillId="163" borderId="32" xfId="0" applyNumberFormat="1" applyFill="1" applyBorder="1"/>
    <xf numFmtId="166" fontId="0" fillId="163" borderId="23" xfId="0" applyNumberFormat="1" applyFill="1" applyBorder="1"/>
    <xf numFmtId="166" fontId="0" fillId="163" borderId="108" xfId="0" applyNumberFormat="1" applyFill="1" applyBorder="1"/>
    <xf numFmtId="166" fontId="0" fillId="163" borderId="34" xfId="0" applyNumberFormat="1" applyFill="1" applyBorder="1"/>
    <xf numFmtId="166" fontId="0" fillId="163" borderId="35" xfId="0" applyNumberFormat="1" applyFill="1" applyBorder="1"/>
    <xf numFmtId="166" fontId="0" fillId="0" borderId="104" xfId="0" applyNumberFormat="1" applyFill="1" applyBorder="1"/>
    <xf numFmtId="166" fontId="7" fillId="164" borderId="27" xfId="0" applyNumberFormat="1" applyFont="1" applyFill="1" applyBorder="1"/>
    <xf numFmtId="166" fontId="7" fillId="164" borderId="29" xfId="0" applyNumberFormat="1" applyFont="1" applyFill="1" applyBorder="1"/>
    <xf numFmtId="166" fontId="7" fillId="164" borderId="20" xfId="0" applyNumberFormat="1" applyFont="1" applyFill="1" applyBorder="1"/>
    <xf numFmtId="166" fontId="7" fillId="164" borderId="26" xfId="0" applyNumberFormat="1" applyFont="1" applyFill="1" applyBorder="1"/>
    <xf numFmtId="0" fontId="0" fillId="0" borderId="11" xfId="0" applyBorder="1"/>
    <xf numFmtId="0" fontId="3" fillId="0" borderId="0" xfId="0" applyFont="1" applyAlignment="1">
      <alignment horizontal="center"/>
    </xf>
    <xf numFmtId="0" fontId="3" fillId="0" borderId="0" xfId="0" applyFont="1" applyAlignment="1">
      <alignment horizontal="left"/>
    </xf>
    <xf numFmtId="49" fontId="2" fillId="0" borderId="28" xfId="30235" applyNumberFormat="1" applyFont="1" applyBorder="1" applyAlignment="1">
      <alignment horizontal="left" vertical="center" indent="1"/>
    </xf>
    <xf numFmtId="0" fontId="6" fillId="0" borderId="22" xfId="30235" applyFont="1" applyBorder="1" applyAlignment="1">
      <alignment vertical="center" wrapText="1"/>
    </xf>
    <xf numFmtId="0" fontId="8" fillId="0" borderId="35" xfId="30235" applyFont="1" applyBorder="1"/>
    <xf numFmtId="166" fontId="6" fillId="0" borderId="39" xfId="30235" applyNumberFormat="1" applyFont="1" applyBorder="1"/>
    <xf numFmtId="166" fontId="6" fillId="0" borderId="21" xfId="30235" applyNumberFormat="1" applyFont="1" applyBorder="1"/>
    <xf numFmtId="166" fontId="6" fillId="0" borderId="22" xfId="30235" applyNumberFormat="1" applyFont="1" applyBorder="1"/>
    <xf numFmtId="166" fontId="10" fillId="0" borderId="22" xfId="30235" applyNumberFormat="1" applyFont="1" applyBorder="1"/>
    <xf numFmtId="166" fontId="6" fillId="0" borderId="35" xfId="30235" applyNumberFormat="1" applyFont="1" applyBorder="1"/>
    <xf numFmtId="166" fontId="6" fillId="0" borderId="28" xfId="30235" applyNumberFormat="1" applyFont="1" applyBorder="1"/>
    <xf numFmtId="166" fontId="6" fillId="0" borderId="23" xfId="30235" applyNumberFormat="1" applyFont="1" applyBorder="1"/>
    <xf numFmtId="0" fontId="1" fillId="0" borderId="0" xfId="30235"/>
    <xf numFmtId="49" fontId="1" fillId="0" borderId="29" xfId="30235" applyNumberFormat="1" applyFont="1" applyBorder="1" applyAlignment="1">
      <alignment horizontal="left" vertical="center" indent="1"/>
    </xf>
    <xf numFmtId="0" fontId="5" fillId="0" borderId="105" xfId="30235" applyFont="1" applyBorder="1" applyAlignment="1">
      <alignment vertical="center" wrapText="1"/>
    </xf>
    <xf numFmtId="0" fontId="7" fillId="0" borderId="106" xfId="30235" applyFont="1" applyBorder="1"/>
    <xf numFmtId="166" fontId="5" fillId="0" borderId="11" xfId="30235" applyNumberFormat="1" applyFont="1" applyBorder="1"/>
    <xf numFmtId="166" fontId="5" fillId="0" borderId="107" xfId="30235" applyNumberFormat="1" applyFont="1" applyBorder="1"/>
    <xf numFmtId="166" fontId="5" fillId="0" borderId="105" xfId="30235" applyNumberFormat="1" applyFont="1" applyBorder="1"/>
    <xf numFmtId="166" fontId="9" fillId="0" borderId="105" xfId="30235" applyNumberFormat="1" applyFont="1" applyBorder="1"/>
    <xf numFmtId="166" fontId="5" fillId="0" borderId="106" xfId="30235" applyNumberFormat="1" applyFont="1" applyBorder="1"/>
    <xf numFmtId="166" fontId="5" fillId="0" borderId="104" xfId="30235" applyNumberFormat="1" applyFont="1" applyBorder="1"/>
    <xf numFmtId="166" fontId="5" fillId="0" borderId="108" xfId="30235" applyNumberFormat="1" applyFont="1" applyBorder="1"/>
    <xf numFmtId="0" fontId="1" fillId="0" borderId="0" xfId="30235" applyFont="1"/>
    <xf numFmtId="0" fontId="0" fillId="0" borderId="15" xfId="0" applyBorder="1" applyAlignment="1">
      <alignment vertical="center" wrapText="1"/>
    </xf>
    <xf numFmtId="0" fontId="0" fillId="0" borderId="17" xfId="0" applyBorder="1" applyAlignment="1">
      <alignment vertical="center" wrapText="1"/>
    </xf>
    <xf numFmtId="0" fontId="0" fillId="0" borderId="10" xfId="0" applyBorder="1" applyAlignment="1">
      <alignment horizontal="center" vertical="center"/>
    </xf>
    <xf numFmtId="166" fontId="6" fillId="0" borderId="28" xfId="30235" applyNumberFormat="1" applyFont="1" applyFill="1" applyBorder="1"/>
    <xf numFmtId="166" fontId="5" fillId="0" borderId="104" xfId="30235" applyNumberFormat="1" applyFont="1" applyFill="1" applyBorder="1"/>
    <xf numFmtId="166" fontId="0" fillId="0" borderId="29" xfId="0" applyNumberFormat="1" applyFill="1" applyBorder="1"/>
    <xf numFmtId="166" fontId="0" fillId="0" borderId="32" xfId="0" applyNumberFormat="1" applyFill="1" applyBorder="1"/>
    <xf numFmtId="166" fontId="0" fillId="0" borderId="108" xfId="0" applyNumberFormat="1" applyFill="1" applyBorder="1"/>
    <xf numFmtId="0" fontId="272" fillId="0" borderId="10" xfId="0" applyFont="1" applyBorder="1" applyAlignment="1">
      <alignment horizontal="center" vertical="center" wrapText="1"/>
    </xf>
    <xf numFmtId="166" fontId="272" fillId="0" borderId="30" xfId="0" applyNumberFormat="1" applyFont="1" applyBorder="1"/>
    <xf numFmtId="166" fontId="272" fillId="0" borderId="28" xfId="0" applyNumberFormat="1" applyFont="1" applyBorder="1"/>
    <xf numFmtId="166" fontId="272" fillId="0" borderId="22" xfId="0" applyNumberFormat="1" applyFont="1" applyBorder="1"/>
    <xf numFmtId="166" fontId="272" fillId="0" borderId="23" xfId="0" applyNumberFormat="1" applyFont="1" applyBorder="1"/>
    <xf numFmtId="166" fontId="272" fillId="0" borderId="29" xfId="0" applyNumberFormat="1" applyFont="1" applyBorder="1"/>
    <xf numFmtId="166" fontId="273" fillId="0" borderId="27" xfId="0" applyNumberFormat="1" applyFont="1" applyBorder="1"/>
    <xf numFmtId="166" fontId="273" fillId="0" borderId="19" xfId="0" applyNumberFormat="1" applyFont="1" applyBorder="1"/>
    <xf numFmtId="166" fontId="273" fillId="0" borderId="20" xfId="0" applyNumberFormat="1" applyFont="1" applyBorder="1"/>
    <xf numFmtId="166" fontId="272" fillId="0" borderId="28" xfId="0" applyNumberFormat="1" applyFont="1" applyFill="1" applyBorder="1"/>
    <xf numFmtId="166" fontId="272" fillId="0" borderId="22" xfId="0" applyNumberFormat="1" applyFont="1" applyFill="1" applyBorder="1"/>
    <xf numFmtId="166" fontId="272" fillId="0" borderId="23" xfId="0" applyNumberFormat="1" applyFont="1" applyFill="1" applyBorder="1"/>
    <xf numFmtId="166" fontId="274" fillId="0" borderId="28" xfId="0" applyNumberFormat="1" applyFont="1" applyFill="1" applyBorder="1"/>
    <xf numFmtId="166" fontId="274" fillId="0" borderId="22" xfId="0" applyNumberFormat="1" applyFont="1" applyFill="1" applyBorder="1"/>
    <xf numFmtId="166" fontId="274" fillId="0" borderId="23" xfId="0" applyNumberFormat="1" applyFont="1" applyFill="1" applyBorder="1"/>
    <xf numFmtId="166" fontId="273" fillId="0" borderId="28" xfId="0" applyNumberFormat="1" applyFont="1" applyFill="1" applyBorder="1"/>
    <xf numFmtId="166" fontId="273" fillId="0" borderId="22" xfId="0" applyNumberFormat="1" applyFont="1" applyFill="1" applyBorder="1"/>
    <xf numFmtId="166" fontId="273" fillId="0" borderId="23" xfId="0" applyNumberFormat="1" applyFont="1" applyFill="1" applyBorder="1"/>
    <xf numFmtId="166" fontId="272" fillId="0" borderId="29" xfId="0" applyNumberFormat="1" applyFont="1" applyFill="1" applyBorder="1"/>
    <xf numFmtId="166" fontId="272" fillId="0" borderId="25" xfId="0" applyNumberFormat="1" applyFont="1" applyFill="1" applyBorder="1"/>
    <xf numFmtId="166" fontId="272" fillId="0" borderId="26" xfId="0" applyNumberFormat="1" applyFont="1" applyFill="1" applyBorder="1"/>
    <xf numFmtId="166" fontId="273" fillId="0" borderId="27" xfId="0" applyNumberFormat="1" applyFont="1" applyFill="1" applyBorder="1"/>
    <xf numFmtId="166" fontId="273" fillId="0" borderId="19" xfId="0" applyNumberFormat="1" applyFont="1" applyFill="1" applyBorder="1"/>
    <xf numFmtId="166" fontId="273" fillId="0" borderId="20" xfId="0" applyNumberFormat="1" applyFont="1" applyFill="1" applyBorder="1"/>
    <xf numFmtId="166" fontId="274" fillId="0" borderId="110" xfId="0" applyNumberFormat="1" applyFont="1" applyFill="1" applyBorder="1"/>
    <xf numFmtId="166" fontId="273" fillId="0" borderId="28" xfId="30235" applyNumberFormat="1" applyFont="1" applyBorder="1"/>
    <xf numFmtId="166" fontId="273" fillId="0" borderId="22" xfId="30235" applyNumberFormat="1" applyFont="1" applyBorder="1"/>
    <xf numFmtId="166" fontId="273" fillId="0" borderId="23" xfId="30235" applyNumberFormat="1" applyFont="1" applyBorder="1"/>
    <xf numFmtId="166" fontId="272" fillId="0" borderId="104" xfId="30235" applyNumberFormat="1" applyFont="1" applyBorder="1"/>
    <xf numFmtId="166" fontId="272" fillId="0" borderId="105" xfId="30235" applyNumberFormat="1" applyFont="1" applyBorder="1"/>
    <xf numFmtId="166" fontId="272" fillId="0" borderId="108" xfId="30235" applyNumberFormat="1" applyFont="1" applyBorder="1"/>
    <xf numFmtId="0" fontId="272" fillId="0" borderId="0" xfId="0" applyFont="1"/>
    <xf numFmtId="166" fontId="272" fillId="0" borderId="31" xfId="0" applyNumberFormat="1" applyFont="1" applyFill="1" applyBorder="1"/>
    <xf numFmtId="166" fontId="272" fillId="0" borderId="105" xfId="0" applyNumberFormat="1" applyFont="1" applyFill="1" applyBorder="1"/>
    <xf numFmtId="0" fontId="272" fillId="0" borderId="0" xfId="0" applyFont="1" applyFill="1"/>
    <xf numFmtId="166" fontId="274" fillId="0" borderId="27" xfId="0" applyNumberFormat="1" applyFont="1" applyFill="1" applyBorder="1"/>
    <xf numFmtId="166" fontId="274" fillId="0" borderId="19" xfId="0" applyNumberFormat="1" applyFont="1" applyFill="1" applyBorder="1"/>
    <xf numFmtId="166" fontId="274" fillId="0" borderId="20" xfId="0" applyNumberFormat="1" applyFont="1" applyFill="1" applyBorder="1"/>
    <xf numFmtId="166" fontId="274" fillId="0" borderId="29" xfId="0" applyNumberFormat="1" applyFont="1" applyFill="1" applyBorder="1"/>
    <xf numFmtId="166" fontId="274" fillId="0" borderId="25" xfId="0" applyNumberFormat="1" applyFont="1" applyFill="1" applyBorder="1"/>
    <xf numFmtId="166" fontId="274" fillId="0" borderId="26" xfId="0" applyNumberFormat="1" applyFont="1" applyFill="1" applyBorder="1"/>
    <xf numFmtId="0" fontId="273" fillId="0" borderId="118" xfId="0" applyFont="1" applyFill="1" applyBorder="1"/>
    <xf numFmtId="166" fontId="0" fillId="0" borderId="122" xfId="0" applyNumberFormat="1" applyBorder="1"/>
    <xf numFmtId="166" fontId="0" fillId="0" borderId="123" xfId="0" applyNumberFormat="1" applyBorder="1"/>
    <xf numFmtId="166" fontId="0" fillId="0" borderId="125" xfId="0" applyNumberFormat="1" applyBorder="1"/>
    <xf numFmtId="166" fontId="7" fillId="0" borderId="124" xfId="0" applyNumberFormat="1" applyFont="1" applyBorder="1"/>
    <xf numFmtId="166" fontId="6" fillId="0" borderId="123" xfId="30235" applyNumberFormat="1" applyFont="1" applyBorder="1"/>
    <xf numFmtId="166" fontId="5" fillId="0" borderId="16" xfId="30235" applyNumberFormat="1" applyFont="1" applyBorder="1"/>
    <xf numFmtId="166" fontId="7" fillId="0" borderId="126" xfId="0" applyNumberFormat="1" applyFont="1" applyBorder="1"/>
    <xf numFmtId="166" fontId="7" fillId="0" borderId="128" xfId="0" applyNumberFormat="1" applyFont="1" applyBorder="1"/>
    <xf numFmtId="166" fontId="7" fillId="0" borderId="125" xfId="0" applyNumberFormat="1" applyFont="1" applyBorder="1"/>
    <xf numFmtId="166" fontId="7" fillId="0" borderId="38" xfId="0" applyNumberFormat="1" applyFont="1" applyBorder="1"/>
    <xf numFmtId="166" fontId="258" fillId="0" borderId="10" xfId="40957" applyNumberFormat="1" applyFont="1" applyBorder="1" applyProtection="1">
      <protection locked="0"/>
    </xf>
    <xf numFmtId="166" fontId="0" fillId="0" borderId="0" xfId="0" applyNumberFormat="1" applyProtection="1">
      <protection locked="0"/>
    </xf>
    <xf numFmtId="166" fontId="0" fillId="0" borderId="39" xfId="0" applyNumberFormat="1" applyFill="1" applyBorder="1"/>
    <xf numFmtId="166" fontId="7" fillId="163" borderId="39" xfId="0" applyNumberFormat="1" applyFont="1" applyFill="1" applyBorder="1"/>
    <xf numFmtId="166" fontId="7" fillId="0" borderId="39" xfId="0" applyNumberFormat="1" applyFont="1" applyFill="1" applyBorder="1"/>
    <xf numFmtId="166" fontId="0" fillId="163" borderId="39" xfId="0" applyNumberFormat="1" applyFill="1" applyBorder="1"/>
    <xf numFmtId="166" fontId="2" fillId="0" borderId="39" xfId="0" applyNumberFormat="1" applyFont="1" applyFill="1" applyBorder="1"/>
    <xf numFmtId="166" fontId="5" fillId="0" borderId="40" xfId="0" applyNumberFormat="1" applyFont="1" applyFill="1" applyBorder="1"/>
    <xf numFmtId="166" fontId="2" fillId="0" borderId="41" xfId="0" applyNumberFormat="1" applyFont="1" applyFill="1" applyBorder="1"/>
    <xf numFmtId="166" fontId="5" fillId="0" borderId="39" xfId="0" applyNumberFormat="1" applyFont="1" applyFill="1" applyBorder="1"/>
    <xf numFmtId="166" fontId="0" fillId="0" borderId="41" xfId="0" applyNumberFormat="1" applyFill="1" applyBorder="1"/>
    <xf numFmtId="166" fontId="0" fillId="0" borderId="0" xfId="0" applyNumberFormat="1" applyFill="1"/>
    <xf numFmtId="0" fontId="0" fillId="0" borderId="0" xfId="0" applyFill="1" applyBorder="1"/>
    <xf numFmtId="0" fontId="3" fillId="0" borderId="0" xfId="0" applyFont="1" applyFill="1" applyBorder="1" applyAlignment="1">
      <alignment horizontal="center"/>
    </xf>
    <xf numFmtId="166" fontId="0" fillId="0" borderId="0" xfId="0" applyNumberFormat="1" applyFill="1" applyBorder="1"/>
    <xf numFmtId="166" fontId="2" fillId="0" borderId="0" xfId="0" applyNumberFormat="1" applyFont="1" applyFill="1" applyBorder="1"/>
    <xf numFmtId="166" fontId="7" fillId="0" borderId="0" xfId="0" applyNumberFormat="1" applyFont="1" applyFill="1" applyBorder="1"/>
    <xf numFmtId="0" fontId="0" fillId="0" borderId="15" xfId="0" applyFill="1" applyBorder="1"/>
    <xf numFmtId="166" fontId="0" fillId="0" borderId="15" xfId="0" applyNumberFormat="1" applyFill="1" applyBorder="1"/>
    <xf numFmtId="166" fontId="5" fillId="0" borderId="0" xfId="0" applyNumberFormat="1" applyFont="1" applyFill="1" applyBorder="1"/>
    <xf numFmtId="0" fontId="1" fillId="0" borderId="0" xfId="30235" applyFill="1" applyBorder="1"/>
    <xf numFmtId="166" fontId="6" fillId="0" borderId="0" xfId="30235" applyNumberFormat="1" applyFont="1" applyFill="1" applyBorder="1"/>
    <xf numFmtId="166" fontId="5" fillId="0" borderId="0" xfId="30235" applyNumberFormat="1" applyFont="1" applyFill="1" applyBorder="1"/>
    <xf numFmtId="0" fontId="0" fillId="0" borderId="0" xfId="0" applyFont="1" applyFill="1" applyBorder="1"/>
    <xf numFmtId="166" fontId="272" fillId="163" borderId="122" xfId="0" applyNumberFormat="1" applyFont="1" applyFill="1" applyBorder="1"/>
    <xf numFmtId="166" fontId="272" fillId="163" borderId="123" xfId="0" applyNumberFormat="1" applyFont="1" applyFill="1" applyBorder="1"/>
    <xf numFmtId="166" fontId="272" fillId="0" borderId="123" xfId="0" applyNumberFormat="1" applyFont="1" applyBorder="1"/>
    <xf numFmtId="166" fontId="272" fillId="0" borderId="125" xfId="0" applyNumberFormat="1" applyFont="1" applyBorder="1"/>
    <xf numFmtId="166" fontId="273" fillId="0" borderId="126" xfId="0" applyNumberFormat="1" applyFont="1" applyBorder="1"/>
    <xf numFmtId="166" fontId="272" fillId="0" borderId="123" xfId="0" applyNumberFormat="1" applyFont="1" applyFill="1" applyBorder="1"/>
    <xf numFmtId="166" fontId="274" fillId="0" borderId="123" xfId="0" applyNumberFormat="1" applyFont="1" applyFill="1" applyBorder="1"/>
    <xf numFmtId="166" fontId="273" fillId="0" borderId="123" xfId="0" applyNumberFormat="1" applyFont="1" applyFill="1" applyBorder="1"/>
    <xf numFmtId="166" fontId="272" fillId="0" borderId="125" xfId="0" applyNumberFormat="1" applyFont="1" applyFill="1" applyBorder="1"/>
    <xf numFmtId="166" fontId="273" fillId="0" borderId="126" xfId="0" applyNumberFormat="1" applyFont="1" applyFill="1" applyBorder="1"/>
    <xf numFmtId="166" fontId="273" fillId="0" borderId="123" xfId="30235" applyNumberFormat="1" applyFont="1" applyBorder="1"/>
    <xf numFmtId="166" fontId="272" fillId="0" borderId="16" xfId="30235" applyNumberFormat="1" applyFont="1" applyBorder="1"/>
    <xf numFmtId="166" fontId="274" fillId="0" borderId="126" xfId="0" applyNumberFormat="1" applyFont="1" applyFill="1" applyBorder="1"/>
    <xf numFmtId="0" fontId="273" fillId="0" borderId="0" xfId="0" applyFont="1" applyFill="1" applyBorder="1"/>
    <xf numFmtId="166" fontId="274" fillId="0" borderId="128" xfId="0" applyNumberFormat="1" applyFont="1" applyFill="1" applyBorder="1"/>
    <xf numFmtId="166" fontId="7" fillId="0" borderId="130" xfId="0" applyNumberFormat="1" applyFont="1" applyBorder="1"/>
    <xf numFmtId="0" fontId="0" fillId="0" borderId="10" xfId="0" applyBorder="1"/>
    <xf numFmtId="166" fontId="0" fillId="35" borderId="131" xfId="0" applyNumberFormat="1" applyFill="1" applyBorder="1"/>
    <xf numFmtId="166" fontId="2" fillId="0" borderId="120" xfId="0" applyNumberFormat="1" applyFont="1" applyBorder="1"/>
    <xf numFmtId="166" fontId="2" fillId="0" borderId="127" xfId="0" applyNumberFormat="1" applyFont="1" applyBorder="1"/>
    <xf numFmtId="166" fontId="0" fillId="0" borderId="120" xfId="0" applyNumberFormat="1" applyFill="1" applyBorder="1"/>
    <xf numFmtId="166" fontId="0" fillId="0" borderId="127" xfId="0" applyNumberFormat="1" applyFill="1" applyBorder="1"/>
    <xf numFmtId="166" fontId="7" fillId="0" borderId="120" xfId="0" applyNumberFormat="1" applyFont="1" applyFill="1" applyBorder="1"/>
    <xf numFmtId="166" fontId="7" fillId="0" borderId="127" xfId="0" applyNumberFormat="1" applyFont="1" applyFill="1" applyBorder="1"/>
    <xf numFmtId="166" fontId="2" fillId="0" borderId="120" xfId="0" applyNumberFormat="1" applyFont="1" applyFill="1" applyBorder="1"/>
    <xf numFmtId="166" fontId="2" fillId="0" borderId="127" xfId="0" applyNumberFormat="1" applyFont="1" applyFill="1" applyBorder="1"/>
    <xf numFmtId="166" fontId="5" fillId="0" borderId="120" xfId="0" applyNumberFormat="1" applyFont="1" applyFill="1" applyBorder="1"/>
    <xf numFmtId="166" fontId="5" fillId="0" borderId="127" xfId="0" applyNumberFormat="1" applyFont="1" applyFill="1" applyBorder="1"/>
    <xf numFmtId="166" fontId="0" fillId="33" borderId="131" xfId="0" applyNumberFormat="1" applyFill="1" applyBorder="1"/>
    <xf numFmtId="166" fontId="0" fillId="34" borderId="131" xfId="0" applyNumberFormat="1" applyFill="1" applyBorder="1"/>
    <xf numFmtId="166" fontId="0" fillId="0" borderId="120" xfId="0" applyNumberFormat="1" applyBorder="1"/>
    <xf numFmtId="166" fontId="0" fillId="0" borderId="127" xfId="0" applyNumberFormat="1" applyBorder="1"/>
    <xf numFmtId="166" fontId="5" fillId="0" borderId="120" xfId="0" applyNumberFormat="1" applyFont="1" applyBorder="1"/>
    <xf numFmtId="166" fontId="5" fillId="0" borderId="127" xfId="0" applyNumberFormat="1" applyFont="1" applyBorder="1"/>
    <xf numFmtId="166" fontId="5" fillId="0" borderId="28" xfId="30235" applyNumberFormat="1" applyFont="1" applyBorder="1"/>
    <xf numFmtId="166" fontId="5" fillId="0" borderId="23" xfId="30235" applyNumberFormat="1" applyFont="1" applyBorder="1"/>
    <xf numFmtId="166" fontId="7" fillId="0" borderId="104" xfId="0" applyNumberFormat="1" applyFont="1" applyFill="1" applyBorder="1"/>
    <xf numFmtId="166" fontId="7" fillId="0" borderId="108" xfId="0" applyNumberFormat="1" applyFont="1" applyFill="1" applyBorder="1"/>
    <xf numFmtId="166" fontId="0" fillId="35" borderId="132" xfId="0" applyNumberFormat="1" applyFill="1" applyBorder="1"/>
    <xf numFmtId="166" fontId="2" fillId="0" borderId="121" xfId="0" applyNumberFormat="1" applyFont="1" applyBorder="1"/>
    <xf numFmtId="166" fontId="0" fillId="0" borderId="121" xfId="0" applyNumberFormat="1" applyFill="1" applyBorder="1"/>
    <xf numFmtId="166" fontId="7" fillId="0" borderId="121" xfId="0" applyNumberFormat="1" applyFont="1" applyFill="1" applyBorder="1"/>
    <xf numFmtId="166" fontId="2" fillId="0" borderId="121" xfId="0" applyNumberFormat="1" applyFont="1" applyFill="1" applyBorder="1"/>
    <xf numFmtId="166" fontId="5" fillId="0" borderId="121" xfId="0" applyNumberFormat="1" applyFont="1" applyFill="1" applyBorder="1"/>
    <xf numFmtId="166" fontId="0" fillId="33" borderId="132" xfId="0" applyNumberFormat="1" applyFill="1" applyBorder="1"/>
    <xf numFmtId="166" fontId="0" fillId="34" borderId="132" xfId="0" applyNumberFormat="1" applyFill="1" applyBorder="1"/>
    <xf numFmtId="166" fontId="0" fillId="0" borderId="121" xfId="0" applyNumberFormat="1" applyBorder="1"/>
    <xf numFmtId="166" fontId="5" fillId="0" borderId="121" xfId="0" applyNumberFormat="1" applyFont="1" applyBorder="1"/>
    <xf numFmtId="166" fontId="5" fillId="0" borderId="22" xfId="30235" applyNumberFormat="1" applyFont="1" applyBorder="1"/>
    <xf numFmtId="166" fontId="7" fillId="0" borderId="105" xfId="0" applyNumberFormat="1" applyFont="1" applyFill="1" applyBorder="1"/>
    <xf numFmtId="0" fontId="0" fillId="0" borderId="32" xfId="0" applyBorder="1"/>
    <xf numFmtId="0" fontId="0" fillId="0" borderId="23" xfId="0" applyBorder="1"/>
    <xf numFmtId="0" fontId="0" fillId="0" borderId="26" xfId="0" applyBorder="1"/>
    <xf numFmtId="0" fontId="0" fillId="0" borderId="133" xfId="0" applyBorder="1"/>
    <xf numFmtId="166" fontId="0" fillId="0" borderId="135" xfId="0" applyNumberFormat="1" applyBorder="1"/>
    <xf numFmtId="166" fontId="0" fillId="0" borderId="136" xfId="0" applyNumberFormat="1" applyBorder="1"/>
    <xf numFmtId="166" fontId="0" fillId="35" borderId="137" xfId="0" applyNumberFormat="1" applyFill="1" applyBorder="1"/>
    <xf numFmtId="166" fontId="0" fillId="33" borderId="137" xfId="0" applyNumberFormat="1" applyFill="1" applyBorder="1"/>
    <xf numFmtId="166" fontId="0" fillId="34" borderId="137" xfId="0" applyNumberFormat="1" applyFill="1" applyBorder="1"/>
    <xf numFmtId="166" fontId="0" fillId="35" borderId="139" xfId="0" applyNumberFormat="1" applyFill="1" applyBorder="1"/>
    <xf numFmtId="166" fontId="0" fillId="33" borderId="139" xfId="0" applyNumberFormat="1" applyFill="1" applyBorder="1"/>
    <xf numFmtId="166" fontId="0" fillId="34" borderId="139" xfId="0" applyNumberFormat="1" applyFill="1" applyBorder="1"/>
    <xf numFmtId="166" fontId="0" fillId="35" borderId="140" xfId="0" applyNumberFormat="1" applyFill="1" applyBorder="1"/>
    <xf numFmtId="166" fontId="0" fillId="33" borderId="140" xfId="0" applyNumberFormat="1" applyFill="1" applyBorder="1"/>
    <xf numFmtId="166" fontId="0" fillId="34" borderId="140" xfId="0" applyNumberFormat="1" applyFill="1" applyBorder="1"/>
    <xf numFmtId="0" fontId="0" fillId="0" borderId="114" xfId="0" applyNumberFormat="1" applyBorder="1" applyAlignment="1">
      <alignment horizontal="center" vertical="center" wrapText="1"/>
    </xf>
    <xf numFmtId="0" fontId="0" fillId="0" borderId="115" xfId="0" applyNumberFormat="1" applyBorder="1" applyAlignment="1">
      <alignment horizontal="center" vertical="center" wrapText="1"/>
    </xf>
    <xf numFmtId="0" fontId="0" fillId="0" borderId="142" xfId="0" applyNumberFormat="1" applyBorder="1" applyAlignment="1">
      <alignment horizontal="center" vertical="center" wrapText="1"/>
    </xf>
    <xf numFmtId="0" fontId="0" fillId="0" borderId="114" xfId="0" applyBorder="1" applyAlignment="1">
      <alignment horizontal="center" vertical="center" wrapText="1"/>
    </xf>
    <xf numFmtId="0" fontId="0" fillId="0" borderId="142" xfId="0" applyBorder="1" applyAlignment="1">
      <alignment horizontal="center" vertical="center" wrapText="1"/>
    </xf>
    <xf numFmtId="166" fontId="0" fillId="33" borderId="134" xfId="0" applyNumberFormat="1" applyFill="1" applyBorder="1"/>
    <xf numFmtId="166" fontId="0" fillId="34" borderId="134" xfId="0" applyNumberFormat="1" applyFill="1" applyBorder="1"/>
    <xf numFmtId="166" fontId="1" fillId="0" borderId="0" xfId="30235" applyNumberFormat="1"/>
    <xf numFmtId="166" fontId="1" fillId="0" borderId="0" xfId="30235" applyNumberFormat="1" applyFont="1"/>
    <xf numFmtId="0" fontId="0" fillId="0" borderId="143" xfId="0" applyNumberFormat="1" applyBorder="1" applyAlignment="1">
      <alignment horizontal="center" vertical="center" wrapText="1"/>
    </xf>
    <xf numFmtId="166" fontId="0" fillId="0" borderId="107" xfId="0" applyNumberFormat="1" applyBorder="1"/>
    <xf numFmtId="166" fontId="0" fillId="35" borderId="133" xfId="0" applyNumberFormat="1" applyFill="1" applyBorder="1"/>
    <xf numFmtId="166" fontId="0" fillId="33" borderId="133" xfId="0" applyNumberFormat="1" applyFill="1" applyBorder="1"/>
    <xf numFmtId="166" fontId="0" fillId="34" borderId="133" xfId="0" applyNumberFormat="1" applyFill="1" applyBorder="1"/>
    <xf numFmtId="166" fontId="0" fillId="0" borderId="123" xfId="0" applyNumberFormat="1" applyFill="1" applyBorder="1"/>
    <xf numFmtId="166" fontId="7" fillId="0" borderId="124" xfId="0" applyNumberFormat="1" applyFont="1" applyFill="1" applyBorder="1"/>
    <xf numFmtId="166" fontId="7" fillId="0" borderId="0" xfId="0" applyNumberFormat="1" applyFont="1"/>
    <xf numFmtId="166" fontId="7" fillId="161" borderId="29" xfId="0" applyNumberFormat="1" applyFont="1" applyFill="1" applyBorder="1"/>
    <xf numFmtId="166" fontId="7" fillId="161" borderId="25" xfId="0" applyNumberFormat="1" applyFont="1" applyFill="1" applyBorder="1"/>
    <xf numFmtId="0" fontId="0" fillId="0" borderId="136" xfId="0" applyBorder="1"/>
    <xf numFmtId="166" fontId="7" fillId="161" borderId="28" xfId="0" applyNumberFormat="1" applyFont="1" applyFill="1" applyBorder="1"/>
    <xf numFmtId="0" fontId="1" fillId="0" borderId="10" xfId="41053" applyBorder="1"/>
    <xf numFmtId="203" fontId="1" fillId="0" borderId="0" xfId="41053" applyNumberFormat="1"/>
    <xf numFmtId="0" fontId="1" fillId="0" borderId="0" xfId="41053" applyFont="1"/>
    <xf numFmtId="166" fontId="2" fillId="0" borderId="126" xfId="0" applyNumberFormat="1" applyFont="1" applyFill="1" applyBorder="1"/>
    <xf numFmtId="166" fontId="7" fillId="0" borderId="123" xfId="0" applyNumberFormat="1" applyFont="1" applyFill="1" applyBorder="1"/>
    <xf numFmtId="166" fontId="5" fillId="0" borderId="125" xfId="0" applyNumberFormat="1" applyFont="1" applyFill="1" applyBorder="1"/>
    <xf numFmtId="166" fontId="2" fillId="0" borderId="123" xfId="0" applyNumberFormat="1" applyFont="1" applyFill="1" applyBorder="1"/>
    <xf numFmtId="166" fontId="7" fillId="0" borderId="112" xfId="0" applyNumberFormat="1" applyFont="1" applyFill="1" applyBorder="1"/>
    <xf numFmtId="166" fontId="5" fillId="0" borderId="123" xfId="0" applyNumberFormat="1" applyFont="1" applyFill="1" applyBorder="1"/>
    <xf numFmtId="0" fontId="0" fillId="0" borderId="138" xfId="0" applyFill="1" applyBorder="1"/>
    <xf numFmtId="49" fontId="258" fillId="0" borderId="10" xfId="34809" applyNumberFormat="1" applyFont="1" applyFill="1" applyBorder="1" applyAlignment="1">
      <alignment horizontal="left" vertical="center" wrapText="1" indent="1"/>
    </xf>
    <xf numFmtId="49" fontId="53" fillId="160" borderId="93" xfId="0" applyNumberFormat="1" applyFont="1" applyFill="1" applyBorder="1" applyAlignment="1" applyProtection="1">
      <alignment horizontal="center" vertical="center" wrapText="1"/>
      <protection locked="0"/>
    </xf>
    <xf numFmtId="0" fontId="260" fillId="0" borderId="10" xfId="34809" applyNumberFormat="1" applyFont="1" applyFill="1" applyBorder="1" applyAlignment="1">
      <alignment horizontal="left" vertical="center" wrapText="1" indent="1"/>
    </xf>
    <xf numFmtId="49" fontId="260" fillId="0" borderId="10" xfId="34809" applyNumberFormat="1" applyFont="1" applyFill="1" applyBorder="1" applyAlignment="1">
      <alignment horizontal="left" vertical="center" wrapText="1" indent="1"/>
    </xf>
    <xf numFmtId="49" fontId="260" fillId="0" borderId="10" xfId="34809" applyNumberFormat="1" applyFont="1" applyFill="1" applyBorder="1" applyAlignment="1">
      <alignment horizontal="left" vertical="top" wrapText="1" indent="1"/>
    </xf>
    <xf numFmtId="0" fontId="258" fillId="0" borderId="10" xfId="34809" applyFont="1" applyFill="1" applyBorder="1" applyAlignment="1">
      <alignment horizontal="left" vertical="center" wrapText="1" indent="1"/>
    </xf>
    <xf numFmtId="0" fontId="258" fillId="0" borderId="138" xfId="34809" applyFont="1" applyFill="1" applyBorder="1" applyAlignment="1">
      <alignment horizontal="left" vertical="center" wrapText="1" indent="2"/>
    </xf>
    <xf numFmtId="0" fontId="258" fillId="0" borderId="138" xfId="40957" applyFont="1" applyBorder="1" applyProtection="1">
      <protection locked="0"/>
    </xf>
    <xf numFmtId="166" fontId="258" fillId="0" borderId="138" xfId="40957" applyNumberFormat="1" applyFont="1" applyBorder="1" applyProtection="1">
      <protection locked="0"/>
    </xf>
    <xf numFmtId="0" fontId="273" fillId="0" borderId="136" xfId="0" applyFont="1" applyBorder="1" applyAlignment="1">
      <alignment horizontal="center" vertical="center" wrapText="1"/>
    </xf>
    <xf numFmtId="0" fontId="272" fillId="0" borderId="136" xfId="0" applyFont="1" applyBorder="1" applyAlignment="1">
      <alignment horizontal="center" vertical="center" wrapText="1"/>
    </xf>
    <xf numFmtId="49" fontId="2" fillId="35" borderId="140" xfId="0" applyNumberFormat="1" applyFont="1" applyFill="1" applyBorder="1" applyAlignment="1">
      <alignment horizontal="left" vertical="center" indent="1"/>
    </xf>
    <xf numFmtId="0" fontId="2" fillId="35" borderId="137" xfId="0" applyFont="1" applyFill="1" applyBorder="1" applyAlignment="1">
      <alignment vertical="center" wrapText="1"/>
    </xf>
    <xf numFmtId="0" fontId="0" fillId="35" borderId="137" xfId="0" applyFill="1" applyBorder="1"/>
    <xf numFmtId="166" fontId="272" fillId="35" borderId="140" xfId="0" applyNumberFormat="1" applyFont="1" applyFill="1" applyBorder="1"/>
    <xf numFmtId="166" fontId="272" fillId="35" borderId="137" xfId="0" applyNumberFormat="1" applyFont="1" applyFill="1" applyBorder="1"/>
    <xf numFmtId="166" fontId="272" fillId="35" borderId="133" xfId="0" applyNumberFormat="1" applyFont="1" applyFill="1" applyBorder="1"/>
    <xf numFmtId="0" fontId="0" fillId="35" borderId="134" xfId="0" applyFill="1" applyBorder="1"/>
    <xf numFmtId="166" fontId="2" fillId="0" borderId="27" xfId="41053" applyNumberFormat="1" applyFont="1" applyBorder="1"/>
    <xf numFmtId="166" fontId="2" fillId="0" borderId="19" xfId="41053" applyNumberFormat="1" applyFont="1" applyBorder="1"/>
    <xf numFmtId="166" fontId="2" fillId="0" borderId="18" xfId="41053" applyNumberFormat="1" applyFont="1" applyBorder="1"/>
    <xf numFmtId="166" fontId="1" fillId="0" borderId="28" xfId="41053" applyNumberFormat="1" applyBorder="1"/>
    <xf numFmtId="166" fontId="1" fillId="0" borderId="22" xfId="41053" applyNumberFormat="1" applyBorder="1"/>
    <xf numFmtId="166" fontId="1" fillId="0" borderId="21" xfId="41053" applyNumberFormat="1" applyBorder="1"/>
    <xf numFmtId="166" fontId="7" fillId="165" borderId="39" xfId="0" applyNumberFormat="1" applyFont="1" applyFill="1" applyBorder="1"/>
    <xf numFmtId="166" fontId="7" fillId="0" borderId="28" xfId="41053" applyNumberFormat="1" applyFont="1" applyBorder="1"/>
    <xf numFmtId="166" fontId="7" fillId="0" borderId="22" xfId="41053" applyNumberFormat="1" applyFont="1" applyBorder="1"/>
    <xf numFmtId="166" fontId="7" fillId="0" borderId="21" xfId="41053" applyNumberFormat="1" applyFont="1" applyBorder="1"/>
    <xf numFmtId="166" fontId="0" fillId="165" borderId="39" xfId="0" applyNumberFormat="1" applyFill="1" applyBorder="1"/>
    <xf numFmtId="166" fontId="2" fillId="0" borderId="28" xfId="41053" applyNumberFormat="1" applyFont="1" applyBorder="1"/>
    <xf numFmtId="166" fontId="2" fillId="0" borderId="22" xfId="41053" applyNumberFormat="1" applyFont="1" applyBorder="1"/>
    <xf numFmtId="166" fontId="2" fillId="0" borderId="21" xfId="41053" applyNumberFormat="1" applyFont="1" applyBorder="1"/>
    <xf numFmtId="166" fontId="1" fillId="161" borderId="28" xfId="41053" applyNumberFormat="1" applyFill="1" applyBorder="1"/>
    <xf numFmtId="166" fontId="1" fillId="161" borderId="22" xfId="41053" applyNumberFormat="1" applyFill="1" applyBorder="1"/>
    <xf numFmtId="166" fontId="1" fillId="161" borderId="21" xfId="41053" applyNumberFormat="1" applyFill="1" applyBorder="1"/>
    <xf numFmtId="166" fontId="5" fillId="0" borderId="29" xfId="41053" applyNumberFormat="1" applyFont="1" applyBorder="1"/>
    <xf numFmtId="166" fontId="5" fillId="0" borderId="25" xfId="41053" applyNumberFormat="1" applyFont="1" applyBorder="1"/>
    <xf numFmtId="166" fontId="5" fillId="0" borderId="24" xfId="41053" applyNumberFormat="1" applyFont="1" applyBorder="1"/>
    <xf numFmtId="49" fontId="2" fillId="33" borderId="140" xfId="0" applyNumberFormat="1" applyFont="1" applyFill="1" applyBorder="1" applyAlignment="1">
      <alignment horizontal="left" vertical="center" indent="1"/>
    </xf>
    <xf numFmtId="0" fontId="2" fillId="33" borderId="137" xfId="0" applyFont="1" applyFill="1" applyBorder="1" applyAlignment="1">
      <alignment vertical="center" wrapText="1"/>
    </xf>
    <xf numFmtId="0" fontId="7" fillId="33" borderId="137" xfId="30235" applyFont="1" applyFill="1" applyBorder="1"/>
    <xf numFmtId="166" fontId="7" fillId="33" borderId="137" xfId="0" applyNumberFormat="1" applyFont="1" applyFill="1" applyBorder="1"/>
    <xf numFmtId="166" fontId="1" fillId="33" borderId="140" xfId="41053" applyNumberFormat="1" applyFill="1" applyBorder="1"/>
    <xf numFmtId="166" fontId="1" fillId="33" borderId="137" xfId="41053" applyNumberFormat="1" applyFill="1" applyBorder="1"/>
    <xf numFmtId="166" fontId="272" fillId="33" borderId="140" xfId="0" applyNumberFormat="1" applyFont="1" applyFill="1" applyBorder="1"/>
    <xf numFmtId="166" fontId="272" fillId="33" borderId="137" xfId="0" applyNumberFormat="1" applyFont="1" applyFill="1" applyBorder="1"/>
    <xf numFmtId="166" fontId="272" fillId="33" borderId="133" xfId="0" applyNumberFormat="1" applyFont="1" applyFill="1" applyBorder="1"/>
    <xf numFmtId="49" fontId="2" fillId="34" borderId="140" xfId="0" applyNumberFormat="1" applyFont="1" applyFill="1" applyBorder="1" applyAlignment="1">
      <alignment horizontal="left" vertical="center" indent="1"/>
    </xf>
    <xf numFmtId="0" fontId="2" fillId="34" borderId="137" xfId="0" applyFont="1" applyFill="1" applyBorder="1" applyAlignment="1">
      <alignment vertical="center" wrapText="1"/>
    </xf>
    <xf numFmtId="0" fontId="7" fillId="34" borderId="137" xfId="0" applyFont="1" applyFill="1" applyBorder="1"/>
    <xf numFmtId="166" fontId="7" fillId="34" borderId="137" xfId="0" applyNumberFormat="1" applyFont="1" applyFill="1" applyBorder="1"/>
    <xf numFmtId="166" fontId="272" fillId="34" borderId="140" xfId="0" applyNumberFormat="1" applyFont="1" applyFill="1" applyBorder="1"/>
    <xf numFmtId="166" fontId="272" fillId="34" borderId="137" xfId="0" applyNumberFormat="1" applyFont="1" applyFill="1" applyBorder="1"/>
    <xf numFmtId="166" fontId="272" fillId="34" borderId="133" xfId="0" applyNumberFormat="1" applyFont="1" applyFill="1" applyBorder="1"/>
    <xf numFmtId="166" fontId="6" fillId="0" borderId="22" xfId="30235" applyNumberFormat="1" applyFont="1" applyFill="1" applyBorder="1"/>
    <xf numFmtId="166" fontId="6" fillId="0" borderId="23" xfId="30235" applyNumberFormat="1" applyFont="1" applyFill="1" applyBorder="1"/>
    <xf numFmtId="166" fontId="5" fillId="0" borderId="105" xfId="30235" applyNumberFormat="1" applyFont="1" applyFill="1" applyBorder="1"/>
    <xf numFmtId="166" fontId="5" fillId="0" borderId="108" xfId="30235" applyNumberFormat="1" applyFont="1" applyFill="1" applyBorder="1"/>
    <xf numFmtId="0" fontId="0" fillId="0" borderId="138" xfId="0" applyBorder="1"/>
    <xf numFmtId="166" fontId="0" fillId="0" borderId="138" xfId="0" applyNumberFormat="1" applyFill="1" applyBorder="1"/>
    <xf numFmtId="166" fontId="0" fillId="0" borderId="135" xfId="0" applyNumberFormat="1" applyFill="1" applyBorder="1"/>
    <xf numFmtId="0" fontId="0" fillId="0" borderId="136" xfId="0" applyFill="1" applyBorder="1"/>
    <xf numFmtId="0" fontId="0" fillId="0" borderId="135" xfId="0" applyFill="1" applyBorder="1"/>
    <xf numFmtId="0" fontId="0" fillId="0" borderId="138" xfId="0" applyBorder="1" applyAlignment="1">
      <alignment vertical="center" wrapText="1"/>
    </xf>
    <xf numFmtId="0" fontId="2" fillId="35" borderId="140" xfId="0" applyFont="1" applyFill="1" applyBorder="1" applyAlignment="1">
      <alignment horizontal="left" vertical="center" indent="1"/>
    </xf>
    <xf numFmtId="0" fontId="2" fillId="33" borderId="140" xfId="0" applyFont="1" applyFill="1" applyBorder="1" applyAlignment="1">
      <alignment horizontal="left" vertical="center" indent="1"/>
    </xf>
    <xf numFmtId="0" fontId="2" fillId="34" borderId="140" xfId="0" applyFont="1" applyFill="1" applyBorder="1" applyAlignment="1">
      <alignment horizontal="left" vertical="center" indent="1"/>
    </xf>
    <xf numFmtId="166" fontId="0" fillId="0" borderId="138" xfId="0" applyNumberFormat="1" applyBorder="1"/>
    <xf numFmtId="49" fontId="277" fillId="0" borderId="0" xfId="0" applyNumberFormat="1" applyFont="1" applyAlignment="1">
      <alignment horizontal="right"/>
    </xf>
    <xf numFmtId="0" fontId="277" fillId="166" borderId="22" xfId="0" applyFont="1" applyFill="1" applyBorder="1" applyAlignment="1">
      <alignment horizontal="right"/>
    </xf>
    <xf numFmtId="0" fontId="2" fillId="0" borderId="0" xfId="0" applyFont="1" applyAlignment="1">
      <alignment horizontal="right"/>
    </xf>
    <xf numFmtId="166" fontId="2" fillId="0" borderId="0" xfId="0" applyNumberFormat="1" applyFont="1"/>
    <xf numFmtId="49" fontId="7" fillId="0" borderId="0" xfId="0" applyNumberFormat="1" applyFont="1"/>
    <xf numFmtId="0" fontId="7" fillId="0" borderId="0" xfId="0" applyFont="1" applyAlignment="1">
      <alignment horizontal="left" indent="1"/>
    </xf>
    <xf numFmtId="49" fontId="7" fillId="0" borderId="0" xfId="0" applyNumberFormat="1" applyFont="1" applyAlignment="1">
      <alignment horizontal="right"/>
    </xf>
    <xf numFmtId="0" fontId="7" fillId="166" borderId="22" xfId="0" applyFont="1" applyFill="1" applyBorder="1" applyAlignment="1">
      <alignment horizontal="right"/>
    </xf>
    <xf numFmtId="0" fontId="7" fillId="0" borderId="0" xfId="0" applyFont="1" applyAlignment="1">
      <alignment horizontal="left" indent="2"/>
    </xf>
    <xf numFmtId="0" fontId="0" fillId="0" borderId="0" xfId="0" applyAlignment="1">
      <alignment wrapText="1"/>
    </xf>
    <xf numFmtId="0" fontId="12" fillId="167" borderId="0" xfId="32702" applyFill="1"/>
    <xf numFmtId="0" fontId="278" fillId="167" borderId="0" xfId="32702" applyFont="1" applyFill="1"/>
    <xf numFmtId="0" fontId="163" fillId="167" borderId="10" xfId="32702" applyFont="1" applyFill="1" applyBorder="1"/>
    <xf numFmtId="0" fontId="32" fillId="167" borderId="0" xfId="32702" applyFont="1" applyFill="1" applyBorder="1"/>
    <xf numFmtId="0" fontId="279" fillId="167" borderId="10" xfId="44630" quotePrefix="1" applyFont="1" applyFill="1" applyBorder="1" applyAlignment="1">
      <alignment horizontal="center" vertical="center" wrapText="1"/>
    </xf>
    <xf numFmtId="0" fontId="163" fillId="167" borderId="10" xfId="44630" quotePrefix="1" applyFont="1" applyFill="1" applyBorder="1" applyAlignment="1">
      <alignment horizontal="center" vertical="center" wrapText="1"/>
    </xf>
    <xf numFmtId="0" fontId="255" fillId="167" borderId="10" xfId="44630" applyNumberFormat="1" applyFont="1" applyFill="1" applyBorder="1" applyAlignment="1">
      <alignment horizontal="center" vertical="center" wrapText="1"/>
    </xf>
    <xf numFmtId="0" fontId="255" fillId="167" borderId="10" xfId="44630" applyFont="1" applyFill="1" applyBorder="1" applyAlignment="1">
      <alignment horizontal="center" vertical="center" wrapText="1"/>
    </xf>
    <xf numFmtId="0" fontId="255" fillId="167" borderId="10" xfId="44630" quotePrefix="1" applyFont="1" applyFill="1" applyBorder="1" applyAlignment="1">
      <alignment horizontal="center" vertical="center" wrapText="1"/>
    </xf>
    <xf numFmtId="49" fontId="32" fillId="0" borderId="38" xfId="44630" applyNumberFormat="1" applyFont="1" applyFill="1" applyBorder="1" applyAlignment="1">
      <alignment horizontal="left" vertical="center" wrapText="1" indent="1"/>
    </xf>
    <xf numFmtId="0" fontId="32" fillId="167" borderId="10" xfId="44631" quotePrefix="1" applyFont="1" applyBorder="1" applyAlignment="1">
      <alignment horizontal="left" vertical="center" indent="2"/>
    </xf>
    <xf numFmtId="0" fontId="168" fillId="0" borderId="10" xfId="44632" quotePrefix="1" applyNumberFormat="1" applyBorder="1" applyAlignment="1">
      <alignment horizontal="left" vertical="center"/>
    </xf>
    <xf numFmtId="166" fontId="168" fillId="167" borderId="10" xfId="44633" applyNumberFormat="1" applyBorder="1">
      <alignment horizontal="right" vertical="center"/>
    </xf>
    <xf numFmtId="166" fontId="12" fillId="167" borderId="0" xfId="32702" applyNumberFormat="1" applyFill="1"/>
    <xf numFmtId="0" fontId="238" fillId="0" borderId="39" xfId="44630" applyNumberFormat="1" applyFont="1" applyFill="1" applyBorder="1" applyAlignment="1">
      <alignment horizontal="left" vertical="center" wrapText="1" indent="1"/>
    </xf>
    <xf numFmtId="0" fontId="163" fillId="167" borderId="10" xfId="44634" quotePrefix="1" applyBorder="1" applyAlignment="1">
      <alignment horizontal="left" vertical="center" indent="3"/>
    </xf>
    <xf numFmtId="0" fontId="32" fillId="0" borderId="39" xfId="44630" applyNumberFormat="1" applyFont="1" applyFill="1" applyBorder="1" applyAlignment="1">
      <alignment horizontal="left" vertical="center" wrapText="1" indent="1"/>
    </xf>
    <xf numFmtId="0" fontId="32" fillId="167" borderId="10" xfId="44634" quotePrefix="1" applyFont="1" applyBorder="1" applyAlignment="1">
      <alignment horizontal="left" vertical="center" indent="3"/>
    </xf>
    <xf numFmtId="49" fontId="280" fillId="0" borderId="39" xfId="44630" applyNumberFormat="1" applyFont="1" applyFill="1" applyBorder="1" applyAlignment="1">
      <alignment horizontal="left" vertical="center" wrapText="1" indent="1"/>
    </xf>
    <xf numFmtId="0" fontId="32" fillId="167" borderId="10" xfId="44635" quotePrefix="1" applyFont="1" applyBorder="1" applyAlignment="1">
      <alignment horizontal="left" vertical="center" indent="4"/>
    </xf>
    <xf numFmtId="49" fontId="238" fillId="0" borderId="39" xfId="44630" applyNumberFormat="1" applyFont="1" applyFill="1" applyBorder="1" applyAlignment="1">
      <alignment horizontal="left" vertical="center" wrapText="1" indent="1"/>
    </xf>
    <xf numFmtId="0" fontId="163" fillId="167" borderId="10" xfId="44635" quotePrefix="1" applyBorder="1" applyAlignment="1">
      <alignment horizontal="left" vertical="center" indent="5"/>
    </xf>
    <xf numFmtId="49" fontId="280" fillId="0" borderId="39" xfId="44630" applyNumberFormat="1" applyFont="1" applyFill="1" applyBorder="1" applyAlignment="1">
      <alignment horizontal="left" vertical="top" wrapText="1" indent="1"/>
    </xf>
    <xf numFmtId="0" fontId="32" fillId="167" borderId="10" xfId="44635" quotePrefix="1" applyFont="1" applyBorder="1" applyAlignment="1">
      <alignment horizontal="left" vertical="center" wrapText="1" indent="4"/>
    </xf>
    <xf numFmtId="49" fontId="32" fillId="0" borderId="39" xfId="44630" applyNumberFormat="1" applyFont="1" applyFill="1" applyBorder="1" applyAlignment="1">
      <alignment horizontal="left" vertical="center" wrapText="1" indent="1"/>
    </xf>
    <xf numFmtId="166" fontId="12" fillId="159" borderId="0" xfId="32702" applyNumberFormat="1" applyFill="1"/>
    <xf numFmtId="166" fontId="12" fillId="167" borderId="0" xfId="32702" applyNumberFormat="1" applyFont="1" applyFill="1"/>
    <xf numFmtId="0" fontId="12" fillId="167" borderId="0" xfId="32702" applyFont="1" applyFill="1"/>
    <xf numFmtId="166" fontId="12" fillId="159" borderId="0" xfId="32702" applyNumberFormat="1" applyFont="1" applyFill="1"/>
    <xf numFmtId="0" fontId="163" fillId="167" borderId="10" xfId="44635" quotePrefix="1" applyBorder="1" applyAlignment="1">
      <alignment horizontal="left" vertical="center" indent="6"/>
    </xf>
    <xf numFmtId="49" fontId="280" fillId="0" borderId="40" xfId="44630" applyNumberFormat="1" applyFont="1" applyFill="1" applyBorder="1" applyAlignment="1">
      <alignment horizontal="left" vertical="center" wrapText="1" indent="1"/>
    </xf>
    <xf numFmtId="0" fontId="163" fillId="167" borderId="10" xfId="44635" quotePrefix="1" applyBorder="1" applyAlignment="1">
      <alignment horizontal="left" vertical="center" indent="4"/>
    </xf>
    <xf numFmtId="49" fontId="238" fillId="0" borderId="39" xfId="44630" applyNumberFormat="1" applyFont="1" applyFill="1" applyBorder="1" applyAlignment="1">
      <alignment horizontal="left" vertical="top" wrapText="1" indent="1"/>
    </xf>
    <xf numFmtId="0" fontId="163" fillId="167" borderId="10" xfId="44635" quotePrefix="1" applyBorder="1" applyAlignment="1">
      <alignment horizontal="left" vertical="center" wrapText="1" indent="4"/>
    </xf>
    <xf numFmtId="49" fontId="238" fillId="0" borderId="40" xfId="44630" applyNumberFormat="1" applyFont="1" applyFill="1" applyBorder="1" applyAlignment="1">
      <alignment horizontal="left" vertical="center" wrapText="1" indent="1"/>
    </xf>
    <xf numFmtId="166" fontId="272" fillId="163" borderId="31" xfId="0" applyNumberFormat="1" applyFont="1" applyFill="1" applyBorder="1"/>
    <xf numFmtId="166" fontId="272" fillId="163" borderId="32" xfId="0" applyNumberFormat="1" applyFont="1" applyFill="1" applyBorder="1"/>
    <xf numFmtId="166" fontId="272" fillId="163" borderId="22" xfId="0" applyNumberFormat="1" applyFont="1" applyFill="1" applyBorder="1"/>
    <xf numFmtId="166" fontId="272" fillId="163" borderId="23" xfId="0" applyNumberFormat="1" applyFont="1" applyFill="1" applyBorder="1"/>
    <xf numFmtId="0" fontId="0" fillId="0" borderId="0" xfId="0"/>
    <xf numFmtId="0" fontId="0" fillId="0" borderId="0" xfId="0"/>
    <xf numFmtId="0" fontId="281" fillId="0" borderId="0" xfId="0" applyFont="1"/>
    <xf numFmtId="205" fontId="282" fillId="0" borderId="0" xfId="0" applyNumberFormat="1" applyFont="1"/>
    <xf numFmtId="205" fontId="281" fillId="0" borderId="0" xfId="0" applyNumberFormat="1" applyFont="1"/>
    <xf numFmtId="0" fontId="0" fillId="0" borderId="0" xfId="0"/>
    <xf numFmtId="0" fontId="0" fillId="0" borderId="0" xfId="0"/>
    <xf numFmtId="166" fontId="0" fillId="0" borderId="130" xfId="0" applyNumberFormat="1" applyBorder="1"/>
    <xf numFmtId="166" fontId="0" fillId="0" borderId="145" xfId="0" applyNumberFormat="1" applyBorder="1"/>
    <xf numFmtId="166" fontId="0" fillId="0" borderId="128" xfId="0" applyNumberFormat="1" applyBorder="1"/>
    <xf numFmtId="166" fontId="2" fillId="0" borderId="146" xfId="0" applyNumberFormat="1" applyFont="1" applyFill="1" applyBorder="1"/>
    <xf numFmtId="166" fontId="0" fillId="0" borderId="145" xfId="0" applyNumberFormat="1" applyFill="1" applyBorder="1"/>
    <xf numFmtId="166" fontId="7" fillId="0" borderId="145" xfId="0" applyNumberFormat="1" applyFont="1" applyFill="1" applyBorder="1"/>
    <xf numFmtId="166" fontId="2" fillId="0" borderId="145" xfId="0" applyNumberFormat="1" applyFont="1" applyFill="1" applyBorder="1"/>
    <xf numFmtId="166" fontId="5" fillId="0" borderId="128" xfId="0" applyNumberFormat="1" applyFont="1" applyFill="1" applyBorder="1"/>
    <xf numFmtId="166" fontId="7" fillId="0" borderId="147" xfId="0" applyNumberFormat="1" applyFont="1" applyFill="1" applyBorder="1"/>
    <xf numFmtId="166" fontId="5" fillId="0" borderId="145" xfId="0" applyNumberFormat="1" applyFont="1" applyFill="1" applyBorder="1"/>
    <xf numFmtId="166" fontId="6" fillId="0" borderId="145" xfId="30235" applyNumberFormat="1" applyFont="1" applyBorder="1"/>
    <xf numFmtId="166" fontId="5" fillId="0" borderId="129" xfId="30235" applyNumberFormat="1" applyFont="1" applyBorder="1"/>
    <xf numFmtId="166" fontId="0" fillId="0" borderId="126" xfId="0" applyNumberFormat="1" applyBorder="1"/>
    <xf numFmtId="166" fontId="0" fillId="0" borderId="41" xfId="0" applyNumberFormat="1" applyBorder="1"/>
    <xf numFmtId="166" fontId="0" fillId="0" borderId="112" xfId="0" applyNumberFormat="1" applyFill="1" applyBorder="1"/>
    <xf numFmtId="166" fontId="0" fillId="163" borderId="112" xfId="0" applyNumberFormat="1" applyFill="1" applyBorder="1"/>
    <xf numFmtId="166" fontId="0" fillId="0" borderId="0" xfId="0" applyNumberFormat="1" applyBorder="1"/>
    <xf numFmtId="166" fontId="0" fillId="0" borderId="126" xfId="0" applyNumberFormat="1" applyFill="1" applyBorder="1"/>
    <xf numFmtId="166" fontId="0" fillId="0" borderId="124" xfId="0" applyNumberFormat="1" applyFill="1" applyBorder="1"/>
    <xf numFmtId="166" fontId="7" fillId="0" borderId="126" xfId="0" applyNumberFormat="1" applyFont="1" applyFill="1" applyBorder="1"/>
    <xf numFmtId="166" fontId="7" fillId="0" borderId="125" xfId="0" applyNumberFormat="1" applyFont="1" applyFill="1" applyBorder="1"/>
    <xf numFmtId="0" fontId="0" fillId="0" borderId="0" xfId="0"/>
    <xf numFmtId="166" fontId="0" fillId="0" borderId="148" xfId="0" applyNumberFormat="1" applyBorder="1"/>
    <xf numFmtId="166" fontId="0" fillId="0" borderId="149" xfId="0" applyNumberFormat="1" applyBorder="1"/>
    <xf numFmtId="166" fontId="0" fillId="0" borderId="150" xfId="0" applyNumberFormat="1" applyBorder="1"/>
    <xf numFmtId="166" fontId="7" fillId="163" borderId="28" xfId="0" applyNumberFormat="1" applyFont="1" applyFill="1" applyBorder="1"/>
    <xf numFmtId="166" fontId="0" fillId="163" borderId="28" xfId="0" applyNumberFormat="1" applyFill="1" applyBorder="1"/>
    <xf numFmtId="166" fontId="7" fillId="163" borderId="35" xfId="0" applyNumberFormat="1" applyFont="1" applyFill="1" applyBorder="1"/>
    <xf numFmtId="166" fontId="7" fillId="163" borderId="23" xfId="0" applyNumberFormat="1" applyFont="1" applyFill="1" applyBorder="1"/>
    <xf numFmtId="166" fontId="0" fillId="163" borderId="21" xfId="0" applyNumberFormat="1" applyFill="1" applyBorder="1"/>
    <xf numFmtId="166" fontId="0" fillId="0" borderId="21" xfId="0" applyNumberFormat="1" applyFill="1" applyBorder="1"/>
    <xf numFmtId="166" fontId="7" fillId="163" borderId="21" xfId="0" applyNumberFormat="1" applyFont="1" applyFill="1" applyBorder="1"/>
    <xf numFmtId="166" fontId="7" fillId="0" borderId="21" xfId="0" applyNumberFormat="1" applyFont="1" applyFill="1" applyBorder="1"/>
    <xf numFmtId="166" fontId="5" fillId="0" borderId="24" xfId="0" applyNumberFormat="1" applyFont="1" applyFill="1" applyBorder="1"/>
    <xf numFmtId="166" fontId="2" fillId="0" borderId="18" xfId="0" applyNumberFormat="1" applyFont="1" applyFill="1" applyBorder="1"/>
    <xf numFmtId="166" fontId="2" fillId="0" borderId="21" xfId="0" applyNumberFormat="1" applyFont="1" applyFill="1" applyBorder="1"/>
    <xf numFmtId="166" fontId="5" fillId="0" borderId="21" xfId="0" applyNumberFormat="1" applyFont="1" applyFill="1" applyBorder="1"/>
    <xf numFmtId="166" fontId="7" fillId="163" borderId="27" xfId="0" applyNumberFormat="1" applyFont="1" applyFill="1" applyBorder="1"/>
    <xf numFmtId="166" fontId="7" fillId="163" borderId="29" xfId="0" applyNumberFormat="1" applyFont="1" applyFill="1" applyBorder="1"/>
    <xf numFmtId="166" fontId="7" fillId="163" borderId="20" xfId="0" applyNumberFormat="1" applyFont="1" applyFill="1" applyBorder="1"/>
    <xf numFmtId="166" fontId="7" fillId="163" borderId="26" xfId="0" applyNumberFormat="1" applyFont="1" applyFill="1" applyBorder="1"/>
    <xf numFmtId="0" fontId="0" fillId="0" borderId="0" xfId="0" applyBorder="1"/>
    <xf numFmtId="166" fontId="7" fillId="169" borderId="39" xfId="0" applyNumberFormat="1" applyFont="1" applyFill="1" applyBorder="1"/>
    <xf numFmtId="166" fontId="0" fillId="169" borderId="39" xfId="0" applyNumberFormat="1" applyFill="1" applyBorder="1"/>
    <xf numFmtId="166" fontId="0" fillId="163" borderId="25" xfId="0" applyNumberFormat="1" applyFill="1" applyBorder="1"/>
    <xf numFmtId="166" fontId="0" fillId="163" borderId="26" xfId="0" applyNumberFormat="1" applyFill="1" applyBorder="1"/>
    <xf numFmtId="166" fontId="0" fillId="163" borderId="36" xfId="0" applyNumberFormat="1" applyFill="1" applyBorder="1"/>
    <xf numFmtId="166" fontId="272" fillId="0" borderId="138" xfId="0" applyNumberFormat="1" applyFont="1" applyFill="1" applyBorder="1"/>
    <xf numFmtId="166" fontId="0" fillId="0" borderId="136" xfId="0" applyNumberFormat="1" applyFill="1" applyBorder="1"/>
    <xf numFmtId="0" fontId="0" fillId="0" borderId="0" xfId="0"/>
    <xf numFmtId="0" fontId="0" fillId="0" borderId="139" xfId="0" applyBorder="1" applyAlignment="1">
      <alignment horizontal="center" vertical="center" wrapText="1"/>
    </xf>
    <xf numFmtId="0" fontId="0" fillId="0" borderId="11" xfId="0" applyBorder="1" applyAlignment="1">
      <alignment horizontal="center" vertical="center" wrapText="1"/>
    </xf>
    <xf numFmtId="0" fontId="264" fillId="0" borderId="139" xfId="44629" applyBorder="1" applyAlignment="1">
      <alignment horizontal="center" vertical="center" wrapText="1"/>
    </xf>
    <xf numFmtId="0" fontId="264" fillId="0" borderId="11" xfId="44629" applyBorder="1" applyAlignment="1">
      <alignment horizontal="center" vertical="center" wrapText="1"/>
    </xf>
    <xf numFmtId="0" fontId="264" fillId="0" borderId="140" xfId="44629" applyBorder="1" applyAlignment="1">
      <alignment horizontal="center" vertical="center" wrapText="1"/>
    </xf>
    <xf numFmtId="0" fontId="0" fillId="0" borderId="136" xfId="0" applyBorder="1" applyAlignment="1">
      <alignment horizontal="center" vertical="center" wrapText="1"/>
    </xf>
    <xf numFmtId="0" fontId="0" fillId="0" borderId="135" xfId="0" applyBorder="1" applyAlignment="1">
      <alignment horizontal="center" vertical="center" wrapText="1"/>
    </xf>
    <xf numFmtId="0" fontId="272" fillId="0" borderId="136" xfId="0" applyFont="1" applyBorder="1" applyAlignment="1">
      <alignment horizontal="center" vertical="center" wrapText="1"/>
    </xf>
    <xf numFmtId="0" fontId="273" fillId="0" borderId="136" xfId="0" applyFont="1" applyBorder="1" applyAlignment="1">
      <alignment horizontal="center" vertical="center" wrapText="1"/>
    </xf>
    <xf numFmtId="0" fontId="0" fillId="0" borderId="0" xfId="0"/>
    <xf numFmtId="0" fontId="1" fillId="0" borderId="10" xfId="41053" applyBorder="1" applyAlignment="1"/>
    <xf numFmtId="166" fontId="0" fillId="0" borderId="25" xfId="0" applyNumberFormat="1" applyFill="1" applyBorder="1"/>
    <xf numFmtId="0" fontId="1" fillId="0" borderId="136" xfId="41053" applyBorder="1" applyAlignment="1"/>
    <xf numFmtId="203" fontId="1" fillId="0" borderId="15" xfId="41053" applyNumberFormat="1" applyBorder="1"/>
    <xf numFmtId="203" fontId="1" fillId="0" borderId="0" xfId="41053" applyNumberFormat="1" applyBorder="1"/>
    <xf numFmtId="203" fontId="1" fillId="0" borderId="140" xfId="41053" applyNumberFormat="1" applyBorder="1"/>
    <xf numFmtId="203" fontId="1" fillId="0" borderId="137" xfId="41053" applyNumberFormat="1" applyBorder="1"/>
    <xf numFmtId="203" fontId="1" fillId="0" borderId="129" xfId="41053" applyNumberFormat="1" applyBorder="1"/>
    <xf numFmtId="203" fontId="1" fillId="0" borderId="16" xfId="41053" applyNumberFormat="1" applyBorder="1"/>
    <xf numFmtId="166" fontId="1" fillId="0" borderId="137" xfId="41053" applyNumberFormat="1" applyBorder="1"/>
    <xf numFmtId="203" fontId="1" fillId="0" borderId="139" xfId="41053" applyNumberFormat="1" applyBorder="1"/>
    <xf numFmtId="203" fontId="1" fillId="0" borderId="17" xfId="41053" applyNumberFormat="1" applyBorder="1"/>
    <xf numFmtId="203" fontId="1" fillId="0" borderId="11" xfId="41053" applyNumberFormat="1" applyBorder="1"/>
    <xf numFmtId="0" fontId="0" fillId="0" borderId="0" xfId="0"/>
    <xf numFmtId="17" fontId="0" fillId="0" borderId="151" xfId="0" applyNumberFormat="1" applyBorder="1" applyAlignment="1">
      <alignment horizontal="center" vertical="center" wrapText="1"/>
    </xf>
    <xf numFmtId="17" fontId="0" fillId="0" borderId="138" xfId="0" applyNumberFormat="1" applyBorder="1" applyAlignment="1">
      <alignment horizontal="center" vertical="center" wrapText="1"/>
    </xf>
    <xf numFmtId="1" fontId="0" fillId="0" borderId="138" xfId="0" applyNumberFormat="1" applyBorder="1" applyAlignment="1">
      <alignment horizontal="center" vertical="center" wrapText="1"/>
    </xf>
    <xf numFmtId="204" fontId="0" fillId="0" borderId="0" xfId="0" applyNumberFormat="1"/>
    <xf numFmtId="49" fontId="288" fillId="0" borderId="153" xfId="0" applyNumberFormat="1" applyFont="1" applyBorder="1" applyAlignment="1" applyProtection="1">
      <alignment horizontal="left" vertical="top" wrapText="1"/>
      <protection locked="0"/>
    </xf>
    <xf numFmtId="49" fontId="289" fillId="170" borderId="141" xfId="0" applyNumberFormat="1" applyFont="1" applyFill="1" applyBorder="1" applyAlignment="1" applyProtection="1">
      <alignment horizontal="left" vertical="top" wrapText="1" indent="1"/>
      <protection locked="0"/>
    </xf>
    <xf numFmtId="49" fontId="90" fillId="33" borderId="141" xfId="0" applyNumberFormat="1" applyFont="1" applyFill="1" applyBorder="1" applyAlignment="1" applyProtection="1">
      <alignment horizontal="left" vertical="top" wrapText="1" indent="2"/>
      <protection locked="0"/>
    </xf>
    <xf numFmtId="49" fontId="90" fillId="34" borderId="141" xfId="0" applyNumberFormat="1" applyFont="1" applyFill="1" applyBorder="1" applyAlignment="1" applyProtection="1">
      <alignment horizontal="left" vertical="top" wrapText="1" indent="3"/>
      <protection locked="0"/>
    </xf>
    <xf numFmtId="49" fontId="288" fillId="0" borderId="141" xfId="0" applyNumberFormat="1" applyFont="1" applyBorder="1" applyAlignment="1" applyProtection="1">
      <alignment horizontal="left" vertical="top" wrapText="1"/>
      <protection locked="0"/>
    </xf>
    <xf numFmtId="49" fontId="90" fillId="161" borderId="141" xfId="0" applyNumberFormat="1" applyFont="1" applyFill="1" applyBorder="1" applyAlignment="1" applyProtection="1">
      <alignment horizontal="left" vertical="top" wrapText="1" indent="4"/>
      <protection locked="0"/>
    </xf>
    <xf numFmtId="4" fontId="0" fillId="0" borderId="0" xfId="0" applyNumberFormat="1" applyProtection="1">
      <protection locked="0"/>
    </xf>
    <xf numFmtId="166" fontId="258" fillId="170" borderId="10" xfId="40957" applyNumberFormat="1" applyFont="1" applyFill="1" applyBorder="1" applyProtection="1">
      <protection locked="0"/>
    </xf>
    <xf numFmtId="205" fontId="0" fillId="0" borderId="101" xfId="0" applyNumberFormat="1" applyBorder="1" applyAlignment="1" applyProtection="1">
      <alignment vertical="center" wrapText="1"/>
      <protection locked="0"/>
    </xf>
    <xf numFmtId="205" fontId="0" fillId="0" borderId="100" xfId="0" applyNumberFormat="1" applyBorder="1" applyAlignment="1" applyProtection="1">
      <alignment vertical="center" wrapText="1"/>
      <protection locked="0"/>
    </xf>
    <xf numFmtId="205" fontId="0" fillId="0" borderId="99" xfId="0" applyNumberFormat="1" applyBorder="1" applyAlignment="1" applyProtection="1">
      <alignment vertical="center" wrapText="1"/>
      <protection locked="0"/>
    </xf>
    <xf numFmtId="205" fontId="0" fillId="0" borderId="98" xfId="0" applyNumberFormat="1" applyBorder="1" applyAlignment="1" applyProtection="1">
      <alignment vertical="center" wrapText="1"/>
      <protection locked="0"/>
    </xf>
    <xf numFmtId="205" fontId="0" fillId="158" borderId="99" xfId="0" applyNumberFormat="1" applyFill="1" applyBorder="1" applyAlignment="1" applyProtection="1">
      <alignment vertical="center" wrapText="1"/>
      <protection locked="0"/>
    </xf>
    <xf numFmtId="205" fontId="0" fillId="0" borderId="96" xfId="0" applyNumberFormat="1" applyBorder="1" applyAlignment="1" applyProtection="1">
      <alignment vertical="center" wrapText="1"/>
      <protection locked="0"/>
    </xf>
    <xf numFmtId="205" fontId="0" fillId="0" borderId="95" xfId="0" applyNumberFormat="1" applyBorder="1" applyAlignment="1" applyProtection="1">
      <alignment vertical="center" wrapText="1"/>
      <protection locked="0"/>
    </xf>
    <xf numFmtId="204" fontId="0" fillId="0" borderId="0" xfId="0" applyNumberFormat="1" applyProtection="1">
      <protection locked="0"/>
    </xf>
    <xf numFmtId="4" fontId="0" fillId="158" borderId="10" xfId="0" applyNumberFormat="1" applyFill="1" applyBorder="1" applyProtection="1">
      <protection locked="0"/>
    </xf>
    <xf numFmtId="204" fontId="290" fillId="0" borderId="0" xfId="0" applyNumberFormat="1" applyFont="1" applyProtection="1">
      <protection locked="0"/>
    </xf>
    <xf numFmtId="4" fontId="290" fillId="0" borderId="0" xfId="0" applyNumberFormat="1" applyFont="1" applyProtection="1">
      <protection locked="0"/>
    </xf>
    <xf numFmtId="166" fontId="258" fillId="171" borderId="10" xfId="40957" applyNumberFormat="1" applyFont="1" applyFill="1" applyBorder="1" applyProtection="1">
      <protection locked="0"/>
    </xf>
    <xf numFmtId="0" fontId="258" fillId="172" borderId="10" xfId="34809" applyFont="1" applyFill="1" applyBorder="1" applyAlignment="1">
      <alignment horizontal="left" vertical="center" wrapText="1" indent="1"/>
    </xf>
    <xf numFmtId="49" fontId="53" fillId="160" borderId="154" xfId="0" applyNumberFormat="1" applyFont="1" applyFill="1" applyBorder="1" applyAlignment="1" applyProtection="1">
      <alignment horizontal="center" vertical="center" wrapText="1"/>
      <protection locked="0"/>
    </xf>
    <xf numFmtId="0" fontId="291" fillId="0" borderId="0" xfId="0" applyFont="1" applyProtection="1">
      <protection locked="0"/>
    </xf>
    <xf numFmtId="4" fontId="0" fillId="161" borderId="22" xfId="0" applyNumberFormat="1" applyFill="1" applyBorder="1" applyProtection="1">
      <protection locked="0"/>
    </xf>
    <xf numFmtId="0" fontId="53" fillId="160" borderId="94" xfId="0" applyFont="1" applyFill="1" applyBorder="1" applyAlignment="1" applyProtection="1">
      <alignment horizontal="center" vertical="center" wrapText="1"/>
      <protection locked="0"/>
    </xf>
    <xf numFmtId="0" fontId="269" fillId="0" borderId="0" xfId="0" applyFont="1" applyAlignment="1" applyProtection="1">
      <alignment horizontal="center" vertical="center" wrapText="1"/>
      <protection locked="0"/>
    </xf>
    <xf numFmtId="0" fontId="0" fillId="0" borderId="97" xfId="0" applyBorder="1" applyAlignment="1" applyProtection="1">
      <alignment vertical="top" wrapText="1"/>
      <protection locked="0"/>
    </xf>
    <xf numFmtId="0" fontId="0" fillId="0" borderId="136" xfId="0" applyBorder="1" applyAlignment="1">
      <alignment horizontal="center" vertical="center" wrapText="1"/>
    </xf>
    <xf numFmtId="0" fontId="0" fillId="0" borderId="138" xfId="0" applyBorder="1" applyAlignment="1">
      <alignment horizontal="center" vertical="center" wrapText="1"/>
    </xf>
    <xf numFmtId="0" fontId="5" fillId="0" borderId="0" xfId="0" applyFont="1" applyFill="1" applyBorder="1" applyAlignment="1">
      <alignment horizontal="center" vertical="center" wrapText="1"/>
    </xf>
    <xf numFmtId="0" fontId="0" fillId="0" borderId="135" xfId="0" applyBorder="1" applyAlignment="1">
      <alignment horizontal="center" vertical="center" wrapText="1"/>
    </xf>
    <xf numFmtId="0" fontId="0" fillId="0" borderId="139" xfId="0" applyBorder="1" applyAlignment="1">
      <alignment horizontal="center" vertical="center" wrapText="1"/>
    </xf>
    <xf numFmtId="0" fontId="0" fillId="0" borderId="11" xfId="0" applyBorder="1" applyAlignment="1">
      <alignment horizontal="center" vertical="center" wrapText="1"/>
    </xf>
    <xf numFmtId="0" fontId="2" fillId="0" borderId="136" xfId="0" applyFont="1" applyBorder="1" applyAlignment="1">
      <alignment horizontal="center" vertical="center" wrapText="1"/>
    </xf>
    <xf numFmtId="0" fontId="2" fillId="0" borderId="135" xfId="0" applyFont="1" applyBorder="1" applyAlignment="1">
      <alignment horizontal="center" vertical="center" wrapText="1"/>
    </xf>
    <xf numFmtId="0" fontId="5" fillId="0" borderId="15" xfId="0" applyFont="1" applyFill="1" applyBorder="1" applyAlignment="1">
      <alignment horizontal="center" vertical="center" wrapText="1"/>
    </xf>
    <xf numFmtId="0" fontId="272" fillId="0" borderId="139" xfId="0" applyFont="1" applyBorder="1" applyAlignment="1">
      <alignment horizontal="center" vertical="center" wrapText="1"/>
    </xf>
    <xf numFmtId="0" fontId="272" fillId="0" borderId="11" xfId="0" applyFont="1" applyBorder="1" applyAlignment="1">
      <alignment horizontal="center" vertical="center" wrapText="1"/>
    </xf>
    <xf numFmtId="0" fontId="273" fillId="0" borderId="136" xfId="0" applyFont="1" applyBorder="1" applyAlignment="1">
      <alignment horizontal="center" vertical="center" wrapText="1"/>
    </xf>
    <xf numFmtId="0" fontId="273" fillId="0" borderId="135" xfId="0" applyFont="1" applyBorder="1" applyAlignment="1">
      <alignment horizontal="center" vertical="center" wrapText="1"/>
    </xf>
    <xf numFmtId="0" fontId="0" fillId="0" borderId="136" xfId="0" applyFont="1" applyBorder="1" applyAlignment="1">
      <alignment horizontal="center" vertical="center" wrapText="1"/>
    </xf>
    <xf numFmtId="0" fontId="0" fillId="0" borderId="135" xfId="0" applyFont="1" applyBorder="1" applyAlignment="1">
      <alignment horizontal="center" vertical="center" wrapText="1"/>
    </xf>
    <xf numFmtId="0" fontId="5" fillId="0" borderId="139" xfId="0" applyFont="1" applyBorder="1" applyAlignment="1">
      <alignment horizontal="center" vertical="center" wrapText="1"/>
    </xf>
    <xf numFmtId="0" fontId="5" fillId="0" borderId="11" xfId="0" applyFont="1" applyBorder="1" applyAlignment="1">
      <alignment horizontal="center" vertical="center" wrapText="1"/>
    </xf>
    <xf numFmtId="0" fontId="2" fillId="0" borderId="15" xfId="0" applyFont="1" applyFill="1" applyBorder="1" applyAlignment="1">
      <alignment horizontal="center" wrapText="1"/>
    </xf>
    <xf numFmtId="0" fontId="272" fillId="0" borderId="136" xfId="0" applyFont="1" applyBorder="1" applyAlignment="1">
      <alignment horizontal="center" vertical="center" wrapText="1"/>
    </xf>
    <xf numFmtId="0" fontId="272" fillId="0" borderId="135" xfId="0" applyFont="1" applyBorder="1" applyAlignment="1">
      <alignment horizontal="center" vertical="center" wrapText="1"/>
    </xf>
    <xf numFmtId="0" fontId="0" fillId="0" borderId="131" xfId="0" applyBorder="1" applyAlignment="1">
      <alignment horizontal="center" vertical="center" wrapText="1"/>
    </xf>
    <xf numFmtId="0" fontId="0" fillId="0" borderId="104" xfId="0" applyBorder="1" applyAlignment="1">
      <alignment horizontal="center" vertical="center" wrapText="1"/>
    </xf>
    <xf numFmtId="0" fontId="0" fillId="0" borderId="134" xfId="0" applyBorder="1" applyAlignment="1">
      <alignment horizontal="center" vertical="center" wrapText="1"/>
    </xf>
    <xf numFmtId="0" fontId="0" fillId="0" borderId="108" xfId="0" applyBorder="1" applyAlignment="1">
      <alignment horizontal="center" vertical="center" wrapText="1"/>
    </xf>
    <xf numFmtId="0" fontId="276" fillId="0" borderId="139" xfId="44629" applyFont="1" applyFill="1" applyBorder="1" applyAlignment="1">
      <alignment horizontal="center" vertical="center" wrapText="1"/>
    </xf>
    <xf numFmtId="0" fontId="276" fillId="0" borderId="11" xfId="44629" applyFont="1" applyFill="1" applyBorder="1" applyAlignment="1">
      <alignment horizontal="center" vertical="center" wrapText="1"/>
    </xf>
    <xf numFmtId="0" fontId="5" fillId="161" borderId="139" xfId="0" applyFont="1" applyFill="1" applyBorder="1" applyAlignment="1">
      <alignment horizontal="center" vertical="center" wrapText="1"/>
    </xf>
    <xf numFmtId="0" fontId="5" fillId="161" borderId="11" xfId="0" applyFont="1" applyFill="1" applyBorder="1" applyAlignment="1">
      <alignment horizontal="center" vertical="center" wrapText="1"/>
    </xf>
    <xf numFmtId="0" fontId="283" fillId="0" borderId="140" xfId="44629" applyFont="1" applyFill="1" applyBorder="1" applyAlignment="1">
      <alignment horizontal="center" vertical="center" wrapText="1"/>
    </xf>
    <xf numFmtId="0" fontId="283" fillId="0" borderId="129" xfId="44629" applyFont="1" applyFill="1" applyBorder="1" applyAlignment="1">
      <alignment horizontal="center" vertical="center" wrapText="1"/>
    </xf>
    <xf numFmtId="0" fontId="284" fillId="168" borderId="139" xfId="44629" applyFont="1" applyFill="1" applyBorder="1" applyAlignment="1">
      <alignment horizontal="center" vertical="center" wrapText="1"/>
    </xf>
    <xf numFmtId="0" fontId="284" fillId="168" borderId="11" xfId="44629" applyFont="1" applyFill="1" applyBorder="1" applyAlignment="1">
      <alignment horizontal="center" vertical="center" wrapText="1"/>
    </xf>
    <xf numFmtId="0" fontId="283" fillId="0" borderId="139" xfId="44629" applyFont="1" applyFill="1" applyBorder="1" applyAlignment="1">
      <alignment horizontal="center" vertical="center" wrapText="1"/>
    </xf>
    <xf numFmtId="0" fontId="283" fillId="0" borderId="11" xfId="44629" applyFont="1" applyFill="1" applyBorder="1" applyAlignment="1">
      <alignment horizontal="center" vertical="center" wrapText="1"/>
    </xf>
    <xf numFmtId="0" fontId="264" fillId="0" borderId="139" xfId="44629" applyBorder="1" applyAlignment="1">
      <alignment horizontal="center" vertical="center" wrapText="1"/>
    </xf>
    <xf numFmtId="0" fontId="264" fillId="0" borderId="11" xfId="44629" applyBorder="1" applyAlignment="1">
      <alignment horizontal="center" vertical="center" wrapText="1"/>
    </xf>
    <xf numFmtId="0" fontId="264" fillId="0" borderId="140" xfId="44629" applyBorder="1" applyAlignment="1">
      <alignment horizontal="center" vertical="center" wrapText="1"/>
    </xf>
    <xf numFmtId="0" fontId="264" fillId="0" borderId="129" xfId="44629" applyBorder="1" applyAlignment="1">
      <alignment horizontal="center" vertical="center" wrapText="1"/>
    </xf>
    <xf numFmtId="0" fontId="0" fillId="0" borderId="139" xfId="0" applyFont="1" applyBorder="1" applyAlignment="1">
      <alignment horizontal="center" vertical="center" wrapText="1"/>
    </xf>
    <xf numFmtId="0" fontId="0" fillId="0" borderId="11" xfId="0" applyFont="1" applyBorder="1" applyAlignment="1">
      <alignment horizontal="center" vertical="center" wrapText="1"/>
    </xf>
    <xf numFmtId="0" fontId="1" fillId="0" borderId="136" xfId="41053" applyBorder="1" applyAlignment="1">
      <alignment horizontal="center"/>
    </xf>
    <xf numFmtId="0" fontId="1" fillId="0" borderId="138" xfId="41053" applyBorder="1" applyAlignment="1">
      <alignment horizontal="center"/>
    </xf>
    <xf numFmtId="0" fontId="1" fillId="0" borderId="135" xfId="41053" applyBorder="1" applyAlignment="1">
      <alignment horizontal="center"/>
    </xf>
    <xf numFmtId="0" fontId="286" fillId="168" borderId="137" xfId="44629" applyFont="1" applyFill="1" applyBorder="1" applyAlignment="1">
      <alignment horizontal="center" vertical="center" wrapText="1"/>
    </xf>
    <xf numFmtId="0" fontId="286" fillId="168" borderId="16" xfId="44629" applyFont="1" applyFill="1" applyBorder="1" applyAlignment="1">
      <alignment horizontal="center" vertical="center" wrapText="1"/>
    </xf>
    <xf numFmtId="0" fontId="286" fillId="168" borderId="140" xfId="44629" applyFont="1" applyFill="1" applyBorder="1" applyAlignment="1">
      <alignment horizontal="center" vertical="center" wrapText="1"/>
    </xf>
    <xf numFmtId="0" fontId="286" fillId="168" borderId="129" xfId="44629" applyFont="1" applyFill="1" applyBorder="1" applyAlignment="1">
      <alignment horizontal="center" vertical="center" wrapText="1"/>
    </xf>
    <xf numFmtId="0" fontId="277" fillId="159" borderId="139" xfId="0" applyFont="1" applyFill="1" applyBorder="1" applyAlignment="1">
      <alignment horizontal="center" vertical="center" wrapText="1"/>
    </xf>
    <xf numFmtId="0" fontId="277" fillId="159" borderId="11" xfId="0" applyFont="1" applyFill="1" applyBorder="1" applyAlignment="1">
      <alignment horizontal="center" vertical="center" wrapText="1"/>
    </xf>
    <xf numFmtId="49" fontId="53" fillId="160" borderId="94" xfId="0" applyNumberFormat="1" applyFont="1" applyFill="1" applyBorder="1" applyAlignment="1" applyProtection="1">
      <alignment horizontal="center" vertical="center" wrapText="1"/>
      <protection locked="0"/>
    </xf>
    <xf numFmtId="0" fontId="53" fillId="160" borderId="94" xfId="0" applyFont="1" applyFill="1" applyBorder="1" applyAlignment="1" applyProtection="1">
      <alignment horizontal="center" vertical="center" wrapText="1"/>
      <protection locked="0"/>
    </xf>
    <xf numFmtId="0" fontId="53" fillId="160" borderId="152" xfId="0" applyFont="1" applyFill="1" applyBorder="1" applyAlignment="1" applyProtection="1">
      <alignment horizontal="center" vertical="center" wrapText="1"/>
      <protection locked="0"/>
    </xf>
    <xf numFmtId="0" fontId="269" fillId="0" borderId="0" xfId="0" applyFont="1" applyAlignment="1" applyProtection="1">
      <alignment horizontal="center" vertical="center" wrapText="1"/>
      <protection locked="0"/>
    </xf>
    <xf numFmtId="0" fontId="163" fillId="167" borderId="139" xfId="44630" quotePrefix="1" applyFont="1" applyFill="1" applyBorder="1" applyAlignment="1">
      <alignment horizontal="center" vertical="center" wrapText="1"/>
    </xf>
    <xf numFmtId="0" fontId="163" fillId="167" borderId="11" xfId="44630" quotePrefix="1" applyFont="1" applyFill="1" applyBorder="1" applyAlignment="1">
      <alignment horizontal="center" vertical="center" wrapText="1"/>
    </xf>
    <xf numFmtId="0" fontId="279" fillId="167" borderId="136" xfId="44630" applyFont="1" applyFill="1" applyBorder="1" applyAlignment="1">
      <alignment horizontal="center" vertical="center" wrapText="1"/>
    </xf>
    <xf numFmtId="0" fontId="279" fillId="167" borderId="138" xfId="44630" applyFont="1" applyFill="1" applyBorder="1" applyAlignment="1">
      <alignment horizontal="center" vertical="center" wrapText="1"/>
    </xf>
    <xf numFmtId="0" fontId="279" fillId="167" borderId="135" xfId="44630" applyFont="1" applyFill="1" applyBorder="1" applyAlignment="1">
      <alignment horizontal="center" vertical="center" wrapText="1"/>
    </xf>
    <xf numFmtId="0" fontId="163" fillId="167" borderId="136" xfId="44630" quotePrefix="1" applyFont="1" applyFill="1" applyBorder="1" applyAlignment="1">
      <alignment horizontal="center" vertical="center" wrapText="1"/>
    </xf>
    <xf numFmtId="0" fontId="163" fillId="167" borderId="138" xfId="44630" quotePrefix="1" applyFont="1" applyFill="1" applyBorder="1" applyAlignment="1">
      <alignment horizontal="center" vertical="center" wrapText="1"/>
    </xf>
    <xf numFmtId="0" fontId="163" fillId="167" borderId="135" xfId="44630" quotePrefix="1" applyFont="1" applyFill="1" applyBorder="1" applyAlignment="1">
      <alignment horizontal="center" vertical="center" wrapText="1"/>
    </xf>
    <xf numFmtId="0" fontId="163" fillId="167" borderId="139" xfId="44630" applyFont="1" applyFill="1" applyBorder="1" applyAlignment="1">
      <alignment horizontal="center" vertical="center" wrapText="1"/>
    </xf>
    <xf numFmtId="0" fontId="163" fillId="167" borderId="17" xfId="44630" applyFont="1" applyFill="1" applyBorder="1" applyAlignment="1">
      <alignment horizontal="center" vertical="center" wrapText="1"/>
    </xf>
    <xf numFmtId="0" fontId="163" fillId="167" borderId="11" xfId="44630" applyFont="1" applyFill="1" applyBorder="1" applyAlignment="1">
      <alignment horizontal="center" vertical="center" wrapText="1"/>
    </xf>
    <xf numFmtId="0" fontId="32" fillId="167" borderId="136" xfId="44630" applyFont="1" applyFill="1" applyBorder="1" applyAlignment="1">
      <alignment horizontal="center" vertical="center" wrapText="1"/>
    </xf>
    <xf numFmtId="0" fontId="32" fillId="167" borderId="138" xfId="44630" applyFont="1" applyFill="1" applyBorder="1" applyAlignment="1">
      <alignment horizontal="center" vertical="center" wrapText="1"/>
    </xf>
    <xf numFmtId="0" fontId="32" fillId="167" borderId="135" xfId="44630" applyFont="1" applyFill="1" applyBorder="1" applyAlignment="1">
      <alignment horizontal="center" vertical="center" wrapText="1"/>
    </xf>
    <xf numFmtId="0" fontId="279" fillId="167" borderId="140" xfId="44630" applyFont="1" applyFill="1" applyBorder="1" applyAlignment="1">
      <alignment horizontal="center" vertical="center" wrapText="1"/>
    </xf>
    <xf numFmtId="0" fontId="279" fillId="167" borderId="137" xfId="44630" applyFont="1" applyFill="1" applyBorder="1" applyAlignment="1">
      <alignment horizontal="center" vertical="center" wrapText="1"/>
    </xf>
    <xf numFmtId="0" fontId="279" fillId="167" borderId="133" xfId="44630" applyFont="1" applyFill="1" applyBorder="1" applyAlignment="1">
      <alignment horizontal="center" vertical="center" wrapText="1"/>
    </xf>
    <xf numFmtId="0" fontId="279" fillId="167" borderId="129" xfId="44630" applyFont="1" applyFill="1" applyBorder="1" applyAlignment="1">
      <alignment horizontal="center" vertical="center" wrapText="1"/>
    </xf>
    <xf numFmtId="0" fontId="279" fillId="167" borderId="16" xfId="44630" applyFont="1" applyFill="1" applyBorder="1" applyAlignment="1">
      <alignment horizontal="center" vertical="center" wrapText="1"/>
    </xf>
    <xf numFmtId="0" fontId="279" fillId="167" borderId="144" xfId="44630" applyFont="1" applyFill="1" applyBorder="1" applyAlignment="1">
      <alignment horizontal="center" vertical="center" wrapText="1"/>
    </xf>
    <xf numFmtId="0" fontId="163" fillId="167" borderId="10" xfId="32702" applyFont="1" applyFill="1" applyBorder="1" applyAlignment="1">
      <alignment horizontal="left"/>
    </xf>
    <xf numFmtId="0" fontId="163" fillId="167" borderId="136" xfId="32702" quotePrefix="1" applyFont="1" applyFill="1" applyBorder="1" applyAlignment="1">
      <alignment horizontal="left"/>
    </xf>
    <xf numFmtId="0" fontId="163" fillId="167" borderId="138" xfId="32702" quotePrefix="1" applyFont="1" applyFill="1" applyBorder="1" applyAlignment="1">
      <alignment horizontal="left"/>
    </xf>
    <xf numFmtId="0" fontId="163" fillId="167" borderId="135" xfId="32702" quotePrefix="1" applyFont="1" applyFill="1" applyBorder="1" applyAlignment="1">
      <alignment horizontal="left"/>
    </xf>
    <xf numFmtId="0" fontId="12" fillId="167" borderId="138" xfId="32702" applyFill="1" applyBorder="1" applyAlignment="1">
      <alignment horizontal="left"/>
    </xf>
    <xf numFmtId="0" fontId="12" fillId="167" borderId="135" xfId="32702" applyFill="1" applyBorder="1" applyAlignment="1">
      <alignment horizontal="left"/>
    </xf>
    <xf numFmtId="0" fontId="163" fillId="167" borderId="136" xfId="32702" applyFont="1" applyFill="1" applyBorder="1" applyAlignment="1">
      <alignment horizontal="left"/>
    </xf>
    <xf numFmtId="0" fontId="163" fillId="167" borderId="139" xfId="44630" applyNumberFormat="1" applyFont="1" applyFill="1" applyBorder="1" applyAlignment="1">
      <alignment horizontal="center" vertical="center" wrapText="1"/>
    </xf>
    <xf numFmtId="0" fontId="163" fillId="167" borderId="17" xfId="44630" applyNumberFormat="1" applyFont="1" applyFill="1" applyBorder="1" applyAlignment="1">
      <alignment horizontal="center" vertical="center" wrapText="1"/>
    </xf>
    <xf numFmtId="0" fontId="163" fillId="167" borderId="11" xfId="44630" applyNumberFormat="1" applyFont="1" applyFill="1" applyBorder="1" applyAlignment="1">
      <alignment horizontal="center" vertical="center" wrapText="1"/>
    </xf>
    <xf numFmtId="0" fontId="32" fillId="167" borderId="139" xfId="44630" applyFont="1" applyFill="1" applyBorder="1" applyAlignment="1">
      <alignment horizontal="center" vertical="center" wrapText="1"/>
    </xf>
    <xf numFmtId="0" fontId="32" fillId="167" borderId="17" xfId="44630" applyFont="1" applyFill="1" applyBorder="1" applyAlignment="1">
      <alignment horizontal="center" vertical="center" wrapText="1"/>
    </xf>
    <xf numFmtId="0" fontId="32" fillId="167" borderId="11" xfId="44630" applyFont="1" applyFill="1" applyBorder="1" applyAlignment="1">
      <alignment horizontal="center" vertical="center" wrapText="1"/>
    </xf>
    <xf numFmtId="0" fontId="255" fillId="167" borderId="139" xfId="44630" applyFont="1" applyFill="1" applyBorder="1" applyAlignment="1">
      <alignment horizontal="center" vertical="center" wrapText="1"/>
    </xf>
    <xf numFmtId="0" fontId="255" fillId="167" borderId="17" xfId="44630" applyFont="1" applyFill="1" applyBorder="1" applyAlignment="1">
      <alignment horizontal="center" vertical="center" wrapText="1"/>
    </xf>
    <xf numFmtId="0" fontId="255" fillId="167" borderId="11" xfId="44630" applyFont="1" applyFill="1" applyBorder="1" applyAlignment="1">
      <alignment horizontal="center" vertical="center" wrapText="1"/>
    </xf>
    <xf numFmtId="0" fontId="0" fillId="0" borderId="0" xfId="0" applyAlignment="1">
      <alignment horizontal="left"/>
    </xf>
    <xf numFmtId="0" fontId="0" fillId="0" borderId="0" xfId="0"/>
    <xf numFmtId="49" fontId="53" fillId="160" borderId="155" xfId="0" applyNumberFormat="1" applyFont="1" applyFill="1" applyBorder="1" applyAlignment="1" applyProtection="1">
      <alignment horizontal="center" vertical="center" wrapText="1"/>
      <protection locked="0"/>
    </xf>
    <xf numFmtId="49" fontId="53" fillId="160" borderId="103" xfId="0" applyNumberFormat="1" applyFont="1" applyFill="1" applyBorder="1" applyAlignment="1" applyProtection="1">
      <alignment horizontal="center" vertical="center" wrapText="1"/>
      <protection locked="0"/>
    </xf>
    <xf numFmtId="49" fontId="53" fillId="160" borderId="156" xfId="0" applyNumberFormat="1" applyFont="1" applyFill="1" applyBorder="1" applyAlignment="1" applyProtection="1">
      <alignment horizontal="center" vertical="center" wrapText="1"/>
      <protection locked="0"/>
    </xf>
  </cellXfs>
  <cellStyles count="44636">
    <cellStyle name=" 1" xfId="2"/>
    <cellStyle name=" 1 2" xfId="3"/>
    <cellStyle name=" 1_Аренда квартир 2012 испр." xfId="4"/>
    <cellStyle name=" 10" xfId="5"/>
    <cellStyle name=" 11" xfId="6"/>
    <cellStyle name=" 12" xfId="7"/>
    <cellStyle name=" 13" xfId="8"/>
    <cellStyle name=" 14" xfId="9"/>
    <cellStyle name=" 15" xfId="10"/>
    <cellStyle name=" 2" xfId="11"/>
    <cellStyle name=" 3" xfId="12"/>
    <cellStyle name=" 4" xfId="13"/>
    <cellStyle name=" 5" xfId="14"/>
    <cellStyle name=" 6" xfId="15"/>
    <cellStyle name=" 7" xfId="16"/>
    <cellStyle name=" 8" xfId="17"/>
    <cellStyle name=" 9" xfId="18"/>
    <cellStyle name="%" xfId="19"/>
    <cellStyle name="% 2" xfId="20"/>
    <cellStyle name="% 2 2" xfId="21"/>
    <cellStyle name="% 2 2 2" xfId="22"/>
    <cellStyle name="% 2 3" xfId="23"/>
    <cellStyle name="% 2 4" xfId="24"/>
    <cellStyle name="% 2_Аренда квартир 2012 испр." xfId="25"/>
    <cellStyle name="% 3" xfId="26"/>
    <cellStyle name="% 4" xfId="27"/>
    <cellStyle name="%_Амортизация 2011 поправлена" xfId="28"/>
    <cellStyle name="%_Амортизация 2011 поправлена 2" xfId="29"/>
    <cellStyle name="%_Амортизация 2011 поправлена 3" xfId="30"/>
    <cellStyle name="%_Амортизация 2011 поправлена 4" xfId="31"/>
    <cellStyle name="%_Амортизация 2011 поправлена_Амортизация и налог на имущество 2012_01.11.11" xfId="32"/>
    <cellStyle name="%_Амортизация 2011 поправлена_Аренда квартир 2012 испр." xfId="33"/>
    <cellStyle name="%_Амортизация 2011 поправлена_Аренда_2012_1 лист" xfId="34"/>
    <cellStyle name="%_Амортизация 2011 поправлена_Другие расходы 2012_31.10.11" xfId="35"/>
    <cellStyle name="%_Амортизация 2011 поправлена_Командировки 2012_31.10.11" xfId="36"/>
    <cellStyle name="%_Амортизация 2011 поправлена_Лист1" xfId="37"/>
    <cellStyle name="%_Амортизация 2011 поправлена_Услуги стороннего транспорта_28.11.11" xfId="38"/>
    <cellStyle name="%_Амортизация и налог на имущество 2012_01.11.11" xfId="39"/>
    <cellStyle name="%_Амортизация и налог на имущество 2012_01.11.11 2" xfId="40"/>
    <cellStyle name="%_Аренда квартир 2012 испр." xfId="41"/>
    <cellStyle name="%_Аренда прочая_2012" xfId="42"/>
    <cellStyle name="%_Аренда_2012_1 лист" xfId="43"/>
    <cellStyle name="%_БДР 2011_Замахина_расшифровки" xfId="44"/>
    <cellStyle name="%_БДР 2011_Замахина_расшифровки 2" xfId="45"/>
    <cellStyle name="%_БДР 2011_Замахина_расшифровки 3" xfId="46"/>
    <cellStyle name="%_БДР 2011_Замахина_расшифровки 4" xfId="47"/>
    <cellStyle name="%_БДР 2011_Замахина_расшифровки 5" xfId="48"/>
    <cellStyle name="%_БДР 2011_Замахина_расшифровки_Аренда квартир 2012 испр." xfId="49"/>
    <cellStyle name="%_БДР 2011_Замахина_расшифровки_Аренда_2012_1 лист" xfId="50"/>
    <cellStyle name="%_БДР 2011_Замахина_расшифровки_Книга1 (23)" xfId="51"/>
    <cellStyle name="%_БДР 2011_Замахина_расшифровки_Книга1 (23) 2" xfId="52"/>
    <cellStyle name="%_БДР 2011_Замахина_расшифровки_Книга1 (23) 3" xfId="53"/>
    <cellStyle name="%_БДР 2011_Замахина_расшифровки_Книга1 (23) 4" xfId="54"/>
    <cellStyle name="%_БДР 2011_Замахина_расшифровки_Книга1 (23)_Аренда квартир 2012 испр." xfId="55"/>
    <cellStyle name="%_БДР 2011_Замахина_расшифровки_Книга1 (23)_Аренда_2012_1 лист" xfId="56"/>
    <cellStyle name="%_БДР 2011_Замахина_расшифровки_Книга1 (23)_Лист1" xfId="57"/>
    <cellStyle name="%_БДР 2011_Замахина_расшифровки_Книга1 (23)_Услуги стороннего транспорта_28.11.11" xfId="58"/>
    <cellStyle name="%_БДР 2011_Замахина_расшифровки_Лист1" xfId="59"/>
    <cellStyle name="%_БДР 2011_Замахина_расшифровки_Налоги 2011_корректировка ПРИБЫЛЬ уточнить" xfId="60"/>
    <cellStyle name="%_БДР 2011_Замахина_расшифровки_Налоги 2011_корректировка ПРИБЫЛЬ уточнить 2" xfId="61"/>
    <cellStyle name="%_БДР 2011_Замахина_расшифровки_Представительские расходы" xfId="62"/>
    <cellStyle name="%_БДР 2011_Замахина_расшифровки_Расшифровки по корректировке 2011_НОВ_ПОСЛ_РЕКЛАМА" xfId="63"/>
    <cellStyle name="%_БДР 2011_Замахина_расшифровки_Расшифровки по корректировке 2011_НОВ_ПОСЛ_РЕКЛАМА 2" xfId="64"/>
    <cellStyle name="%_БДР 2011_Замахина_расшифровки_Техническое обслуживание" xfId="65"/>
    <cellStyle name="%_БДР 2011_Замахина_расшифровки_Услуги связи в ДИС" xfId="66"/>
    <cellStyle name="%_БДР 2011_Замахина_расшифровки_Услуги связи в ДИС 2" xfId="67"/>
    <cellStyle name="%_БДР 2011_Замахина_расшифровки_Услуги связи в ДИС 3" xfId="68"/>
    <cellStyle name="%_БДР 2011_Замахина_расшифровки_Услуги связи в ДИС 4" xfId="69"/>
    <cellStyle name="%_БДР 2011_Замахина_расшифровки_Услуги связи в ДИС_Аренда квартир 2012 испр." xfId="70"/>
    <cellStyle name="%_БДР 2011_Замахина_расшифровки_Услуги связи в ДИС_Аренда_2012_1 лист" xfId="71"/>
    <cellStyle name="%_БДР 2011_Замахина_расшифровки_Услуги связи в ДИС_Лист1" xfId="72"/>
    <cellStyle name="%_БДР 2011_Замахина_расшифровки_Услуги связи в ДИС_Услуги стороннего транспорта_28.11.11" xfId="73"/>
    <cellStyle name="%_БДР 2011_Замахина_расшифровки_Услуги стороннего транспорта_28.11.11" xfId="74"/>
    <cellStyle name="%_Бюджет 2011 Восток согласовано ДИС_Таня" xfId="75"/>
    <cellStyle name="%_Бюджет 2011 Восток согласовано ДИС_Таня 2" xfId="76"/>
    <cellStyle name="%_Бюджет 2011 Восток согласовано ДИС_Таня 3" xfId="77"/>
    <cellStyle name="%_Бюджет 2011 Восток согласовано ДИС_Таня 4" xfId="78"/>
    <cellStyle name="%_Бюджет 2011 Восток согласовано ДИС_Таня_Аренда квартир 2012 испр." xfId="79"/>
    <cellStyle name="%_Бюджет 2011 Восток согласовано ДИС_Таня_Аренда_2012_1 лист" xfId="80"/>
    <cellStyle name="%_Бюджет 2011 Восток согласовано ДИС_Таня_БДР 2011_Замахина_расшифровки" xfId="81"/>
    <cellStyle name="%_Бюджет 2011 Восток согласовано ДИС_Таня_БДР 2011_Замахина_расшифровки 2" xfId="82"/>
    <cellStyle name="%_Бюджет 2011 Восток согласовано ДИС_Таня_БДР 2011_Замахина_расшифровки 3" xfId="83"/>
    <cellStyle name="%_Бюджет 2011 Восток согласовано ДИС_Таня_БДР 2011_Замахина_расшифровки 4" xfId="84"/>
    <cellStyle name="%_Бюджет 2011 Восток согласовано ДИС_Таня_БДР 2011_Замахина_расшифровки 5" xfId="85"/>
    <cellStyle name="%_Бюджет 2011 Восток согласовано ДИС_Таня_БДР 2011_Замахина_расшифровки_Аренда квартир 2012 испр." xfId="86"/>
    <cellStyle name="%_Бюджет 2011 Восток согласовано ДИС_Таня_БДР 2011_Замахина_расшифровки_Аренда_2012_1 лист" xfId="87"/>
    <cellStyle name="%_Бюджет 2011 Восток согласовано ДИС_Таня_БДР 2011_Замахина_расшифровки_Книга1 (23)" xfId="88"/>
    <cellStyle name="%_Бюджет 2011 Восток согласовано ДИС_Таня_БДР 2011_Замахина_расшифровки_Книга1 (23) 2" xfId="89"/>
    <cellStyle name="%_Бюджет 2011 Восток согласовано ДИС_Таня_БДР 2011_Замахина_расшифровки_Книга1 (23) 3" xfId="90"/>
    <cellStyle name="%_Бюджет 2011 Восток согласовано ДИС_Таня_БДР 2011_Замахина_расшифровки_Книга1 (23) 4" xfId="91"/>
    <cellStyle name="%_Бюджет 2011 Восток согласовано ДИС_Таня_БДР 2011_Замахина_расшифровки_Книга1 (23)_Аренда квартир 2012 испр." xfId="92"/>
    <cellStyle name="%_Бюджет 2011 Восток согласовано ДИС_Таня_БДР 2011_Замахина_расшифровки_Книга1 (23)_Аренда_2012_1 лист" xfId="93"/>
    <cellStyle name="%_Бюджет 2011 Восток согласовано ДИС_Таня_БДР 2011_Замахина_расшифровки_Книга1 (23)_Лист1" xfId="94"/>
    <cellStyle name="%_Бюджет 2011 Восток согласовано ДИС_Таня_БДР 2011_Замахина_расшифровки_Книга1 (23)_Услуги стороннего транспорта_28.11.11" xfId="95"/>
    <cellStyle name="%_Бюджет 2011 Восток согласовано ДИС_Таня_БДР 2011_Замахина_расшифровки_Лист1" xfId="96"/>
    <cellStyle name="%_Бюджет 2011 Восток согласовано ДИС_Таня_БДР 2011_Замахина_расшифровки_Налоги 2011_корректировка ПРИБЫЛЬ уточнить" xfId="97"/>
    <cellStyle name="%_Бюджет 2011 Восток согласовано ДИС_Таня_БДР 2011_Замахина_расшифровки_Налоги 2011_корректировка ПРИБЫЛЬ уточнить 2" xfId="98"/>
    <cellStyle name="%_Бюджет 2011 Восток согласовано ДИС_Таня_БДР 2011_Замахина_расшифровки_Представительские расходы" xfId="99"/>
    <cellStyle name="%_Бюджет 2011 Восток согласовано ДИС_Таня_БДР 2011_Замахина_расшифровки_Расшифровки по корректировке 2011_НОВ_ПОСЛ_РЕКЛАМА" xfId="100"/>
    <cellStyle name="%_Бюджет 2011 Восток согласовано ДИС_Таня_БДР 2011_Замахина_расшифровки_Расшифровки по корректировке 2011_НОВ_ПОСЛ_РЕКЛАМА 2" xfId="101"/>
    <cellStyle name="%_Бюджет 2011 Восток согласовано ДИС_Таня_БДР 2011_Замахина_расшифровки_Техническое обслуживание" xfId="102"/>
    <cellStyle name="%_Бюджет 2011 Восток согласовано ДИС_Таня_БДР 2011_Замахина_расшифровки_Услуги связи в ДИС" xfId="103"/>
    <cellStyle name="%_Бюджет 2011 Восток согласовано ДИС_Таня_БДР 2011_Замахина_расшифровки_Услуги связи в ДИС 2" xfId="104"/>
    <cellStyle name="%_Бюджет 2011 Восток согласовано ДИС_Таня_БДР 2011_Замахина_расшифровки_Услуги связи в ДИС 3" xfId="105"/>
    <cellStyle name="%_Бюджет 2011 Восток согласовано ДИС_Таня_БДР 2011_Замахина_расшифровки_Услуги связи в ДИС 4" xfId="106"/>
    <cellStyle name="%_Бюджет 2011 Восток согласовано ДИС_Таня_БДР 2011_Замахина_расшифровки_Услуги связи в ДИС_Аренда квартир 2012 испр." xfId="107"/>
    <cellStyle name="%_Бюджет 2011 Восток согласовано ДИС_Таня_БДР 2011_Замахина_расшифровки_Услуги связи в ДИС_Аренда_2012_1 лист" xfId="108"/>
    <cellStyle name="%_Бюджет 2011 Восток согласовано ДИС_Таня_БДР 2011_Замахина_расшифровки_Услуги связи в ДИС_Лист1" xfId="109"/>
    <cellStyle name="%_Бюджет 2011 Восток согласовано ДИС_Таня_БДР 2011_Замахина_расшифровки_Услуги связи в ДИС_Услуги стороннего транспорта_28.11.11" xfId="110"/>
    <cellStyle name="%_Бюджет 2011 Восток согласовано ДИС_Таня_БДР 2011_Замахина_расшифровки_Услуги стороннего транспорта_28.11.11" xfId="111"/>
    <cellStyle name="%_Бюджет 2011 Восток согласовано ДИС_Таня_Другие расходы 2012_31.10.11" xfId="112"/>
    <cellStyle name="%_Бюджет 2011 Восток согласовано ДИС_Таня_Командировки 2012_31.10.11" xfId="113"/>
    <cellStyle name="%_Бюджет 2011 Восток согласовано ДИС_Таня_Лист1" xfId="114"/>
    <cellStyle name="%_Бюджет 2011 Восток согласовано ДИС_Таня_Услуги стороннего транспорта_28.11.11" xfId="115"/>
    <cellStyle name="%_Другие расходы (членские уточненные)" xfId="116"/>
    <cellStyle name="%_Другие расходы (членские уточненные) 2" xfId="117"/>
    <cellStyle name="%_Другие расходы (членские уточненные) 3" xfId="118"/>
    <cellStyle name="%_Другие расходы (членские уточненные) 4" xfId="119"/>
    <cellStyle name="%_Другие расходы (членские уточненные)_Аренда квартир 2012 испр." xfId="120"/>
    <cellStyle name="%_Другие расходы (членские уточненные)_Аренда_2012_1 лист" xfId="121"/>
    <cellStyle name="%_Другие расходы (членские уточненные)_БДР 2011_Замахина_расшифровки" xfId="122"/>
    <cellStyle name="%_Другие расходы (членские уточненные)_БДР 2011_Замахина_расшифровки 2" xfId="123"/>
    <cellStyle name="%_Другие расходы (членские уточненные)_БДР 2011_Замахина_расшифровки 3" xfId="124"/>
    <cellStyle name="%_Другие расходы (членские уточненные)_БДР 2011_Замахина_расшифровки 4" xfId="125"/>
    <cellStyle name="%_Другие расходы (членские уточненные)_БДР 2011_Замахина_расшифровки 5" xfId="126"/>
    <cellStyle name="%_Другие расходы (членские уточненные)_БДР 2011_Замахина_расшифровки_Аренда квартир 2012 испр." xfId="127"/>
    <cellStyle name="%_Другие расходы (членские уточненные)_БДР 2011_Замахина_расшифровки_Аренда_2012_1 лист" xfId="128"/>
    <cellStyle name="%_Другие расходы (членские уточненные)_БДР 2011_Замахина_расшифровки_Книга1 (23)" xfId="129"/>
    <cellStyle name="%_Другие расходы (членские уточненные)_БДР 2011_Замахина_расшифровки_Книга1 (23) 2" xfId="130"/>
    <cellStyle name="%_Другие расходы (членские уточненные)_БДР 2011_Замахина_расшифровки_Книга1 (23) 3" xfId="131"/>
    <cellStyle name="%_Другие расходы (членские уточненные)_БДР 2011_Замахина_расшифровки_Книга1 (23) 4" xfId="132"/>
    <cellStyle name="%_Другие расходы (членские уточненные)_БДР 2011_Замахина_расшифровки_Книга1 (23)_Аренда квартир 2012 испр." xfId="133"/>
    <cellStyle name="%_Другие расходы (членские уточненные)_БДР 2011_Замахина_расшифровки_Книга1 (23)_Аренда_2012_1 лист" xfId="134"/>
    <cellStyle name="%_Другие расходы (членские уточненные)_БДР 2011_Замахина_расшифровки_Книга1 (23)_Лист1" xfId="135"/>
    <cellStyle name="%_Другие расходы (членские уточненные)_БДР 2011_Замахина_расшифровки_Книга1 (23)_Услуги стороннего транспорта_28.11.11" xfId="136"/>
    <cellStyle name="%_Другие расходы (членские уточненные)_БДР 2011_Замахина_расшифровки_Лист1" xfId="137"/>
    <cellStyle name="%_Другие расходы (членские уточненные)_БДР 2011_Замахина_расшифровки_Налоги 2011_корректировка ПРИБЫЛЬ уточнить" xfId="138"/>
    <cellStyle name="%_Другие расходы (членские уточненные)_БДР 2011_Замахина_расшифровки_Налоги 2011_корректировка ПРИБЫЛЬ уточнить 2" xfId="139"/>
    <cellStyle name="%_Другие расходы (членские уточненные)_БДР 2011_Замахина_расшифровки_Представительские расходы" xfId="140"/>
    <cellStyle name="%_Другие расходы (членские уточненные)_БДР 2011_Замахина_расшифровки_Расшифровки по корректировке 2011_НОВ_ПОСЛ_РЕКЛАМА" xfId="141"/>
    <cellStyle name="%_Другие расходы (членские уточненные)_БДР 2011_Замахина_расшифровки_Расшифровки по корректировке 2011_НОВ_ПОСЛ_РЕКЛАМА 2" xfId="142"/>
    <cellStyle name="%_Другие расходы (членские уточненные)_БДР 2011_Замахина_расшифровки_Техническое обслуживание" xfId="143"/>
    <cellStyle name="%_Другие расходы (членские уточненные)_БДР 2011_Замахина_расшифровки_Услуги связи в ДИС" xfId="144"/>
    <cellStyle name="%_Другие расходы (членские уточненные)_БДР 2011_Замахина_расшифровки_Услуги связи в ДИС 2" xfId="145"/>
    <cellStyle name="%_Другие расходы (членские уточненные)_БДР 2011_Замахина_расшифровки_Услуги связи в ДИС 3" xfId="146"/>
    <cellStyle name="%_Другие расходы (членские уточненные)_БДР 2011_Замахина_расшифровки_Услуги связи в ДИС 4" xfId="147"/>
    <cellStyle name="%_Другие расходы (членские уточненные)_БДР 2011_Замахина_расшифровки_Услуги связи в ДИС_Аренда квартир 2012 испр." xfId="148"/>
    <cellStyle name="%_Другие расходы (членские уточненные)_БДР 2011_Замахина_расшифровки_Услуги связи в ДИС_Аренда_2012_1 лист" xfId="149"/>
    <cellStyle name="%_Другие расходы (членские уточненные)_БДР 2011_Замахина_расшифровки_Услуги связи в ДИС_Лист1" xfId="150"/>
    <cellStyle name="%_Другие расходы (членские уточненные)_БДР 2011_Замахина_расшифровки_Услуги связи в ДИС_Услуги стороннего транспорта_28.11.11" xfId="151"/>
    <cellStyle name="%_Другие расходы (членские уточненные)_БДР 2011_Замахина_расшифровки_Услуги стороннего транспорта_28.11.11" xfId="152"/>
    <cellStyle name="%_Другие расходы (членские уточненные)_Другие расходы 2012_31.10.11" xfId="153"/>
    <cellStyle name="%_Другие расходы (членские уточненные)_Командировки 2012_31.10.11" xfId="154"/>
    <cellStyle name="%_Другие расходы (членские уточненные)_Лист1" xfId="155"/>
    <cellStyle name="%_Другие расходы (членские уточненные)_Услуги стороннего транспорта_28.11.11" xfId="156"/>
    <cellStyle name="%_Другие расходы 2012_31.10.11" xfId="157"/>
    <cellStyle name="%_Командировки 2012_31.10.11" xfId="158"/>
    <cellStyle name="%_Копия Копия Приложение 2 КАСКО ОСАГО (2)" xfId="159"/>
    <cellStyle name="%_Копия Копия Приложение 2 КАСКО ОСАГО (2) 2" xfId="160"/>
    <cellStyle name="%_Копия Копия Приложение 2 КАСКО ОСАГО (2) 3" xfId="161"/>
    <cellStyle name="%_Копия Копия Приложение 2 КАСКО ОСАГО (2) 4" xfId="162"/>
    <cellStyle name="%_Копия Копия Приложение 2 КАСКО ОСАГО (2)_Амортизация 2011 поправлена" xfId="163"/>
    <cellStyle name="%_Копия Копия Приложение 2 КАСКО ОСАГО (2)_Амортизация 2011 поправлена 2" xfId="164"/>
    <cellStyle name="%_Копия Копия Приложение 2 КАСКО ОСАГО (2)_Амортизация 2011 поправлена 3" xfId="165"/>
    <cellStyle name="%_Копия Копия Приложение 2 КАСКО ОСАГО (2)_Амортизация 2011 поправлена 4" xfId="166"/>
    <cellStyle name="%_Копия Копия Приложение 2 КАСКО ОСАГО (2)_Амортизация 2011 поправлена_Амортизация и налог на имущество 2012_01.11.11" xfId="167"/>
    <cellStyle name="%_Копия Копия Приложение 2 КАСКО ОСАГО (2)_Амортизация 2011 поправлена_Аренда квартир 2012 испр." xfId="168"/>
    <cellStyle name="%_Копия Копия Приложение 2 КАСКО ОСАГО (2)_Амортизация 2011 поправлена_Аренда_2012_1 лист" xfId="169"/>
    <cellStyle name="%_Копия Копия Приложение 2 КАСКО ОСАГО (2)_Амортизация 2011 поправлена_Другие расходы 2012_31.10.11" xfId="170"/>
    <cellStyle name="%_Копия Копия Приложение 2 КАСКО ОСАГО (2)_Амортизация 2011 поправлена_Командировки 2012_31.10.11" xfId="171"/>
    <cellStyle name="%_Копия Копия Приложение 2 КАСКО ОСАГО (2)_Амортизация 2011 поправлена_Лист1" xfId="172"/>
    <cellStyle name="%_Копия Копия Приложение 2 КАСКО ОСАГО (2)_Амортизация 2011 поправлена_Услуги стороннего транспорта_28.11.11" xfId="173"/>
    <cellStyle name="%_Копия Копия Приложение 2 КАСКО ОСАГО (2)_Амортизация и налог на имущество 2012_01.11.11" xfId="174"/>
    <cellStyle name="%_Копия Копия Приложение 2 КАСКО ОСАГО (2)_Амортизация и налог на имущество 2012_01.11.11 2" xfId="175"/>
    <cellStyle name="%_Копия Копия Приложение 2 КАСКО ОСАГО (2)_Аренда квартир 2012 испр." xfId="176"/>
    <cellStyle name="%_Копия Копия Приложение 2 КАСКО ОСАГО (2)_Аренда_2012_1 лист" xfId="177"/>
    <cellStyle name="%_Копия Копия Приложение 2 КАСКО ОСАГО (2)_Бюджет 2011 Восток согласовано ДИС_Таня" xfId="178"/>
    <cellStyle name="%_Копия Копия Приложение 2 КАСКО ОСАГО (2)_Бюджет 2011 Восток согласовано ДИС_Таня 2" xfId="179"/>
    <cellStyle name="%_Копия Копия Приложение 2 КАСКО ОСАГО (2)_Бюджет 2011 Восток согласовано ДИС_Таня 3" xfId="180"/>
    <cellStyle name="%_Копия Копия Приложение 2 КАСКО ОСАГО (2)_Бюджет 2011 Восток согласовано ДИС_Таня 4" xfId="181"/>
    <cellStyle name="%_Копия Копия Приложение 2 КАСКО ОСАГО (2)_Бюджет 2011 Восток согласовано ДИС_Таня_Аренда квартир 2012 испр." xfId="182"/>
    <cellStyle name="%_Копия Копия Приложение 2 КАСКО ОСАГО (2)_Бюджет 2011 Восток согласовано ДИС_Таня_Аренда_2012_1 лист" xfId="183"/>
    <cellStyle name="%_Копия Копия Приложение 2 КАСКО ОСАГО (2)_Бюджет 2011 Восток согласовано ДИС_Таня_БДР 2011_Замахина_расшифровки" xfId="184"/>
    <cellStyle name="%_Копия Копия Приложение 2 КАСКО ОСАГО (2)_Бюджет 2011 Восток согласовано ДИС_Таня_БДР 2011_Замахина_расшифровки 2" xfId="185"/>
    <cellStyle name="%_Копия Копия Приложение 2 КАСКО ОСАГО (2)_Бюджет 2011 Восток согласовано ДИС_Таня_БДР 2011_Замахина_расшифровки 3" xfId="186"/>
    <cellStyle name="%_Копия Копия Приложение 2 КАСКО ОСАГО (2)_Бюджет 2011 Восток согласовано ДИС_Таня_БДР 2011_Замахина_расшифровки 4" xfId="187"/>
    <cellStyle name="%_Копия Копия Приложение 2 КАСКО ОСАГО (2)_Бюджет 2011 Восток согласовано ДИС_Таня_БДР 2011_Замахина_расшифровки 5" xfId="188"/>
    <cellStyle name="%_Копия Копия Приложение 2 КАСКО ОСАГО (2)_Бюджет 2011 Восток согласовано ДИС_Таня_БДР 2011_Замахина_расшифровки_Аренда квартир 2012 испр." xfId="189"/>
    <cellStyle name="%_Копия Копия Приложение 2 КАСКО ОСАГО (2)_Бюджет 2011 Восток согласовано ДИС_Таня_БДР 2011_Замахина_расшифровки_Аренда_2012_1 лист" xfId="190"/>
    <cellStyle name="%_Копия Копия Приложение 2 КАСКО ОСАГО (2)_Бюджет 2011 Восток согласовано ДИС_Таня_БДР 2011_Замахина_расшифровки_Книга1 (23)" xfId="191"/>
    <cellStyle name="%_Копия Копия Приложение 2 КАСКО ОСАГО (2)_Бюджет 2011 Восток согласовано ДИС_Таня_БДР 2011_Замахина_расшифровки_Книга1 (23) 2" xfId="192"/>
    <cellStyle name="%_Копия Копия Приложение 2 КАСКО ОСАГО (2)_Бюджет 2011 Восток согласовано ДИС_Таня_БДР 2011_Замахина_расшифровки_Книга1 (23) 3" xfId="193"/>
    <cellStyle name="%_Копия Копия Приложение 2 КАСКО ОСАГО (2)_Бюджет 2011 Восток согласовано ДИС_Таня_БДР 2011_Замахина_расшифровки_Книга1 (23) 4" xfId="194"/>
    <cellStyle name="%_Копия Копия Приложение 2 КАСКО ОСАГО (2)_Бюджет 2011 Восток согласовано ДИС_Таня_БДР 2011_Замахина_расшифровки_Книга1 (23)_Аренда квартир 2012 испр." xfId="195"/>
    <cellStyle name="%_Копия Копия Приложение 2 КАСКО ОСАГО (2)_Бюджет 2011 Восток согласовано ДИС_Таня_БДР 2011_Замахина_расшифровки_Книга1 (23)_Аренда_2012_1 лист" xfId="196"/>
    <cellStyle name="%_Копия Копия Приложение 2 КАСКО ОСАГО (2)_Бюджет 2011 Восток согласовано ДИС_Таня_БДР 2011_Замахина_расшифровки_Книга1 (23)_Лист1" xfId="197"/>
    <cellStyle name="%_Копия Копия Приложение 2 КАСКО ОСАГО (2)_Бюджет 2011 Восток согласовано ДИС_Таня_БДР 2011_Замахина_расшифровки_Книга1 (23)_Услуги стороннего транспорта_28.11.11" xfId="198"/>
    <cellStyle name="%_Копия Копия Приложение 2 КАСКО ОСАГО (2)_Бюджет 2011 Восток согласовано ДИС_Таня_БДР 2011_Замахина_расшифровки_Лист1" xfId="199"/>
    <cellStyle name="%_Копия Копия Приложение 2 КАСКО ОСАГО (2)_Бюджет 2011 Восток согласовано ДИС_Таня_БДР 2011_Замахина_расшифровки_Налоги 2011_корректировка ПРИБЫЛЬ уточнить" xfId="200"/>
    <cellStyle name="%_Копия Копия Приложение 2 КАСКО ОСАГО (2)_Бюджет 2011 Восток согласовано ДИС_Таня_БДР 2011_Замахина_расшифровки_Налоги 2011_корректировка ПРИБЫЛЬ уточнить 2" xfId="201"/>
    <cellStyle name="%_Копия Копия Приложение 2 КАСКО ОСАГО (2)_Бюджет 2011 Восток согласовано ДИС_Таня_БДР 2011_Замахина_расшифровки_Представительские расходы" xfId="202"/>
    <cellStyle name="%_Копия Копия Приложение 2 КАСКО ОСАГО (2)_Бюджет 2011 Восток согласовано ДИС_Таня_БДР 2011_Замахина_расшифровки_Расшифровки по корректировке 2011_НОВ_ПОСЛ_РЕКЛАМА" xfId="203"/>
    <cellStyle name="%_Копия Копия Приложение 2 КАСКО ОСАГО (2)_Бюджет 2011 Восток согласовано ДИС_Таня_БДР 2011_Замахина_расшифровки_Расшифровки по корректировке 2011_НОВ_ПОСЛ_РЕКЛАМА 2" xfId="204"/>
    <cellStyle name="%_Копия Копия Приложение 2 КАСКО ОСАГО (2)_Бюджет 2011 Восток согласовано ДИС_Таня_БДР 2011_Замахина_расшифровки_Техническое обслуживание" xfId="205"/>
    <cellStyle name="%_Копия Копия Приложение 2 КАСКО ОСАГО (2)_Бюджет 2011 Восток согласовано ДИС_Таня_БДР 2011_Замахина_расшифровки_Услуги связи в ДИС" xfId="206"/>
    <cellStyle name="%_Копия Копия Приложение 2 КАСКО ОСАГО (2)_Бюджет 2011 Восток согласовано ДИС_Таня_БДР 2011_Замахина_расшифровки_Услуги связи в ДИС 2" xfId="207"/>
    <cellStyle name="%_Копия Копия Приложение 2 КАСКО ОСАГО (2)_Бюджет 2011 Восток согласовано ДИС_Таня_БДР 2011_Замахина_расшифровки_Услуги связи в ДИС 3" xfId="208"/>
    <cellStyle name="%_Копия Копия Приложение 2 КАСКО ОСАГО (2)_Бюджет 2011 Восток согласовано ДИС_Таня_БДР 2011_Замахина_расшифровки_Услуги связи в ДИС 4" xfId="209"/>
    <cellStyle name="%_Копия Копия Приложение 2 КАСКО ОСАГО (2)_Бюджет 2011 Восток согласовано ДИС_Таня_БДР 2011_Замахина_расшифровки_Услуги связи в ДИС_Аренда квартир 2012 испр." xfId="210"/>
    <cellStyle name="%_Копия Копия Приложение 2 КАСКО ОСАГО (2)_Бюджет 2011 Восток согласовано ДИС_Таня_БДР 2011_Замахина_расшифровки_Услуги связи в ДИС_Аренда_2012_1 лист" xfId="211"/>
    <cellStyle name="%_Копия Копия Приложение 2 КАСКО ОСАГО (2)_Бюджет 2011 Восток согласовано ДИС_Таня_БДР 2011_Замахина_расшифровки_Услуги связи в ДИС_Лист1" xfId="212"/>
    <cellStyle name="%_Копия Копия Приложение 2 КАСКО ОСАГО (2)_Бюджет 2011 Восток согласовано ДИС_Таня_БДР 2011_Замахина_расшифровки_Услуги связи в ДИС_Услуги стороннего транспорта_28.11.11" xfId="213"/>
    <cellStyle name="%_Копия Копия Приложение 2 КАСКО ОСАГО (2)_Бюджет 2011 Восток согласовано ДИС_Таня_БДР 2011_Замахина_расшифровки_Услуги стороннего транспорта_28.11.11" xfId="214"/>
    <cellStyle name="%_Копия Копия Приложение 2 КАСКО ОСАГО (2)_Бюджет 2011 Восток согласовано ДИС_Таня_Другие расходы 2012_31.10.11" xfId="215"/>
    <cellStyle name="%_Копия Копия Приложение 2 КАСКО ОСАГО (2)_Бюджет 2011 Восток согласовано ДИС_Таня_Командировки 2012_31.10.11" xfId="216"/>
    <cellStyle name="%_Копия Копия Приложение 2 КАСКО ОСАГО (2)_Бюджет 2011 Восток согласовано ДИС_Таня_Лист1" xfId="217"/>
    <cellStyle name="%_Копия Копия Приложение 2 КАСКО ОСАГО (2)_Бюджет 2011 Восток согласовано ДИС_Таня_Услуги стороннего транспорта_28.11.11" xfId="218"/>
    <cellStyle name="%_Копия Копия Приложение 2 КАСКО ОСАГО (2)_Другие расходы (членские уточненные)" xfId="219"/>
    <cellStyle name="%_Копия Копия Приложение 2 КАСКО ОСАГО (2)_Другие расходы (членские уточненные) 2" xfId="220"/>
    <cellStyle name="%_Копия Копия Приложение 2 КАСКО ОСАГО (2)_Другие расходы (членские уточненные) 3" xfId="221"/>
    <cellStyle name="%_Копия Копия Приложение 2 КАСКО ОСАГО (2)_Другие расходы (членские уточненные) 4" xfId="222"/>
    <cellStyle name="%_Копия Копия Приложение 2 КАСКО ОСАГО (2)_Другие расходы (членские уточненные)_Аренда квартир 2012 испр." xfId="223"/>
    <cellStyle name="%_Копия Копия Приложение 2 КАСКО ОСАГО (2)_Другие расходы (членские уточненные)_Аренда_2012_1 лист" xfId="224"/>
    <cellStyle name="%_Копия Копия Приложение 2 КАСКО ОСАГО (2)_Другие расходы (членские уточненные)_БДР 2011_Замахина_расшифровки" xfId="225"/>
    <cellStyle name="%_Копия Копия Приложение 2 КАСКО ОСАГО (2)_Другие расходы (членские уточненные)_БДР 2011_Замахина_расшифровки 2" xfId="226"/>
    <cellStyle name="%_Копия Копия Приложение 2 КАСКО ОСАГО (2)_Другие расходы (членские уточненные)_БДР 2011_Замахина_расшифровки 3" xfId="227"/>
    <cellStyle name="%_Копия Копия Приложение 2 КАСКО ОСАГО (2)_Другие расходы (членские уточненные)_БДР 2011_Замахина_расшифровки 4" xfId="228"/>
    <cellStyle name="%_Копия Копия Приложение 2 КАСКО ОСАГО (2)_Другие расходы (членские уточненные)_БДР 2011_Замахина_расшифровки 5" xfId="229"/>
    <cellStyle name="%_Копия Копия Приложение 2 КАСКО ОСАГО (2)_Другие расходы (членские уточненные)_БДР 2011_Замахина_расшифровки_Аренда квартир 2012 испр." xfId="230"/>
    <cellStyle name="%_Копия Копия Приложение 2 КАСКО ОСАГО (2)_Другие расходы (членские уточненные)_БДР 2011_Замахина_расшифровки_Аренда_2012_1 лист" xfId="231"/>
    <cellStyle name="%_Копия Копия Приложение 2 КАСКО ОСАГО (2)_Другие расходы (членские уточненные)_БДР 2011_Замахина_расшифровки_Книга1 (23)" xfId="232"/>
    <cellStyle name="%_Копия Копия Приложение 2 КАСКО ОСАГО (2)_Другие расходы (членские уточненные)_БДР 2011_Замахина_расшифровки_Книга1 (23) 2" xfId="233"/>
    <cellStyle name="%_Копия Копия Приложение 2 КАСКО ОСАГО (2)_Другие расходы (членские уточненные)_БДР 2011_Замахина_расшифровки_Книга1 (23) 3" xfId="234"/>
    <cellStyle name="%_Копия Копия Приложение 2 КАСКО ОСАГО (2)_Другие расходы (членские уточненные)_БДР 2011_Замахина_расшифровки_Книга1 (23) 4" xfId="235"/>
    <cellStyle name="%_Копия Копия Приложение 2 КАСКО ОСАГО (2)_Другие расходы (членские уточненные)_БДР 2011_Замахина_расшифровки_Книга1 (23)_Аренда квартир 2012 испр." xfId="236"/>
    <cellStyle name="%_Копия Копия Приложение 2 КАСКО ОСАГО (2)_Другие расходы (членские уточненные)_БДР 2011_Замахина_расшифровки_Книга1 (23)_Аренда_2012_1 лист" xfId="237"/>
    <cellStyle name="%_Копия Копия Приложение 2 КАСКО ОСАГО (2)_Другие расходы (членские уточненные)_БДР 2011_Замахина_расшифровки_Книга1 (23)_Лист1" xfId="238"/>
    <cellStyle name="%_Копия Копия Приложение 2 КАСКО ОСАГО (2)_Другие расходы (членские уточненные)_БДР 2011_Замахина_расшифровки_Книга1 (23)_Услуги стороннего транспорта_28.11.11" xfId="239"/>
    <cellStyle name="%_Копия Копия Приложение 2 КАСКО ОСАГО (2)_Другие расходы (членские уточненные)_БДР 2011_Замахина_расшифровки_Лист1" xfId="240"/>
    <cellStyle name="%_Копия Копия Приложение 2 КАСКО ОСАГО (2)_Другие расходы (членские уточненные)_БДР 2011_Замахина_расшифровки_Налоги 2011_корректировка ПРИБЫЛЬ уточнить" xfId="241"/>
    <cellStyle name="%_Копия Копия Приложение 2 КАСКО ОСАГО (2)_Другие расходы (членские уточненные)_БДР 2011_Замахина_расшифровки_Налоги 2011_корректировка ПРИБЫЛЬ уточнить 2" xfId="242"/>
    <cellStyle name="%_Копия Копия Приложение 2 КАСКО ОСАГО (2)_Другие расходы (членские уточненные)_БДР 2011_Замахина_расшифровки_Представительские расходы" xfId="243"/>
    <cellStyle name="%_Копия Копия Приложение 2 КАСКО ОСАГО (2)_Другие расходы (членские уточненные)_БДР 2011_Замахина_расшифровки_Расшифровки по корректировке 2011_НОВ_ПОСЛ_РЕКЛАМА" xfId="244"/>
    <cellStyle name="%_Копия Копия Приложение 2 КАСКО ОСАГО (2)_Другие расходы (членские уточненные)_БДР 2011_Замахина_расшифровки_Расшифровки по корректировке 2011_НОВ_ПОСЛ_РЕКЛАМА 2" xfId="245"/>
    <cellStyle name="%_Копия Копия Приложение 2 КАСКО ОСАГО (2)_Другие расходы (членские уточненные)_БДР 2011_Замахина_расшифровки_Техническое обслуживание" xfId="246"/>
    <cellStyle name="%_Копия Копия Приложение 2 КАСКО ОСАГО (2)_Другие расходы (членские уточненные)_БДР 2011_Замахина_расшифровки_Услуги связи в ДИС" xfId="247"/>
    <cellStyle name="%_Копия Копия Приложение 2 КАСКО ОСАГО (2)_Другие расходы (членские уточненные)_БДР 2011_Замахина_расшифровки_Услуги связи в ДИС 2" xfId="248"/>
    <cellStyle name="%_Копия Копия Приложение 2 КАСКО ОСАГО (2)_Другие расходы (членские уточненные)_БДР 2011_Замахина_расшифровки_Услуги связи в ДИС 3" xfId="249"/>
    <cellStyle name="%_Копия Копия Приложение 2 КАСКО ОСАГО (2)_Другие расходы (членские уточненные)_БДР 2011_Замахина_расшифровки_Услуги связи в ДИС 4" xfId="250"/>
    <cellStyle name="%_Копия Копия Приложение 2 КАСКО ОСАГО (2)_Другие расходы (членские уточненные)_БДР 2011_Замахина_расшифровки_Услуги связи в ДИС_Аренда квартир 2012 испр." xfId="251"/>
    <cellStyle name="%_Копия Копия Приложение 2 КАСКО ОСАГО (2)_Другие расходы (членские уточненные)_БДР 2011_Замахина_расшифровки_Услуги связи в ДИС_Аренда_2012_1 лист" xfId="252"/>
    <cellStyle name="%_Копия Копия Приложение 2 КАСКО ОСАГО (2)_Другие расходы (членские уточненные)_БДР 2011_Замахина_расшифровки_Услуги связи в ДИС_Лист1" xfId="253"/>
    <cellStyle name="%_Копия Копия Приложение 2 КАСКО ОСАГО (2)_Другие расходы (членские уточненные)_БДР 2011_Замахина_расшифровки_Услуги связи в ДИС_Услуги стороннего транспорта_28.11.11" xfId="254"/>
    <cellStyle name="%_Копия Копия Приложение 2 КАСКО ОСАГО (2)_Другие расходы (членские уточненные)_БДР 2011_Замахина_расшифровки_Услуги стороннего транспорта_28.11.11" xfId="255"/>
    <cellStyle name="%_Копия Копия Приложение 2 КАСКО ОСАГО (2)_Другие расходы (членские уточненные)_Другие расходы 2012_31.10.11" xfId="256"/>
    <cellStyle name="%_Копия Копия Приложение 2 КАСКО ОСАГО (2)_Другие расходы (членские уточненные)_Командировки 2012_31.10.11" xfId="257"/>
    <cellStyle name="%_Копия Копия Приложение 2 КАСКО ОСАГО (2)_Другие расходы (членские уточненные)_Лист1" xfId="258"/>
    <cellStyle name="%_Копия Копия Приложение 2 КАСКО ОСАГО (2)_Другие расходы (членские уточненные)_Услуги стороннего транспорта_28.11.11" xfId="259"/>
    <cellStyle name="%_Копия Копия Приложение 2 КАСКО ОСАГО (2)_Другие расходы 2012_31.10.11" xfId="260"/>
    <cellStyle name="%_Копия Копия Приложение 2 КАСКО ОСАГО (2)_Командировки 2012_31.10.11" xfId="261"/>
    <cellStyle name="%_Копия Копия Приложение 2 КАСКО ОСАГО (2)_Лист1" xfId="262"/>
    <cellStyle name="%_Копия Копия Приложение 2 КАСКО ОСАГО (2)_Прочие налоги_таня" xfId="263"/>
    <cellStyle name="%_Копия Копия Приложение 2 КАСКО ОСАГО (2)_Прочие налоги_таня 2" xfId="264"/>
    <cellStyle name="%_Копия Копия Приложение 2 КАСКО ОСАГО (2)_Прочие налоги_таня 3" xfId="265"/>
    <cellStyle name="%_Копия Копия Приложение 2 КАСКО ОСАГО (2)_Прочие налоги_таня 4" xfId="266"/>
    <cellStyle name="%_Копия Копия Приложение 2 КАСКО ОСАГО (2)_Прочие налоги_таня_Аренда квартир 2012 испр." xfId="267"/>
    <cellStyle name="%_Копия Копия Приложение 2 КАСКО ОСАГО (2)_Прочие налоги_таня_Аренда_2012_1 лист" xfId="268"/>
    <cellStyle name="%_Копия Копия Приложение 2 КАСКО ОСАГО (2)_Прочие налоги_таня_БДР 2011_Замахина_расшифровки" xfId="269"/>
    <cellStyle name="%_Копия Копия Приложение 2 КАСКО ОСАГО (2)_Прочие налоги_таня_БДР 2011_Замахина_расшифровки 2" xfId="270"/>
    <cellStyle name="%_Копия Копия Приложение 2 КАСКО ОСАГО (2)_Прочие налоги_таня_БДР 2011_Замахина_расшифровки 3" xfId="271"/>
    <cellStyle name="%_Копия Копия Приложение 2 КАСКО ОСАГО (2)_Прочие налоги_таня_БДР 2011_Замахина_расшифровки 4" xfId="272"/>
    <cellStyle name="%_Копия Копия Приложение 2 КАСКО ОСАГО (2)_Прочие налоги_таня_БДР 2011_Замахина_расшифровки 5" xfId="273"/>
    <cellStyle name="%_Копия Копия Приложение 2 КАСКО ОСАГО (2)_Прочие налоги_таня_БДР 2011_Замахина_расшифровки_Аренда квартир 2012 испр." xfId="274"/>
    <cellStyle name="%_Копия Копия Приложение 2 КАСКО ОСАГО (2)_Прочие налоги_таня_БДР 2011_Замахина_расшифровки_Аренда_2012_1 лист" xfId="275"/>
    <cellStyle name="%_Копия Копия Приложение 2 КАСКО ОСАГО (2)_Прочие налоги_таня_БДР 2011_Замахина_расшифровки_Книга1 (23)" xfId="276"/>
    <cellStyle name="%_Копия Копия Приложение 2 КАСКО ОСАГО (2)_Прочие налоги_таня_БДР 2011_Замахина_расшифровки_Книга1 (23) 2" xfId="277"/>
    <cellStyle name="%_Копия Копия Приложение 2 КАСКО ОСАГО (2)_Прочие налоги_таня_БДР 2011_Замахина_расшифровки_Книга1 (23) 3" xfId="278"/>
    <cellStyle name="%_Копия Копия Приложение 2 КАСКО ОСАГО (2)_Прочие налоги_таня_БДР 2011_Замахина_расшифровки_Книга1 (23) 4" xfId="279"/>
    <cellStyle name="%_Копия Копия Приложение 2 КАСКО ОСАГО (2)_Прочие налоги_таня_БДР 2011_Замахина_расшифровки_Книга1 (23)_Аренда квартир 2012 испр." xfId="280"/>
    <cellStyle name="%_Копия Копия Приложение 2 КАСКО ОСАГО (2)_Прочие налоги_таня_БДР 2011_Замахина_расшифровки_Книга1 (23)_Аренда_2012_1 лист" xfId="281"/>
    <cellStyle name="%_Копия Копия Приложение 2 КАСКО ОСАГО (2)_Прочие налоги_таня_БДР 2011_Замахина_расшифровки_Книга1 (23)_Лист1" xfId="282"/>
    <cellStyle name="%_Копия Копия Приложение 2 КАСКО ОСАГО (2)_Прочие налоги_таня_БДР 2011_Замахина_расшифровки_Книга1 (23)_Услуги стороннего транспорта_28.11.11" xfId="283"/>
    <cellStyle name="%_Копия Копия Приложение 2 КАСКО ОСАГО (2)_Прочие налоги_таня_БДР 2011_Замахина_расшифровки_Лист1" xfId="284"/>
    <cellStyle name="%_Копия Копия Приложение 2 КАСКО ОСАГО (2)_Прочие налоги_таня_БДР 2011_Замахина_расшифровки_Налоги 2011_корректировка ПРИБЫЛЬ уточнить" xfId="285"/>
    <cellStyle name="%_Копия Копия Приложение 2 КАСКО ОСАГО (2)_Прочие налоги_таня_БДР 2011_Замахина_расшифровки_Налоги 2011_корректировка ПРИБЫЛЬ уточнить 2" xfId="286"/>
    <cellStyle name="%_Копия Копия Приложение 2 КАСКО ОСАГО (2)_Прочие налоги_таня_БДР 2011_Замахина_расшифровки_Представительские расходы" xfId="287"/>
    <cellStyle name="%_Копия Копия Приложение 2 КАСКО ОСАГО (2)_Прочие налоги_таня_БДР 2011_Замахина_расшифровки_Расшифровки по корректировке 2011_НОВ_ПОСЛ_РЕКЛАМА" xfId="288"/>
    <cellStyle name="%_Копия Копия Приложение 2 КАСКО ОСАГО (2)_Прочие налоги_таня_БДР 2011_Замахина_расшифровки_Расшифровки по корректировке 2011_НОВ_ПОСЛ_РЕКЛАМА 2" xfId="289"/>
    <cellStyle name="%_Копия Копия Приложение 2 КАСКО ОСАГО (2)_Прочие налоги_таня_БДР 2011_Замахина_расшифровки_Техническое обслуживание" xfId="290"/>
    <cellStyle name="%_Копия Копия Приложение 2 КАСКО ОСАГО (2)_Прочие налоги_таня_БДР 2011_Замахина_расшифровки_Услуги связи в ДИС" xfId="291"/>
    <cellStyle name="%_Копия Копия Приложение 2 КАСКО ОСАГО (2)_Прочие налоги_таня_БДР 2011_Замахина_расшифровки_Услуги связи в ДИС 2" xfId="292"/>
    <cellStyle name="%_Копия Копия Приложение 2 КАСКО ОСАГО (2)_Прочие налоги_таня_БДР 2011_Замахина_расшифровки_Услуги связи в ДИС 3" xfId="293"/>
    <cellStyle name="%_Копия Копия Приложение 2 КАСКО ОСАГО (2)_Прочие налоги_таня_БДР 2011_Замахина_расшифровки_Услуги связи в ДИС 4" xfId="294"/>
    <cellStyle name="%_Копия Копия Приложение 2 КАСКО ОСАГО (2)_Прочие налоги_таня_БДР 2011_Замахина_расшифровки_Услуги связи в ДИС_Аренда квартир 2012 испр." xfId="295"/>
    <cellStyle name="%_Копия Копия Приложение 2 КАСКО ОСАГО (2)_Прочие налоги_таня_БДР 2011_Замахина_расшифровки_Услуги связи в ДИС_Аренда_2012_1 лист" xfId="296"/>
    <cellStyle name="%_Копия Копия Приложение 2 КАСКО ОСАГО (2)_Прочие налоги_таня_БДР 2011_Замахина_расшифровки_Услуги связи в ДИС_Лист1" xfId="297"/>
    <cellStyle name="%_Копия Копия Приложение 2 КАСКО ОСАГО (2)_Прочие налоги_таня_БДР 2011_Замахина_расшифровки_Услуги связи в ДИС_Услуги стороннего транспорта_28.11.11" xfId="298"/>
    <cellStyle name="%_Копия Копия Приложение 2 КАСКО ОСАГО (2)_Прочие налоги_таня_БДР 2011_Замахина_расшифровки_Услуги стороннего транспорта_28.11.11" xfId="299"/>
    <cellStyle name="%_Копия Копия Приложение 2 КАСКО ОСАГО (2)_Прочие налоги_таня_Другие расходы 2012_31.10.11" xfId="300"/>
    <cellStyle name="%_Копия Копия Приложение 2 КАСКО ОСАГО (2)_Прочие налоги_таня_Командировки 2012_31.10.11" xfId="301"/>
    <cellStyle name="%_Копия Копия Приложение 2 КАСКО ОСАГО (2)_Прочие налоги_таня_Лист1" xfId="302"/>
    <cellStyle name="%_Копия Копия Приложение 2 КАСКО ОСАГО (2)_Прочие налоги_таня_Услуги стороннего транспорта_28.11.11" xfId="303"/>
    <cellStyle name="%_Копия Копия Приложение 2 КАСКО ОСАГО (2)_ТО ГиВ_Сидоренко" xfId="304"/>
    <cellStyle name="%_Копия Копия Приложение 2 КАСКО ОСАГО (2)_ТО ГиВ_Сидоренко 2" xfId="305"/>
    <cellStyle name="%_Копия Копия Приложение 2 КАСКО ОСАГО (2)_ТО ГиВ_Сидоренко 3" xfId="306"/>
    <cellStyle name="%_Копия Копия Приложение 2 КАСКО ОСАГО (2)_ТО ГиВ_Сидоренко 4" xfId="307"/>
    <cellStyle name="%_Копия Копия Приложение 2 КАСКО ОСАГО (2)_ТО ГиВ_Сидоренко_Аренда квартир 2012 испр." xfId="308"/>
    <cellStyle name="%_Копия Копия Приложение 2 КАСКО ОСАГО (2)_ТО ГиВ_Сидоренко_Аренда_2012_1 лист" xfId="309"/>
    <cellStyle name="%_Копия Копия Приложение 2 КАСКО ОСАГО (2)_ТО ГиВ_Сидоренко_БДР 2011_Замахина_расшифровки" xfId="310"/>
    <cellStyle name="%_Копия Копия Приложение 2 КАСКО ОСАГО (2)_ТО ГиВ_Сидоренко_БДР 2011_Замахина_расшифровки 2" xfId="311"/>
    <cellStyle name="%_Копия Копия Приложение 2 КАСКО ОСАГО (2)_ТО ГиВ_Сидоренко_БДР 2011_Замахина_расшифровки 3" xfId="312"/>
    <cellStyle name="%_Копия Копия Приложение 2 КАСКО ОСАГО (2)_ТО ГиВ_Сидоренко_БДР 2011_Замахина_расшифровки 4" xfId="313"/>
    <cellStyle name="%_Копия Копия Приложение 2 КАСКО ОСАГО (2)_ТО ГиВ_Сидоренко_БДР 2011_Замахина_расшифровки 5" xfId="314"/>
    <cellStyle name="%_Копия Копия Приложение 2 КАСКО ОСАГО (2)_ТО ГиВ_Сидоренко_БДР 2011_Замахина_расшифровки_Аренда квартир 2012 испр." xfId="315"/>
    <cellStyle name="%_Копия Копия Приложение 2 КАСКО ОСАГО (2)_ТО ГиВ_Сидоренко_БДР 2011_Замахина_расшифровки_Аренда_2012_1 лист" xfId="316"/>
    <cellStyle name="%_Копия Копия Приложение 2 КАСКО ОСАГО (2)_ТО ГиВ_Сидоренко_БДР 2011_Замахина_расшифровки_Книга1 (23)" xfId="317"/>
    <cellStyle name="%_Копия Копия Приложение 2 КАСКО ОСАГО (2)_ТО ГиВ_Сидоренко_БДР 2011_Замахина_расшифровки_Книга1 (23) 2" xfId="318"/>
    <cellStyle name="%_Копия Копия Приложение 2 КАСКО ОСАГО (2)_ТО ГиВ_Сидоренко_БДР 2011_Замахина_расшифровки_Книга1 (23) 3" xfId="319"/>
    <cellStyle name="%_Копия Копия Приложение 2 КАСКО ОСАГО (2)_ТО ГиВ_Сидоренко_БДР 2011_Замахина_расшифровки_Книга1 (23) 4" xfId="320"/>
    <cellStyle name="%_Копия Копия Приложение 2 КАСКО ОСАГО (2)_ТО ГиВ_Сидоренко_БДР 2011_Замахина_расшифровки_Книга1 (23)_Аренда квартир 2012 испр." xfId="321"/>
    <cellStyle name="%_Копия Копия Приложение 2 КАСКО ОСАГО (2)_ТО ГиВ_Сидоренко_БДР 2011_Замахина_расшифровки_Книга1 (23)_Аренда_2012_1 лист" xfId="322"/>
    <cellStyle name="%_Копия Копия Приложение 2 КАСКО ОСАГО (2)_ТО ГиВ_Сидоренко_БДР 2011_Замахина_расшифровки_Книга1 (23)_Лист1" xfId="323"/>
    <cellStyle name="%_Копия Копия Приложение 2 КАСКО ОСАГО (2)_ТО ГиВ_Сидоренко_БДР 2011_Замахина_расшифровки_Книга1 (23)_Услуги стороннего транспорта_28.11.11" xfId="324"/>
    <cellStyle name="%_Копия Копия Приложение 2 КАСКО ОСАГО (2)_ТО ГиВ_Сидоренко_БДР 2011_Замахина_расшифровки_Лист1" xfId="325"/>
    <cellStyle name="%_Копия Копия Приложение 2 КАСКО ОСАГО (2)_ТО ГиВ_Сидоренко_БДР 2011_Замахина_расшифровки_Налоги 2011_корректировка ПРИБЫЛЬ уточнить" xfId="326"/>
    <cellStyle name="%_Копия Копия Приложение 2 КАСКО ОСАГО (2)_ТО ГиВ_Сидоренко_БДР 2011_Замахина_расшифровки_Налоги 2011_корректировка ПРИБЫЛЬ уточнить 2" xfId="327"/>
    <cellStyle name="%_Копия Копия Приложение 2 КАСКО ОСАГО (2)_ТО ГиВ_Сидоренко_БДР 2011_Замахина_расшифровки_Представительские расходы" xfId="328"/>
    <cellStyle name="%_Копия Копия Приложение 2 КАСКО ОСАГО (2)_ТО ГиВ_Сидоренко_БДР 2011_Замахина_расшифровки_Расшифровки по корректировке 2011_НОВ_ПОСЛ_РЕКЛАМА" xfId="329"/>
    <cellStyle name="%_Копия Копия Приложение 2 КАСКО ОСАГО (2)_ТО ГиВ_Сидоренко_БДР 2011_Замахина_расшифровки_Расшифровки по корректировке 2011_НОВ_ПОСЛ_РЕКЛАМА 2" xfId="330"/>
    <cellStyle name="%_Копия Копия Приложение 2 КАСКО ОСАГО (2)_ТО ГиВ_Сидоренко_БДР 2011_Замахина_расшифровки_Техническое обслуживание" xfId="331"/>
    <cellStyle name="%_Копия Копия Приложение 2 КАСКО ОСАГО (2)_ТО ГиВ_Сидоренко_БДР 2011_Замахина_расшифровки_Услуги связи в ДИС" xfId="332"/>
    <cellStyle name="%_Копия Копия Приложение 2 КАСКО ОСАГО (2)_ТО ГиВ_Сидоренко_БДР 2011_Замахина_расшифровки_Услуги связи в ДИС 2" xfId="333"/>
    <cellStyle name="%_Копия Копия Приложение 2 КАСКО ОСАГО (2)_ТО ГиВ_Сидоренко_БДР 2011_Замахина_расшифровки_Услуги связи в ДИС 3" xfId="334"/>
    <cellStyle name="%_Копия Копия Приложение 2 КАСКО ОСАГО (2)_ТО ГиВ_Сидоренко_БДР 2011_Замахина_расшифровки_Услуги связи в ДИС 4" xfId="335"/>
    <cellStyle name="%_Копия Копия Приложение 2 КАСКО ОСАГО (2)_ТО ГиВ_Сидоренко_БДР 2011_Замахина_расшифровки_Услуги связи в ДИС_Аренда квартир 2012 испр." xfId="336"/>
    <cellStyle name="%_Копия Копия Приложение 2 КАСКО ОСАГО (2)_ТО ГиВ_Сидоренко_БДР 2011_Замахина_расшифровки_Услуги связи в ДИС_Аренда_2012_1 лист" xfId="337"/>
    <cellStyle name="%_Копия Копия Приложение 2 КАСКО ОСАГО (2)_ТО ГиВ_Сидоренко_БДР 2011_Замахина_расшифровки_Услуги связи в ДИС_Лист1" xfId="338"/>
    <cellStyle name="%_Копия Копия Приложение 2 КАСКО ОСАГО (2)_ТО ГиВ_Сидоренко_БДР 2011_Замахина_расшифровки_Услуги связи в ДИС_Услуги стороннего транспорта_28.11.11" xfId="339"/>
    <cellStyle name="%_Копия Копия Приложение 2 КАСКО ОСАГО (2)_ТО ГиВ_Сидоренко_БДР 2011_Замахина_расшифровки_Услуги стороннего транспорта_28.11.11" xfId="340"/>
    <cellStyle name="%_Копия Копия Приложение 2 КАСКО ОСАГО (2)_ТО ГиВ_Сидоренко_Другие расходы 2012_31.10.11" xfId="341"/>
    <cellStyle name="%_Копия Копия Приложение 2 КАСКО ОСАГО (2)_ТО ГиВ_Сидоренко_Командировки 2012_31.10.11" xfId="342"/>
    <cellStyle name="%_Копия Копия Приложение 2 КАСКО ОСАГО (2)_ТО ГиВ_Сидоренко_Лист1" xfId="343"/>
    <cellStyle name="%_Копия Копия Приложение 2 КАСКО ОСАГО (2)_ТО ГиВ_Сидоренко_Услуги стороннего транспорта_28.11.11" xfId="344"/>
    <cellStyle name="%_Копия Копия Приложение 2 КАСКО ОСАГО (2)_Услуги стороннего транспорта_28.11.11" xfId="345"/>
    <cellStyle name="%_Копия Копия Приложение 2 КАСКО ОСАГО (2)_Форма для соглас собс плана ГиВ 2011" xfId="346"/>
    <cellStyle name="%_Копия Копия Приложение 2 КАСКО ОСАГО (2)_Форма для соглас собс плана ГиВ 2011 (коррект)_НОВ" xfId="347"/>
    <cellStyle name="%_Копия Копия Приложение 2 КАСКО ОСАГО (2)_Форма для соглас собс плана ГиВ 2011 (коррект)_НОВ 2" xfId="348"/>
    <cellStyle name="%_Копия Копия Приложение 2 КАСКО ОСАГО (2)_Форма для соглас собс плана ГиВ 2011 (коррект)_НОВ 3" xfId="349"/>
    <cellStyle name="%_Копия Копия Приложение 2 КАСКО ОСАГО (2)_Форма для соглас собс плана ГиВ 2011 (коррект)_НОВ 4" xfId="350"/>
    <cellStyle name="%_Копия Копия Приложение 2 КАСКО ОСАГО (2)_Форма для соглас собс плана ГиВ 2011 (коррект)_НОВ 5" xfId="351"/>
    <cellStyle name="%_Копия Копия Приложение 2 КАСКО ОСАГО (2)_Форма для соглас собс плана ГиВ 2011 (коррект)_НОВ_Аренда квартир 2012 испр." xfId="352"/>
    <cellStyle name="%_Копия Копия Приложение 2 КАСКО ОСАГО (2)_Форма для соглас собс плана ГиВ 2011 (коррект)_НОВ_Аренда_2012_1 лист" xfId="353"/>
    <cellStyle name="%_Копия Копия Приложение 2 КАСКО ОСАГО (2)_Форма для соглас собс плана ГиВ 2011 (коррект)_НОВ_Книга1 (23)" xfId="354"/>
    <cellStyle name="%_Копия Копия Приложение 2 КАСКО ОСАГО (2)_Форма для соглас собс плана ГиВ 2011 (коррект)_НОВ_Книга1 (23) 2" xfId="355"/>
    <cellStyle name="%_Копия Копия Приложение 2 КАСКО ОСАГО (2)_Форма для соглас собс плана ГиВ 2011 (коррект)_НОВ_Книга1 (23) 3" xfId="356"/>
    <cellStyle name="%_Копия Копия Приложение 2 КАСКО ОСАГО (2)_Форма для соглас собс плана ГиВ 2011 (коррект)_НОВ_Книга1 (23) 4" xfId="357"/>
    <cellStyle name="%_Копия Копия Приложение 2 КАСКО ОСАГО (2)_Форма для соглас собс плана ГиВ 2011 (коррект)_НОВ_Книга1 (23)_Аренда квартир 2012 испр." xfId="358"/>
    <cellStyle name="%_Копия Копия Приложение 2 КАСКО ОСАГО (2)_Форма для соглас собс плана ГиВ 2011 (коррект)_НОВ_Книга1 (23)_Аренда_2012_1 лист" xfId="359"/>
    <cellStyle name="%_Копия Копия Приложение 2 КАСКО ОСАГО (2)_Форма для соглас собс плана ГиВ 2011 (коррект)_НОВ_Книга1 (23)_Лист1" xfId="360"/>
    <cellStyle name="%_Копия Копия Приложение 2 КАСКО ОСАГО (2)_Форма для соглас собс плана ГиВ 2011 (коррект)_НОВ_Книга1 (23)_Услуги стороннего транспорта_28.11.11" xfId="361"/>
    <cellStyle name="%_Копия Копия Приложение 2 КАСКО ОСАГО (2)_Форма для соглас собс плана ГиВ 2011 (коррект)_НОВ_Лист1" xfId="362"/>
    <cellStyle name="%_Копия Копия Приложение 2 КАСКО ОСАГО (2)_Форма для соглас собс плана ГиВ 2011 (коррект)_НОВ_Налоги 2011_корректировка ПРИБЫЛЬ уточнить" xfId="363"/>
    <cellStyle name="%_Копия Копия Приложение 2 КАСКО ОСАГО (2)_Форма для соглас собс плана ГиВ 2011 (коррект)_НОВ_Налоги 2011_корректировка ПРИБЫЛЬ уточнить 2" xfId="364"/>
    <cellStyle name="%_Копия Копия Приложение 2 КАСКО ОСАГО (2)_Форма для соглас собс плана ГиВ 2011 (коррект)_НОВ_Представительские расходы" xfId="365"/>
    <cellStyle name="%_Копия Копия Приложение 2 КАСКО ОСАГО (2)_Форма для соглас собс плана ГиВ 2011 (коррект)_НОВ_Расшифровки по корректировке 2011_НОВ_ПОСЛ_РЕКЛАМА" xfId="366"/>
    <cellStyle name="%_Копия Копия Приложение 2 КАСКО ОСАГО (2)_Форма для соглас собс плана ГиВ 2011 (коррект)_НОВ_Расшифровки по корректировке 2011_НОВ_ПОСЛ_РЕКЛАМА 2" xfId="367"/>
    <cellStyle name="%_Копия Копия Приложение 2 КАСКО ОСАГО (2)_Форма для соглас собс плана ГиВ 2011 (коррект)_НОВ_Техническое обслуживание" xfId="368"/>
    <cellStyle name="%_Копия Копия Приложение 2 КАСКО ОСАГО (2)_Форма для соглас собс плана ГиВ 2011 (коррект)_НОВ_Услуги связи в ДИС" xfId="369"/>
    <cellStyle name="%_Копия Копия Приложение 2 КАСКО ОСАГО (2)_Форма для соглас собс плана ГиВ 2011 (коррект)_НОВ_Услуги связи в ДИС 2" xfId="370"/>
    <cellStyle name="%_Копия Копия Приложение 2 КАСКО ОСАГО (2)_Форма для соглас собс плана ГиВ 2011 (коррект)_НОВ_Услуги связи в ДИС 3" xfId="371"/>
    <cellStyle name="%_Копия Копия Приложение 2 КАСКО ОСАГО (2)_Форма для соглас собс плана ГиВ 2011 (коррект)_НОВ_Услуги связи в ДИС 4" xfId="372"/>
    <cellStyle name="%_Копия Копия Приложение 2 КАСКО ОСАГО (2)_Форма для соглас собс плана ГиВ 2011 (коррект)_НОВ_Услуги связи в ДИС_Аренда квартир 2012 испр." xfId="373"/>
    <cellStyle name="%_Копия Копия Приложение 2 КАСКО ОСАГО (2)_Форма для соглас собс плана ГиВ 2011 (коррект)_НОВ_Услуги связи в ДИС_Аренда_2012_1 лист" xfId="374"/>
    <cellStyle name="%_Копия Копия Приложение 2 КАСКО ОСАГО (2)_Форма для соглас собс плана ГиВ 2011 (коррект)_НОВ_Услуги связи в ДИС_Лист1" xfId="375"/>
    <cellStyle name="%_Копия Копия Приложение 2 КАСКО ОСАГО (2)_Форма для соглас собс плана ГиВ 2011 (коррект)_НОВ_Услуги связи в ДИС_Услуги стороннего транспорта_28.11.11" xfId="376"/>
    <cellStyle name="%_Копия Копия Приложение 2 КАСКО ОСАГО (2)_Форма для соглас собс плана ГиВ 2011 (коррект)_НОВ_Услуги стороннего транспорта_28.11.11" xfId="377"/>
    <cellStyle name="%_Копия Копия Приложение 2 КАСКО ОСАГО (2)_Форма для соглас собс плана ГиВ 2011 10" xfId="378"/>
    <cellStyle name="%_Копия Копия Приложение 2 КАСКО ОСАГО (2)_Форма для соглас собс плана ГиВ 2011 11" xfId="379"/>
    <cellStyle name="%_Копия Копия Приложение 2 КАСКО ОСАГО (2)_Форма для соглас собс плана ГиВ 2011 12" xfId="380"/>
    <cellStyle name="%_Копия Копия Приложение 2 КАСКО ОСАГО (2)_Форма для соглас собс плана ГиВ 2011 13" xfId="381"/>
    <cellStyle name="%_Копия Копия Приложение 2 КАСКО ОСАГО (2)_Форма для соглас собс плана ГиВ 2011 14" xfId="382"/>
    <cellStyle name="%_Копия Копия Приложение 2 КАСКО ОСАГО (2)_Форма для соглас собс плана ГиВ 2011 15" xfId="383"/>
    <cellStyle name="%_Копия Копия Приложение 2 КАСКО ОСАГО (2)_Форма для соглас собс плана ГиВ 2011 16" xfId="384"/>
    <cellStyle name="%_Копия Копия Приложение 2 КАСКО ОСАГО (2)_Форма для соглас собс плана ГиВ 2011 17" xfId="385"/>
    <cellStyle name="%_Копия Копия Приложение 2 КАСКО ОСАГО (2)_Форма для соглас собс плана ГиВ 2011 2" xfId="386"/>
    <cellStyle name="%_Копия Копия Приложение 2 КАСКО ОСАГО (2)_Форма для соглас собс плана ГиВ 2011 3" xfId="387"/>
    <cellStyle name="%_Копия Копия Приложение 2 КАСКО ОСАГО (2)_Форма для соглас собс плана ГиВ 2011 4" xfId="388"/>
    <cellStyle name="%_Копия Копия Приложение 2 КАСКО ОСАГО (2)_Форма для соглас собс плана ГиВ 2011 5" xfId="389"/>
    <cellStyle name="%_Копия Копия Приложение 2 КАСКО ОСАГО (2)_Форма для соглас собс плана ГиВ 2011 6" xfId="390"/>
    <cellStyle name="%_Копия Копия Приложение 2 КАСКО ОСАГО (2)_Форма для соглас собс плана ГиВ 2011 7" xfId="391"/>
    <cellStyle name="%_Копия Копия Приложение 2 КАСКО ОСАГО (2)_Форма для соглас собс плана ГиВ 2011 8" xfId="392"/>
    <cellStyle name="%_Копия Копия Приложение 2 КАСКО ОСАГО (2)_Форма для соглас собс плана ГиВ 2011 9" xfId="393"/>
    <cellStyle name="%_Копия Копия Приложение 2 КАСКО ОСАГО (2)_Форма для соглас собс плана ГиВ 2011_Аренда квартир 2012 испр." xfId="394"/>
    <cellStyle name="%_Копия Копия Приложение 2 КАСКО ОСАГО (2)_Форма для соглас собс плана ГиВ 2011_Аренда_2012_1 лист" xfId="395"/>
    <cellStyle name="%_Копия Копия Приложение 2 КАСКО ОСАГО (2)_Форма для соглас собс плана ГиВ 2011_БДР 2011_Замахина_расшифровки" xfId="396"/>
    <cellStyle name="%_Копия Копия Приложение 2 КАСКО ОСАГО (2)_Форма для соглас собс плана ГиВ 2011_БДР 2011_Замахина_расшифровки 2" xfId="397"/>
    <cellStyle name="%_Копия Копия Приложение 2 КАСКО ОСАГО (2)_Форма для соглас собс плана ГиВ 2011_БДР 2011_Замахина_расшифровки 3" xfId="398"/>
    <cellStyle name="%_Копия Копия Приложение 2 КАСКО ОСАГО (2)_Форма для соглас собс плана ГиВ 2011_БДР 2011_Замахина_расшифровки 4" xfId="399"/>
    <cellStyle name="%_Копия Копия Приложение 2 КАСКО ОСАГО (2)_Форма для соглас собс плана ГиВ 2011_БДР 2011_Замахина_расшифровки 5" xfId="400"/>
    <cellStyle name="%_Копия Копия Приложение 2 КАСКО ОСАГО (2)_Форма для соглас собс плана ГиВ 2011_БДР 2011_Замахина_расшифровки_Аренда квартир 2012 испр." xfId="401"/>
    <cellStyle name="%_Копия Копия Приложение 2 КАСКО ОСАГО (2)_Форма для соглас собс плана ГиВ 2011_БДР 2011_Замахина_расшифровки_Аренда_2012_1 лист" xfId="402"/>
    <cellStyle name="%_Копия Копия Приложение 2 КАСКО ОСАГО (2)_Форма для соглас собс плана ГиВ 2011_БДР 2011_Замахина_расшифровки_Книга1 (23)" xfId="403"/>
    <cellStyle name="%_Копия Копия Приложение 2 КАСКО ОСАГО (2)_Форма для соглас собс плана ГиВ 2011_БДР 2011_Замахина_расшифровки_Книга1 (23) 2" xfId="404"/>
    <cellStyle name="%_Копия Копия Приложение 2 КАСКО ОСАГО (2)_Форма для соглас собс плана ГиВ 2011_БДР 2011_Замахина_расшифровки_Книга1 (23) 3" xfId="405"/>
    <cellStyle name="%_Копия Копия Приложение 2 КАСКО ОСАГО (2)_Форма для соглас собс плана ГиВ 2011_БДР 2011_Замахина_расшифровки_Книга1 (23) 4" xfId="406"/>
    <cellStyle name="%_Копия Копия Приложение 2 КАСКО ОСАГО (2)_Форма для соглас собс плана ГиВ 2011_БДР 2011_Замахина_расшифровки_Книга1 (23)_Аренда квартир 2012 испр." xfId="407"/>
    <cellStyle name="%_Копия Копия Приложение 2 КАСКО ОСАГО (2)_Форма для соглас собс плана ГиВ 2011_БДР 2011_Замахина_расшифровки_Книга1 (23)_Аренда_2012_1 лист" xfId="408"/>
    <cellStyle name="%_Копия Копия Приложение 2 КАСКО ОСАГО (2)_Форма для соглас собс плана ГиВ 2011_БДР 2011_Замахина_расшифровки_Книга1 (23)_Лист1" xfId="409"/>
    <cellStyle name="%_Копия Копия Приложение 2 КАСКО ОСАГО (2)_Форма для соглас собс плана ГиВ 2011_БДР 2011_Замахина_расшифровки_Книга1 (23)_Услуги стороннего транспорта_28.11.11" xfId="410"/>
    <cellStyle name="%_Копия Копия Приложение 2 КАСКО ОСАГО (2)_Форма для соглас собс плана ГиВ 2011_БДР 2011_Замахина_расшифровки_Лист1" xfId="411"/>
    <cellStyle name="%_Копия Копия Приложение 2 КАСКО ОСАГО (2)_Форма для соглас собс плана ГиВ 2011_БДР 2011_Замахина_расшифровки_Налоги 2011_корректировка ПРИБЫЛЬ уточнить" xfId="412"/>
    <cellStyle name="%_Копия Копия Приложение 2 КАСКО ОСАГО (2)_Форма для соглас собс плана ГиВ 2011_БДР 2011_Замахина_расшифровки_Налоги 2011_корректировка ПРИБЫЛЬ уточнить 2" xfId="413"/>
    <cellStyle name="%_Копия Копия Приложение 2 КАСКО ОСАГО (2)_Форма для соглас собс плана ГиВ 2011_БДР 2011_Замахина_расшифровки_Представительские расходы" xfId="414"/>
    <cellStyle name="%_Копия Копия Приложение 2 КАСКО ОСАГО (2)_Форма для соглас собс плана ГиВ 2011_БДР 2011_Замахина_расшифровки_Расшифровки по корректировке 2011_НОВ_ПОСЛ_РЕКЛАМА" xfId="415"/>
    <cellStyle name="%_Копия Копия Приложение 2 КАСКО ОСАГО (2)_Форма для соглас собс плана ГиВ 2011_БДР 2011_Замахина_расшифровки_Расшифровки по корректировке 2011_НОВ_ПОСЛ_РЕКЛАМА 2" xfId="416"/>
    <cellStyle name="%_Копия Копия Приложение 2 КАСКО ОСАГО (2)_Форма для соглас собс плана ГиВ 2011_БДР 2011_Замахина_расшифровки_Техническое обслуживание" xfId="417"/>
    <cellStyle name="%_Копия Копия Приложение 2 КАСКО ОСАГО (2)_Форма для соглас собс плана ГиВ 2011_БДР 2011_Замахина_расшифровки_Услуги связи в ДИС" xfId="418"/>
    <cellStyle name="%_Копия Копия Приложение 2 КАСКО ОСАГО (2)_Форма для соглас собс плана ГиВ 2011_БДР 2011_Замахина_расшифровки_Услуги связи в ДИС 2" xfId="419"/>
    <cellStyle name="%_Копия Копия Приложение 2 КАСКО ОСАГО (2)_Форма для соглас собс плана ГиВ 2011_БДР 2011_Замахина_расшифровки_Услуги связи в ДИС 3" xfId="420"/>
    <cellStyle name="%_Копия Копия Приложение 2 КАСКО ОСАГО (2)_Форма для соглас собс плана ГиВ 2011_БДР 2011_Замахина_расшифровки_Услуги связи в ДИС 4" xfId="421"/>
    <cellStyle name="%_Копия Копия Приложение 2 КАСКО ОСАГО (2)_Форма для соглас собс плана ГиВ 2011_БДР 2011_Замахина_расшифровки_Услуги связи в ДИС_Аренда квартир 2012 испр." xfId="422"/>
    <cellStyle name="%_Копия Копия Приложение 2 КАСКО ОСАГО (2)_Форма для соглас собс плана ГиВ 2011_БДР 2011_Замахина_расшифровки_Услуги связи в ДИС_Аренда_2012_1 лист" xfId="423"/>
    <cellStyle name="%_Копия Копия Приложение 2 КАСКО ОСАГО (2)_Форма для соглас собс плана ГиВ 2011_БДР 2011_Замахина_расшифровки_Услуги связи в ДИС_Лист1" xfId="424"/>
    <cellStyle name="%_Копия Копия Приложение 2 КАСКО ОСАГО (2)_Форма для соглас собс плана ГиВ 2011_БДР 2011_Замахина_расшифровки_Услуги связи в ДИС_Услуги стороннего транспорта_28.11.11" xfId="425"/>
    <cellStyle name="%_Копия Копия Приложение 2 КАСКО ОСАГО (2)_Форма для соглас собс плана ГиВ 2011_БДР 2011_Замахина_расшифровки_Услуги стороннего транспорта_28.11.11" xfId="426"/>
    <cellStyle name="%_Копия Копия Приложение 2 КАСКО ОСАГО (2)_Форма для соглас собс плана ГиВ 2011_Другие расходы 2012_31.10.11" xfId="427"/>
    <cellStyle name="%_Копия Копия Приложение 2 КАСКО ОСАГО (2)_Форма для соглас собс плана ГиВ 2011_Командировки 2012_31.10.11" xfId="428"/>
    <cellStyle name="%_Копия Копия Приложение 2 КАСКО ОСАГО (2)_Форма для соглас собс плана ГиВ 2011_Лист1" xfId="429"/>
    <cellStyle name="%_Копия Копия Приложение 2 КАСКО ОСАГО (2)_Форма для соглас собс плана ГиВ 2011_Услуги стороннего транспорта_28.11.11" xfId="430"/>
    <cellStyle name="%_Лист1" xfId="431"/>
    <cellStyle name="%_Мероприями_2012" xfId="432"/>
    <cellStyle name="%_Обоснование БДР 2011 -2" xfId="433"/>
    <cellStyle name="%_Обоснование БДР 2011 -2 2" xfId="434"/>
    <cellStyle name="%_Обоснование БДР 2011 -2 3" xfId="435"/>
    <cellStyle name="%_Обоснование БДР 2011 -2 4" xfId="436"/>
    <cellStyle name="%_Обоснование БДР 2011 -2_Аренда квартир 2012 испр." xfId="437"/>
    <cellStyle name="%_Обоснование БДР 2011 -2_Аренда_2012_1 лист" xfId="438"/>
    <cellStyle name="%_Обоснование БДР 2011 -2_Другие расходы 2012_31.10.11" xfId="439"/>
    <cellStyle name="%_Обоснование БДР 2011 -2_Командировки 2012_31.10.11" xfId="440"/>
    <cellStyle name="%_Обоснование БДР 2011 -2_Лист1" xfId="441"/>
    <cellStyle name="%_Обоснование БДР 2011 -2_Услуги стороннего транспорта_28.11.11" xfId="442"/>
    <cellStyle name="%_Проект ГиВ 2011_новый 876_" xfId="443"/>
    <cellStyle name="%_Проект ГиВ 2011_новый 876_ 2" xfId="444"/>
    <cellStyle name="%_Проект ГиВ 2011_новый 876_ 3" xfId="445"/>
    <cellStyle name="%_Проект ГиВ 2011_новый 876_ 4" xfId="446"/>
    <cellStyle name="%_Проект ГиВ 2011_новый 876__Аренда квартир 2012 испр." xfId="447"/>
    <cellStyle name="%_Проект ГиВ 2011_новый 876__Аренда_2012_1 лист" xfId="448"/>
    <cellStyle name="%_Проект ГиВ 2011_новый 876__Другие расходы 2012_31.10.11" xfId="449"/>
    <cellStyle name="%_Проект ГиВ 2011_новый 876__Командировки 2012_31.10.11" xfId="450"/>
    <cellStyle name="%_Проект ГиВ 2011_новый 876__Лист1" xfId="451"/>
    <cellStyle name="%_Проект ГиВ 2011_новый 876__Услуги стороннего транспорта_28.11.11" xfId="452"/>
    <cellStyle name="%_Прочие налоги_таня" xfId="453"/>
    <cellStyle name="%_Прочие налоги_таня 2" xfId="454"/>
    <cellStyle name="%_Прочие налоги_таня 3" xfId="455"/>
    <cellStyle name="%_Прочие налоги_таня 4" xfId="456"/>
    <cellStyle name="%_Прочие налоги_таня_Аренда квартир 2012 испр." xfId="457"/>
    <cellStyle name="%_Прочие налоги_таня_Аренда_2012_1 лист" xfId="458"/>
    <cellStyle name="%_Прочие налоги_таня_БДР 2011_Замахина_расшифровки" xfId="459"/>
    <cellStyle name="%_Прочие налоги_таня_БДР 2011_Замахина_расшифровки 2" xfId="460"/>
    <cellStyle name="%_Прочие налоги_таня_БДР 2011_Замахина_расшифровки 3" xfId="461"/>
    <cellStyle name="%_Прочие налоги_таня_БДР 2011_Замахина_расшифровки 4" xfId="462"/>
    <cellStyle name="%_Прочие налоги_таня_БДР 2011_Замахина_расшифровки 5" xfId="463"/>
    <cellStyle name="%_Прочие налоги_таня_БДР 2011_Замахина_расшифровки_Аренда квартир 2012 испр." xfId="464"/>
    <cellStyle name="%_Прочие налоги_таня_БДР 2011_Замахина_расшифровки_Аренда_2012_1 лист" xfId="465"/>
    <cellStyle name="%_Прочие налоги_таня_БДР 2011_Замахина_расшифровки_Книга1 (23)" xfId="466"/>
    <cellStyle name="%_Прочие налоги_таня_БДР 2011_Замахина_расшифровки_Книга1 (23) 2" xfId="467"/>
    <cellStyle name="%_Прочие налоги_таня_БДР 2011_Замахина_расшифровки_Книга1 (23) 3" xfId="468"/>
    <cellStyle name="%_Прочие налоги_таня_БДР 2011_Замахина_расшифровки_Книга1 (23) 4" xfId="469"/>
    <cellStyle name="%_Прочие налоги_таня_БДР 2011_Замахина_расшифровки_Книга1 (23)_Аренда квартир 2012 испр." xfId="470"/>
    <cellStyle name="%_Прочие налоги_таня_БДР 2011_Замахина_расшифровки_Книга1 (23)_Аренда_2012_1 лист" xfId="471"/>
    <cellStyle name="%_Прочие налоги_таня_БДР 2011_Замахина_расшифровки_Книга1 (23)_Лист1" xfId="472"/>
    <cellStyle name="%_Прочие налоги_таня_БДР 2011_Замахина_расшифровки_Книга1 (23)_Услуги стороннего транспорта_28.11.11" xfId="473"/>
    <cellStyle name="%_Прочие налоги_таня_БДР 2011_Замахина_расшифровки_Лист1" xfId="474"/>
    <cellStyle name="%_Прочие налоги_таня_БДР 2011_Замахина_расшифровки_Налоги 2011_корректировка ПРИБЫЛЬ уточнить" xfId="475"/>
    <cellStyle name="%_Прочие налоги_таня_БДР 2011_Замахина_расшифровки_Налоги 2011_корректировка ПРИБЫЛЬ уточнить 2" xfId="476"/>
    <cellStyle name="%_Прочие налоги_таня_БДР 2011_Замахина_расшифровки_Представительские расходы" xfId="477"/>
    <cellStyle name="%_Прочие налоги_таня_БДР 2011_Замахина_расшифровки_Расшифровки по корректировке 2011_НОВ_ПОСЛ_РЕКЛАМА" xfId="478"/>
    <cellStyle name="%_Прочие налоги_таня_БДР 2011_Замахина_расшифровки_Расшифровки по корректировке 2011_НОВ_ПОСЛ_РЕКЛАМА 2" xfId="479"/>
    <cellStyle name="%_Прочие налоги_таня_БДР 2011_Замахина_расшифровки_Техническое обслуживание" xfId="480"/>
    <cellStyle name="%_Прочие налоги_таня_БДР 2011_Замахина_расшифровки_Услуги связи в ДИС" xfId="481"/>
    <cellStyle name="%_Прочие налоги_таня_БДР 2011_Замахина_расшифровки_Услуги связи в ДИС 2" xfId="482"/>
    <cellStyle name="%_Прочие налоги_таня_БДР 2011_Замахина_расшифровки_Услуги связи в ДИС 3" xfId="483"/>
    <cellStyle name="%_Прочие налоги_таня_БДР 2011_Замахина_расшифровки_Услуги связи в ДИС 4" xfId="484"/>
    <cellStyle name="%_Прочие налоги_таня_БДР 2011_Замахина_расшифровки_Услуги связи в ДИС_Аренда квартир 2012 испр." xfId="485"/>
    <cellStyle name="%_Прочие налоги_таня_БДР 2011_Замахина_расшифровки_Услуги связи в ДИС_Аренда_2012_1 лист" xfId="486"/>
    <cellStyle name="%_Прочие налоги_таня_БДР 2011_Замахина_расшифровки_Услуги связи в ДИС_Лист1" xfId="487"/>
    <cellStyle name="%_Прочие налоги_таня_БДР 2011_Замахина_расшифровки_Услуги связи в ДИС_Услуги стороннего транспорта_28.11.11" xfId="488"/>
    <cellStyle name="%_Прочие налоги_таня_БДР 2011_Замахина_расшифровки_Услуги стороннего транспорта_28.11.11" xfId="489"/>
    <cellStyle name="%_Прочие налоги_таня_Другие расходы 2012_31.10.11" xfId="490"/>
    <cellStyle name="%_Прочие налоги_таня_Командировки 2012_31.10.11" xfId="491"/>
    <cellStyle name="%_Прочие налоги_таня_Лист1" xfId="492"/>
    <cellStyle name="%_Прочие налоги_таня_Услуги стороннего транспорта_28.11.11" xfId="493"/>
    <cellStyle name="%_Расшифровки 2011" xfId="494"/>
    <cellStyle name="%_Расшифровки 2011 2" xfId="495"/>
    <cellStyle name="%_Расшифровки 2011 3" xfId="496"/>
    <cellStyle name="%_Расшифровки 2011 4" xfId="497"/>
    <cellStyle name="%_Расшифровки 2011_Аренда квартир 2012 испр." xfId="498"/>
    <cellStyle name="%_Расшифровки 2011_Аренда_2012_1 лист" xfId="499"/>
    <cellStyle name="%_Расшифровки 2011_Другие расходы 2012_31.10.11" xfId="500"/>
    <cellStyle name="%_Расшифровки 2011_Командировки 2012_31.10.11" xfId="501"/>
    <cellStyle name="%_Расшифровки 2011_Лист1" xfId="502"/>
    <cellStyle name="%_Расшифровки 2011_Услуги стороннего транспорта_28.11.11" xfId="503"/>
    <cellStyle name="%_Свод ОС_Потребность на 2-е полугодие 2011" xfId="504"/>
    <cellStyle name="%_Свод ОС_Потребность на 2-е полугодие 2011 2" xfId="505"/>
    <cellStyle name="%_Свод ОС_Потребность на 2-е полугодие 2011 3" xfId="506"/>
    <cellStyle name="%_Свод ОС_Потребность на 2-е полугодие 2011 4" xfId="507"/>
    <cellStyle name="%_Свод ОС_Потребность на 2-е полугодие 2011 5" xfId="508"/>
    <cellStyle name="%_Свод ОС_Потребность на 2-е полугодие 2011_Аренда квартир 2012 испр." xfId="509"/>
    <cellStyle name="%_Свод ОС_Потребность на 2-е полугодие 2011_Аренда_2012_1 лист" xfId="510"/>
    <cellStyle name="%_Свод ОС_Потребность на 2-е полугодие 2011_Для отправки в ДИС_Окончат" xfId="511"/>
    <cellStyle name="%_Свод ОС_Потребность на 2-е полугодие 2011_Для отправки в ДИС_Окончат 2" xfId="512"/>
    <cellStyle name="%_Свод ОС_Потребность на 2-е полугодие 2011_Для отправки в ДИС_Окончат 3" xfId="513"/>
    <cellStyle name="%_Свод ОС_Потребность на 2-е полугодие 2011_Для отправки в ДИС_Окончат 4" xfId="514"/>
    <cellStyle name="%_Свод ОС_Потребность на 2-е полугодие 2011_Для отправки в ДИС_Окончат 5" xfId="515"/>
    <cellStyle name="%_Свод ОС_Потребность на 2-е полугодие 2011_Для отправки в ДИС_Окончат_Аренда квартир 2012 испр." xfId="516"/>
    <cellStyle name="%_Свод ОС_Потребность на 2-е полугодие 2011_Для отправки в ДИС_Окончат_Аренда_2012_1 лист" xfId="517"/>
    <cellStyle name="%_Свод ОС_Потребность на 2-е полугодие 2011_Для отправки в ДИС_Окончат_Книга1 (23)" xfId="518"/>
    <cellStyle name="%_Свод ОС_Потребность на 2-е полугодие 2011_Для отправки в ДИС_Окончат_Книга1 (23) 2" xfId="519"/>
    <cellStyle name="%_Свод ОС_Потребность на 2-е полугодие 2011_Для отправки в ДИС_Окончат_Книга1 (23) 3" xfId="520"/>
    <cellStyle name="%_Свод ОС_Потребность на 2-е полугодие 2011_Для отправки в ДИС_Окончат_Книга1 (23) 4" xfId="521"/>
    <cellStyle name="%_Свод ОС_Потребность на 2-е полугодие 2011_Для отправки в ДИС_Окончат_Книга1 (23)_Аренда квартир 2012 испр." xfId="522"/>
    <cellStyle name="%_Свод ОС_Потребность на 2-е полугодие 2011_Для отправки в ДИС_Окончат_Книга1 (23)_Аренда_2012_1 лист" xfId="523"/>
    <cellStyle name="%_Свод ОС_Потребность на 2-е полугодие 2011_Для отправки в ДИС_Окончат_Книга1 (23)_Лист1" xfId="524"/>
    <cellStyle name="%_Свод ОС_Потребность на 2-е полугодие 2011_Для отправки в ДИС_Окончат_Книга1 (23)_Услуги стороннего транспорта_28.11.11" xfId="525"/>
    <cellStyle name="%_Свод ОС_Потребность на 2-е полугодие 2011_Для отправки в ДИС_Окончат_Лист1" xfId="526"/>
    <cellStyle name="%_Свод ОС_Потребность на 2-е полугодие 2011_Для отправки в ДИС_Окончат_Налоги 2011_корректировка ПРИБЫЛЬ уточнить" xfId="527"/>
    <cellStyle name="%_Свод ОС_Потребность на 2-е полугодие 2011_Для отправки в ДИС_Окончат_Налоги 2011_корректировка ПРИБЫЛЬ уточнить 2" xfId="528"/>
    <cellStyle name="%_Свод ОС_Потребность на 2-е полугодие 2011_Для отправки в ДИС_Окончат_Представительские расходы" xfId="529"/>
    <cellStyle name="%_Свод ОС_Потребность на 2-е полугодие 2011_Для отправки в ДИС_Окончат_Расшифровки по корректировке 2011_НОВ_ПОСЛ_РЕКЛАМА" xfId="530"/>
    <cellStyle name="%_Свод ОС_Потребность на 2-е полугодие 2011_Для отправки в ДИС_Окончат_Расшифровки по корректировке 2011_НОВ_ПОСЛ_РЕКЛАМА 2" xfId="531"/>
    <cellStyle name="%_Свод ОС_Потребность на 2-е полугодие 2011_Для отправки в ДИС_Окончат_Техническое обслуживание" xfId="532"/>
    <cellStyle name="%_Свод ОС_Потребность на 2-е полугодие 2011_Для отправки в ДИС_Окончат_Услуги связи в ДИС" xfId="533"/>
    <cellStyle name="%_Свод ОС_Потребность на 2-е полугодие 2011_Для отправки в ДИС_Окончат_Услуги связи в ДИС 2" xfId="534"/>
    <cellStyle name="%_Свод ОС_Потребность на 2-е полугодие 2011_Для отправки в ДИС_Окончат_Услуги связи в ДИС 3" xfId="535"/>
    <cellStyle name="%_Свод ОС_Потребность на 2-е полугодие 2011_Для отправки в ДИС_Окончат_Услуги связи в ДИС 4" xfId="536"/>
    <cellStyle name="%_Свод ОС_Потребность на 2-е полугодие 2011_Для отправки в ДИС_Окончат_Услуги связи в ДИС_Аренда квартир 2012 испр." xfId="537"/>
    <cellStyle name="%_Свод ОС_Потребность на 2-е полугодие 2011_Для отправки в ДИС_Окончат_Услуги связи в ДИС_Аренда_2012_1 лист" xfId="538"/>
    <cellStyle name="%_Свод ОС_Потребность на 2-е полугодие 2011_Для отправки в ДИС_Окончат_Услуги связи в ДИС_Лист1" xfId="539"/>
    <cellStyle name="%_Свод ОС_Потребность на 2-е полугодие 2011_Для отправки в ДИС_Окончат_Услуги связи в ДИС_Услуги стороннего транспорта_28.11.11" xfId="540"/>
    <cellStyle name="%_Свод ОС_Потребность на 2-е полугодие 2011_Для отправки в ДИС_Окончат_Услуги стороннего транспорта_28.11.11" xfId="541"/>
    <cellStyle name="%_Свод ОС_Потребность на 2-е полугодие 2011_Книга1 (23)" xfId="542"/>
    <cellStyle name="%_Свод ОС_Потребность на 2-е полугодие 2011_Книга1 (23) 2" xfId="543"/>
    <cellStyle name="%_Свод ОС_Потребность на 2-е полугодие 2011_Книга1 (23) 3" xfId="544"/>
    <cellStyle name="%_Свод ОС_Потребность на 2-е полугодие 2011_Книга1 (23) 4" xfId="545"/>
    <cellStyle name="%_Свод ОС_Потребность на 2-е полугодие 2011_Книга1 (23)_Аренда квартир 2012 испр." xfId="546"/>
    <cellStyle name="%_Свод ОС_Потребность на 2-е полугодие 2011_Книга1 (23)_Аренда_2012_1 лист" xfId="547"/>
    <cellStyle name="%_Свод ОС_Потребность на 2-е полугодие 2011_Книга1 (23)_Лист1" xfId="548"/>
    <cellStyle name="%_Свод ОС_Потребность на 2-е полугодие 2011_Книга1 (23)_Услуги стороннего транспорта_28.11.11" xfId="549"/>
    <cellStyle name="%_Свод ОС_Потребность на 2-е полугодие 2011_Лист1" xfId="550"/>
    <cellStyle name="%_Свод ОС_Потребность на 2-е полугодие 2011_Представительские расходы" xfId="551"/>
    <cellStyle name="%_Свод ОС_Потребность на 2-е полугодие 2011_Расшифровки по корректировке 2011" xfId="552"/>
    <cellStyle name="%_Свод ОС_Потребность на 2-е полугодие 2011_Расшифровки по корректировке 2011 (4)" xfId="553"/>
    <cellStyle name="%_Свод ОС_Потребность на 2-е полугодие 2011_Расшифровки по корректировке 2011 (4) 2" xfId="554"/>
    <cellStyle name="%_Свод ОС_Потребность на 2-е полугодие 2011_Расшифровки по корректировке 2011 10" xfId="555"/>
    <cellStyle name="%_Свод ОС_Потребность на 2-е полугодие 2011_Расшифровки по корректировке 2011 11" xfId="556"/>
    <cellStyle name="%_Свод ОС_Потребность на 2-е полугодие 2011_Расшифровки по корректировке 2011 12" xfId="557"/>
    <cellStyle name="%_Свод ОС_Потребность на 2-е полугодие 2011_Расшифровки по корректировке 2011 13" xfId="558"/>
    <cellStyle name="%_Свод ОС_Потребность на 2-е полугодие 2011_Расшифровки по корректировке 2011 14" xfId="559"/>
    <cellStyle name="%_Свод ОС_Потребность на 2-е полугодие 2011_Расшифровки по корректировке 2011 15" xfId="560"/>
    <cellStyle name="%_Свод ОС_Потребность на 2-е полугодие 2011_Расшифровки по корректировке 2011 16" xfId="561"/>
    <cellStyle name="%_Свод ОС_Потребность на 2-е полугодие 2011_Расшифровки по корректировке 2011 2" xfId="562"/>
    <cellStyle name="%_Свод ОС_Потребность на 2-е полугодие 2011_Расшифровки по корректировке 2011 3" xfId="563"/>
    <cellStyle name="%_Свод ОС_Потребность на 2-е полугодие 2011_Расшифровки по корректировке 2011 4" xfId="564"/>
    <cellStyle name="%_Свод ОС_Потребность на 2-е полугодие 2011_Расшифровки по корректировке 2011 5" xfId="565"/>
    <cellStyle name="%_Свод ОС_Потребность на 2-е полугодие 2011_Расшифровки по корректировке 2011 6" xfId="566"/>
    <cellStyle name="%_Свод ОС_Потребность на 2-е полугодие 2011_Расшифровки по корректировке 2011 7" xfId="567"/>
    <cellStyle name="%_Свод ОС_Потребность на 2-е полугодие 2011_Расшифровки по корректировке 2011 8" xfId="568"/>
    <cellStyle name="%_Свод ОС_Потребность на 2-е полугодие 2011_Расшифровки по корректировке 2011 9" xfId="569"/>
    <cellStyle name="%_Свод ОС_Потребность на 2-е полугодие 2011_Расшифровки по корректировке 2011_Аренда квартир 2012 испр." xfId="570"/>
    <cellStyle name="%_Свод ОС_Потребность на 2-е полугодие 2011_Расшифровки по корректировке 2011_Аренда_2012_1 лист" xfId="571"/>
    <cellStyle name="%_Свод ОС_Потребность на 2-е полугодие 2011_Расшифровки по корректировке 2011_Лист1" xfId="572"/>
    <cellStyle name="%_Свод ОС_Потребность на 2-е полугодие 2011_Расшифровки по корректировке 2011_Услуги стороннего транспорта_28.11.11" xfId="573"/>
    <cellStyle name="%_Свод ОС_Потребность на 2-е полугодие 2011_Свод общий ДИС 11.08.2011" xfId="574"/>
    <cellStyle name="%_Свод ОС_Потребность на 2-е полугодие 2011_Техническое обслуживание" xfId="575"/>
    <cellStyle name="%_Свод ОС_Потребность на 2-е полугодие 2011_Услуги связи в ДИС" xfId="576"/>
    <cellStyle name="%_Свод ОС_Потребность на 2-е полугодие 2011_Услуги связи в ДИС 2" xfId="577"/>
    <cellStyle name="%_Свод ОС_Потребность на 2-е полугодие 2011_Услуги связи в ДИС 3" xfId="578"/>
    <cellStyle name="%_Свод ОС_Потребность на 2-е полугодие 2011_Услуги связи в ДИС 4" xfId="579"/>
    <cellStyle name="%_Свод ОС_Потребность на 2-е полугодие 2011_Услуги связи в ДИС_Аренда квартир 2012 испр." xfId="580"/>
    <cellStyle name="%_Свод ОС_Потребность на 2-е полугодие 2011_Услуги связи в ДИС_Аренда_2012_1 лист" xfId="581"/>
    <cellStyle name="%_Свод ОС_Потребность на 2-е полугодие 2011_Услуги связи в ДИС_Лист1" xfId="582"/>
    <cellStyle name="%_Свод ОС_Потребность на 2-е полугодие 2011_Услуги связи в ДИС_Услуги стороннего транспорта_28.11.11" xfId="583"/>
    <cellStyle name="%_Свод ОС_Потребность на 2-е полугодие 2011_Услуги связи СИУС" xfId="584"/>
    <cellStyle name="%_Свод ОС_Потребность на 2-е полугодие 2011_Услуги связи СИУС 2" xfId="585"/>
    <cellStyle name="%_Свод ОС_Потребность на 2-е полугодие 2011_Услуги связи СИУС 3" xfId="586"/>
    <cellStyle name="%_Свод ОС_Потребность на 2-е полугодие 2011_Услуги связи СИУС 4" xfId="587"/>
    <cellStyle name="%_Свод ОС_Потребность на 2-е полугодие 2011_Услуги связи СИУС_Аренда квартир 2012 испр." xfId="588"/>
    <cellStyle name="%_Свод ОС_Потребность на 2-е полугодие 2011_Услуги связи СИУС_Аренда_2012_1 лист" xfId="589"/>
    <cellStyle name="%_Свод ОС_Потребность на 2-е полугодие 2011_Услуги связи СИУС_Лист1" xfId="590"/>
    <cellStyle name="%_Свод ОС_Потребность на 2-е полугодие 2011_Услуги связи СИУС_Услуги стороннего транспорта_28.11.11" xfId="591"/>
    <cellStyle name="%_Свод ОС_Потребность на 2-е полугодие 2011_Услуги стороннего транспорта_28.11.11" xfId="592"/>
    <cellStyle name="%_Свод ОС_Потребность на 2-е полугодие 2011_Юридические и консультационные" xfId="593"/>
    <cellStyle name="%_Свод ОС_Потребность на 2-е полугодие 2011_Юридические и консультационные_Налоги 2011_корректировка ПРИБЫЛЬ уточнить" xfId="594"/>
    <cellStyle name="%_Свод ОС_Потребность на 2-е полугодие 2011_Юридические и консультационные_Налоги 2011_корректировка ПРИБЫЛЬ уточнить 2" xfId="595"/>
    <cellStyle name="%_Свод ОС_Потребность на 2-е полугодие 2011_Юридические и консультационные_Расшифровки по корректировке 2011_НОВ_ПОСЛ_РЕКЛАМА" xfId="596"/>
    <cellStyle name="%_Свод ОС_Потребность на 2-е полугодие 2011_Юридические и консультационные_Расшифровки по корректировке 2011_НОВ_ПОСЛ_РЕКЛАМА 2" xfId="597"/>
    <cellStyle name="%_Сравнительная таблица (проект БДР 2011)вОАО" xfId="598"/>
    <cellStyle name="%_Сравнительная таблица (проект БДР 2011)вОАО 2" xfId="599"/>
    <cellStyle name="%_Сравнительная таблица (проект БДР 2011)вОАО 3" xfId="600"/>
    <cellStyle name="%_Сравнительная таблица (проект БДР 2011)вОАО 4" xfId="601"/>
    <cellStyle name="%_Сравнительная таблица (проект БДР 2011)вОАО_Аренда квартир 2012 испр." xfId="602"/>
    <cellStyle name="%_Сравнительная таблица (проект БДР 2011)вОАО_Аренда_2012_1 лист" xfId="603"/>
    <cellStyle name="%_Сравнительная таблица (проект БДР 2011)вОАО_Другие расходы 2012_31.10.11" xfId="604"/>
    <cellStyle name="%_Сравнительная таблица (проект БДР 2011)вОАО_Командировки 2012_31.10.11" xfId="605"/>
    <cellStyle name="%_Сравнительная таблица (проект БДР 2011)вОАО_Лист1" xfId="606"/>
    <cellStyle name="%_Сравнительная таблица (проект БДР 2011)вОАО_Услуги стороннего транспорта_28.11.11" xfId="607"/>
    <cellStyle name="%_Сравнительная таблица (проект БДР 2011)СРАВНЕНИЕ2" xfId="608"/>
    <cellStyle name="%_Сравнительная таблица (проект БДР 2011)СРАВНЕНИЕ2 2" xfId="609"/>
    <cellStyle name="%_Сравнительная таблица (проект БДР 2011)СРАВНЕНИЕ2 3" xfId="610"/>
    <cellStyle name="%_Сравнительная таблица (проект БДР 2011)СРАВНЕНИЕ2 4" xfId="611"/>
    <cellStyle name="%_Сравнительная таблица (проект БДР 2011)СРАВНЕНИЕ2_Аренда квартир 2012 испр." xfId="612"/>
    <cellStyle name="%_Сравнительная таблица (проект БДР 2011)СРАВНЕНИЕ2_Аренда_2012_1 лист" xfId="613"/>
    <cellStyle name="%_Сравнительная таблица (проект БДР 2011)СРАВНЕНИЕ2_Бюджет 2011 Восток согласовано ДИС_Таня" xfId="614"/>
    <cellStyle name="%_Сравнительная таблица (проект БДР 2011)СРАВНЕНИЕ2_Бюджет 2011 Восток согласовано ДИС_Таня 2" xfId="615"/>
    <cellStyle name="%_Сравнительная таблица (проект БДР 2011)СРАВНЕНИЕ2_Бюджет 2011 Восток согласовано ДИС_Таня 3" xfId="616"/>
    <cellStyle name="%_Сравнительная таблица (проект БДР 2011)СРАВНЕНИЕ2_Бюджет 2011 Восток согласовано ДИС_Таня 4" xfId="617"/>
    <cellStyle name="%_Сравнительная таблица (проект БДР 2011)СРАВНЕНИЕ2_Бюджет 2011 Восток согласовано ДИС_Таня_Аренда квартир 2012 испр." xfId="618"/>
    <cellStyle name="%_Сравнительная таблица (проект БДР 2011)СРАВНЕНИЕ2_Бюджет 2011 Восток согласовано ДИС_Таня_Аренда_2012_1 лист" xfId="619"/>
    <cellStyle name="%_Сравнительная таблица (проект БДР 2011)СРАВНЕНИЕ2_Бюджет 2011 Восток согласовано ДИС_Таня_БДР 2011_Замахина_расшифровки" xfId="620"/>
    <cellStyle name="%_Сравнительная таблица (проект БДР 2011)СРАВНЕНИЕ2_Бюджет 2011 Восток согласовано ДИС_Таня_БДР 2011_Замахина_расшифровки 2" xfId="621"/>
    <cellStyle name="%_Сравнительная таблица (проект БДР 2011)СРАВНЕНИЕ2_Бюджет 2011 Восток согласовано ДИС_Таня_БДР 2011_Замахина_расшифровки 3" xfId="622"/>
    <cellStyle name="%_Сравнительная таблица (проект БДР 2011)СРАВНЕНИЕ2_Бюджет 2011 Восток согласовано ДИС_Таня_БДР 2011_Замахина_расшифровки 4" xfId="623"/>
    <cellStyle name="%_Сравнительная таблица (проект БДР 2011)СРАВНЕНИЕ2_Бюджет 2011 Восток согласовано ДИС_Таня_БДР 2011_Замахина_расшифровки 5" xfId="624"/>
    <cellStyle name="%_Сравнительная таблица (проект БДР 2011)СРАВНЕНИЕ2_Бюджет 2011 Восток согласовано ДИС_Таня_БДР 2011_Замахина_расшифровки_Аренда квартир 2012 испр." xfId="625"/>
    <cellStyle name="%_Сравнительная таблица (проект БДР 2011)СРАВНЕНИЕ2_Бюджет 2011 Восток согласовано ДИС_Таня_БДР 2011_Замахина_расшифровки_Аренда_2012_1 лист" xfId="626"/>
    <cellStyle name="%_Сравнительная таблица (проект БДР 2011)СРАВНЕНИЕ2_Бюджет 2011 Восток согласовано ДИС_Таня_БДР 2011_Замахина_расшифровки_Книга1 (23)" xfId="627"/>
    <cellStyle name="%_Сравнительная таблица (проект БДР 2011)СРАВНЕНИЕ2_Бюджет 2011 Восток согласовано ДИС_Таня_БДР 2011_Замахина_расшифровки_Книга1 (23) 2" xfId="628"/>
    <cellStyle name="%_Сравнительная таблица (проект БДР 2011)СРАВНЕНИЕ2_Бюджет 2011 Восток согласовано ДИС_Таня_БДР 2011_Замахина_расшифровки_Книга1 (23) 3" xfId="629"/>
    <cellStyle name="%_Сравнительная таблица (проект БДР 2011)СРАВНЕНИЕ2_Бюджет 2011 Восток согласовано ДИС_Таня_БДР 2011_Замахина_расшифровки_Книга1 (23) 4" xfId="630"/>
    <cellStyle name="%_Сравнительная таблица (проект БДР 2011)СРАВНЕНИЕ2_Бюджет 2011 Восток согласовано ДИС_Таня_БДР 2011_Замахина_расшифровки_Книга1 (23)_Аренда квартир 2012 испр." xfId="631"/>
    <cellStyle name="%_Сравнительная таблица (проект БДР 2011)СРАВНЕНИЕ2_Бюджет 2011 Восток согласовано ДИС_Таня_БДР 2011_Замахина_расшифровки_Книга1 (23)_Аренда_2012_1 лист" xfId="632"/>
    <cellStyle name="%_Сравнительная таблица (проект БДР 2011)СРАВНЕНИЕ2_Бюджет 2011 Восток согласовано ДИС_Таня_БДР 2011_Замахина_расшифровки_Книга1 (23)_Лист1" xfId="633"/>
    <cellStyle name="%_Сравнительная таблица (проект БДР 2011)СРАВНЕНИЕ2_Бюджет 2011 Восток согласовано ДИС_Таня_БДР 2011_Замахина_расшифровки_Книга1 (23)_Услуги стороннего транспорта_28.11.11" xfId="634"/>
    <cellStyle name="%_Сравнительная таблица (проект БДР 2011)СРАВНЕНИЕ2_Бюджет 2011 Восток согласовано ДИС_Таня_БДР 2011_Замахина_расшифровки_Лист1" xfId="635"/>
    <cellStyle name="%_Сравнительная таблица (проект БДР 2011)СРАВНЕНИЕ2_Бюджет 2011 Восток согласовано ДИС_Таня_БДР 2011_Замахина_расшифровки_Налоги 2011_корректировка ПРИБЫЛЬ уточнить" xfId="636"/>
    <cellStyle name="%_Сравнительная таблица (проект БДР 2011)СРАВНЕНИЕ2_Бюджет 2011 Восток согласовано ДИС_Таня_БДР 2011_Замахина_расшифровки_Налоги 2011_корректировка ПРИБЫЛЬ уточнить 2" xfId="637"/>
    <cellStyle name="%_Сравнительная таблица (проект БДР 2011)СРАВНЕНИЕ2_Бюджет 2011 Восток согласовано ДИС_Таня_БДР 2011_Замахина_расшифровки_Представительские расходы" xfId="638"/>
    <cellStyle name="%_Сравнительная таблица (проект БДР 2011)СРАВНЕНИЕ2_Бюджет 2011 Восток согласовано ДИС_Таня_БДР 2011_Замахина_расшифровки_Расшифровки по корректировке 2011_НОВ_ПОСЛ_РЕКЛАМА" xfId="639"/>
    <cellStyle name="%_Сравнительная таблица (проект БДР 2011)СРАВНЕНИЕ2_Бюджет 2011 Восток согласовано ДИС_Таня_БДР 2011_Замахина_расшифровки_Расшифровки по корректировке 2011_НОВ_ПОСЛ_РЕКЛАМА 2" xfId="640"/>
    <cellStyle name="%_Сравнительная таблица (проект БДР 2011)СРАВНЕНИЕ2_Бюджет 2011 Восток согласовано ДИС_Таня_БДР 2011_Замахина_расшифровки_Техническое обслуживание" xfId="641"/>
    <cellStyle name="%_Сравнительная таблица (проект БДР 2011)СРАВНЕНИЕ2_Бюджет 2011 Восток согласовано ДИС_Таня_БДР 2011_Замахина_расшифровки_Услуги связи в ДИС" xfId="642"/>
    <cellStyle name="%_Сравнительная таблица (проект БДР 2011)СРАВНЕНИЕ2_Бюджет 2011 Восток согласовано ДИС_Таня_БДР 2011_Замахина_расшифровки_Услуги связи в ДИС 2" xfId="643"/>
    <cellStyle name="%_Сравнительная таблица (проект БДР 2011)СРАВНЕНИЕ2_Бюджет 2011 Восток согласовано ДИС_Таня_БДР 2011_Замахина_расшифровки_Услуги связи в ДИС 3" xfId="644"/>
    <cellStyle name="%_Сравнительная таблица (проект БДР 2011)СРАВНЕНИЕ2_Бюджет 2011 Восток согласовано ДИС_Таня_БДР 2011_Замахина_расшифровки_Услуги связи в ДИС 4" xfId="645"/>
    <cellStyle name="%_Сравнительная таблица (проект БДР 2011)СРАВНЕНИЕ2_Бюджет 2011 Восток согласовано ДИС_Таня_БДР 2011_Замахина_расшифровки_Услуги связи в ДИС_Аренда квартир 2012 испр." xfId="646"/>
    <cellStyle name="%_Сравнительная таблица (проект БДР 2011)СРАВНЕНИЕ2_Бюджет 2011 Восток согласовано ДИС_Таня_БДР 2011_Замахина_расшифровки_Услуги связи в ДИС_Аренда_2012_1 лист" xfId="647"/>
    <cellStyle name="%_Сравнительная таблица (проект БДР 2011)СРАВНЕНИЕ2_Бюджет 2011 Восток согласовано ДИС_Таня_БДР 2011_Замахина_расшифровки_Услуги связи в ДИС_Лист1" xfId="648"/>
    <cellStyle name="%_Сравнительная таблица (проект БДР 2011)СРАВНЕНИЕ2_Бюджет 2011 Восток согласовано ДИС_Таня_БДР 2011_Замахина_расшифровки_Услуги связи в ДИС_Услуги стороннего транспорта_28.11.11" xfId="649"/>
    <cellStyle name="%_Сравнительная таблица (проект БДР 2011)СРАВНЕНИЕ2_Бюджет 2011 Восток согласовано ДИС_Таня_БДР 2011_Замахина_расшифровки_Услуги стороннего транспорта_28.11.11" xfId="650"/>
    <cellStyle name="%_Сравнительная таблица (проект БДР 2011)СРАВНЕНИЕ2_Бюджет 2011 Восток согласовано ДИС_Таня_Другие расходы 2012_31.10.11" xfId="651"/>
    <cellStyle name="%_Сравнительная таблица (проект БДР 2011)СРАВНЕНИЕ2_Бюджет 2011 Восток согласовано ДИС_Таня_Командировки 2012_31.10.11" xfId="652"/>
    <cellStyle name="%_Сравнительная таблица (проект БДР 2011)СРАВНЕНИЕ2_Бюджет 2011 Восток согласовано ДИС_Таня_Лист1" xfId="653"/>
    <cellStyle name="%_Сравнительная таблица (проект БДР 2011)СРАВНЕНИЕ2_Бюджет 2011 Восток согласовано ДИС_Таня_Услуги стороннего транспорта_28.11.11" xfId="654"/>
    <cellStyle name="%_Сравнительная таблица (проект БДР 2011)СРАВНЕНИЕ2_Другие расходы (членские уточненные)" xfId="655"/>
    <cellStyle name="%_Сравнительная таблица (проект БДР 2011)СРАВНЕНИЕ2_Другие расходы (членские уточненные) 2" xfId="656"/>
    <cellStyle name="%_Сравнительная таблица (проект БДР 2011)СРАВНЕНИЕ2_Другие расходы (членские уточненные) 3" xfId="657"/>
    <cellStyle name="%_Сравнительная таблица (проект БДР 2011)СРАВНЕНИЕ2_Другие расходы (членские уточненные) 4" xfId="658"/>
    <cellStyle name="%_Сравнительная таблица (проект БДР 2011)СРАВНЕНИЕ2_Другие расходы (членские уточненные)_Аренда квартир 2012 испр." xfId="659"/>
    <cellStyle name="%_Сравнительная таблица (проект БДР 2011)СРАВНЕНИЕ2_Другие расходы (членские уточненные)_Аренда_2012_1 лист" xfId="660"/>
    <cellStyle name="%_Сравнительная таблица (проект БДР 2011)СРАВНЕНИЕ2_Другие расходы (членские уточненные)_БДР 2011_Замахина_расшифровки" xfId="661"/>
    <cellStyle name="%_Сравнительная таблица (проект БДР 2011)СРАВНЕНИЕ2_Другие расходы (членские уточненные)_БДР 2011_Замахина_расшифровки 2" xfId="662"/>
    <cellStyle name="%_Сравнительная таблица (проект БДР 2011)СРАВНЕНИЕ2_Другие расходы (членские уточненные)_БДР 2011_Замахина_расшифровки 3" xfId="663"/>
    <cellStyle name="%_Сравнительная таблица (проект БДР 2011)СРАВНЕНИЕ2_Другие расходы (членские уточненные)_БДР 2011_Замахина_расшифровки 4" xfId="664"/>
    <cellStyle name="%_Сравнительная таблица (проект БДР 2011)СРАВНЕНИЕ2_Другие расходы (членские уточненные)_БДР 2011_Замахина_расшифровки 5" xfId="665"/>
    <cellStyle name="%_Сравнительная таблица (проект БДР 2011)СРАВНЕНИЕ2_Другие расходы (членские уточненные)_БДР 2011_Замахина_расшифровки_Аренда квартир 2012 испр." xfId="666"/>
    <cellStyle name="%_Сравнительная таблица (проект БДР 2011)СРАВНЕНИЕ2_Другие расходы (членские уточненные)_БДР 2011_Замахина_расшифровки_Аренда_2012_1 лист" xfId="667"/>
    <cellStyle name="%_Сравнительная таблица (проект БДР 2011)СРАВНЕНИЕ2_Другие расходы (членские уточненные)_БДР 2011_Замахина_расшифровки_Книга1 (23)" xfId="668"/>
    <cellStyle name="%_Сравнительная таблица (проект БДР 2011)СРАВНЕНИЕ2_Другие расходы (членские уточненные)_БДР 2011_Замахина_расшифровки_Книга1 (23) 2" xfId="669"/>
    <cellStyle name="%_Сравнительная таблица (проект БДР 2011)СРАВНЕНИЕ2_Другие расходы (членские уточненные)_БДР 2011_Замахина_расшифровки_Книга1 (23) 3" xfId="670"/>
    <cellStyle name="%_Сравнительная таблица (проект БДР 2011)СРАВНЕНИЕ2_Другие расходы (членские уточненные)_БДР 2011_Замахина_расшифровки_Книга1 (23) 4" xfId="671"/>
    <cellStyle name="%_Сравнительная таблица (проект БДР 2011)СРАВНЕНИЕ2_Другие расходы (членские уточненные)_БДР 2011_Замахина_расшифровки_Книга1 (23)_Аренда квартир 2012 испр." xfId="672"/>
    <cellStyle name="%_Сравнительная таблица (проект БДР 2011)СРАВНЕНИЕ2_Другие расходы (членские уточненные)_БДР 2011_Замахина_расшифровки_Книга1 (23)_Аренда_2012_1 лист" xfId="673"/>
    <cellStyle name="%_Сравнительная таблица (проект БДР 2011)СРАВНЕНИЕ2_Другие расходы (членские уточненные)_БДР 2011_Замахина_расшифровки_Книга1 (23)_Лист1" xfId="674"/>
    <cellStyle name="%_Сравнительная таблица (проект БДР 2011)СРАВНЕНИЕ2_Другие расходы (членские уточненные)_БДР 2011_Замахина_расшифровки_Книга1 (23)_Услуги стороннего транспорта_28.11.11" xfId="675"/>
    <cellStyle name="%_Сравнительная таблица (проект БДР 2011)СРАВНЕНИЕ2_Другие расходы (членские уточненные)_БДР 2011_Замахина_расшифровки_Лист1" xfId="676"/>
    <cellStyle name="%_Сравнительная таблица (проект БДР 2011)СРАВНЕНИЕ2_Другие расходы (членские уточненные)_БДР 2011_Замахина_расшифровки_Налоги 2011_корректировка ПРИБЫЛЬ уточнить" xfId="677"/>
    <cellStyle name="%_Сравнительная таблица (проект БДР 2011)СРАВНЕНИЕ2_Другие расходы (членские уточненные)_БДР 2011_Замахина_расшифровки_Налоги 2011_корректировка ПРИБЫЛЬ уточнить 2" xfId="678"/>
    <cellStyle name="%_Сравнительная таблица (проект БДР 2011)СРАВНЕНИЕ2_Другие расходы (членские уточненные)_БДР 2011_Замахина_расшифровки_Представительские расходы" xfId="679"/>
    <cellStyle name="%_Сравнительная таблица (проект БДР 2011)СРАВНЕНИЕ2_Другие расходы (членские уточненные)_БДР 2011_Замахина_расшифровки_Расшифровки по корректировке 2011_НОВ_ПОСЛ_РЕКЛАМА" xfId="680"/>
    <cellStyle name="%_Сравнительная таблица (проект БДР 2011)СРАВНЕНИЕ2_Другие расходы (членские уточненные)_БДР 2011_Замахина_расшифровки_Расшифровки по корректировке 2011_НОВ_ПОСЛ_РЕКЛАМА 2" xfId="681"/>
    <cellStyle name="%_Сравнительная таблица (проект БДР 2011)СРАВНЕНИЕ2_Другие расходы (членские уточненные)_БДР 2011_Замахина_расшифровки_Техническое обслуживание" xfId="682"/>
    <cellStyle name="%_Сравнительная таблица (проект БДР 2011)СРАВНЕНИЕ2_Другие расходы (членские уточненные)_БДР 2011_Замахина_расшифровки_Услуги связи в ДИС" xfId="683"/>
    <cellStyle name="%_Сравнительная таблица (проект БДР 2011)СРАВНЕНИЕ2_Другие расходы (членские уточненные)_БДР 2011_Замахина_расшифровки_Услуги связи в ДИС 2" xfId="684"/>
    <cellStyle name="%_Сравнительная таблица (проект БДР 2011)СРАВНЕНИЕ2_Другие расходы (членские уточненные)_БДР 2011_Замахина_расшифровки_Услуги связи в ДИС 3" xfId="685"/>
    <cellStyle name="%_Сравнительная таблица (проект БДР 2011)СРАВНЕНИЕ2_Другие расходы (членские уточненные)_БДР 2011_Замахина_расшифровки_Услуги связи в ДИС 4" xfId="686"/>
    <cellStyle name="%_Сравнительная таблица (проект БДР 2011)СРАВНЕНИЕ2_Другие расходы (членские уточненные)_БДР 2011_Замахина_расшифровки_Услуги связи в ДИС_Аренда квартир 2012 испр." xfId="687"/>
    <cellStyle name="%_Сравнительная таблица (проект БДР 2011)СРАВНЕНИЕ2_Другие расходы (членские уточненные)_БДР 2011_Замахина_расшифровки_Услуги связи в ДИС_Аренда_2012_1 лист" xfId="688"/>
    <cellStyle name="%_Сравнительная таблица (проект БДР 2011)СРАВНЕНИЕ2_Другие расходы (членские уточненные)_БДР 2011_Замахина_расшифровки_Услуги связи в ДИС_Лист1" xfId="689"/>
    <cellStyle name="%_Сравнительная таблица (проект БДР 2011)СРАВНЕНИЕ2_Другие расходы (членские уточненные)_БДР 2011_Замахина_расшифровки_Услуги связи в ДИС_Услуги стороннего транспорта_28.11.11" xfId="690"/>
    <cellStyle name="%_Сравнительная таблица (проект БДР 2011)СРАВНЕНИЕ2_Другие расходы (членские уточненные)_БДР 2011_Замахина_расшифровки_Услуги стороннего транспорта_28.11.11" xfId="691"/>
    <cellStyle name="%_Сравнительная таблица (проект БДР 2011)СРАВНЕНИЕ2_Другие расходы (членские уточненные)_Другие расходы 2012_31.10.11" xfId="692"/>
    <cellStyle name="%_Сравнительная таблица (проект БДР 2011)СРАВНЕНИЕ2_Другие расходы (членские уточненные)_Командировки 2012_31.10.11" xfId="693"/>
    <cellStyle name="%_Сравнительная таблица (проект БДР 2011)СРАВНЕНИЕ2_Другие расходы (членские уточненные)_Лист1" xfId="694"/>
    <cellStyle name="%_Сравнительная таблица (проект БДР 2011)СРАВНЕНИЕ2_Другие расходы (членские уточненные)_Услуги стороннего транспорта_28.11.11" xfId="695"/>
    <cellStyle name="%_Сравнительная таблица (проект БДР 2011)СРАВНЕНИЕ2_Другие расходы 2012_31.10.11" xfId="696"/>
    <cellStyle name="%_Сравнительная таблица (проект БДР 2011)СРАВНЕНИЕ2_Командировки 2012_31.10.11" xfId="697"/>
    <cellStyle name="%_Сравнительная таблица (проект БДР 2011)СРАВНЕНИЕ2_Лист1" xfId="698"/>
    <cellStyle name="%_Сравнительная таблица (проект БДР 2011)СРАВНЕНИЕ2_Прочие налоги_таня" xfId="699"/>
    <cellStyle name="%_Сравнительная таблица (проект БДР 2011)СРАВНЕНИЕ2_Прочие налоги_таня 2" xfId="700"/>
    <cellStyle name="%_Сравнительная таблица (проект БДР 2011)СРАВНЕНИЕ2_Прочие налоги_таня 3" xfId="701"/>
    <cellStyle name="%_Сравнительная таблица (проект БДР 2011)СРАВНЕНИЕ2_Прочие налоги_таня 4" xfId="702"/>
    <cellStyle name="%_Сравнительная таблица (проект БДР 2011)СРАВНЕНИЕ2_Прочие налоги_таня_Аренда квартир 2012 испр." xfId="703"/>
    <cellStyle name="%_Сравнительная таблица (проект БДР 2011)СРАВНЕНИЕ2_Прочие налоги_таня_Аренда_2012_1 лист" xfId="704"/>
    <cellStyle name="%_Сравнительная таблица (проект БДР 2011)СРАВНЕНИЕ2_Прочие налоги_таня_БДР 2011_Замахина_расшифровки" xfId="705"/>
    <cellStyle name="%_Сравнительная таблица (проект БДР 2011)СРАВНЕНИЕ2_Прочие налоги_таня_БДР 2011_Замахина_расшифровки 2" xfId="706"/>
    <cellStyle name="%_Сравнительная таблица (проект БДР 2011)СРАВНЕНИЕ2_Прочие налоги_таня_БДР 2011_Замахина_расшифровки 3" xfId="707"/>
    <cellStyle name="%_Сравнительная таблица (проект БДР 2011)СРАВНЕНИЕ2_Прочие налоги_таня_БДР 2011_Замахина_расшифровки 4" xfId="708"/>
    <cellStyle name="%_Сравнительная таблица (проект БДР 2011)СРАВНЕНИЕ2_Прочие налоги_таня_БДР 2011_Замахина_расшифровки 5" xfId="709"/>
    <cellStyle name="%_Сравнительная таблица (проект БДР 2011)СРАВНЕНИЕ2_Прочие налоги_таня_БДР 2011_Замахина_расшифровки_Аренда квартир 2012 испр." xfId="710"/>
    <cellStyle name="%_Сравнительная таблица (проект БДР 2011)СРАВНЕНИЕ2_Прочие налоги_таня_БДР 2011_Замахина_расшифровки_Аренда_2012_1 лист" xfId="711"/>
    <cellStyle name="%_Сравнительная таблица (проект БДР 2011)СРАВНЕНИЕ2_Прочие налоги_таня_БДР 2011_Замахина_расшифровки_Книга1 (23)" xfId="712"/>
    <cellStyle name="%_Сравнительная таблица (проект БДР 2011)СРАВНЕНИЕ2_Прочие налоги_таня_БДР 2011_Замахина_расшифровки_Книга1 (23) 2" xfId="713"/>
    <cellStyle name="%_Сравнительная таблица (проект БДР 2011)СРАВНЕНИЕ2_Прочие налоги_таня_БДР 2011_Замахина_расшифровки_Книга1 (23) 3" xfId="714"/>
    <cellStyle name="%_Сравнительная таблица (проект БДР 2011)СРАВНЕНИЕ2_Прочие налоги_таня_БДР 2011_Замахина_расшифровки_Книга1 (23) 4" xfId="715"/>
    <cellStyle name="%_Сравнительная таблица (проект БДР 2011)СРАВНЕНИЕ2_Прочие налоги_таня_БДР 2011_Замахина_расшифровки_Книга1 (23)_Аренда квартир 2012 испр." xfId="716"/>
    <cellStyle name="%_Сравнительная таблица (проект БДР 2011)СРАВНЕНИЕ2_Прочие налоги_таня_БДР 2011_Замахина_расшифровки_Книга1 (23)_Аренда_2012_1 лист" xfId="717"/>
    <cellStyle name="%_Сравнительная таблица (проект БДР 2011)СРАВНЕНИЕ2_Прочие налоги_таня_БДР 2011_Замахина_расшифровки_Книга1 (23)_Лист1" xfId="718"/>
    <cellStyle name="%_Сравнительная таблица (проект БДР 2011)СРАВНЕНИЕ2_Прочие налоги_таня_БДР 2011_Замахина_расшифровки_Книга1 (23)_Услуги стороннего транспорта_28.11.11" xfId="719"/>
    <cellStyle name="%_Сравнительная таблица (проект БДР 2011)СРАВНЕНИЕ2_Прочие налоги_таня_БДР 2011_Замахина_расшифровки_Лист1" xfId="720"/>
    <cellStyle name="%_Сравнительная таблица (проект БДР 2011)СРАВНЕНИЕ2_Прочие налоги_таня_БДР 2011_Замахина_расшифровки_Налоги 2011_корректировка ПРИБЫЛЬ уточнить" xfId="721"/>
    <cellStyle name="%_Сравнительная таблица (проект БДР 2011)СРАВНЕНИЕ2_Прочие налоги_таня_БДР 2011_Замахина_расшифровки_Налоги 2011_корректировка ПРИБЫЛЬ уточнить 2" xfId="722"/>
    <cellStyle name="%_Сравнительная таблица (проект БДР 2011)СРАВНЕНИЕ2_Прочие налоги_таня_БДР 2011_Замахина_расшифровки_Представительские расходы" xfId="723"/>
    <cellStyle name="%_Сравнительная таблица (проект БДР 2011)СРАВНЕНИЕ2_Прочие налоги_таня_БДР 2011_Замахина_расшифровки_Расшифровки по корректировке 2011_НОВ_ПОСЛ_РЕКЛАМА" xfId="724"/>
    <cellStyle name="%_Сравнительная таблица (проект БДР 2011)СРАВНЕНИЕ2_Прочие налоги_таня_БДР 2011_Замахина_расшифровки_Расшифровки по корректировке 2011_НОВ_ПОСЛ_РЕКЛАМА 2" xfId="725"/>
    <cellStyle name="%_Сравнительная таблица (проект БДР 2011)СРАВНЕНИЕ2_Прочие налоги_таня_БДР 2011_Замахина_расшифровки_Техническое обслуживание" xfId="726"/>
    <cellStyle name="%_Сравнительная таблица (проект БДР 2011)СРАВНЕНИЕ2_Прочие налоги_таня_БДР 2011_Замахина_расшифровки_Услуги связи в ДИС" xfId="727"/>
    <cellStyle name="%_Сравнительная таблица (проект БДР 2011)СРАВНЕНИЕ2_Прочие налоги_таня_БДР 2011_Замахина_расшифровки_Услуги связи в ДИС 2" xfId="728"/>
    <cellStyle name="%_Сравнительная таблица (проект БДР 2011)СРАВНЕНИЕ2_Прочие налоги_таня_БДР 2011_Замахина_расшифровки_Услуги связи в ДИС 3" xfId="729"/>
    <cellStyle name="%_Сравнительная таблица (проект БДР 2011)СРАВНЕНИЕ2_Прочие налоги_таня_БДР 2011_Замахина_расшифровки_Услуги связи в ДИС 4" xfId="730"/>
    <cellStyle name="%_Сравнительная таблица (проект БДР 2011)СРАВНЕНИЕ2_Прочие налоги_таня_БДР 2011_Замахина_расшифровки_Услуги связи в ДИС_Аренда квартир 2012 испр." xfId="731"/>
    <cellStyle name="%_Сравнительная таблица (проект БДР 2011)СРАВНЕНИЕ2_Прочие налоги_таня_БДР 2011_Замахина_расшифровки_Услуги связи в ДИС_Аренда_2012_1 лист" xfId="732"/>
    <cellStyle name="%_Сравнительная таблица (проект БДР 2011)СРАВНЕНИЕ2_Прочие налоги_таня_БДР 2011_Замахина_расшифровки_Услуги связи в ДИС_Лист1" xfId="733"/>
    <cellStyle name="%_Сравнительная таблица (проект БДР 2011)СРАВНЕНИЕ2_Прочие налоги_таня_БДР 2011_Замахина_расшифровки_Услуги связи в ДИС_Услуги стороннего транспорта_28.11.11" xfId="734"/>
    <cellStyle name="%_Сравнительная таблица (проект БДР 2011)СРАВНЕНИЕ2_Прочие налоги_таня_БДР 2011_Замахина_расшифровки_Услуги стороннего транспорта_28.11.11" xfId="735"/>
    <cellStyle name="%_Сравнительная таблица (проект БДР 2011)СРАВНЕНИЕ2_Прочие налоги_таня_Другие расходы 2012_31.10.11" xfId="736"/>
    <cellStyle name="%_Сравнительная таблица (проект БДР 2011)СРАВНЕНИЕ2_Прочие налоги_таня_Командировки 2012_31.10.11" xfId="737"/>
    <cellStyle name="%_Сравнительная таблица (проект БДР 2011)СРАВНЕНИЕ2_Прочие налоги_таня_Лист1" xfId="738"/>
    <cellStyle name="%_Сравнительная таблица (проект БДР 2011)СРАВНЕНИЕ2_Прочие налоги_таня_Услуги стороннего транспорта_28.11.11" xfId="739"/>
    <cellStyle name="%_Сравнительная таблица (проект БДР 2011)СРАВНЕНИЕ2_ТО ГиВ_Сидоренко" xfId="740"/>
    <cellStyle name="%_Сравнительная таблица (проект БДР 2011)СРАВНЕНИЕ2_ТО ГиВ_Сидоренко 2" xfId="741"/>
    <cellStyle name="%_Сравнительная таблица (проект БДР 2011)СРАВНЕНИЕ2_ТО ГиВ_Сидоренко 3" xfId="742"/>
    <cellStyle name="%_Сравнительная таблица (проект БДР 2011)СРАВНЕНИЕ2_ТО ГиВ_Сидоренко 4" xfId="743"/>
    <cellStyle name="%_Сравнительная таблица (проект БДР 2011)СРАВНЕНИЕ2_ТО ГиВ_Сидоренко_Аренда квартир 2012 испр." xfId="744"/>
    <cellStyle name="%_Сравнительная таблица (проект БДР 2011)СРАВНЕНИЕ2_ТО ГиВ_Сидоренко_Аренда_2012_1 лист" xfId="745"/>
    <cellStyle name="%_Сравнительная таблица (проект БДР 2011)СРАВНЕНИЕ2_ТО ГиВ_Сидоренко_БДР 2011_Замахина_расшифровки" xfId="746"/>
    <cellStyle name="%_Сравнительная таблица (проект БДР 2011)СРАВНЕНИЕ2_ТО ГиВ_Сидоренко_БДР 2011_Замахина_расшифровки 2" xfId="747"/>
    <cellStyle name="%_Сравнительная таблица (проект БДР 2011)СРАВНЕНИЕ2_ТО ГиВ_Сидоренко_БДР 2011_Замахина_расшифровки 3" xfId="748"/>
    <cellStyle name="%_Сравнительная таблица (проект БДР 2011)СРАВНЕНИЕ2_ТО ГиВ_Сидоренко_БДР 2011_Замахина_расшифровки 4" xfId="749"/>
    <cellStyle name="%_Сравнительная таблица (проект БДР 2011)СРАВНЕНИЕ2_ТО ГиВ_Сидоренко_БДР 2011_Замахина_расшифровки 5" xfId="750"/>
    <cellStyle name="%_Сравнительная таблица (проект БДР 2011)СРАВНЕНИЕ2_ТО ГиВ_Сидоренко_БДР 2011_Замахина_расшифровки_Аренда квартир 2012 испр." xfId="751"/>
    <cellStyle name="%_Сравнительная таблица (проект БДР 2011)СРАВНЕНИЕ2_ТО ГиВ_Сидоренко_БДР 2011_Замахина_расшифровки_Аренда_2012_1 лист" xfId="752"/>
    <cellStyle name="%_Сравнительная таблица (проект БДР 2011)СРАВНЕНИЕ2_ТО ГиВ_Сидоренко_БДР 2011_Замахина_расшифровки_Книга1 (23)" xfId="753"/>
    <cellStyle name="%_Сравнительная таблица (проект БДР 2011)СРАВНЕНИЕ2_ТО ГиВ_Сидоренко_БДР 2011_Замахина_расшифровки_Книга1 (23) 2" xfId="754"/>
    <cellStyle name="%_Сравнительная таблица (проект БДР 2011)СРАВНЕНИЕ2_ТО ГиВ_Сидоренко_БДР 2011_Замахина_расшифровки_Книга1 (23) 3" xfId="755"/>
    <cellStyle name="%_Сравнительная таблица (проект БДР 2011)СРАВНЕНИЕ2_ТО ГиВ_Сидоренко_БДР 2011_Замахина_расшифровки_Книга1 (23) 4" xfId="756"/>
    <cellStyle name="%_Сравнительная таблица (проект БДР 2011)СРАВНЕНИЕ2_ТО ГиВ_Сидоренко_БДР 2011_Замахина_расшифровки_Книга1 (23)_Аренда квартир 2012 испр." xfId="757"/>
    <cellStyle name="%_Сравнительная таблица (проект БДР 2011)СРАВНЕНИЕ2_ТО ГиВ_Сидоренко_БДР 2011_Замахина_расшифровки_Книга1 (23)_Аренда_2012_1 лист" xfId="758"/>
    <cellStyle name="%_Сравнительная таблица (проект БДР 2011)СРАВНЕНИЕ2_ТО ГиВ_Сидоренко_БДР 2011_Замахина_расшифровки_Книга1 (23)_Лист1" xfId="759"/>
    <cellStyle name="%_Сравнительная таблица (проект БДР 2011)СРАВНЕНИЕ2_ТО ГиВ_Сидоренко_БДР 2011_Замахина_расшифровки_Книга1 (23)_Услуги стороннего транспорта_28.11.11" xfId="760"/>
    <cellStyle name="%_Сравнительная таблица (проект БДР 2011)СРАВНЕНИЕ2_ТО ГиВ_Сидоренко_БДР 2011_Замахина_расшифровки_Лист1" xfId="761"/>
    <cellStyle name="%_Сравнительная таблица (проект БДР 2011)СРАВНЕНИЕ2_ТО ГиВ_Сидоренко_БДР 2011_Замахина_расшифровки_Налоги 2011_корректировка ПРИБЫЛЬ уточнить" xfId="762"/>
    <cellStyle name="%_Сравнительная таблица (проект БДР 2011)СРАВНЕНИЕ2_ТО ГиВ_Сидоренко_БДР 2011_Замахина_расшифровки_Налоги 2011_корректировка ПРИБЫЛЬ уточнить 2" xfId="763"/>
    <cellStyle name="%_Сравнительная таблица (проект БДР 2011)СРАВНЕНИЕ2_ТО ГиВ_Сидоренко_БДР 2011_Замахина_расшифровки_Представительские расходы" xfId="764"/>
    <cellStyle name="%_Сравнительная таблица (проект БДР 2011)СРАВНЕНИЕ2_ТО ГиВ_Сидоренко_БДР 2011_Замахина_расшифровки_Расшифровки по корректировке 2011_НОВ_ПОСЛ_РЕКЛАМА" xfId="765"/>
    <cellStyle name="%_Сравнительная таблица (проект БДР 2011)СРАВНЕНИЕ2_ТО ГиВ_Сидоренко_БДР 2011_Замахина_расшифровки_Расшифровки по корректировке 2011_НОВ_ПОСЛ_РЕКЛАМА 2" xfId="766"/>
    <cellStyle name="%_Сравнительная таблица (проект БДР 2011)СРАВНЕНИЕ2_ТО ГиВ_Сидоренко_БДР 2011_Замахина_расшифровки_Техническое обслуживание" xfId="767"/>
    <cellStyle name="%_Сравнительная таблица (проект БДР 2011)СРАВНЕНИЕ2_ТО ГиВ_Сидоренко_БДР 2011_Замахина_расшифровки_Услуги связи в ДИС" xfId="768"/>
    <cellStyle name="%_Сравнительная таблица (проект БДР 2011)СРАВНЕНИЕ2_ТО ГиВ_Сидоренко_БДР 2011_Замахина_расшифровки_Услуги связи в ДИС 2" xfId="769"/>
    <cellStyle name="%_Сравнительная таблица (проект БДР 2011)СРАВНЕНИЕ2_ТО ГиВ_Сидоренко_БДР 2011_Замахина_расшифровки_Услуги связи в ДИС 3" xfId="770"/>
    <cellStyle name="%_Сравнительная таблица (проект БДР 2011)СРАВНЕНИЕ2_ТО ГиВ_Сидоренко_БДР 2011_Замахина_расшифровки_Услуги связи в ДИС 4" xfId="771"/>
    <cellStyle name="%_Сравнительная таблица (проект БДР 2011)СРАВНЕНИЕ2_ТО ГиВ_Сидоренко_БДР 2011_Замахина_расшифровки_Услуги связи в ДИС_Аренда квартир 2012 испр." xfId="772"/>
    <cellStyle name="%_Сравнительная таблица (проект БДР 2011)СРАВНЕНИЕ2_ТО ГиВ_Сидоренко_БДР 2011_Замахина_расшифровки_Услуги связи в ДИС_Аренда_2012_1 лист" xfId="773"/>
    <cellStyle name="%_Сравнительная таблица (проект БДР 2011)СРАВНЕНИЕ2_ТО ГиВ_Сидоренко_БДР 2011_Замахина_расшифровки_Услуги связи в ДИС_Лист1" xfId="774"/>
    <cellStyle name="%_Сравнительная таблица (проект БДР 2011)СРАВНЕНИЕ2_ТО ГиВ_Сидоренко_БДР 2011_Замахина_расшифровки_Услуги связи в ДИС_Услуги стороннего транспорта_28.11.11" xfId="775"/>
    <cellStyle name="%_Сравнительная таблица (проект БДР 2011)СРАВНЕНИЕ2_ТО ГиВ_Сидоренко_БДР 2011_Замахина_расшифровки_Услуги стороннего транспорта_28.11.11" xfId="776"/>
    <cellStyle name="%_Сравнительная таблица (проект БДР 2011)СРАВНЕНИЕ2_ТО ГиВ_Сидоренко_Другие расходы 2012_31.10.11" xfId="777"/>
    <cellStyle name="%_Сравнительная таблица (проект БДР 2011)СРАВНЕНИЕ2_ТО ГиВ_Сидоренко_Командировки 2012_31.10.11" xfId="778"/>
    <cellStyle name="%_Сравнительная таблица (проект БДР 2011)СРАВНЕНИЕ2_ТО ГиВ_Сидоренко_Лист1" xfId="779"/>
    <cellStyle name="%_Сравнительная таблица (проект БДР 2011)СРАВНЕНИЕ2_ТО ГиВ_Сидоренко_Услуги стороннего транспорта_28.11.11" xfId="780"/>
    <cellStyle name="%_Сравнительная таблица (проект БДР 2011)СРАВНЕНИЕ2_Услуги стороннего транспорта_28.11.11" xfId="781"/>
    <cellStyle name="%_Услуги стороннего транспорта_28.11.11" xfId="782"/>
    <cellStyle name="%_Форма для соглас собс плана ГиВ 2011 (коррект)_НОВ" xfId="783"/>
    <cellStyle name="%_Форма для соглас собс плана ГиВ 2011 (коррект)_НОВ 2" xfId="784"/>
    <cellStyle name="%_Форма для соглас собс плана ГиВ 2011 (коррект)_НОВ 3" xfId="785"/>
    <cellStyle name="%_Форма для соглас собс плана ГиВ 2011 (коррект)_НОВ 4" xfId="786"/>
    <cellStyle name="%_Форма для соглас собс плана ГиВ 2011 (коррект)_НОВ 5" xfId="787"/>
    <cellStyle name="%_Форма для соглас собс плана ГиВ 2011 (коррект)_НОВ_Аренда квартир 2012 испр." xfId="788"/>
    <cellStyle name="%_Форма для соглас собс плана ГиВ 2011 (коррект)_НОВ_Аренда_2012_1 лист" xfId="789"/>
    <cellStyle name="%_Форма для соглас собс плана ГиВ 2011 (коррект)_НОВ_Книга1 (23)" xfId="790"/>
    <cellStyle name="%_Форма для соглас собс плана ГиВ 2011 (коррект)_НОВ_Книга1 (23) 2" xfId="791"/>
    <cellStyle name="%_Форма для соглас собс плана ГиВ 2011 (коррект)_НОВ_Книга1 (23) 3" xfId="792"/>
    <cellStyle name="%_Форма для соглас собс плана ГиВ 2011 (коррект)_НОВ_Книга1 (23) 4" xfId="793"/>
    <cellStyle name="%_Форма для соглас собс плана ГиВ 2011 (коррект)_НОВ_Книга1 (23)_Аренда квартир 2012 испр." xfId="794"/>
    <cellStyle name="%_Форма для соглас собс плана ГиВ 2011 (коррект)_НОВ_Книга1 (23)_Аренда_2012_1 лист" xfId="795"/>
    <cellStyle name="%_Форма для соглас собс плана ГиВ 2011 (коррект)_НОВ_Книга1 (23)_Лист1" xfId="796"/>
    <cellStyle name="%_Форма для соглас собс плана ГиВ 2011 (коррект)_НОВ_Книга1 (23)_Услуги стороннего транспорта_28.11.11" xfId="797"/>
    <cellStyle name="%_Форма для соглас собс плана ГиВ 2011 (коррект)_НОВ_Лист1" xfId="798"/>
    <cellStyle name="%_Форма для соглас собс плана ГиВ 2011 (коррект)_НОВ_Налоги 2011_корректировка ПРИБЫЛЬ уточнить" xfId="799"/>
    <cellStyle name="%_Форма для соглас собс плана ГиВ 2011 (коррект)_НОВ_Налоги 2011_корректировка ПРИБЫЛЬ уточнить 2" xfId="800"/>
    <cellStyle name="%_Форма для соглас собс плана ГиВ 2011 (коррект)_НОВ_Представительские расходы" xfId="801"/>
    <cellStyle name="%_Форма для соглас собс плана ГиВ 2011 (коррект)_НОВ_Расшифровки по корректировке 2011_НОВ_ПОСЛ_РЕКЛАМА" xfId="802"/>
    <cellStyle name="%_Форма для соглас собс плана ГиВ 2011 (коррект)_НОВ_Расшифровки по корректировке 2011_НОВ_ПОСЛ_РЕКЛАМА 2" xfId="803"/>
    <cellStyle name="%_Форма для соглас собс плана ГиВ 2011 (коррект)_НОВ_Техническое обслуживание" xfId="804"/>
    <cellStyle name="%_Форма для соглас собс плана ГиВ 2011 (коррект)_НОВ_Услуги связи в ДИС" xfId="805"/>
    <cellStyle name="%_Форма для соглас собс плана ГиВ 2011 (коррект)_НОВ_Услуги связи в ДИС 2" xfId="806"/>
    <cellStyle name="%_Форма для соглас собс плана ГиВ 2011 (коррект)_НОВ_Услуги связи в ДИС 3" xfId="807"/>
    <cellStyle name="%_Форма для соглас собс плана ГиВ 2011 (коррект)_НОВ_Услуги связи в ДИС 4" xfId="808"/>
    <cellStyle name="%_Форма для соглас собс плана ГиВ 2011 (коррект)_НОВ_Услуги связи в ДИС_Аренда квартир 2012 испр." xfId="809"/>
    <cellStyle name="%_Форма для соглас собс плана ГиВ 2011 (коррект)_НОВ_Услуги связи в ДИС_Аренда_2012_1 лист" xfId="810"/>
    <cellStyle name="%_Форма для соглас собс плана ГиВ 2011 (коррект)_НОВ_Услуги связи в ДИС_Лист1" xfId="811"/>
    <cellStyle name="%_Форма для соглас собс плана ГиВ 2011 (коррект)_НОВ_Услуги связи в ДИС_Услуги стороннего транспорта_28.11.11" xfId="812"/>
    <cellStyle name="%_Форма для соглас собс плана ГиВ 2011 (коррект)_НОВ_Услуги стороннего транспорта_28.11.11" xfId="813"/>
    <cellStyle name="]_x000d__x000a_Zoomed=1_x000d__x000a_Row=0_x000d__x000a_Column=0_x000d__x000a_Height=0_x000d__x000a_Width=0_x000d__x000a_FontName=FoxFont_x000d__x000a_FontStyle=0_x000d__x000a_FontSize=9_x000d__x000a_PrtFontName=FoxPrin" xfId="814"/>
    <cellStyle name="]_x000d__x000a_Zoomed=1_x000d__x000a_Row=0_x000d__x000a_Column=0_x000d__x000a_Height=0_x000d__x000a_Width=0_x000d__x000a_FontName=FoxFont_x000d__x000a_FontStyle=0_x000d__x000a_FontSize=9_x000d__x000a_PrtFontName=FoxPrin 2" xfId="815"/>
    <cellStyle name="_04 июля" xfId="816"/>
    <cellStyle name="_04.Ямбург - возвратный план" xfId="817"/>
    <cellStyle name="_07-10" xfId="818"/>
    <cellStyle name="_07-10 2" xfId="819"/>
    <cellStyle name="_07-10 Развенрнуто (МТР-min)" xfId="820"/>
    <cellStyle name="_07-10 Развенрнуто (МТР-min) 2" xfId="821"/>
    <cellStyle name="_07-10 Развенрнуто (МТР-min)_Приложение_37_1кв_2013" xfId="822"/>
    <cellStyle name="_07-10(2 вар. по МТР)_last_03" xfId="823"/>
    <cellStyle name="_07-10(2 вар. по МТР)_last_03 2" xfId="824"/>
    <cellStyle name="_07-10(2 вар. по МТР)_last_03_Приложение_37_1кв_2013" xfId="825"/>
    <cellStyle name="_07-10_Приложение_37_1кв_2013" xfId="826"/>
    <cellStyle name="_08окт=ЯНГ=Сравнение08-10гг-к Расчету пороговой стоимости" xfId="827"/>
    <cellStyle name="_1.1(149-газ)" xfId="828"/>
    <cellStyle name="_1_2_4_6_ 2010" xfId="829"/>
    <cellStyle name="_2 ПЛАН ПЛАТЕЖИ- 2010 платежи по АСУ-ИТ 1" xfId="830"/>
    <cellStyle name="_2008 12 12 Таблица корректировок (2)" xfId="831"/>
    <cellStyle name="_2008 12 12 Таблица корректировок (2) 2" xfId="832"/>
    <cellStyle name="_2008 12 12 Таблица корректировок (2)_Приложение_37_1кв_2013" xfId="833"/>
    <cellStyle name="_2008г  ООЛО (2)" xfId="834"/>
    <cellStyle name="_2008г  ООЛО (2) 2" xfId="835"/>
    <cellStyle name="_2008г  ООЛО (2)_Приложение_37_1кв_2013" xfId="836"/>
    <cellStyle name="_2009 год, ГД Оренбург, Вариант 7" xfId="837"/>
    <cellStyle name="_2010 вспом.мат." xfId="838"/>
    <cellStyle name="_2011 вспом.мат." xfId="839"/>
    <cellStyle name="_21-газ (инфо)отчет 2008 г" xfId="840"/>
    <cellStyle name="_24 01Табличные формы СВОД" xfId="841"/>
    <cellStyle name="_24 01Табличные формы СВОД 10" xfId="842"/>
    <cellStyle name="_24 01Табличные формы СВОД 11" xfId="843"/>
    <cellStyle name="_24 01Табличные формы СВОД 12" xfId="844"/>
    <cellStyle name="_24 01Табличные формы СВОД 13" xfId="845"/>
    <cellStyle name="_24 01Табличные формы СВОД 14" xfId="846"/>
    <cellStyle name="_24 01Табличные формы СВОД 15" xfId="847"/>
    <cellStyle name="_24 01Табличные формы СВОД 16" xfId="848"/>
    <cellStyle name="_24 01Табличные формы СВОД 17" xfId="849"/>
    <cellStyle name="_24 01Табличные формы СВОД 18" xfId="850"/>
    <cellStyle name="_24 01Табличные формы СВОД 19" xfId="851"/>
    <cellStyle name="_24 01Табличные формы СВОД 2" xfId="852"/>
    <cellStyle name="_24 01Табличные формы СВОД 20" xfId="853"/>
    <cellStyle name="_24 01Табличные формы СВОД 21" xfId="854"/>
    <cellStyle name="_24 01Табличные формы СВОД 22" xfId="855"/>
    <cellStyle name="_24 01Табличные формы СВОД 23" xfId="856"/>
    <cellStyle name="_24 01Табличные формы СВОД 24" xfId="857"/>
    <cellStyle name="_24 01Табличные формы СВОД 25" xfId="858"/>
    <cellStyle name="_24 01Табличные формы СВОД 26" xfId="859"/>
    <cellStyle name="_24 01Табличные формы СВОД 27" xfId="860"/>
    <cellStyle name="_24 01Табличные формы СВОД 28" xfId="861"/>
    <cellStyle name="_24 01Табличные формы СВОД 29" xfId="862"/>
    <cellStyle name="_24 01Табличные формы СВОД 3" xfId="863"/>
    <cellStyle name="_24 01Табличные формы СВОД 30" xfId="864"/>
    <cellStyle name="_24 01Табличные формы СВОД 31" xfId="865"/>
    <cellStyle name="_24 01Табличные формы СВОД 32" xfId="866"/>
    <cellStyle name="_24 01Табличные формы СВОД 33" xfId="867"/>
    <cellStyle name="_24 01Табличные формы СВОД 34" xfId="868"/>
    <cellStyle name="_24 01Табличные формы СВОД 35" xfId="869"/>
    <cellStyle name="_24 01Табличные формы СВОД 36" xfId="870"/>
    <cellStyle name="_24 01Табличные формы СВОД 37" xfId="871"/>
    <cellStyle name="_24 01Табличные формы СВОД 38" xfId="872"/>
    <cellStyle name="_24 01Табличные формы СВОД 39" xfId="873"/>
    <cellStyle name="_24 01Табличные формы СВОД 4" xfId="874"/>
    <cellStyle name="_24 01Табличные формы СВОД 40" xfId="875"/>
    <cellStyle name="_24 01Табличные формы СВОД 41" xfId="876"/>
    <cellStyle name="_24 01Табличные формы СВОД 42" xfId="877"/>
    <cellStyle name="_24 01Табличные формы СВОД 43" xfId="878"/>
    <cellStyle name="_24 01Табличные формы СВОД 44" xfId="879"/>
    <cellStyle name="_24 01Табличные формы СВОД 45" xfId="880"/>
    <cellStyle name="_24 01Табличные формы СВОД 46" xfId="881"/>
    <cellStyle name="_24 01Табличные формы СВОД 47" xfId="882"/>
    <cellStyle name="_24 01Табличные формы СВОД 48" xfId="883"/>
    <cellStyle name="_24 01Табличные формы СВОД 49" xfId="884"/>
    <cellStyle name="_24 01Табличные формы СВОД 5" xfId="885"/>
    <cellStyle name="_24 01Табличные формы СВОД 50" xfId="886"/>
    <cellStyle name="_24 01Табличные формы СВОД 51" xfId="887"/>
    <cellStyle name="_24 01Табличные формы СВОД 52" xfId="888"/>
    <cellStyle name="_24 01Табличные формы СВОД 53" xfId="889"/>
    <cellStyle name="_24 01Табличные формы СВОД 54" xfId="890"/>
    <cellStyle name="_24 01Табличные формы СВОД 55" xfId="891"/>
    <cellStyle name="_24 01Табличные формы СВОД 56" xfId="892"/>
    <cellStyle name="_24 01Табличные формы СВОД 57" xfId="893"/>
    <cellStyle name="_24 01Табличные формы СВОД 58" xfId="894"/>
    <cellStyle name="_24 01Табличные формы СВОД 59" xfId="895"/>
    <cellStyle name="_24 01Табличные формы СВОД 6" xfId="896"/>
    <cellStyle name="_24 01Табличные формы СВОД 60" xfId="897"/>
    <cellStyle name="_24 01Табличные формы СВОД 61" xfId="898"/>
    <cellStyle name="_24 01Табличные формы СВОД 62" xfId="899"/>
    <cellStyle name="_24 01Табличные формы СВОД 63" xfId="900"/>
    <cellStyle name="_24 01Табличные формы СВОД 64" xfId="901"/>
    <cellStyle name="_24 01Табличные формы СВОД 65" xfId="902"/>
    <cellStyle name="_24 01Табличные формы СВОД 66" xfId="903"/>
    <cellStyle name="_24 01Табличные формы СВОД 67" xfId="904"/>
    <cellStyle name="_24 01Табличные формы СВОД 68" xfId="905"/>
    <cellStyle name="_24 01Табличные формы СВОД 69" xfId="906"/>
    <cellStyle name="_24 01Табличные формы СВОД 7" xfId="907"/>
    <cellStyle name="_24 01Табличные формы СВОД 70" xfId="908"/>
    <cellStyle name="_24 01Табличные формы СВОД 71" xfId="909"/>
    <cellStyle name="_24 01Табличные формы СВОД 72" xfId="910"/>
    <cellStyle name="_24 01Табличные формы СВОД 73" xfId="911"/>
    <cellStyle name="_24 01Табличные формы СВОД 74" xfId="912"/>
    <cellStyle name="_24 01Табличные формы СВОД 75" xfId="913"/>
    <cellStyle name="_24 01Табличные формы СВОД 76" xfId="914"/>
    <cellStyle name="_24 01Табличные формы СВОД 77" xfId="915"/>
    <cellStyle name="_24 01Табличные формы СВОД 8" xfId="916"/>
    <cellStyle name="_24 01Табличные формы СВОД 9" xfId="917"/>
    <cellStyle name="_24.Газпром ПХГ" xfId="918"/>
    <cellStyle name="_26 счет 2012 год" xfId="919"/>
    <cellStyle name="_34 -газ для ФО" xfId="920"/>
    <cellStyle name="_4м_Расходы" xfId="921"/>
    <cellStyle name="_59_капрем" xfId="922"/>
    <cellStyle name="_59_капрем (3 кв.)" xfId="923"/>
    <cellStyle name="_71-газ-3мес-2007" xfId="924"/>
    <cellStyle name="_79.СКЗ (Служба безопасности)_возвратный план" xfId="925"/>
    <cellStyle name="_79.Служба безопасности_вп" xfId="926"/>
    <cellStyle name="_9. Расчет 97 счета" xfId="927"/>
    <cellStyle name="_Autodesk RLP list EUR2 - Oct 2004 - ASC-Direct" xfId="928"/>
    <cellStyle name="_Column1" xfId="929"/>
    <cellStyle name="_Column1_CB_09_07_Eingabe_EGT_ALEA" xfId="930"/>
    <cellStyle name="_Column1_Datenlieferung Restl GG und Übrige Gaserlöse" xfId="931"/>
    <cellStyle name="_Column1_Flexibler Vergleich" xfId="932"/>
    <cellStyle name="_Column1_MIS2" xfId="933"/>
    <cellStyle name="_Column1_rt__AP_September07 Speicher" xfId="934"/>
    <cellStyle name="_Column2" xfId="935"/>
    <cellStyle name="_Column2_CB_09_07_Eingabe_EGT_ALEA" xfId="936"/>
    <cellStyle name="_Column2_Datenbereitstellung Center Optimierung_CB10.2007" xfId="937"/>
    <cellStyle name="_Column2_Datenbereitstellung Center Verkauf_CB10.2007" xfId="938"/>
    <cellStyle name="_Column2_Datenlieferung Restl GG und Übrige Gaserlöse" xfId="939"/>
    <cellStyle name="_Column2_Flexibler Vergleich" xfId="940"/>
    <cellStyle name="_Column2_MIS2" xfId="941"/>
    <cellStyle name="_Column2_Nachbau DG EB1 10.2007" xfId="942"/>
    <cellStyle name="_Column2_rt__AP_September07 Speicher" xfId="943"/>
    <cellStyle name="_Column2_Soll-Kontenstruktur ALEA" xfId="944"/>
    <cellStyle name="_Column3" xfId="945"/>
    <cellStyle name="_Column3_CB_09_07_Eingabe_EGT_ALEA" xfId="946"/>
    <cellStyle name="_Column3_Datenbereitstellung Center Optimierung_CB10.2007" xfId="947"/>
    <cellStyle name="_Column3_Datenbereitstellung Center Verkauf_CB10.2007" xfId="948"/>
    <cellStyle name="_Column3_Datenlieferung Restl GG und Übrige Gaserlöse" xfId="949"/>
    <cellStyle name="_Column3_Flexibler Vergleich" xfId="950"/>
    <cellStyle name="_Column3_MIS2" xfId="951"/>
    <cellStyle name="_Column3_Nachbau DG EB1 10.2007" xfId="952"/>
    <cellStyle name="_Column3_rt__AP_September07 Speicher" xfId="953"/>
    <cellStyle name="_Column3_Soll-Kontenstruktur ALEA" xfId="954"/>
    <cellStyle name="_Column4" xfId="955"/>
    <cellStyle name="_Column4_CB_09_07_Eingabe_EGT_ALEA" xfId="956"/>
    <cellStyle name="_Column4_Datenbereitstellung Center Optimierung_CB10.2007" xfId="957"/>
    <cellStyle name="_Column4_Datenbereitstellung Center Verkauf_CB10.2007" xfId="958"/>
    <cellStyle name="_Column4_Datenlieferung Restl GG und Übrige Gaserlöse" xfId="959"/>
    <cellStyle name="_Column4_Flexibler Vergleich" xfId="960"/>
    <cellStyle name="_Column4_MIS2" xfId="961"/>
    <cellStyle name="_Column4_Nachbau DG EB1 10.2007" xfId="962"/>
    <cellStyle name="_Column4_rt__AP_September07 Speicher" xfId="963"/>
    <cellStyle name="_Column4_Soll-Kontenstruktur ALEA" xfId="964"/>
    <cellStyle name="_Column5" xfId="965"/>
    <cellStyle name="_Column5_CB_09_07_Eingabe_EGT_ALEA" xfId="966"/>
    <cellStyle name="_Column5_Datenbereitstellung Center Optimierung_CB10.2007" xfId="967"/>
    <cellStyle name="_Column5_Datenbereitstellung Center Verkauf_CB10.2007" xfId="968"/>
    <cellStyle name="_Column5_Datenlieferung Restl GG und Übrige Gaserlöse" xfId="969"/>
    <cellStyle name="_Column5_Flexibler Vergleich" xfId="970"/>
    <cellStyle name="_Column5_MIS2" xfId="971"/>
    <cellStyle name="_Column5_Nachbau DG EB1 10.2007" xfId="972"/>
    <cellStyle name="_Column5_rt__AP_September07 Speicher" xfId="973"/>
    <cellStyle name="_Column5_Soll-Kontenstruktur ALEA" xfId="974"/>
    <cellStyle name="_Column6" xfId="975"/>
    <cellStyle name="_Column6_CB_09_07_Eingabe_EGT_ALEA" xfId="976"/>
    <cellStyle name="_Column6_Datenbereitstellung Center Optimierung_CB10.2007" xfId="977"/>
    <cellStyle name="_Column6_Datenbereitstellung Center Verkauf_CB10.2007" xfId="978"/>
    <cellStyle name="_Column6_Datenlieferung Restl GG und Übrige Gaserlöse" xfId="979"/>
    <cellStyle name="_Column6_Flexibler Vergleich" xfId="980"/>
    <cellStyle name="_Column6_MIS2" xfId="981"/>
    <cellStyle name="_Column6_Nachbau DG EB1 10.2007" xfId="982"/>
    <cellStyle name="_Column6_rt__AP_September07 Speicher" xfId="983"/>
    <cellStyle name="_Column6_Soll-Kontenstruktur ALEA" xfId="984"/>
    <cellStyle name="_Column7" xfId="985"/>
    <cellStyle name="_Column7_CB_09_07_Eingabe_EGT_ALEA" xfId="986"/>
    <cellStyle name="_Column7_Datenbereitstellung Center Optimierung_CB10.2007" xfId="987"/>
    <cellStyle name="_Column7_Datenbereitstellung Center Verkauf_CB10.2007" xfId="988"/>
    <cellStyle name="_Column7_Datenlieferung Restl GG und Übrige Gaserlöse" xfId="989"/>
    <cellStyle name="_Column7_Flexibler Vergleich" xfId="990"/>
    <cellStyle name="_Column7_MIS2" xfId="991"/>
    <cellStyle name="_Column7_Nachbau DG EB1 10.2007" xfId="992"/>
    <cellStyle name="_Column7_rt__AP_September07 Speicher" xfId="993"/>
    <cellStyle name="_Column7_Soll-Kontenstruktur ALEA" xfId="994"/>
    <cellStyle name="_Costs - InterStructures 20060131" xfId="995"/>
    <cellStyle name="_Data" xfId="996"/>
    <cellStyle name="_Data_CB_09_07_Eingabe_EGT_ALEA" xfId="997"/>
    <cellStyle name="_Data_Datenbereitstellung Center Optimierung_CB10.2007" xfId="998"/>
    <cellStyle name="_Data_Datenbereitstellung Center Verkauf_CB10.2007" xfId="999"/>
    <cellStyle name="_Data_Datenlieferung Restl GG und Übrige Gaserlöse" xfId="1000"/>
    <cellStyle name="_Data_Flexibler Vergleich" xfId="1001"/>
    <cellStyle name="_Data_MIS2" xfId="1002"/>
    <cellStyle name="_Data_Nachbau DG EB1 10.2007" xfId="1003"/>
    <cellStyle name="_Data_rt__AP_September07 Speicher" xfId="1004"/>
    <cellStyle name="_Data_Soll-Kontenstruktur ALEA" xfId="1005"/>
    <cellStyle name="_EMEAPricelists87" xfId="1006"/>
    <cellStyle name="_ESP" xfId="1007"/>
    <cellStyle name="_Header" xfId="1008"/>
    <cellStyle name="_Header_CB_09_07_Eingabe_EGT_ALEA" xfId="1009"/>
    <cellStyle name="_Header_Datenbereitstellung Center Optimierung_CB10.2007" xfId="1010"/>
    <cellStyle name="_Header_Datenbereitstellung Center Verkauf_CB10.2007" xfId="1011"/>
    <cellStyle name="_Header_Datenlieferung Restl GG und Übrige Gaserlöse" xfId="1012"/>
    <cellStyle name="_Header_Flexibler Vergleich" xfId="1013"/>
    <cellStyle name="_Header_MIS2" xfId="1014"/>
    <cellStyle name="_Header_Nachbau DG EB1 10.2007" xfId="1015"/>
    <cellStyle name="_Header_rt__AP_September07 Speicher" xfId="1016"/>
    <cellStyle name="_Header_Soll-Kontenstruktur ALEA" xfId="1017"/>
    <cellStyle name="_ICL" xfId="1018"/>
    <cellStyle name="_ICL 10" xfId="1019"/>
    <cellStyle name="_ICL 11" xfId="1020"/>
    <cellStyle name="_ICL 12" xfId="1021"/>
    <cellStyle name="_ICL 13" xfId="1022"/>
    <cellStyle name="_ICL 14" xfId="1023"/>
    <cellStyle name="_ICL 15" xfId="1024"/>
    <cellStyle name="_ICL 16" xfId="1025"/>
    <cellStyle name="_ICL 17" xfId="1026"/>
    <cellStyle name="_ICL 18" xfId="1027"/>
    <cellStyle name="_ICL 19" xfId="1028"/>
    <cellStyle name="_ICL 2" xfId="1029"/>
    <cellStyle name="_ICL 20" xfId="1030"/>
    <cellStyle name="_ICL 21" xfId="1031"/>
    <cellStyle name="_ICL 22" xfId="1032"/>
    <cellStyle name="_ICL 23" xfId="1033"/>
    <cellStyle name="_ICL 24" xfId="1034"/>
    <cellStyle name="_ICL 25" xfId="1035"/>
    <cellStyle name="_ICL 26" xfId="1036"/>
    <cellStyle name="_ICL 27" xfId="1037"/>
    <cellStyle name="_ICL 28" xfId="1038"/>
    <cellStyle name="_ICL 29" xfId="1039"/>
    <cellStyle name="_ICL 3" xfId="1040"/>
    <cellStyle name="_ICL 30" xfId="1041"/>
    <cellStyle name="_ICL 31" xfId="1042"/>
    <cellStyle name="_ICL 32" xfId="1043"/>
    <cellStyle name="_ICL 33" xfId="1044"/>
    <cellStyle name="_ICL 34" xfId="1045"/>
    <cellStyle name="_ICL 35" xfId="1046"/>
    <cellStyle name="_ICL 36" xfId="1047"/>
    <cellStyle name="_ICL 37" xfId="1048"/>
    <cellStyle name="_ICL 38" xfId="1049"/>
    <cellStyle name="_ICL 39" xfId="1050"/>
    <cellStyle name="_ICL 4" xfId="1051"/>
    <cellStyle name="_ICL 40" xfId="1052"/>
    <cellStyle name="_ICL 41" xfId="1053"/>
    <cellStyle name="_ICL 42" xfId="1054"/>
    <cellStyle name="_ICL 43" xfId="1055"/>
    <cellStyle name="_ICL 44" xfId="1056"/>
    <cellStyle name="_ICL 45" xfId="1057"/>
    <cellStyle name="_ICL 46" xfId="1058"/>
    <cellStyle name="_ICL 47" xfId="1059"/>
    <cellStyle name="_ICL 48" xfId="1060"/>
    <cellStyle name="_ICL 5" xfId="1061"/>
    <cellStyle name="_ICL 6" xfId="1062"/>
    <cellStyle name="_ICL 7" xfId="1063"/>
    <cellStyle name="_ICL 8" xfId="1064"/>
    <cellStyle name="_ICL 9" xfId="1065"/>
    <cellStyle name="_PERSONAL" xfId="1066"/>
    <cellStyle name="_PERSONAL 2" xfId="1067"/>
    <cellStyle name="_PERSONAL_БДЗ_ГТТ_структурные_преобр_ 3кв.2013_24.05.13" xfId="1068"/>
    <cellStyle name="_PERSONAL_Прил_2_БДР_2013_Структур изменен _ОРСы_ Корр_3-4_кв" xfId="1069"/>
    <cellStyle name="_PERSONAL_Приложение_37_1кв_2013" xfId="1070"/>
    <cellStyle name="_PERSONAL_Структурные изменения_3-4_кв_Утв_Вар_4" xfId="1071"/>
    <cellStyle name="_Processing_A_Eset" xfId="1072"/>
    <cellStyle name="_Processing_A_Intel" xfId="1073"/>
    <cellStyle name="_Processing_A_Microsoft" xfId="1074"/>
    <cellStyle name="_Processing_A_MultiEdit" xfId="1075"/>
    <cellStyle name="_Processing_A_Panda" xfId="1076"/>
    <cellStyle name="_Quote_Support_new_#184093_выход" xfId="1077"/>
    <cellStyle name="_Quote_Support_new_#184093_выход 10" xfId="1078"/>
    <cellStyle name="_Quote_Support_new_#184093_выход 11" xfId="1079"/>
    <cellStyle name="_Quote_Support_new_#184093_выход 12" xfId="1080"/>
    <cellStyle name="_Quote_Support_new_#184093_выход 13" xfId="1081"/>
    <cellStyle name="_Quote_Support_new_#184093_выход 14" xfId="1082"/>
    <cellStyle name="_Quote_Support_new_#184093_выход 15" xfId="1083"/>
    <cellStyle name="_Quote_Support_new_#184093_выход 16" xfId="1084"/>
    <cellStyle name="_Quote_Support_new_#184093_выход 17" xfId="1085"/>
    <cellStyle name="_Quote_Support_new_#184093_выход 18" xfId="1086"/>
    <cellStyle name="_Quote_Support_new_#184093_выход 19" xfId="1087"/>
    <cellStyle name="_Quote_Support_new_#184093_выход 2" xfId="1088"/>
    <cellStyle name="_Quote_Support_new_#184093_выход 20" xfId="1089"/>
    <cellStyle name="_Quote_Support_new_#184093_выход 21" xfId="1090"/>
    <cellStyle name="_Quote_Support_new_#184093_выход 22" xfId="1091"/>
    <cellStyle name="_Quote_Support_new_#184093_выход 23" xfId="1092"/>
    <cellStyle name="_Quote_Support_new_#184093_выход 24" xfId="1093"/>
    <cellStyle name="_Quote_Support_new_#184093_выход 25" xfId="1094"/>
    <cellStyle name="_Quote_Support_new_#184093_выход 26" xfId="1095"/>
    <cellStyle name="_Quote_Support_new_#184093_выход 27" xfId="1096"/>
    <cellStyle name="_Quote_Support_new_#184093_выход 28" xfId="1097"/>
    <cellStyle name="_Quote_Support_new_#184093_выход 29" xfId="1098"/>
    <cellStyle name="_Quote_Support_new_#184093_выход 3" xfId="1099"/>
    <cellStyle name="_Quote_Support_new_#184093_выход 30" xfId="1100"/>
    <cellStyle name="_Quote_Support_new_#184093_выход 31" xfId="1101"/>
    <cellStyle name="_Quote_Support_new_#184093_выход 32" xfId="1102"/>
    <cellStyle name="_Quote_Support_new_#184093_выход 33" xfId="1103"/>
    <cellStyle name="_Quote_Support_new_#184093_выход 34" xfId="1104"/>
    <cellStyle name="_Quote_Support_new_#184093_выход 35" xfId="1105"/>
    <cellStyle name="_Quote_Support_new_#184093_выход 36" xfId="1106"/>
    <cellStyle name="_Quote_Support_new_#184093_выход 37" xfId="1107"/>
    <cellStyle name="_Quote_Support_new_#184093_выход 38" xfId="1108"/>
    <cellStyle name="_Quote_Support_new_#184093_выход 39" xfId="1109"/>
    <cellStyle name="_Quote_Support_new_#184093_выход 4" xfId="1110"/>
    <cellStyle name="_Quote_Support_new_#184093_выход 40" xfId="1111"/>
    <cellStyle name="_Quote_Support_new_#184093_выход 41" xfId="1112"/>
    <cellStyle name="_Quote_Support_new_#184093_выход 42" xfId="1113"/>
    <cellStyle name="_Quote_Support_new_#184093_выход 43" xfId="1114"/>
    <cellStyle name="_Quote_Support_new_#184093_выход 44" xfId="1115"/>
    <cellStyle name="_Quote_Support_new_#184093_выход 45" xfId="1116"/>
    <cellStyle name="_Quote_Support_new_#184093_выход 46" xfId="1117"/>
    <cellStyle name="_Quote_Support_new_#184093_выход 47" xfId="1118"/>
    <cellStyle name="_Quote_Support_new_#184093_выход 48" xfId="1119"/>
    <cellStyle name="_Quote_Support_new_#184093_выход 5" xfId="1120"/>
    <cellStyle name="_Quote_Support_new_#184093_выход 6" xfId="1121"/>
    <cellStyle name="_Quote_Support_new_#184093_выход 7" xfId="1122"/>
    <cellStyle name="_Quote_Support_new_#184093_выход 8" xfId="1123"/>
    <cellStyle name="_Quote_Support_new_#184093_выход 9" xfId="1124"/>
    <cellStyle name="_Row1" xfId="1125"/>
    <cellStyle name="_Row1_2008-03-17_Berichtspaket_MU PEG _Februar" xfId="1126"/>
    <cellStyle name="_Row1_20080328_Berichtspaket_MU PEG _März_Front_V0.79" xfId="1127"/>
    <cellStyle name="_Row1_20080328_Berichtspaket_MU PEG _März_V0.3" xfId="1128"/>
    <cellStyle name="_Row1_20080404_Berichtspaket_MU PEG _März_Front_V3.2" xfId="1129"/>
    <cellStyle name="_Row1_CB_09_07_Eingabe_EGT_ALEA" xfId="1130"/>
    <cellStyle name="_Row1_Datenbereitstellung Center Optimierung_CB10.2007" xfId="1131"/>
    <cellStyle name="_Row1_Datenbereitstellung Center Verkauf_CB10.2007" xfId="1132"/>
    <cellStyle name="_Row1_Datenlieferung Restl GG und Übrige Gaserlöse" xfId="1133"/>
    <cellStyle name="_Row1_Flexibler Vergleich" xfId="1134"/>
    <cellStyle name="_Row1_MG200000_29Feb2008" xfId="1135"/>
    <cellStyle name="_Row1_MIS2" xfId="1136"/>
    <cellStyle name="_Row1_Nachbau DG EB1 10.2007" xfId="1137"/>
    <cellStyle name="_Row1_Ölprämissen  Controllingbericht_April_2008_11042008 (2)" xfId="1138"/>
    <cellStyle name="_Row1_rt__AP_September07 Speicher" xfId="1139"/>
    <cellStyle name="_Row1_Soll-Kontenstruktur ALEA" xfId="1140"/>
    <cellStyle name="_Row2" xfId="1141"/>
    <cellStyle name="_Row2_CB_09_07_Eingabe_EGT_ALEA" xfId="1142"/>
    <cellStyle name="_Row2_Datenbereitstellung Center Optimierung_CB10.2007" xfId="1143"/>
    <cellStyle name="_Row2_Datenbereitstellung Center Verkauf_CB10.2007" xfId="1144"/>
    <cellStyle name="_Row2_Datenlieferung Restl GG und Übrige Gaserlöse" xfId="1145"/>
    <cellStyle name="_Row2_Flexibler Vergleich" xfId="1146"/>
    <cellStyle name="_Row2_MIS2" xfId="1147"/>
    <cellStyle name="_Row2_Nachbau DG EB1 10.2007" xfId="1148"/>
    <cellStyle name="_Row2_rt__AP_September07 Speicher" xfId="1149"/>
    <cellStyle name="_Row2_Soll-Kontenstruktur ALEA" xfId="1150"/>
    <cellStyle name="_Row3" xfId="1151"/>
    <cellStyle name="_Row3_CB_09_07_Eingabe_EGT_ALEA" xfId="1152"/>
    <cellStyle name="_Row3_Datenbereitstellung Center Optimierung_CB10.2007" xfId="1153"/>
    <cellStyle name="_Row3_Datenbereitstellung Center Verkauf_CB10.2007" xfId="1154"/>
    <cellStyle name="_Row3_Datenlieferung Restl GG und Übrige Gaserlöse" xfId="1155"/>
    <cellStyle name="_Row3_Flexibler Vergleich" xfId="1156"/>
    <cellStyle name="_Row3_MIS2" xfId="1157"/>
    <cellStyle name="_Row3_Nachbau DG EB1 10.2007" xfId="1158"/>
    <cellStyle name="_Row3_rt__AP_September07 Speicher" xfId="1159"/>
    <cellStyle name="_Row3_Soll-Kontenstruktur ALEA" xfId="1160"/>
    <cellStyle name="_Row4" xfId="1161"/>
    <cellStyle name="_Row4_CB_09_07_Eingabe_EGT_ALEA" xfId="1162"/>
    <cellStyle name="_Row4_Datenbereitstellung Center Optimierung_CB10.2007" xfId="1163"/>
    <cellStyle name="_Row4_Datenbereitstellung Center Verkauf_CB10.2007" xfId="1164"/>
    <cellStyle name="_Row4_Datenlieferung Restl GG und Übrige Gaserlöse" xfId="1165"/>
    <cellStyle name="_Row4_Flexibler Vergleich" xfId="1166"/>
    <cellStyle name="_Row4_MIS2" xfId="1167"/>
    <cellStyle name="_Row4_Nachbau DG EB1 10.2007" xfId="1168"/>
    <cellStyle name="_Row4_rt__AP_September07 Speicher" xfId="1169"/>
    <cellStyle name="_Row4_Soll-Kontenstruktur ALEA" xfId="1170"/>
    <cellStyle name="_Row5" xfId="1171"/>
    <cellStyle name="_Row5_CB_09_07_Eingabe_EGT_ALEA" xfId="1172"/>
    <cellStyle name="_Row5_Datenbereitstellung Center Optimierung_CB10.2007" xfId="1173"/>
    <cellStyle name="_Row5_Datenbereitstellung Center Verkauf_CB10.2007" xfId="1174"/>
    <cellStyle name="_Row5_Datenlieferung Restl GG und Übrige Gaserlöse" xfId="1175"/>
    <cellStyle name="_Row5_Flexibler Vergleich" xfId="1176"/>
    <cellStyle name="_Row5_MIS2" xfId="1177"/>
    <cellStyle name="_Row5_Nachbau DG EB1 10.2007" xfId="1178"/>
    <cellStyle name="_Row5_rt__AP_September07 Speicher" xfId="1179"/>
    <cellStyle name="_Row5_Soll-Kontenstruktur ALEA" xfId="1180"/>
    <cellStyle name="_Row6" xfId="1181"/>
    <cellStyle name="_Row6_CB_09_07_Eingabe_EGT_ALEA" xfId="1182"/>
    <cellStyle name="_Row6_Datenbereitstellung Center Optimierung_CB10.2007" xfId="1183"/>
    <cellStyle name="_Row6_Datenbereitstellung Center Verkauf_CB10.2007" xfId="1184"/>
    <cellStyle name="_Row6_Datenlieferung Restl GG und Übrige Gaserlöse" xfId="1185"/>
    <cellStyle name="_Row6_Flexibler Vergleich" xfId="1186"/>
    <cellStyle name="_Row6_MIS2" xfId="1187"/>
    <cellStyle name="_Row6_Nachbau DG EB1 10.2007" xfId="1188"/>
    <cellStyle name="_Row6_rt__AP_September07 Speicher" xfId="1189"/>
    <cellStyle name="_Row6_Soll-Kontenstruktur ALEA" xfId="1190"/>
    <cellStyle name="_Row7" xfId="1191"/>
    <cellStyle name="_Row7_CB_09_07_Eingabe_EGT_ALEA" xfId="1192"/>
    <cellStyle name="_Row7_Datenbereitstellung Center Optimierung_CB10.2007" xfId="1193"/>
    <cellStyle name="_Row7_Datenbereitstellung Center Verkauf_CB10.2007" xfId="1194"/>
    <cellStyle name="_Row7_Datenlieferung Restl GG und Übrige Gaserlöse" xfId="1195"/>
    <cellStyle name="_Row7_Flexibler Vergleich" xfId="1196"/>
    <cellStyle name="_Row7_MIS2" xfId="1197"/>
    <cellStyle name="_Row7_Nachbau DG EB1 10.2007" xfId="1198"/>
    <cellStyle name="_Row7_rt__AP_September07 Speicher" xfId="1199"/>
    <cellStyle name="_Row7_Soll-Kontenstruktur ALEA" xfId="1200"/>
    <cellStyle name="_TableHead" xfId="1201"/>
    <cellStyle name="_Авторское (11)" xfId="1202"/>
    <cellStyle name="_АГНКС" xfId="1203"/>
    <cellStyle name="_амор ос факт 6 мес 2011" xfId="1204"/>
    <cellStyle name="_Амортизация_последняя" xfId="1205"/>
    <cellStyle name="_Амортизация_последняя 2" xfId="1206"/>
    <cellStyle name="_Амортизация_последняя_Приложение_37_1кв_2013" xfId="1207"/>
    <cellStyle name="_Анализ затрат 2009.02.05 (январь 09)" xfId="1208"/>
    <cellStyle name="_Анализ затрат 2009.02.09 (январь 09) ожид." xfId="1209"/>
    <cellStyle name="_Анализ затрат 2009.02.24 (январь 09) факт." xfId="1210"/>
    <cellStyle name="_Анализ затрат 2009.03.18 (февраль 09) факт." xfId="1211"/>
    <cellStyle name="_Анализ затрат 2009.04.07 (март 09) ожидаемое" xfId="1212"/>
    <cellStyle name="_Анализ затрат 2009.04.22 (март 09) факт" xfId="1213"/>
    <cellStyle name="_Анализ затрат 2009.04.22 (март 09) факт для Славы" xfId="1214"/>
    <cellStyle name="_Анализ затрат 2009.05.19 (апрель 09) факт" xfId="1215"/>
    <cellStyle name="_Анализ затрат 2009.06.16  (май 09) ФАКТ !!! По нов.классиф" xfId="1216"/>
    <cellStyle name="_Аренда ГИВ на 2010 год_корректировка_4" xfId="1217"/>
    <cellStyle name="_Аренда ГИВ на 2010 год_корректировка_4 2" xfId="1218"/>
    <cellStyle name="_Аренда ГИВ на 2010 год_корректировка_4 3" xfId="1219"/>
    <cellStyle name="_Аренда ГИВ на 2010 год_корректировка_4 4" xfId="1220"/>
    <cellStyle name="_Аренда ГИВ на 2010 год_корректировка_4_Амортизация и налог на имущество 2012_01.11.11" xfId="1221"/>
    <cellStyle name="_Аренда ГИВ на 2010 год_корректировка_4_Аренда квартир 2012 испр." xfId="1222"/>
    <cellStyle name="_Аренда ГИВ на 2010 год_корректировка_4_Аренда прочая_2012" xfId="1223"/>
    <cellStyle name="_Аренда ГИВ на 2010 год_корректировка_4_Аренда_2012_1 лист" xfId="1224"/>
    <cellStyle name="_Аренда ГИВ на 2010 год_корректировка_4_Другие расходы 2012_31.10.11" xfId="1225"/>
    <cellStyle name="_Аренда ГИВ на 2010 год_корректировка_4_Командировки 2012_31.10.11" xfId="1226"/>
    <cellStyle name="_Аренда ГИВ на 2010 год_корректировка_4_Лист1" xfId="1227"/>
    <cellStyle name="_Аренда ГИВ на 2010 год_корректировка_4_Мероприями_2012" xfId="1228"/>
    <cellStyle name="_Аренда ГИВ на 2010 год_корректировка_4_Услуги стороннего транспорта_28.11.11" xfId="1229"/>
    <cellStyle name="_Аренда техники и ПО на 28.09.10" xfId="1230"/>
    <cellStyle name="_Аудит" xfId="1231"/>
    <cellStyle name="_Аудит 2" xfId="1232"/>
    <cellStyle name="_Аудит 3" xfId="1233"/>
    <cellStyle name="_Аудит 4" xfId="1234"/>
    <cellStyle name="_Аудит_Амортизация и налог на имущество 2012_01.11.11" xfId="1235"/>
    <cellStyle name="_Аудит_Аренда квартир 2012 испр." xfId="1236"/>
    <cellStyle name="_Аудит_Аренда прочая_2012" xfId="1237"/>
    <cellStyle name="_Аудит_Аренда_2012_1 лист" xfId="1238"/>
    <cellStyle name="_Аудит_Другие расходы 2012_31.10.11" xfId="1239"/>
    <cellStyle name="_Аудит_Командировки 2012_31.10.11" xfId="1240"/>
    <cellStyle name="_Аудит_Лист1" xfId="1241"/>
    <cellStyle name="_Аудит_Мероприями_2012" xfId="1242"/>
    <cellStyle name="_Аудит_Услуги стороннего транспорта_28.11.11" xfId="1243"/>
    <cellStyle name="_БДиР_ЯГД_факт_2006 (2)" xfId="1244"/>
    <cellStyle name="_БДР соц. отдел_2011" xfId="1245"/>
    <cellStyle name="_БДР соц. отдел_2011 2" xfId="1246"/>
    <cellStyle name="_БДР соц. отдел_2011 3" xfId="1247"/>
    <cellStyle name="_БДР соц. отдел_2011 4" xfId="1248"/>
    <cellStyle name="_БДР соц. отдел_2011_Амортизация и налог на имущество 2012_01.11.11" xfId="1249"/>
    <cellStyle name="_БДР соц. отдел_2011_Аренда квартир 2012 испр." xfId="1250"/>
    <cellStyle name="_БДР соц. отдел_2011_Аренда прочая_2012" xfId="1251"/>
    <cellStyle name="_БДР соц. отдел_2011_Аренда_2012_1 лист" xfId="1252"/>
    <cellStyle name="_БДР соц. отдел_2011_Другие расходы 2012_31.10.11" xfId="1253"/>
    <cellStyle name="_БДР соц. отдел_2011_Командировки 2012_31.10.11" xfId="1254"/>
    <cellStyle name="_БДР соц. отдел_2011_Лист1" xfId="1255"/>
    <cellStyle name="_БДР соц. отдел_2011_Мероприями_2012" xfId="1256"/>
    <cellStyle name="_БДР соц. отдел_2011_Услуги стороннего транспорта_28.11.11" xfId="1257"/>
    <cellStyle name="_БДР_20.06.06" xfId="1258"/>
    <cellStyle name="_БДР_2011 Юр  отдел на согл" xfId="1259"/>
    <cellStyle name="_БДР_2011 Юр  отдел на согл 2" xfId="1260"/>
    <cellStyle name="_БДР_2011 Юр  отдел на согл 3" xfId="1261"/>
    <cellStyle name="_БДР_2011 Юр  отдел на согл 4" xfId="1262"/>
    <cellStyle name="_БДР_2011 Юр  отдел на согл_Амортизация и налог на имущество 2012_01.11.11" xfId="1263"/>
    <cellStyle name="_БДР_2011 Юр  отдел на согл_Аренда квартир 2012 испр." xfId="1264"/>
    <cellStyle name="_БДР_2011 Юр  отдел на согл_Аренда прочая_2012" xfId="1265"/>
    <cellStyle name="_БДР_2011 Юр  отдел на согл_Аренда_2012_1 лист" xfId="1266"/>
    <cellStyle name="_БДР_2011 Юр  отдел на согл_Другие расходы 2012_31.10.11" xfId="1267"/>
    <cellStyle name="_БДР_2011 Юр  отдел на согл_Командировки 2012_31.10.11" xfId="1268"/>
    <cellStyle name="_БДР_2011 Юр  отдел на согл_Лист1" xfId="1269"/>
    <cellStyle name="_БДР_2011 Юр  отдел на согл_Мероприями_2012" xfId="1270"/>
    <cellStyle name="_БДР_2011 Юр  отдел на согл_Услуги стороннего транспорта_28.11.11" xfId="1271"/>
    <cellStyle name="_Благотворительность_2011" xfId="1272"/>
    <cellStyle name="_Благотворительность_2011 2" xfId="1273"/>
    <cellStyle name="_Благотворительность_2011 3" xfId="1274"/>
    <cellStyle name="_Благотворительность_2011 4" xfId="1275"/>
    <cellStyle name="_Благотворительность_2011_Амортизация и налог на имущество 2012_01.11.11" xfId="1276"/>
    <cellStyle name="_Благотворительность_2011_Аренда квартир 2012 испр." xfId="1277"/>
    <cellStyle name="_Благотворительность_2011_Аренда прочая_2012" xfId="1278"/>
    <cellStyle name="_Благотворительность_2011_Аренда_2012_1 лист" xfId="1279"/>
    <cellStyle name="_Благотворительность_2011_Другие расходы 2012_31.10.11" xfId="1280"/>
    <cellStyle name="_Благотворительность_2011_Командировки 2012_31.10.11" xfId="1281"/>
    <cellStyle name="_Благотворительность_2011_Лист1" xfId="1282"/>
    <cellStyle name="_Благотворительность_2011_Мероприями_2012" xfId="1283"/>
    <cellStyle name="_Благотворительность_2011_Услуги стороннего транспорта_28.11.11" xfId="1284"/>
    <cellStyle name="_бюджет 1 кв." xfId="1285"/>
    <cellStyle name="_Бюджет 2009" xfId="1286"/>
    <cellStyle name="_бюджет ГПП на IT_2009-2011 v.02 с АСУ ТП" xfId="1287"/>
    <cellStyle name="_бюджет ГПП на IT_2009-2011 v.02 с АСУ ТП 10" xfId="1288"/>
    <cellStyle name="_бюджет ГПП на IT_2009-2011 v.02 с АСУ ТП 11" xfId="1289"/>
    <cellStyle name="_бюджет ГПП на IT_2009-2011 v.02 с АСУ ТП 12" xfId="1290"/>
    <cellStyle name="_бюджет ГПП на IT_2009-2011 v.02 с АСУ ТП 13" xfId="1291"/>
    <cellStyle name="_бюджет ГПП на IT_2009-2011 v.02 с АСУ ТП 14" xfId="1292"/>
    <cellStyle name="_бюджет ГПП на IT_2009-2011 v.02 с АСУ ТП 15" xfId="1293"/>
    <cellStyle name="_бюджет ГПП на IT_2009-2011 v.02 с АСУ ТП 16" xfId="1294"/>
    <cellStyle name="_бюджет ГПП на IT_2009-2011 v.02 с АСУ ТП 17" xfId="1295"/>
    <cellStyle name="_бюджет ГПП на IT_2009-2011 v.02 с АСУ ТП 18" xfId="1296"/>
    <cellStyle name="_бюджет ГПП на IT_2009-2011 v.02 с АСУ ТП 19" xfId="1297"/>
    <cellStyle name="_бюджет ГПП на IT_2009-2011 v.02 с АСУ ТП 2" xfId="1298"/>
    <cellStyle name="_бюджет ГПП на IT_2009-2011 v.02 с АСУ ТП 20" xfId="1299"/>
    <cellStyle name="_бюджет ГПП на IT_2009-2011 v.02 с АСУ ТП 21" xfId="1300"/>
    <cellStyle name="_бюджет ГПП на IT_2009-2011 v.02 с АСУ ТП 22" xfId="1301"/>
    <cellStyle name="_бюджет ГПП на IT_2009-2011 v.02 с АСУ ТП 23" xfId="1302"/>
    <cellStyle name="_бюджет ГПП на IT_2009-2011 v.02 с АСУ ТП 24" xfId="1303"/>
    <cellStyle name="_бюджет ГПП на IT_2009-2011 v.02 с АСУ ТП 25" xfId="1304"/>
    <cellStyle name="_бюджет ГПП на IT_2009-2011 v.02 с АСУ ТП 26" xfId="1305"/>
    <cellStyle name="_бюджет ГПП на IT_2009-2011 v.02 с АСУ ТП 27" xfId="1306"/>
    <cellStyle name="_бюджет ГПП на IT_2009-2011 v.02 с АСУ ТП 28" xfId="1307"/>
    <cellStyle name="_бюджет ГПП на IT_2009-2011 v.02 с АСУ ТП 29" xfId="1308"/>
    <cellStyle name="_бюджет ГПП на IT_2009-2011 v.02 с АСУ ТП 3" xfId="1309"/>
    <cellStyle name="_бюджет ГПП на IT_2009-2011 v.02 с АСУ ТП 30" xfId="1310"/>
    <cellStyle name="_бюджет ГПП на IT_2009-2011 v.02 с АСУ ТП 31" xfId="1311"/>
    <cellStyle name="_бюджет ГПП на IT_2009-2011 v.02 с АСУ ТП 32" xfId="1312"/>
    <cellStyle name="_бюджет ГПП на IT_2009-2011 v.02 с АСУ ТП 33" xfId="1313"/>
    <cellStyle name="_бюджет ГПП на IT_2009-2011 v.02 с АСУ ТП 34" xfId="1314"/>
    <cellStyle name="_бюджет ГПП на IT_2009-2011 v.02 с АСУ ТП 35" xfId="1315"/>
    <cellStyle name="_бюджет ГПП на IT_2009-2011 v.02 с АСУ ТП 36" xfId="1316"/>
    <cellStyle name="_бюджет ГПП на IT_2009-2011 v.02 с АСУ ТП 37" xfId="1317"/>
    <cellStyle name="_бюджет ГПП на IT_2009-2011 v.02 с АСУ ТП 38" xfId="1318"/>
    <cellStyle name="_бюджет ГПП на IT_2009-2011 v.02 с АСУ ТП 39" xfId="1319"/>
    <cellStyle name="_бюджет ГПП на IT_2009-2011 v.02 с АСУ ТП 4" xfId="1320"/>
    <cellStyle name="_бюджет ГПП на IT_2009-2011 v.02 с АСУ ТП 40" xfId="1321"/>
    <cellStyle name="_бюджет ГПП на IT_2009-2011 v.02 с АСУ ТП 41" xfId="1322"/>
    <cellStyle name="_бюджет ГПП на IT_2009-2011 v.02 с АСУ ТП 42" xfId="1323"/>
    <cellStyle name="_бюджет ГПП на IT_2009-2011 v.02 с АСУ ТП 43" xfId="1324"/>
    <cellStyle name="_бюджет ГПП на IT_2009-2011 v.02 с АСУ ТП 44" xfId="1325"/>
    <cellStyle name="_бюджет ГПП на IT_2009-2011 v.02 с АСУ ТП 45" xfId="1326"/>
    <cellStyle name="_бюджет ГПП на IT_2009-2011 v.02 с АСУ ТП 46" xfId="1327"/>
    <cellStyle name="_бюджет ГПП на IT_2009-2011 v.02 с АСУ ТП 47" xfId="1328"/>
    <cellStyle name="_бюджет ГПП на IT_2009-2011 v.02 с АСУ ТП 48" xfId="1329"/>
    <cellStyle name="_бюджет ГПП на IT_2009-2011 v.02 с АСУ ТП 5" xfId="1330"/>
    <cellStyle name="_бюджет ГПП на IT_2009-2011 v.02 с АСУ ТП 6" xfId="1331"/>
    <cellStyle name="_бюджет ГПП на IT_2009-2011 v.02 с АСУ ТП 7" xfId="1332"/>
    <cellStyle name="_бюджет ГПП на IT_2009-2011 v.02 с АСУ ТП 8" xfId="1333"/>
    <cellStyle name="_бюджет ГПП на IT_2009-2011 v.02 с АСУ ТП 9" xfId="1334"/>
    <cellStyle name="_Бюджетные формы" xfId="1335"/>
    <cellStyle name="_Бюджетные формы 2" xfId="1336"/>
    <cellStyle name="_Бюджетные формы_Аренда квартир 2012 испр." xfId="1337"/>
    <cellStyle name="_Бюджетные формы_Аренда квартир 2012_31.10.11" xfId="1338"/>
    <cellStyle name="_Бюджетные формы_Аренда прочая_2012" xfId="1339"/>
    <cellStyle name="_Бюджетные формы_Аудит_31.10.11" xfId="1340"/>
    <cellStyle name="_Бюджетные формы_Благотворительность 2012_31.10.11" xfId="1341"/>
    <cellStyle name="_Бюджетные формы_Внебюджетные фонды_2012_01.11.11" xfId="1342"/>
    <cellStyle name="_Бюджетные формы_Имущественное страхование 2012 свод_31.10.11" xfId="1343"/>
    <cellStyle name="_Бюджетные формы_Личное страхование 2012 свод_31.10.11" xfId="1344"/>
    <cellStyle name="_Бюджетные формы_Мероприями_2012" xfId="1345"/>
    <cellStyle name="_Бюджетные формы_Пенсионное обеспечение 2012 свод_31.10.11" xfId="1346"/>
    <cellStyle name="_Бюджетные формы_Представительские расходы 2012_01.11" xfId="1347"/>
    <cellStyle name="_Бюджетные формы_Прочие налоги_2012_01.11.11" xfId="1348"/>
    <cellStyle name="_Бюджетные формы_Прочие услуги 2012_31.10.11" xfId="1349"/>
    <cellStyle name="_Бюджетные формы_Реклама 2012_31.10.11" xfId="1350"/>
    <cellStyle name="_Бюджетные формы_ТО и ремонт ВТ 2012_31.10" xfId="1351"/>
    <cellStyle name="_Бюджетные формы_Траснпортный налог_2012_01.11.11" xfId="1352"/>
    <cellStyle name="_Бюджетные формы_Услуги стороннего транспорта_28.11.11" xfId="1353"/>
    <cellStyle name="_Бюджетные формы_Юридические и консультационные услуги 2012 свод_31.10.11" xfId="1354"/>
    <cellStyle name="_Бюджеты IT на 2009 год по ООО Газпром трансгазСургут (ОИУС+УИТ)" xfId="1355"/>
    <cellStyle name="_Бюджеты Газпром инвест Запад на IT 2009-2011" xfId="1356"/>
    <cellStyle name="_Бюджеты на ИТ ГТКубань на 2010 год- возвратный план" xfId="1357"/>
    <cellStyle name="_Вклад в имущество" xfId="1358"/>
    <cellStyle name="_внереализ.9мес.2006" xfId="1359"/>
    <cellStyle name="_Волгоград_1ед" xfId="1360"/>
    <cellStyle name="_Волгоград_8 позиций" xfId="1361"/>
    <cellStyle name="_Волгоград_перерасчёт_Виброанализатор_05.07" xfId="1362"/>
    <cellStyle name="_Г_Д_Москва0" xfId="1363"/>
    <cellStyle name="_Г_Д_Москва0 2" xfId="1364"/>
    <cellStyle name="_Г_Д_Москва0_Приложение_37_1кв_2013" xfId="1365"/>
    <cellStyle name="_Г_Д_Москва100" xfId="1366"/>
    <cellStyle name="_Г_Д_Москва100 2" xfId="1367"/>
    <cellStyle name="_Г_Д_Москва100_Приложение_37_1кв_2013" xfId="1368"/>
    <cellStyle name="_Газпром_детям_2010" xfId="1369"/>
    <cellStyle name="_Газпром_детям_2010 2" xfId="1370"/>
    <cellStyle name="_Газпром_детям_2010_Приложение_37_1кв_2013" xfId="1371"/>
    <cellStyle name="_ГЗ ожид 04 мес" xfId="1372"/>
    <cellStyle name="_ГПУ_по статьям" xfId="1373"/>
    <cellStyle name="_График ссумарный" xfId="1374"/>
    <cellStyle name="_ГСМ в Газпром" xfId="1375"/>
    <cellStyle name="_ГСМ в Газпром 2" xfId="1376"/>
    <cellStyle name="_ГСМ в Газпром 3" xfId="1377"/>
    <cellStyle name="_ГСМ в Газпром 4" xfId="1378"/>
    <cellStyle name="_ГСМ в Газпром_Амортизация и налог на имущество 2012_01.11.11" xfId="1379"/>
    <cellStyle name="_ГСМ в Газпром_Аренда квартир 2012 испр." xfId="1380"/>
    <cellStyle name="_ГСМ в Газпром_Аренда_2012_1 лист" xfId="1381"/>
    <cellStyle name="_ГСМ в Газпром_Другие расходы 2012_31.10.11" xfId="1382"/>
    <cellStyle name="_ГСМ в Газпром_Командировки 2012_31.10.11" xfId="1383"/>
    <cellStyle name="_ГСМ в Газпром_Лист1" xfId="1384"/>
    <cellStyle name="_ГСМ в Газпром_Услуги стороннего транспорта_28.11.11" xfId="1385"/>
    <cellStyle name="_ДО_Оренбург_Лена" xfId="1386"/>
    <cellStyle name="_Дополнительные расшифровки" xfId="1387"/>
    <cellStyle name="_Другие расходы_3ИСПРАВЛ" xfId="1388"/>
    <cellStyle name="_Другие расходы_3ИСПРАВЛ 2" xfId="1389"/>
    <cellStyle name="_Другие расходы_3ИСПРАВЛ 3" xfId="1390"/>
    <cellStyle name="_Другие расходы_3ИСПРАВЛ 4" xfId="1391"/>
    <cellStyle name="_Другие расходы_3ИСПРАВЛ_Амортизация и налог на имущество 2012_01.11.11" xfId="1392"/>
    <cellStyle name="_Другие расходы_3ИСПРАВЛ_Аренда квартир 2012 испр." xfId="1393"/>
    <cellStyle name="_Другие расходы_3ИСПРАВЛ_Аренда прочая_2012" xfId="1394"/>
    <cellStyle name="_Другие расходы_3ИСПРАВЛ_Аренда_2012_1 лист" xfId="1395"/>
    <cellStyle name="_Другие расходы_3ИСПРАВЛ_Другие расходы 2012_31.10.11" xfId="1396"/>
    <cellStyle name="_Другие расходы_3ИСПРАВЛ_Командировки 2012_31.10.11" xfId="1397"/>
    <cellStyle name="_Другие расходы_3ИСПРАВЛ_Лист1" xfId="1398"/>
    <cellStyle name="_Другие расходы_3ИСПРАВЛ_Мероприями_2012" xfId="1399"/>
    <cellStyle name="_Другие расходы_3ИСПРАВЛ_Услуги стороннего транспорта_28.11.11" xfId="1400"/>
    <cellStyle name="_Затраты ПО лицензии 2009-2011 ТГУхта" xfId="1401"/>
    <cellStyle name="_Исполнение сметы_ТЭП " xfId="1402"/>
    <cellStyle name="_к ГЗ 2 кв изм" xfId="1403"/>
    <cellStyle name="_Кап.ремонт" xfId="1404"/>
    <cellStyle name="_капитальный ремонт Хабаровск" xfId="1405"/>
    <cellStyle name="_капитальный ремонт Хабаровск 2" xfId="1406"/>
    <cellStyle name="_капитальный ремонт Хабаровск 3" xfId="1407"/>
    <cellStyle name="_капитальный ремонт Хабаровск 4" xfId="1408"/>
    <cellStyle name="_капитальный ремонт Хабаровск_Амортизация и налог на имущество 2012_01.11.11" xfId="1409"/>
    <cellStyle name="_капитальный ремонт Хабаровск_Аренда квартир 2012 испр." xfId="1410"/>
    <cellStyle name="_капитальный ремонт Хабаровск_Аренда прочая_2012" xfId="1411"/>
    <cellStyle name="_капитальный ремонт Хабаровск_Аренда_2012_1 лист" xfId="1412"/>
    <cellStyle name="_капитальный ремонт Хабаровск_Другие расходы 2012_31.10.11" xfId="1413"/>
    <cellStyle name="_капитальный ремонт Хабаровск_Командировки 2012_31.10.11" xfId="1414"/>
    <cellStyle name="_капитальный ремонт Хабаровск_Лист1" xfId="1415"/>
    <cellStyle name="_капитальный ремонт Хабаровск_Мероприями_2012" xfId="1416"/>
    <cellStyle name="_капитальный ремонт Хабаровск_Услуги стороннего транспорта_28.11.11" xfId="1417"/>
    <cellStyle name="_Книга1 (9)" xfId="1418"/>
    <cellStyle name="_Книга2 (8)" xfId="1419"/>
    <cellStyle name="_Книга3" xfId="1420"/>
    <cellStyle name="_Книга3 (7)" xfId="1421"/>
    <cellStyle name="_Книга3 10" xfId="1422"/>
    <cellStyle name="_Книга3 11" xfId="1423"/>
    <cellStyle name="_Книга3 12" xfId="1424"/>
    <cellStyle name="_Книга3 13" xfId="1425"/>
    <cellStyle name="_Книга3 14" xfId="1426"/>
    <cellStyle name="_Книга3 15" xfId="1427"/>
    <cellStyle name="_Книга3 16" xfId="1428"/>
    <cellStyle name="_Книга3 17" xfId="1429"/>
    <cellStyle name="_Книга3 18" xfId="1430"/>
    <cellStyle name="_Книга3 19" xfId="1431"/>
    <cellStyle name="_Книга3 2" xfId="1432"/>
    <cellStyle name="_Книга3 20" xfId="1433"/>
    <cellStyle name="_Книга3 21" xfId="1434"/>
    <cellStyle name="_Книга3 22" xfId="1435"/>
    <cellStyle name="_Книга3 23" xfId="1436"/>
    <cellStyle name="_Книга3 24" xfId="1437"/>
    <cellStyle name="_Книга3 25" xfId="1438"/>
    <cellStyle name="_Книга3 26" xfId="1439"/>
    <cellStyle name="_Книга3 27" xfId="1440"/>
    <cellStyle name="_Книга3 28" xfId="1441"/>
    <cellStyle name="_Книга3 29" xfId="1442"/>
    <cellStyle name="_Книга3 3" xfId="1443"/>
    <cellStyle name="_Книга3 30" xfId="1444"/>
    <cellStyle name="_Книга3 31" xfId="1445"/>
    <cellStyle name="_Книга3 32" xfId="1446"/>
    <cellStyle name="_Книга3 33" xfId="1447"/>
    <cellStyle name="_Книга3 34" xfId="1448"/>
    <cellStyle name="_Книга3 35" xfId="1449"/>
    <cellStyle name="_Книга3 36" xfId="1450"/>
    <cellStyle name="_Книга3 37" xfId="1451"/>
    <cellStyle name="_Книга3 38" xfId="1452"/>
    <cellStyle name="_Книга3 39" xfId="1453"/>
    <cellStyle name="_Книга3 4" xfId="1454"/>
    <cellStyle name="_Книга3 40" xfId="1455"/>
    <cellStyle name="_Книга3 41" xfId="1456"/>
    <cellStyle name="_Книга3 42" xfId="1457"/>
    <cellStyle name="_Книга3 43" xfId="1458"/>
    <cellStyle name="_Книга3 44" xfId="1459"/>
    <cellStyle name="_Книга3 45" xfId="1460"/>
    <cellStyle name="_Книга3 46" xfId="1461"/>
    <cellStyle name="_Книга3 47" xfId="1462"/>
    <cellStyle name="_Книга3 48" xfId="1463"/>
    <cellStyle name="_Книга3 5" xfId="1464"/>
    <cellStyle name="_Книга3 6" xfId="1465"/>
    <cellStyle name="_Книга3 7" xfId="1466"/>
    <cellStyle name="_Книга3 8" xfId="1467"/>
    <cellStyle name="_Книга3 9" xfId="1468"/>
    <cellStyle name="_Командировки ГИВ 163" xfId="1469"/>
    <cellStyle name="_Командировки ГИВ 163 2" xfId="1470"/>
    <cellStyle name="_Командировки ГИВ 163 3" xfId="1471"/>
    <cellStyle name="_Командировки ГИВ 163 4" xfId="1472"/>
    <cellStyle name="_Командировки ГИВ 163_Амортизация и налог на имущество 2012_01.11.11" xfId="1473"/>
    <cellStyle name="_Командировки ГИВ 163_Аренда квартир 2012 испр." xfId="1474"/>
    <cellStyle name="_Командировки ГИВ 163_Аренда прочая_2012" xfId="1475"/>
    <cellStyle name="_Командировки ГИВ 163_Аренда_2012_1 лист" xfId="1476"/>
    <cellStyle name="_Командировки ГИВ 163_Другие расходы 2012_31.10.11" xfId="1477"/>
    <cellStyle name="_Командировки ГИВ 163_Командировки 2012_31.10.11" xfId="1478"/>
    <cellStyle name="_Командировки ГИВ 163_Лист1" xfId="1479"/>
    <cellStyle name="_Командировки ГИВ 163_Мероприями_2012" xfId="1480"/>
    <cellStyle name="_Командировки ГИВ 163_Услуги стороннего транспорта_28.11.11" xfId="1481"/>
    <cellStyle name="_Комплект форм для заполнения годового отчёта 2005-1" xfId="1482"/>
    <cellStyle name="_Комплект форм для заполнения годового отчёта 2005-х" xfId="1483"/>
    <cellStyle name="_Копия ОБЩИЙ Бюджет 2011г_наш" xfId="1484"/>
    <cellStyle name="_Копия ОБЩИЙ Бюджет 2011г_наш 2" xfId="1485"/>
    <cellStyle name="_Копия ОБЩИЙ Бюджет 2011г_наш 3" xfId="1486"/>
    <cellStyle name="_Копия ОБЩИЙ Бюджет 2011г_наш 4" xfId="1487"/>
    <cellStyle name="_Копия ОБЩИЙ Бюджет 2011г_наш_Амортизация и налог на имущество 2012_01.11.11" xfId="1488"/>
    <cellStyle name="_Копия ОБЩИЙ Бюджет 2011г_наш_Аренда квартир 2012 испр." xfId="1489"/>
    <cellStyle name="_Копия ОБЩИЙ Бюджет 2011г_наш_Аренда прочая_2012" xfId="1490"/>
    <cellStyle name="_Копия ОБЩИЙ Бюджет 2011г_наш_Аренда_2012_1 лист" xfId="1491"/>
    <cellStyle name="_Копия ОБЩИЙ Бюджет 2011г_наш_Другие расходы 2012_31.10.11" xfId="1492"/>
    <cellStyle name="_Копия ОБЩИЙ Бюджет 2011г_наш_Командировки 2012_31.10.11" xfId="1493"/>
    <cellStyle name="_Копия ОБЩИЙ Бюджет 2011г_наш_Лист1" xfId="1494"/>
    <cellStyle name="_Копия ОБЩИЙ Бюджет 2011г_наш_Мероприями_2012" xfId="1495"/>
    <cellStyle name="_Копия ОБЩИЙ Бюджет 2011г_наш_Услуги стороннего транспорта_28.11.11" xfId="1496"/>
    <cellStyle name="_Копия ответ от поставщиков1" xfId="1497"/>
    <cellStyle name="_Копия ответ от поставщиков1 2" xfId="1498"/>
    <cellStyle name="_Копия ответ от поставщиков1_Приложение_37_1кв_2013" xfId="1499"/>
    <cellStyle name="_Копия План от 10 ноября 06" xfId="1500"/>
    <cellStyle name="_Копия План_2007_Ямбург_24_04" xfId="1501"/>
    <cellStyle name="_Копия План_2007_Ямбург_24_04 2" xfId="1502"/>
    <cellStyle name="_Копия План_2007_Ямбург_24_04_БДЗ_ГТТ_структурные_преобр_ 3кв.2013_24.05.13" xfId="1503"/>
    <cellStyle name="_Копия План_2007_Ямбург_24_04_Прил_2_БДР_2013_Структур изменен _ОРСы_ Корр_3-4_кв" xfId="1504"/>
    <cellStyle name="_Копия План_2007_Ямбург_24_04_Приложение_37_1кв_2013" xfId="1505"/>
    <cellStyle name="_Копия План_2007_Ямбург_24_04_Структурные изменения_3-4_кв_Утв_Вар_4" xfId="1506"/>
    <cellStyle name="_Копия Смета_Бюджет_2007_6 мес_ВОВА" xfId="1507"/>
    <cellStyle name="_Копия Экономические показатели деятельности (Э-19) - 2011 год, ГТ Сургут, Вариант 5" xfId="1508"/>
    <cellStyle name="_КОрректировка бюджета на ИТ Газпром добыча Надым- 2010 ( 4КВ)" xfId="1509"/>
    <cellStyle name="_Кредиты и займы" xfId="1510"/>
    <cellStyle name="_Кредиты и займы 2" xfId="1511"/>
    <cellStyle name="_Кредиты и займы 3" xfId="1512"/>
    <cellStyle name="_Кредиты и займы 4" xfId="1513"/>
    <cellStyle name="_Кредиты и займы_Амортизация и налог на имущество 2012_01.11.11" xfId="1514"/>
    <cellStyle name="_Кредиты и займы_Аренда квартир 2012 испр." xfId="1515"/>
    <cellStyle name="_Кредиты и займы_Аренда прочая_2012" xfId="1516"/>
    <cellStyle name="_Кредиты и займы_Аренда_2012_1 лист" xfId="1517"/>
    <cellStyle name="_Кредиты и займы_Другие расходы 2012_31.10.11" xfId="1518"/>
    <cellStyle name="_Кредиты и займы_Командировки 2012_31.10.11" xfId="1519"/>
    <cellStyle name="_Кредиты и займы_Лист1" xfId="1520"/>
    <cellStyle name="_Кредиты и займы_Мероприями_2012" xfId="1521"/>
    <cellStyle name="_Кредиты и займы_Услуги стороннего транспорта_28.11.11" xfId="1522"/>
    <cellStyle name="_Лизинг 05" xfId="1523"/>
    <cellStyle name="_Лист1" xfId="1524"/>
    <cellStyle name="_Материалы (10)" xfId="1525"/>
    <cellStyle name="_Модель_ЭП_ГК_план 2010_2010 04 01_измен." xfId="1526"/>
    <cellStyle name="_МР_формы_2008 12 19" xfId="1527"/>
    <cellStyle name="_Н.Ф. Справка на премию за май Энергия" xfId="1528"/>
    <cellStyle name="_Н.Ф. Энергет.к справке на прем.август" xfId="1529"/>
    <cellStyle name="_Н.Ф. Энергия к спр. на пр.апрель" xfId="1530"/>
    <cellStyle name="_Н.Ф. Энергия к справ. на прем. февр." xfId="1531"/>
    <cellStyle name="_Н.Ф. Энергия, премия июль" xfId="1532"/>
    <cellStyle name="_Н.Ф.На премию Энергия" xfId="1533"/>
    <cellStyle name="_Н.Ф.Премия энерг. за октяб." xfId="1534"/>
    <cellStyle name="_Н.Ф.Энерг к спр.на прем. январь 2010г" xfId="1535"/>
    <cellStyle name="_Н.Ф.Энерг. к справке на прем. июнь" xfId="1536"/>
    <cellStyle name="_Н.Ф.Энерг.за декабрь к справке" xfId="1537"/>
    <cellStyle name="_Н.Ф.Энерг.к справке на прем." xfId="1538"/>
    <cellStyle name="_Н.Ф.Энергетика -ноябрь.Справка на прем." xfId="1539"/>
    <cellStyle name="_Н.Ф.Энергия  справ. на премию январьl" xfId="1540"/>
    <cellStyle name="_налог на прибыль" xfId="1541"/>
    <cellStyle name="_НДПИ ОПИ" xfId="1542"/>
    <cellStyle name="_непроф  2006 (покварт  разб ) (4)" xfId="1543"/>
    <cellStyle name="_Непрофильные" xfId="1544"/>
    <cellStyle name="_НПФ 3кв 2008г" xfId="1545"/>
    <cellStyle name="_НПФ 3кв 2008г 2" xfId="1546"/>
    <cellStyle name="_НПФ 3кв 2008г_Приложение_37_1кв_2013" xfId="1547"/>
    <cellStyle name="_ОАО_СБС" xfId="1548"/>
    <cellStyle name="_ОАО_СБС-4" xfId="1549"/>
    <cellStyle name="_ОАО_СБС-6" xfId="1550"/>
    <cellStyle name="_Оборудование 2010 коррек  ГИВ" xfId="1551"/>
    <cellStyle name="_Оборудование 2010 коррек  ГИВ 2" xfId="1552"/>
    <cellStyle name="_Оборудование 2010 коррек  ГИВ 3" xfId="1553"/>
    <cellStyle name="_Оборудование 2010 коррек  ГИВ 4" xfId="1554"/>
    <cellStyle name="_Оборудование 2010 коррек  ГИВ_Амортизация и налог на имущество 2012_01.11.11" xfId="1555"/>
    <cellStyle name="_Оборудование 2010 коррек  ГИВ_Аренда квартир 2012 испр." xfId="1556"/>
    <cellStyle name="_Оборудование 2010 коррек  ГИВ_Аренда прочая_2012" xfId="1557"/>
    <cellStyle name="_Оборудование 2010 коррек  ГИВ_Аренда_2012_1 лист" xfId="1558"/>
    <cellStyle name="_Оборудование 2010 коррек  ГИВ_Другие расходы 2012_31.10.11" xfId="1559"/>
    <cellStyle name="_Оборудование 2010 коррек  ГИВ_Командировки 2012_31.10.11" xfId="1560"/>
    <cellStyle name="_Оборудование 2010 коррек  ГИВ_Лист1" xfId="1561"/>
    <cellStyle name="_Оборудование 2010 коррек  ГИВ_Мероприями_2012" xfId="1562"/>
    <cellStyle name="_Оборудование 2010 коррек  ГИВ_Услуги стороннего транспорта_28.11.11" xfId="1563"/>
    <cellStyle name="_Обоснование прочих расходов ООО ЯГД" xfId="1564"/>
    <cellStyle name="_Обоснование прочих расходов ООО ЯГД 2" xfId="1565"/>
    <cellStyle name="_Обоснование прочих расходов ООО ЯГД_БДЗ_ГТТ_структурные_преобр_ 3кв.2013_24.05.13" xfId="1566"/>
    <cellStyle name="_Обоснование прочих расходов ООО ЯГД_Прил_2_БДР_2013_Структур изменен _ОРСы_ Корр_3-4_кв" xfId="1567"/>
    <cellStyle name="_Обоснование прочих расходов ООО ЯГД_Приложение_37_1кв_2013" xfId="1568"/>
    <cellStyle name="_Обоснование прочих расходов ООО ЯГД_Структурные изменения_3-4_кв_Утв_Вар_4" xfId="1569"/>
    <cellStyle name="_Ожид к вар7б 2009" xfId="1570"/>
    <cellStyle name="_Ожид. затраты (2008г 10октябрь_07.11.2008_ГЗ )" xfId="1571"/>
    <cellStyle name="_Ожид. затраты (2008г 11ноябрь_09.12.2008_ГЗ )" xfId="1572"/>
    <cellStyle name="_Ожид. затраты (2008г 12декабрь_15.01.2009_ГЗ )" xfId="1573"/>
    <cellStyle name="_Ожид. затраты (2008г 12декабрь_24.12.2008_ГЗ )" xfId="1574"/>
    <cellStyle name="_ОНМ - ЦФО ИУСиС" xfId="1575"/>
    <cellStyle name="_ОНМ - ЦФО ИУСиС 10" xfId="1576"/>
    <cellStyle name="_ОНМ - ЦФО ИУСиС 11" xfId="1577"/>
    <cellStyle name="_ОНМ - ЦФО ИУСиС 12" xfId="1578"/>
    <cellStyle name="_ОНМ - ЦФО ИУСиС 13" xfId="1579"/>
    <cellStyle name="_ОНМ - ЦФО ИУСиС 14" xfId="1580"/>
    <cellStyle name="_ОНМ - ЦФО ИУСиС 15" xfId="1581"/>
    <cellStyle name="_ОНМ - ЦФО ИУСиС 16" xfId="1582"/>
    <cellStyle name="_ОНМ - ЦФО ИУСиС 17" xfId="1583"/>
    <cellStyle name="_ОНМ - ЦФО ИУСиС 18" xfId="1584"/>
    <cellStyle name="_ОНМ - ЦФО ИУСиС 19" xfId="1585"/>
    <cellStyle name="_ОНМ - ЦФО ИУСиС 2" xfId="1586"/>
    <cellStyle name="_ОНМ - ЦФО ИУСиС 20" xfId="1587"/>
    <cellStyle name="_ОНМ - ЦФО ИУСиС 21" xfId="1588"/>
    <cellStyle name="_ОНМ - ЦФО ИУСиС 22" xfId="1589"/>
    <cellStyle name="_ОНМ - ЦФО ИУСиС 23" xfId="1590"/>
    <cellStyle name="_ОНМ - ЦФО ИУСиС 24" xfId="1591"/>
    <cellStyle name="_ОНМ - ЦФО ИУСиС 25" xfId="1592"/>
    <cellStyle name="_ОНМ - ЦФО ИУСиС 26" xfId="1593"/>
    <cellStyle name="_ОНМ - ЦФО ИУСиС 27" xfId="1594"/>
    <cellStyle name="_ОНМ - ЦФО ИУСиС 28" xfId="1595"/>
    <cellStyle name="_ОНМ - ЦФО ИУСиС 29" xfId="1596"/>
    <cellStyle name="_ОНМ - ЦФО ИУСиС 3" xfId="1597"/>
    <cellStyle name="_ОНМ - ЦФО ИУСиС 30" xfId="1598"/>
    <cellStyle name="_ОНМ - ЦФО ИУСиС 31" xfId="1599"/>
    <cellStyle name="_ОНМ - ЦФО ИУСиС 32" xfId="1600"/>
    <cellStyle name="_ОНМ - ЦФО ИУСиС 33" xfId="1601"/>
    <cellStyle name="_ОНМ - ЦФО ИУСиС 34" xfId="1602"/>
    <cellStyle name="_ОНМ - ЦФО ИУСиС 35" xfId="1603"/>
    <cellStyle name="_ОНМ - ЦФО ИУСиС 36" xfId="1604"/>
    <cellStyle name="_ОНМ - ЦФО ИУСиС 37" xfId="1605"/>
    <cellStyle name="_ОНМ - ЦФО ИУСиС 38" xfId="1606"/>
    <cellStyle name="_ОНМ - ЦФО ИУСиС 39" xfId="1607"/>
    <cellStyle name="_ОНМ - ЦФО ИУСиС 4" xfId="1608"/>
    <cellStyle name="_ОНМ - ЦФО ИУСиС 40" xfId="1609"/>
    <cellStyle name="_ОНМ - ЦФО ИУСиС 41" xfId="1610"/>
    <cellStyle name="_ОНМ - ЦФО ИУСиС 42" xfId="1611"/>
    <cellStyle name="_ОНМ - ЦФО ИУСиС 43" xfId="1612"/>
    <cellStyle name="_ОНМ - ЦФО ИУСиС 44" xfId="1613"/>
    <cellStyle name="_ОНМ - ЦФО ИУСиС 45" xfId="1614"/>
    <cellStyle name="_ОНМ - ЦФО ИУСиС 46" xfId="1615"/>
    <cellStyle name="_ОНМ - ЦФО ИУСиС 47" xfId="1616"/>
    <cellStyle name="_ОНМ - ЦФО ИУСиС 48" xfId="1617"/>
    <cellStyle name="_ОНМ - ЦФО ИУСиС 5" xfId="1618"/>
    <cellStyle name="_ОНМ - ЦФО ИУСиС 6" xfId="1619"/>
    <cellStyle name="_ОНМ - ЦФО ИУСиС 7" xfId="1620"/>
    <cellStyle name="_ОНМ - ЦФО ИУСиС 8" xfId="1621"/>
    <cellStyle name="_ОНМ - ЦФО ИУСиС 9" xfId="1622"/>
    <cellStyle name="_ООО_ГТУхта_2012г" xfId="1623"/>
    <cellStyle name="_ООО_ЯГД_экономика план 2007" xfId="1624"/>
    <cellStyle name="_Оплата труда, обяз. стр., ЕСН" xfId="1625"/>
    <cellStyle name="_Оплата труда, обяз. стр., ЕСН 2" xfId="1626"/>
    <cellStyle name="_Оплата труда, обяз. стр., ЕСН 3" xfId="1627"/>
    <cellStyle name="_Оплата труда, обяз. стр., ЕСН 4" xfId="1628"/>
    <cellStyle name="_Оплата труда, обяз. стр., ЕСН_Амортизация и налог на имущество 2012_01.11.11" xfId="1629"/>
    <cellStyle name="_Оплата труда, обяз. стр., ЕСН_Аренда квартир 2012 испр." xfId="1630"/>
    <cellStyle name="_Оплата труда, обяз. стр., ЕСН_Аренда прочая_2012" xfId="1631"/>
    <cellStyle name="_Оплата труда, обяз. стр., ЕСН_Аренда_2012_1 лист" xfId="1632"/>
    <cellStyle name="_Оплата труда, обяз. стр., ЕСН_Другие расходы 2012_31.10.11" xfId="1633"/>
    <cellStyle name="_Оплата труда, обяз. стр., ЕСН_Командировки 2012_31.10.11" xfId="1634"/>
    <cellStyle name="_Оплата труда, обяз. стр., ЕСН_Лист1" xfId="1635"/>
    <cellStyle name="_Оплата труда, обяз. стр., ЕСН_Мероприями_2012" xfId="1636"/>
    <cellStyle name="_Оплата труда, обяз. стр., ЕСН_Услуги стороннего транспорта_28.11.11" xfId="1637"/>
    <cellStyle name="_Оренбург вар7б 2009" xfId="1638"/>
    <cellStyle name="_ОСНОВНОЙ 2008.12.04" xfId="1639"/>
    <cellStyle name="_Остатки ОАО &quot;ЛГОК&quot; " xfId="1640"/>
    <cellStyle name="_Отчёт для Рыженко за 2007год" xfId="1641"/>
    <cellStyle name="_Отчет план  НГД 2007 25 04 2007 измен ТО иТР" xfId="1642"/>
    <cellStyle name="_ОТЧЕТ_20-газ" xfId="1643"/>
    <cellStyle name="_ОТЧЕТ_20-газ замечания" xfId="1644"/>
    <cellStyle name="_ОТЧЕТ_20-газ замечания 2" xfId="1645"/>
    <cellStyle name="_ОТЧЕТ_20-газ замечания_БДЗ_ГТТ_структурные_преобр_ 3кв.2013_24.05.13" xfId="1646"/>
    <cellStyle name="_ОТЧЕТ_20-газ замечания_Прил_2_БДР_2013_Структур изменен _ОРСы_ Корр_3-4_кв" xfId="1647"/>
    <cellStyle name="_ОТЧЕТ_20-газ замечания_Приложение_37_1кв_2013" xfId="1648"/>
    <cellStyle name="_ОТЧЕТ_20-газ замечания_Структурные изменения_3-4_кв_Утв_Вар_4" xfId="1649"/>
    <cellStyle name="_ОТЧЕТ_71-газ" xfId="1650"/>
    <cellStyle name="_ОТЧЕТ_71-газ замечания" xfId="1651"/>
    <cellStyle name="_ОТЧЕТ_71-газ замечания 2" xfId="1652"/>
    <cellStyle name="_ОТЧЕТ_71-газ замечания_БДЗ_ГТТ_структурные_преобр_ 3кв.2013_24.05.13" xfId="1653"/>
    <cellStyle name="_ОТЧЕТ_71-газ замечания_Прил_2_БДР_2013_Структур изменен _ОРСы_ Корр_3-4_кв" xfId="1654"/>
    <cellStyle name="_ОТЧЕТ_71-газ замечания_Приложение_37_1кв_2013" xfId="1655"/>
    <cellStyle name="_ОТЧЕТ_71-газ замечания_Структурные изменения_3-4_кв_Утв_Вар_4" xfId="1656"/>
    <cellStyle name="_ОТЧЕТ_Смета совокупных затрат Общества" xfId="1657"/>
    <cellStyle name="_ОТЧЕТ_Смета совокупных затрат Общества_2007" xfId="1658"/>
    <cellStyle name="_ОТЧЕТ_Смета совокупных затрат Общества_2007 замечания" xfId="1659"/>
    <cellStyle name="_ОТЧЕТ_Смета совокупных затрат Общества_2007 замечания 2" xfId="1660"/>
    <cellStyle name="_ОТЧЕТ_Смета совокупных затрат Общества_2007 замечания_БДЗ_ГТТ_структурные_преобр_ 3кв.2013_24.05.13" xfId="1661"/>
    <cellStyle name="_ОТЧЕТ_Смета совокупных затрат Общества_2007 замечания_Прил_2_БДР_2013_Структур изменен _ОРСы_ Корр_3-4_кв" xfId="1662"/>
    <cellStyle name="_ОТЧЕТ_Смета совокупных затрат Общества_2007 замечания_Приложение_37_1кв_2013" xfId="1663"/>
    <cellStyle name="_ОТЧЕТ_Смета совокупных затрат Общества_2007 замечания_Структурные изменения_3-4_кв_Утв_Вар_4" xfId="1664"/>
    <cellStyle name="_Отчеты" xfId="1665"/>
    <cellStyle name="_Отчеты 9 месяцев" xfId="1666"/>
    <cellStyle name="_пл IVкв комплект МГОК 06.10.06 " xfId="1667"/>
    <cellStyle name="_План 2007 Надымгазпром" xfId="1668"/>
    <cellStyle name="_План затрат (II квартал_от 2009.01.29_ГЗ) для Славы" xfId="1669"/>
    <cellStyle name="_План на  2007 (по формам из из ОАО Газпром 4 вар.) 10.02.2007" xfId="1670"/>
    <cellStyle name="_План на  2007 (по формам из из ОАО Газпром 4 вар.) 10.02.2007 2" xfId="1671"/>
    <cellStyle name="_План на  2007 (по формам из из ОАО Газпром 4 вар.) 10.02.2007_БДЗ_ГТТ_структурные_преобр_ 3кв.2013_24.05.13" xfId="1672"/>
    <cellStyle name="_План на  2007 (по формам из из ОАО Газпром 4 вар.) 10.02.2007_Прил_2_БДР_2013_Структур изменен _ОРСы_ Корр_3-4_кв" xfId="1673"/>
    <cellStyle name="_План на  2007 (по формам из из ОАО Газпром 4 вар.) 10.02.2007_Приложение_37_1кв_2013" xfId="1674"/>
    <cellStyle name="_План на  2007 (по формам из из ОАО Газпром 4 вар.) 10.02.2007_Структурные изменения_3-4_кв_Утв_Вар_4" xfId="1675"/>
    <cellStyle name="_План от 10 ноября 06" xfId="1676"/>
    <cellStyle name="_План от 10 ноября 06 для ПЭО1" xfId="1677"/>
    <cellStyle name="_План по расходам за счет собственных средств на 2007 г (1 И 2 кв 4 варианта) (2)" xfId="1678"/>
    <cellStyle name="_План списания" xfId="1679"/>
    <cellStyle name="_План списания 10" xfId="1680"/>
    <cellStyle name="_План списания 11" xfId="1681"/>
    <cellStyle name="_План списания 12" xfId="1682"/>
    <cellStyle name="_План списания 13" xfId="1683"/>
    <cellStyle name="_План списания 14" xfId="1684"/>
    <cellStyle name="_План списания 15" xfId="1685"/>
    <cellStyle name="_План списания 16" xfId="1686"/>
    <cellStyle name="_План списания 17" xfId="1687"/>
    <cellStyle name="_План списания 18" xfId="1688"/>
    <cellStyle name="_План списания 19" xfId="1689"/>
    <cellStyle name="_План списания 2" xfId="1690"/>
    <cellStyle name="_План списания 20" xfId="1691"/>
    <cellStyle name="_План списания 21" xfId="1692"/>
    <cellStyle name="_План списания 22" xfId="1693"/>
    <cellStyle name="_План списания 23" xfId="1694"/>
    <cellStyle name="_План списания 24" xfId="1695"/>
    <cellStyle name="_План списания 25" xfId="1696"/>
    <cellStyle name="_План списания 26" xfId="1697"/>
    <cellStyle name="_План списания 27" xfId="1698"/>
    <cellStyle name="_План списания 28" xfId="1699"/>
    <cellStyle name="_План списания 29" xfId="1700"/>
    <cellStyle name="_План списания 3" xfId="1701"/>
    <cellStyle name="_План списания 30" xfId="1702"/>
    <cellStyle name="_План списания 31" xfId="1703"/>
    <cellStyle name="_План списания 32" xfId="1704"/>
    <cellStyle name="_План списания 33" xfId="1705"/>
    <cellStyle name="_План списания 34" xfId="1706"/>
    <cellStyle name="_План списания 35" xfId="1707"/>
    <cellStyle name="_План списания 36" xfId="1708"/>
    <cellStyle name="_План списания 37" xfId="1709"/>
    <cellStyle name="_План списания 38" xfId="1710"/>
    <cellStyle name="_План списания 39" xfId="1711"/>
    <cellStyle name="_План списания 4" xfId="1712"/>
    <cellStyle name="_План списания 40" xfId="1713"/>
    <cellStyle name="_План списания 41" xfId="1714"/>
    <cellStyle name="_План списания 42" xfId="1715"/>
    <cellStyle name="_План списания 43" xfId="1716"/>
    <cellStyle name="_План списания 44" xfId="1717"/>
    <cellStyle name="_План списания 45" xfId="1718"/>
    <cellStyle name="_План списания 46" xfId="1719"/>
    <cellStyle name="_План списания 47" xfId="1720"/>
    <cellStyle name="_План списания 48" xfId="1721"/>
    <cellStyle name="_План списания 5" xfId="1722"/>
    <cellStyle name="_План списания 6" xfId="1723"/>
    <cellStyle name="_План списания 7" xfId="1724"/>
    <cellStyle name="_План списания 8" xfId="1725"/>
    <cellStyle name="_План списания 9" xfId="1726"/>
    <cellStyle name="_План ЯГД экономика год 25_04" xfId="1727"/>
    <cellStyle name="_План_2007_Ямбург" xfId="1728"/>
    <cellStyle name="_Плановые формы Уренгой 94-газ 24_04" xfId="1729"/>
    <cellStyle name="_по секциям забора изменненая" xfId="1730"/>
    <cellStyle name="_по секциям забора изменненая 10" xfId="1731"/>
    <cellStyle name="_по секциям забора изменненая 11" xfId="1732"/>
    <cellStyle name="_по секциям забора изменненая 12" xfId="1733"/>
    <cellStyle name="_по секциям забора изменненая 13" xfId="1734"/>
    <cellStyle name="_по секциям забора изменненая 14" xfId="1735"/>
    <cellStyle name="_по секциям забора изменненая 15" xfId="1736"/>
    <cellStyle name="_по секциям забора изменненая 16" xfId="1737"/>
    <cellStyle name="_по секциям забора изменненая 17" xfId="1738"/>
    <cellStyle name="_по секциям забора изменненая 18" xfId="1739"/>
    <cellStyle name="_по секциям забора изменненая 19" xfId="1740"/>
    <cellStyle name="_по секциям забора изменненая 2" xfId="1741"/>
    <cellStyle name="_по секциям забора изменненая 20" xfId="1742"/>
    <cellStyle name="_по секциям забора изменненая 21" xfId="1743"/>
    <cellStyle name="_по секциям забора изменненая 22" xfId="1744"/>
    <cellStyle name="_по секциям забора изменненая 23" xfId="1745"/>
    <cellStyle name="_по секциям забора изменненая 24" xfId="1746"/>
    <cellStyle name="_по секциям забора изменненая 25" xfId="1747"/>
    <cellStyle name="_по секциям забора изменненая 26" xfId="1748"/>
    <cellStyle name="_по секциям забора изменненая 27" xfId="1749"/>
    <cellStyle name="_по секциям забора изменненая 28" xfId="1750"/>
    <cellStyle name="_по секциям забора изменненая 29" xfId="1751"/>
    <cellStyle name="_по секциям забора изменненая 3" xfId="1752"/>
    <cellStyle name="_по секциям забора изменненая 30" xfId="1753"/>
    <cellStyle name="_по секциям забора изменненая 31" xfId="1754"/>
    <cellStyle name="_по секциям забора изменненая 32" xfId="1755"/>
    <cellStyle name="_по секциям забора изменненая 33" xfId="1756"/>
    <cellStyle name="_по секциям забора изменненая 34" xfId="1757"/>
    <cellStyle name="_по секциям забора изменненая 35" xfId="1758"/>
    <cellStyle name="_по секциям забора изменненая 36" xfId="1759"/>
    <cellStyle name="_по секциям забора изменненая 37" xfId="1760"/>
    <cellStyle name="_по секциям забора изменненая 38" xfId="1761"/>
    <cellStyle name="_по секциям забора изменненая 39" xfId="1762"/>
    <cellStyle name="_по секциям забора изменненая 4" xfId="1763"/>
    <cellStyle name="_по секциям забора изменненая 40" xfId="1764"/>
    <cellStyle name="_по секциям забора изменненая 41" xfId="1765"/>
    <cellStyle name="_по секциям забора изменненая 42" xfId="1766"/>
    <cellStyle name="_по секциям забора изменненая 43" xfId="1767"/>
    <cellStyle name="_по секциям забора изменненая 44" xfId="1768"/>
    <cellStyle name="_по секциям забора изменненая 45" xfId="1769"/>
    <cellStyle name="_по секциям забора изменненая 46" xfId="1770"/>
    <cellStyle name="_по секциям забора изменненая 47" xfId="1771"/>
    <cellStyle name="_по секциям забора изменненая 48" xfId="1772"/>
    <cellStyle name="_по секциям забора изменненая 5" xfId="1773"/>
    <cellStyle name="_по секциям забора изменненая 6" xfId="1774"/>
    <cellStyle name="_по секциям забора изменненая 7" xfId="1775"/>
    <cellStyle name="_по секциям забора изменненая 8" xfId="1776"/>
    <cellStyle name="_по секциям забора изменненая 9" xfId="1777"/>
    <cellStyle name="_Подготовка кадров" xfId="1778"/>
    <cellStyle name="_Подготовка кадров 2" xfId="1779"/>
    <cellStyle name="_Подготовка кадров 3" xfId="1780"/>
    <cellStyle name="_Подготовка кадров 4" xfId="1781"/>
    <cellStyle name="_Подготовка кадров_Амортизация и налог на имущество 2012_01.11.11" xfId="1782"/>
    <cellStyle name="_Подготовка кадров_Аренда квартир 2012 испр." xfId="1783"/>
    <cellStyle name="_Подготовка кадров_Аренда прочая_2012" xfId="1784"/>
    <cellStyle name="_Подготовка кадров_Аренда_2012_1 лист" xfId="1785"/>
    <cellStyle name="_Подготовка кадров_Другие расходы 2012_31.10.11" xfId="1786"/>
    <cellStyle name="_Подготовка кадров_Командировки 2012_31.10.11" xfId="1787"/>
    <cellStyle name="_Подготовка кадров_Лист1" xfId="1788"/>
    <cellStyle name="_Подготовка кадров_Мероприями_2012" xfId="1789"/>
    <cellStyle name="_Подготовка кадров_Услуги стороннего транспорта_28.11.11" xfId="1790"/>
    <cellStyle name="_Последний вариант Копия трудозатраты, ПО, ВТ для работы." xfId="1791"/>
    <cellStyle name="_Представительские расходы 2011 год" xfId="1792"/>
    <cellStyle name="_Представительские расходы 2011 год 2" xfId="1793"/>
    <cellStyle name="_Представительские расходы 2011 год 3" xfId="1794"/>
    <cellStyle name="_Представительские расходы 2011 год 4" xfId="1795"/>
    <cellStyle name="_Представительские расходы 2011 год_Амортизация и налог на имущество 2012_01.11.11" xfId="1796"/>
    <cellStyle name="_Представительские расходы 2011 год_Аренда квартир 2012 испр." xfId="1797"/>
    <cellStyle name="_Представительские расходы 2011 год_Аренда прочая_2012" xfId="1798"/>
    <cellStyle name="_Представительские расходы 2011 год_Аренда_2012_1 лист" xfId="1799"/>
    <cellStyle name="_Представительские расходы 2011 год_Другие расходы 2012_31.10.11" xfId="1800"/>
    <cellStyle name="_Представительские расходы 2011 год_Командировки 2012_31.10.11" xfId="1801"/>
    <cellStyle name="_Представительские расходы 2011 год_Лист1" xfId="1802"/>
    <cellStyle name="_Представительские расходы 2011 год_Мероприями_2012" xfId="1803"/>
    <cellStyle name="_Представительские расходы 2011 год_Услуги стороннего транспорта_28.11.11" xfId="1804"/>
    <cellStyle name="_Представительские расходы УТВЕРЖДЕННЫЙ" xfId="1805"/>
    <cellStyle name="_Представительские расходы УТВЕРЖДЕННЫЙ 2" xfId="1806"/>
    <cellStyle name="_Представительские расходы УТВЕРЖДЕННЫЙ 3" xfId="1807"/>
    <cellStyle name="_Представительские расходы УТВЕРЖДЕННЫЙ 4" xfId="1808"/>
    <cellStyle name="_Представительские расходы УТВЕРЖДЕННЫЙ_Амортизация и налог на имущество 2012_01.11.11" xfId="1809"/>
    <cellStyle name="_Представительские расходы УТВЕРЖДЕННЫЙ_Аренда квартир 2012 испр." xfId="1810"/>
    <cellStyle name="_Представительские расходы УТВЕРЖДЕННЫЙ_Аренда прочая_2012" xfId="1811"/>
    <cellStyle name="_Представительские расходы УТВЕРЖДЕННЫЙ_Аренда_2012_1 лист" xfId="1812"/>
    <cellStyle name="_Представительские расходы УТВЕРЖДЕННЫЙ_Другие расходы 2012_31.10.11" xfId="1813"/>
    <cellStyle name="_Представительские расходы УТВЕРЖДЕННЫЙ_Командировки 2012_31.10.11" xfId="1814"/>
    <cellStyle name="_Представительские расходы УТВЕРЖДЕННЫЙ_Лист1" xfId="1815"/>
    <cellStyle name="_Представительские расходы УТВЕРЖДЕННЫЙ_Мероприями_2012" xfId="1816"/>
    <cellStyle name="_Представительские расходы УТВЕРЖДЕННЫЙ_Услуги стороннего транспорта_28.11.11" xfId="1817"/>
    <cellStyle name="_Пресс-центр 2004" xfId="1818"/>
    <cellStyle name="_Прил 4" xfId="1819"/>
    <cellStyle name="_Приложение (Лизинг)" xfId="1820"/>
    <cellStyle name="_Приложение (Лизинг) 2" xfId="1821"/>
    <cellStyle name="_Приложение (Лизинг)_Приложение_37_1кв_2013" xfId="1822"/>
    <cellStyle name="_Приложение 9 Затраты ПО 2010-2012 ТГУхта" xfId="1823"/>
    <cellStyle name="_Приложение к Протоколу КС _new" xfId="1824"/>
    <cellStyle name="_Приложение к Протоколу КС _new 2" xfId="1825"/>
    <cellStyle name="_Приложение к Протоколу КС _new_Приложение_37_1кв_2013" xfId="1826"/>
    <cellStyle name="_Приложения" xfId="1827"/>
    <cellStyle name="_Приложения 3а-б-в-г" xfId="1828"/>
    <cellStyle name="_Приложения 3а-б-в-г 2" xfId="1829"/>
    <cellStyle name="_Приложения 3а-б-в-г_Приложение_37_1кв_2013" xfId="1830"/>
    <cellStyle name="_Програмное обеспечение  (1)" xfId="1831"/>
    <cellStyle name="_Распр 4 вар-та для БДиР подр 11 г" xfId="1832"/>
    <cellStyle name="_Распределение затрат на капитальный ремонт ВЕЧЕР 26 рассылка" xfId="1833"/>
    <cellStyle name="_Распределение затрат на капитальный ремонт ВЕЧЕР 26 рассылка 10" xfId="1834"/>
    <cellStyle name="_Распределение затрат на капитальный ремонт ВЕЧЕР 26 рассылка 11" xfId="1835"/>
    <cellStyle name="_Распределение затрат на капитальный ремонт ВЕЧЕР 26 рассылка 12" xfId="1836"/>
    <cellStyle name="_Распределение затрат на капитальный ремонт ВЕЧЕР 26 рассылка 13" xfId="1837"/>
    <cellStyle name="_Распределение затрат на капитальный ремонт ВЕЧЕР 26 рассылка 14" xfId="1838"/>
    <cellStyle name="_Распределение затрат на капитальный ремонт ВЕЧЕР 26 рассылка 15" xfId="1839"/>
    <cellStyle name="_Распределение затрат на капитальный ремонт ВЕЧЕР 26 рассылка 16" xfId="1840"/>
    <cellStyle name="_Распределение затрат на капитальный ремонт ВЕЧЕР 26 рассылка 17" xfId="1841"/>
    <cellStyle name="_Распределение затрат на капитальный ремонт ВЕЧЕР 26 рассылка 18" xfId="1842"/>
    <cellStyle name="_Распределение затрат на капитальный ремонт ВЕЧЕР 26 рассылка 19" xfId="1843"/>
    <cellStyle name="_Распределение затрат на капитальный ремонт ВЕЧЕР 26 рассылка 2" xfId="1844"/>
    <cellStyle name="_Распределение затрат на капитальный ремонт ВЕЧЕР 26 рассылка 20" xfId="1845"/>
    <cellStyle name="_Распределение затрат на капитальный ремонт ВЕЧЕР 26 рассылка 21" xfId="1846"/>
    <cellStyle name="_Распределение затрат на капитальный ремонт ВЕЧЕР 26 рассылка 22" xfId="1847"/>
    <cellStyle name="_Распределение затрат на капитальный ремонт ВЕЧЕР 26 рассылка 23" xfId="1848"/>
    <cellStyle name="_Распределение затрат на капитальный ремонт ВЕЧЕР 26 рассылка 24" xfId="1849"/>
    <cellStyle name="_Распределение затрат на капитальный ремонт ВЕЧЕР 26 рассылка 25" xfId="1850"/>
    <cellStyle name="_Распределение затрат на капитальный ремонт ВЕЧЕР 26 рассылка 26" xfId="1851"/>
    <cellStyle name="_Распределение затрат на капитальный ремонт ВЕЧЕР 26 рассылка 27" xfId="1852"/>
    <cellStyle name="_Распределение затрат на капитальный ремонт ВЕЧЕР 26 рассылка 28" xfId="1853"/>
    <cellStyle name="_Распределение затрат на капитальный ремонт ВЕЧЕР 26 рассылка 29" xfId="1854"/>
    <cellStyle name="_Распределение затрат на капитальный ремонт ВЕЧЕР 26 рассылка 3" xfId="1855"/>
    <cellStyle name="_Распределение затрат на капитальный ремонт ВЕЧЕР 26 рассылка 30" xfId="1856"/>
    <cellStyle name="_Распределение затрат на капитальный ремонт ВЕЧЕР 26 рассылка 31" xfId="1857"/>
    <cellStyle name="_Распределение затрат на капитальный ремонт ВЕЧЕР 26 рассылка 32" xfId="1858"/>
    <cellStyle name="_Распределение затрат на капитальный ремонт ВЕЧЕР 26 рассылка 33" xfId="1859"/>
    <cellStyle name="_Распределение затрат на капитальный ремонт ВЕЧЕР 26 рассылка 34" xfId="1860"/>
    <cellStyle name="_Распределение затрат на капитальный ремонт ВЕЧЕР 26 рассылка 35" xfId="1861"/>
    <cellStyle name="_Распределение затрат на капитальный ремонт ВЕЧЕР 26 рассылка 36" xfId="1862"/>
    <cellStyle name="_Распределение затрат на капитальный ремонт ВЕЧЕР 26 рассылка 37" xfId="1863"/>
    <cellStyle name="_Распределение затрат на капитальный ремонт ВЕЧЕР 26 рассылка 38" xfId="1864"/>
    <cellStyle name="_Распределение затрат на капитальный ремонт ВЕЧЕР 26 рассылка 39" xfId="1865"/>
    <cellStyle name="_Распределение затрат на капитальный ремонт ВЕЧЕР 26 рассылка 4" xfId="1866"/>
    <cellStyle name="_Распределение затрат на капитальный ремонт ВЕЧЕР 26 рассылка 40" xfId="1867"/>
    <cellStyle name="_Распределение затрат на капитальный ремонт ВЕЧЕР 26 рассылка 41" xfId="1868"/>
    <cellStyle name="_Распределение затрат на капитальный ремонт ВЕЧЕР 26 рассылка 42" xfId="1869"/>
    <cellStyle name="_Распределение затрат на капитальный ремонт ВЕЧЕР 26 рассылка 43" xfId="1870"/>
    <cellStyle name="_Распределение затрат на капитальный ремонт ВЕЧЕР 26 рассылка 44" xfId="1871"/>
    <cellStyle name="_Распределение затрат на капитальный ремонт ВЕЧЕР 26 рассылка 45" xfId="1872"/>
    <cellStyle name="_Распределение затрат на капитальный ремонт ВЕЧЕР 26 рассылка 46" xfId="1873"/>
    <cellStyle name="_Распределение затрат на капитальный ремонт ВЕЧЕР 26 рассылка 47" xfId="1874"/>
    <cellStyle name="_Распределение затрат на капитальный ремонт ВЕЧЕР 26 рассылка 48" xfId="1875"/>
    <cellStyle name="_Распределение затрат на капитальный ремонт ВЕЧЕР 26 рассылка 5" xfId="1876"/>
    <cellStyle name="_Распределение затрат на капитальный ремонт ВЕЧЕР 26 рассылка 6" xfId="1877"/>
    <cellStyle name="_Распределение затрат на капитальный ремонт ВЕЧЕР 26 рассылка 7" xfId="1878"/>
    <cellStyle name="_Распределение затрат на капитальный ремонт ВЕЧЕР 26 рассылка 8" xfId="1879"/>
    <cellStyle name="_Распределение затрат на капитальный ремонт ВЕЧЕР 26 рассылка 9" xfId="1880"/>
    <cellStyle name="_Распределение на 31 03 2008" xfId="1881"/>
    <cellStyle name="_Расчет" xfId="1882"/>
    <cellStyle name="_Расчет  планового объема товарной продукции  на 2009г." xfId="1883"/>
    <cellStyle name="_Расчет  ПО на 5 506т р " xfId="1884"/>
    <cellStyle name="_Расчет 97 счета скорректированный 2011 год" xfId="1885"/>
    <cellStyle name="_Расчет 97 счета скорректированный для отправки" xfId="1886"/>
    <cellStyle name="_Расчет №1" xfId="1887"/>
    <cellStyle name="_Расчет №1 2" xfId="1888"/>
    <cellStyle name="_Расчет №1 Югтрансгаз 2003" xfId="1889"/>
    <cellStyle name="_Расчет №1_Приложение_37_1кв_2013" xfId="1890"/>
    <cellStyle name="_Расчет амортизации на 2-ое полугодие 2010 года_3" xfId="1891"/>
    <cellStyle name="_Расчет амортизации на 2-ое полугодие 2010 года_3 2" xfId="1892"/>
    <cellStyle name="_Расчет амортизации на 2-ое полугодие 2010 года_3 3" xfId="1893"/>
    <cellStyle name="_Расчет амортизации на 2-ое полугодие 2010 года_3 4" xfId="1894"/>
    <cellStyle name="_Расчет амортизации на 2-ое полугодие 2010 года_3_Амортизация и налог на имущество 2012_01.11.11" xfId="1895"/>
    <cellStyle name="_Расчет амортизации на 2-ое полугодие 2010 года_3_Аренда квартир 2012 испр." xfId="1896"/>
    <cellStyle name="_Расчет амортизации на 2-ое полугодие 2010 года_3_Аренда прочая_2012" xfId="1897"/>
    <cellStyle name="_Расчет амортизации на 2-ое полугодие 2010 года_3_Аренда_2012_1 лист" xfId="1898"/>
    <cellStyle name="_Расчет амортизации на 2-ое полугодие 2010 года_3_Другие расходы 2012_31.10.11" xfId="1899"/>
    <cellStyle name="_Расчет амортизации на 2-ое полугодие 2010 года_3_Командировки 2012_31.10.11" xfId="1900"/>
    <cellStyle name="_Расчет амортизации на 2-ое полугодие 2010 года_3_Лист1" xfId="1901"/>
    <cellStyle name="_Расчет амортизации на 2-ое полугодие 2010 года_3_Мероприями_2012" xfId="1902"/>
    <cellStyle name="_Расчет амортизации на 2-ое полугодие 2010 года_3_Услуги стороннего транспорта_28.11.11" xfId="1903"/>
    <cellStyle name="_расчёт Кавказтрансгаз" xfId="1904"/>
    <cellStyle name="_Расчет на 40 млн. 23-01-04" xfId="1905"/>
    <cellStyle name="_Расчет на 40 млн. 23-01-04 2" xfId="1906"/>
    <cellStyle name="_Расчет на 40 млн. 23-01-04_Приложение_37_1кв_2013" xfId="1907"/>
    <cellStyle name="_Расчет расходов на приобретение ПО на 2010 год" xfId="1908"/>
    <cellStyle name="_Расчет стоимости  по Тех об на 2011" xfId="1909"/>
    <cellStyle name="_Расчет стоимости проекта на 2011 г." xfId="1910"/>
    <cellStyle name="_РасчётУралтрансгаз СВОДНЫЙ" xfId="1911"/>
    <cellStyle name="_РасчётУралтрансгаз СВОДНЫЙ 2" xfId="1912"/>
    <cellStyle name="_РасчётУралтрансгаз СВОДНЫЙ_Приложение_37_1кв_2013" xfId="1913"/>
    <cellStyle name="_Расшифровка к изменениям элементов" xfId="1914"/>
    <cellStyle name="_Расшифровка к изменениям элементов 2" xfId="1915"/>
    <cellStyle name="_Расшифровка к изменениям элементов_БДЗ_ГТТ_структурные_преобр_ 3кв.2013_24.05.13" xfId="1916"/>
    <cellStyle name="_Расшифровка к изменениям элементов_Прил_2_БДР_2013_Структур изменен _ОРСы_ Корр_3-4_кв" xfId="1917"/>
    <cellStyle name="_Расшифровка к изменениям элементов_Приложение_37_1кв_2013" xfId="1918"/>
    <cellStyle name="_Расшифровка к изменениям элементов_Структурные изменения_3-4_кв_Утв_Вар_4" xfId="1919"/>
    <cellStyle name="_Расшифровка прочих расходов (к отправке)1 (2)" xfId="1920"/>
    <cellStyle name="_Реестр-2008-100108" xfId="1921"/>
    <cellStyle name="_Рекомендации_по_налогам_ДО_v3" xfId="1922"/>
    <cellStyle name="_СВОД по 94(амортизация)_7 06 08" xfId="1923"/>
    <cellStyle name="_СВОД по 94(амортизация)_7 06 08 2" xfId="1924"/>
    <cellStyle name="_СВОД по 94(амортизация)_7 06 08_Приложение_37_1кв_2013" xfId="1925"/>
    <cellStyle name="_Свод по подразделениям!!!!" xfId="1926"/>
    <cellStyle name="_СВОД_ФОРМЫ_2008_полугодие_СГПЗ" xfId="1927"/>
    <cellStyle name="_свод6_секвестр5_утвержден" xfId="1928"/>
    <cellStyle name="_Сводная_план_2007_01_25_филиалы (с 91 и 92 счетами)" xfId="1929"/>
    <cellStyle name="_Сводная_план_2007_01_25_филиалы (с 91 и 92 счетами) 2" xfId="1930"/>
    <cellStyle name="_Сводная_план_2007_01_25_филиалы (с 91 и 92 счетами)_БДЗ_ГТТ_структурные_преобр_ 3кв.2013_24.05.13" xfId="1931"/>
    <cellStyle name="_Сводная_план_2007_01_25_филиалы (с 91 и 92 счетами)_Прил_2_БДР_2013_Структур изменен _ОРСы_ Корр_3-4_кв" xfId="1932"/>
    <cellStyle name="_Сводная_план_2007_01_25_филиалы (с 91 и 92 счетами)_Приложение_37_1кв_2013" xfId="1933"/>
    <cellStyle name="_Сводная_план_2007_01_25_филиалы (с 91 и 92 счетами)_Структурные изменения_3-4_кв_Утв_Вар_4" xfId="1934"/>
    <cellStyle name="_Связь_3" xfId="1935"/>
    <cellStyle name="_Связь_3 2" xfId="1936"/>
    <cellStyle name="_Связь_3 3" xfId="1937"/>
    <cellStyle name="_Связь_3 4" xfId="1938"/>
    <cellStyle name="_Связь_3_Амортизация и налог на имущество 2012_01.11.11" xfId="1939"/>
    <cellStyle name="_Связь_3_Аренда квартир 2012 испр." xfId="1940"/>
    <cellStyle name="_Связь_3_Аренда прочая_2012" xfId="1941"/>
    <cellStyle name="_Связь_3_Аренда_2012_1 лист" xfId="1942"/>
    <cellStyle name="_Связь_3_Другие расходы 2012_31.10.11" xfId="1943"/>
    <cellStyle name="_Связь_3_Командировки 2012_31.10.11" xfId="1944"/>
    <cellStyle name="_Связь_3_Лист1" xfId="1945"/>
    <cellStyle name="_Связь_3_Мероприями_2012" xfId="1946"/>
    <cellStyle name="_Связь_3_Услуги стороннего транспорта_28.11.11" xfId="1947"/>
    <cellStyle name="_Смета БТГ_2007 год_30-11-2006 ( к отправке)_Ведехин" xfId="1948"/>
    <cellStyle name="_Смета_Бюджет_2007_6 мес" xfId="1949"/>
    <cellStyle name="_Соболево и ПК и зра на 2-е п)г 2010_" xfId="1950"/>
    <cellStyle name="_Соболево и ПК и зра на 2-е п)г 2010_ 2" xfId="1951"/>
    <cellStyle name="_Соболево и ПК и зра на 2-е п)г 2010_ 3" xfId="1952"/>
    <cellStyle name="_Соболево и ПК и зра на 2-е п)г 2010_ 4" xfId="1953"/>
    <cellStyle name="_Соболево и ПК и зра на 2-е п)г 2010__Амортизация и налог на имущество 2012_01.11.11" xfId="1954"/>
    <cellStyle name="_Соболево и ПК и зра на 2-е п)г 2010__Аренда квартир 2012 испр." xfId="1955"/>
    <cellStyle name="_Соболево и ПК и зра на 2-е п)г 2010__Аренда прочая_2012" xfId="1956"/>
    <cellStyle name="_Соболево и ПК и зра на 2-е п)г 2010__Аренда_2012_1 лист" xfId="1957"/>
    <cellStyle name="_Соболево и ПК и зра на 2-е п)г 2010__Другие расходы 2012_31.10.11" xfId="1958"/>
    <cellStyle name="_Соболево и ПК и зра на 2-е п)г 2010__Командировки 2012_31.10.11" xfId="1959"/>
    <cellStyle name="_Соболево и ПК и зра на 2-е п)г 2010__Лист1" xfId="1960"/>
    <cellStyle name="_Соболево и ПК и зра на 2-е п)г 2010__Мероприями_2012" xfId="1961"/>
    <cellStyle name="_Соболево и ПК и зра на 2-е п)г 2010__Услуги стороннего транспорта_28.11.11" xfId="1962"/>
    <cellStyle name="_Собственные затраты (2008 год_09.02.2009_ГЗ)" xfId="1963"/>
    <cellStyle name="_Совокупные затраты Общехозяйственных МВЗ - 2012 год, Вариант 5 (2012), ГД Оренбург" xfId="1964"/>
    <cellStyle name="_Согласование источников на приобретение ОС" xfId="1965"/>
    <cellStyle name="_Согласование источников на приобретение ОС 2" xfId="1966"/>
    <cellStyle name="_Согласование источников на приобретение ОС 3" xfId="1967"/>
    <cellStyle name="_Согласование источников на приобретение ОС 4" xfId="1968"/>
    <cellStyle name="_Согласование источников на приобретение ОС_Амортизация и налог на имущество 2012_01.11.11" xfId="1969"/>
    <cellStyle name="_Согласование источников на приобретение ОС_Аренда квартир 2012 испр." xfId="1970"/>
    <cellStyle name="_Согласование источников на приобретение ОС_Аренда прочая_2012" xfId="1971"/>
    <cellStyle name="_Согласование источников на приобретение ОС_Аренда_2012_1 лист" xfId="1972"/>
    <cellStyle name="_Согласование источников на приобретение ОС_Другие расходы 2012_31.10.11" xfId="1973"/>
    <cellStyle name="_Согласование источников на приобретение ОС_Командировки 2012_31.10.11" xfId="1974"/>
    <cellStyle name="_Согласование источников на приобретение ОС_Лист1" xfId="1975"/>
    <cellStyle name="_Согласование источников на приобретение ОС_Мероприями_2012" xfId="1976"/>
    <cellStyle name="_Согласование источников на приобретение ОС_Услуги стороннего транспорта_28.11.11" xfId="1977"/>
    <cellStyle name="_Соц" xfId="1978"/>
    <cellStyle name="_спец.на согл. с гки 2007  0" xfId="1979"/>
    <cellStyle name="_спец.на согл. с гки 2007  0 10" xfId="1980"/>
    <cellStyle name="_спец.на согл. с гки 2007  0 11" xfId="1981"/>
    <cellStyle name="_спец.на согл. с гки 2007  0 12" xfId="1982"/>
    <cellStyle name="_спец.на согл. с гки 2007  0 13" xfId="1983"/>
    <cellStyle name="_спец.на согл. с гки 2007  0 14" xfId="1984"/>
    <cellStyle name="_спец.на согл. с гки 2007  0 15" xfId="1985"/>
    <cellStyle name="_спец.на согл. с гки 2007  0 16" xfId="1986"/>
    <cellStyle name="_спец.на согл. с гки 2007  0 17" xfId="1987"/>
    <cellStyle name="_спец.на согл. с гки 2007  0 18" xfId="1988"/>
    <cellStyle name="_спец.на согл. с гки 2007  0 19" xfId="1989"/>
    <cellStyle name="_спец.на согл. с гки 2007  0 2" xfId="1990"/>
    <cellStyle name="_спец.на согл. с гки 2007  0 20" xfId="1991"/>
    <cellStyle name="_спец.на согл. с гки 2007  0 21" xfId="1992"/>
    <cellStyle name="_спец.на согл. с гки 2007  0 22" xfId="1993"/>
    <cellStyle name="_спец.на согл. с гки 2007  0 23" xfId="1994"/>
    <cellStyle name="_спец.на согл. с гки 2007  0 24" xfId="1995"/>
    <cellStyle name="_спец.на согл. с гки 2007  0 25" xfId="1996"/>
    <cellStyle name="_спец.на согл. с гки 2007  0 26" xfId="1997"/>
    <cellStyle name="_спец.на согл. с гки 2007  0 27" xfId="1998"/>
    <cellStyle name="_спец.на согл. с гки 2007  0 28" xfId="1999"/>
    <cellStyle name="_спец.на согл. с гки 2007  0 29" xfId="2000"/>
    <cellStyle name="_спец.на согл. с гки 2007  0 3" xfId="2001"/>
    <cellStyle name="_спец.на согл. с гки 2007  0 30" xfId="2002"/>
    <cellStyle name="_спец.на согл. с гки 2007  0 31" xfId="2003"/>
    <cellStyle name="_спец.на согл. с гки 2007  0 32" xfId="2004"/>
    <cellStyle name="_спец.на согл. с гки 2007  0 33" xfId="2005"/>
    <cellStyle name="_спец.на согл. с гки 2007  0 34" xfId="2006"/>
    <cellStyle name="_спец.на согл. с гки 2007  0 35" xfId="2007"/>
    <cellStyle name="_спец.на согл. с гки 2007  0 36" xfId="2008"/>
    <cellStyle name="_спец.на согл. с гки 2007  0 37" xfId="2009"/>
    <cellStyle name="_спец.на согл. с гки 2007  0 38" xfId="2010"/>
    <cellStyle name="_спец.на согл. с гки 2007  0 39" xfId="2011"/>
    <cellStyle name="_спец.на согл. с гки 2007  0 4" xfId="2012"/>
    <cellStyle name="_спец.на согл. с гки 2007  0 40" xfId="2013"/>
    <cellStyle name="_спец.на согл. с гки 2007  0 41" xfId="2014"/>
    <cellStyle name="_спец.на согл. с гки 2007  0 42" xfId="2015"/>
    <cellStyle name="_спец.на согл. с гки 2007  0 43" xfId="2016"/>
    <cellStyle name="_спец.на согл. с гки 2007  0 44" xfId="2017"/>
    <cellStyle name="_спец.на согл. с гки 2007  0 45" xfId="2018"/>
    <cellStyle name="_спец.на согл. с гки 2007  0 46" xfId="2019"/>
    <cellStyle name="_спец.на согл. с гки 2007  0 47" xfId="2020"/>
    <cellStyle name="_спец.на согл. с гки 2007  0 48" xfId="2021"/>
    <cellStyle name="_спец.на согл. с гки 2007  0 5" xfId="2022"/>
    <cellStyle name="_спец.на согл. с гки 2007  0 6" xfId="2023"/>
    <cellStyle name="_спец.на согл. с гки 2007  0 7" xfId="2024"/>
    <cellStyle name="_спец.на согл. с гки 2007  0 8" xfId="2025"/>
    <cellStyle name="_спец.на согл. с гки 2007  0 9" xfId="2026"/>
    <cellStyle name="_Спецификация" xfId="2027"/>
    <cellStyle name="_Спецификация 10" xfId="2028"/>
    <cellStyle name="_Спецификация 11" xfId="2029"/>
    <cellStyle name="_Спецификация 12" xfId="2030"/>
    <cellStyle name="_Спецификация 13" xfId="2031"/>
    <cellStyle name="_Спецификация 14" xfId="2032"/>
    <cellStyle name="_Спецификация 15" xfId="2033"/>
    <cellStyle name="_Спецификация 16" xfId="2034"/>
    <cellStyle name="_Спецификация 17" xfId="2035"/>
    <cellStyle name="_Спецификация 18" xfId="2036"/>
    <cellStyle name="_Спецификация 19" xfId="2037"/>
    <cellStyle name="_Спецификация 2" xfId="2038"/>
    <cellStyle name="_Спецификация 20" xfId="2039"/>
    <cellStyle name="_Спецификация 21" xfId="2040"/>
    <cellStyle name="_Спецификация 22" xfId="2041"/>
    <cellStyle name="_Спецификация 23" xfId="2042"/>
    <cellStyle name="_Спецификация 24" xfId="2043"/>
    <cellStyle name="_Спецификация 25" xfId="2044"/>
    <cellStyle name="_Спецификация 26" xfId="2045"/>
    <cellStyle name="_Спецификация 27" xfId="2046"/>
    <cellStyle name="_Спецификация 28" xfId="2047"/>
    <cellStyle name="_Спецификация 29" xfId="2048"/>
    <cellStyle name="_Спецификация 3" xfId="2049"/>
    <cellStyle name="_Спецификация 30" xfId="2050"/>
    <cellStyle name="_Спецификация 31" xfId="2051"/>
    <cellStyle name="_Спецификация 32" xfId="2052"/>
    <cellStyle name="_Спецификация 33" xfId="2053"/>
    <cellStyle name="_Спецификация 34" xfId="2054"/>
    <cellStyle name="_Спецификация 35" xfId="2055"/>
    <cellStyle name="_Спецификация 36" xfId="2056"/>
    <cellStyle name="_Спецификация 37" xfId="2057"/>
    <cellStyle name="_Спецификация 38" xfId="2058"/>
    <cellStyle name="_Спецификация 39" xfId="2059"/>
    <cellStyle name="_Спецификация 4" xfId="2060"/>
    <cellStyle name="_Спецификация 40" xfId="2061"/>
    <cellStyle name="_Спецификация 41" xfId="2062"/>
    <cellStyle name="_Спецификация 42" xfId="2063"/>
    <cellStyle name="_Спецификация 43" xfId="2064"/>
    <cellStyle name="_Спецификация 44" xfId="2065"/>
    <cellStyle name="_Спецификация 45" xfId="2066"/>
    <cellStyle name="_Спецификация 46" xfId="2067"/>
    <cellStyle name="_Спецификация 47" xfId="2068"/>
    <cellStyle name="_Спецификация 48" xfId="2069"/>
    <cellStyle name="_Спецификация 49" xfId="2070"/>
    <cellStyle name="_Спецификация 5" xfId="2071"/>
    <cellStyle name="_Спецификация 6" xfId="2072"/>
    <cellStyle name="_Спецификация 7" xfId="2073"/>
    <cellStyle name="_Спецификация 8" xfId="2074"/>
    <cellStyle name="_Спецификация 9" xfId="2075"/>
    <cellStyle name="_СПИ, амортизационная группа" xfId="2076"/>
    <cellStyle name="_СПИ, амортизационная группа 2" xfId="2077"/>
    <cellStyle name="_СПИ, амортизационная группа_Приложение_37_1кв_2013" xfId="2078"/>
    <cellStyle name="_спр.прем.ГЗ октябрь 08гТурков" xfId="2079"/>
    <cellStyle name="_справ_вр_пр" xfId="2080"/>
    <cellStyle name="_справ_вр_пр_Б_З_Аренда_без_земли" xfId="2081"/>
    <cellStyle name="_справ_вр_пр_Б_П_ГК_16_02_2010" xfId="2082"/>
    <cellStyle name="_справ_вр_пр_Б_П_ДО_16_02_2010" xfId="2083"/>
    <cellStyle name="_справ_вр_пр_Б_Пр_Д_Р_ГК_16_02_2010" xfId="2084"/>
    <cellStyle name="_справ_вр_пр_Б_Пр_Д_Р_ДО_16_02_2010" xfId="2085"/>
    <cellStyle name="_справ_вр_пр_Б_С_ГК_15_02_2010" xfId="2086"/>
    <cellStyle name="_справ_вр_пр_Б_С_ДО_15_02_2010" xfId="2087"/>
    <cellStyle name="_справ_вр_пр_Б_С_ДО_17_03_2010" xfId="2088"/>
    <cellStyle name="_справ_вр_пр_БДР_ДО_Оренбург" xfId="2089"/>
    <cellStyle name="_справ_вр_пр_БДР_ДО_Оренбург_УЭМСБ" xfId="2090"/>
    <cellStyle name="_справ_вр_пр_БиПТГ" xfId="2091"/>
    <cellStyle name="_справ_вр_пр_БиПТГ-2" xfId="2092"/>
    <cellStyle name="_справ_вр_пр_Буфер_Жени" xfId="2093"/>
    <cellStyle name="_справ_вр_пр_Буфер_Жени_УЭМСБ" xfId="2094"/>
    <cellStyle name="_справ_вр_пр_Буфер_СТН" xfId="2095"/>
    <cellStyle name="_справ_вр_пр_Бюджет_Аренда_ДО_27_01_2010" xfId="2096"/>
    <cellStyle name="_справ_вр_пр_Бюджет_Аренда_ДО_27_01_2010_УЭМСБ" xfId="2097"/>
    <cellStyle name="_справ_вр_пр_Бюджет_затрат_прочая_аренда_земля" xfId="2098"/>
    <cellStyle name="_справ_вр_пр_ДО_Оренбург" xfId="2099"/>
    <cellStyle name="_справ_вр_пр_ДО_Оренбург_УЭМСБ" xfId="2100"/>
    <cellStyle name="_справ_вр_пр_ДО_формы ввода" xfId="2101"/>
    <cellStyle name="_справ_вр_пр_ДО_формы ввода_УЭМСБ" xfId="2102"/>
    <cellStyle name="_справ_вр_пр_Книга1" xfId="2103"/>
    <cellStyle name="_справ_вр_пр_Книга1_УЭМСБ" xfId="2104"/>
    <cellStyle name="_справ_вр_пр_ОАО_СБС" xfId="2105"/>
    <cellStyle name="_справ_вр_пр_ОАО_СБС_Дима" xfId="2106"/>
    <cellStyle name="_справ_вр_пр_ОАО_СБС_Дима_УЭМСБ" xfId="2107"/>
    <cellStyle name="_справ_вр_пр_ОАО_СБС_УЭМСБ" xfId="2108"/>
    <cellStyle name="_справ_вр_пр_ОАО_СБС-2" xfId="2109"/>
    <cellStyle name="_справ_вр_пр_ОАО_СБС-2_УЭМСБ" xfId="2110"/>
    <cellStyle name="_справ_вр_пр_ОАО_СБС-3" xfId="2111"/>
    <cellStyle name="_справ_вр_пр_ОАО_СБС-3_УЭМСБ" xfId="2112"/>
    <cellStyle name="_справ_вр_пр_Пример_выручка_ПХГ_24_01_2011" xfId="2113"/>
    <cellStyle name="_справ_вр_пр_Пример_выручка_ПХГ_24_01_2011_УЭМСБ" xfId="2114"/>
    <cellStyle name="_справ_вр_пр_Расчет газа на СТН" xfId="2115"/>
    <cellStyle name="_справ_вр_пр_Расчет газа на СТН_УЭМСБ" xfId="2116"/>
    <cellStyle name="_справ_вр_пр_Состав модели" xfId="2117"/>
    <cellStyle name="_справ_вр_пр_Формы ввода" xfId="2118"/>
    <cellStyle name="_справ_вр_пр_Формы ввода_УЭМСБ" xfId="2119"/>
    <cellStyle name="_справ_вр_эк" xfId="2120"/>
    <cellStyle name="_справ_вр_эк_БДР_ДО_Оренбург" xfId="2121"/>
    <cellStyle name="_справ_вр_эк_БДР_ДО_Оренбург_УЭМСБ" xfId="2122"/>
    <cellStyle name="_справ_вр_эк_Буфер_СТН" xfId="2123"/>
    <cellStyle name="_справ_вр_эк_Расчет газа на СТН" xfId="2124"/>
    <cellStyle name="_справ_вр_эк_Расчет газа на СТН_УЭМСБ" xfId="2125"/>
    <cellStyle name="_справ_вр_эк_Состав модели" xfId="2126"/>
    <cellStyle name="_справ_вр_эк_УЭМСБ" xfId="2127"/>
    <cellStyle name="_справ_вр_эк_Формы ввода" xfId="2128"/>
    <cellStyle name="_справ_вр_эк_Формы ввода_УЭМСБ" xfId="2129"/>
    <cellStyle name="_сравн табл 2010" xfId="2130"/>
    <cellStyle name="_Таблица к сравнительному анализу плана 2007 г до и после внедрения МР по ООО Надымгазпром (2)" xfId="2131"/>
    <cellStyle name="_Таблицы к сравнительному анализу плана 2007 г до и после внедрения МР" xfId="2132"/>
    <cellStyle name="_Техника в _ЗСК_состоние 8-12-08" xfId="2133"/>
    <cellStyle name="_Техника в _ЗСК_состоние 8-12-08 10" xfId="2134"/>
    <cellStyle name="_Техника в _ЗСК_состоние 8-12-08 11" xfId="2135"/>
    <cellStyle name="_Техника в _ЗСК_состоние 8-12-08 12" xfId="2136"/>
    <cellStyle name="_Техника в _ЗСК_состоние 8-12-08 13" xfId="2137"/>
    <cellStyle name="_Техника в _ЗСК_состоние 8-12-08 14" xfId="2138"/>
    <cellStyle name="_Техника в _ЗСК_состоние 8-12-08 15" xfId="2139"/>
    <cellStyle name="_Техника в _ЗСК_состоние 8-12-08 16" xfId="2140"/>
    <cellStyle name="_Техника в _ЗСК_состоние 8-12-08 17" xfId="2141"/>
    <cellStyle name="_Техника в _ЗСК_состоние 8-12-08 18" xfId="2142"/>
    <cellStyle name="_Техника в _ЗСК_состоние 8-12-08 19" xfId="2143"/>
    <cellStyle name="_Техника в _ЗСК_состоние 8-12-08 2" xfId="2144"/>
    <cellStyle name="_Техника в _ЗСК_состоние 8-12-08 20" xfId="2145"/>
    <cellStyle name="_Техника в _ЗСК_состоние 8-12-08 21" xfId="2146"/>
    <cellStyle name="_Техника в _ЗСК_состоние 8-12-08 22" xfId="2147"/>
    <cellStyle name="_Техника в _ЗСК_состоние 8-12-08 23" xfId="2148"/>
    <cellStyle name="_Техника в _ЗСК_состоние 8-12-08 24" xfId="2149"/>
    <cellStyle name="_Техника в _ЗСК_состоние 8-12-08 25" xfId="2150"/>
    <cellStyle name="_Техника в _ЗСК_состоние 8-12-08 26" xfId="2151"/>
    <cellStyle name="_Техника в _ЗСК_состоние 8-12-08 27" xfId="2152"/>
    <cellStyle name="_Техника в _ЗСК_состоние 8-12-08 28" xfId="2153"/>
    <cellStyle name="_Техника в _ЗСК_состоние 8-12-08 29" xfId="2154"/>
    <cellStyle name="_Техника в _ЗСК_состоние 8-12-08 3" xfId="2155"/>
    <cellStyle name="_Техника в _ЗСК_состоние 8-12-08 30" xfId="2156"/>
    <cellStyle name="_Техника в _ЗСК_состоние 8-12-08 31" xfId="2157"/>
    <cellStyle name="_Техника в _ЗСК_состоние 8-12-08 32" xfId="2158"/>
    <cellStyle name="_Техника в _ЗСК_состоние 8-12-08 33" xfId="2159"/>
    <cellStyle name="_Техника в _ЗСК_состоние 8-12-08 34" xfId="2160"/>
    <cellStyle name="_Техника в _ЗСК_состоние 8-12-08 35" xfId="2161"/>
    <cellStyle name="_Техника в _ЗСК_состоние 8-12-08 36" xfId="2162"/>
    <cellStyle name="_Техника в _ЗСК_состоние 8-12-08 37" xfId="2163"/>
    <cellStyle name="_Техника в _ЗСК_состоние 8-12-08 38" xfId="2164"/>
    <cellStyle name="_Техника в _ЗСК_состоние 8-12-08 39" xfId="2165"/>
    <cellStyle name="_Техника в _ЗСК_состоние 8-12-08 4" xfId="2166"/>
    <cellStyle name="_Техника в _ЗСК_состоние 8-12-08 40" xfId="2167"/>
    <cellStyle name="_Техника в _ЗСК_состоние 8-12-08 41" xfId="2168"/>
    <cellStyle name="_Техника в _ЗСК_состоние 8-12-08 42" xfId="2169"/>
    <cellStyle name="_Техника в _ЗСК_состоние 8-12-08 43" xfId="2170"/>
    <cellStyle name="_Техника в _ЗСК_состоние 8-12-08 44" xfId="2171"/>
    <cellStyle name="_Техника в _ЗСК_состоние 8-12-08 45" xfId="2172"/>
    <cellStyle name="_Техника в _ЗСК_состоние 8-12-08 46" xfId="2173"/>
    <cellStyle name="_Техника в _ЗСК_состоние 8-12-08 47" xfId="2174"/>
    <cellStyle name="_Техника в _ЗСК_состоние 8-12-08 48" xfId="2175"/>
    <cellStyle name="_Техника в _ЗСК_состоние 8-12-08 49" xfId="2176"/>
    <cellStyle name="_Техника в _ЗСК_состоние 8-12-08 5" xfId="2177"/>
    <cellStyle name="_Техника в _ЗСК_состоние 8-12-08 50" xfId="2178"/>
    <cellStyle name="_Техника в _ЗСК_состоние 8-12-08 51" xfId="2179"/>
    <cellStyle name="_Техника в _ЗСК_состоние 8-12-08 6" xfId="2180"/>
    <cellStyle name="_Техника в _ЗСК_состоние 8-12-08 7" xfId="2181"/>
    <cellStyle name="_Техника в _ЗСК_состоние 8-12-08 8" xfId="2182"/>
    <cellStyle name="_Техника в _ЗСК_состоние 8-12-08 9" xfId="2183"/>
    <cellStyle name="_Техобслуживание ВТ (version 1)" xfId="2184"/>
    <cellStyle name="_Техобслуживание ВТ (version 1) 10" xfId="2185"/>
    <cellStyle name="_Техобслуживание ВТ (version 1) 11" xfId="2186"/>
    <cellStyle name="_Техобслуживание ВТ (version 1) 12" xfId="2187"/>
    <cellStyle name="_Техобслуживание ВТ (version 1) 13" xfId="2188"/>
    <cellStyle name="_Техобслуживание ВТ (version 1) 14" xfId="2189"/>
    <cellStyle name="_Техобслуживание ВТ (version 1) 15" xfId="2190"/>
    <cellStyle name="_Техобслуживание ВТ (version 1) 16" xfId="2191"/>
    <cellStyle name="_Техобслуживание ВТ (version 1) 17" xfId="2192"/>
    <cellStyle name="_Техобслуживание ВТ (version 1) 18" xfId="2193"/>
    <cellStyle name="_Техобслуживание ВТ (version 1) 19" xfId="2194"/>
    <cellStyle name="_Техобслуживание ВТ (version 1) 2" xfId="2195"/>
    <cellStyle name="_Техобслуживание ВТ (version 1) 20" xfId="2196"/>
    <cellStyle name="_Техобслуживание ВТ (version 1) 21" xfId="2197"/>
    <cellStyle name="_Техобслуживание ВТ (version 1) 22" xfId="2198"/>
    <cellStyle name="_Техобслуживание ВТ (version 1) 23" xfId="2199"/>
    <cellStyle name="_Техобслуживание ВТ (version 1) 24" xfId="2200"/>
    <cellStyle name="_Техобслуживание ВТ (version 1) 25" xfId="2201"/>
    <cellStyle name="_Техобслуживание ВТ (version 1) 26" xfId="2202"/>
    <cellStyle name="_Техобслуживание ВТ (version 1) 27" xfId="2203"/>
    <cellStyle name="_Техобслуживание ВТ (version 1) 28" xfId="2204"/>
    <cellStyle name="_Техобслуживание ВТ (version 1) 29" xfId="2205"/>
    <cellStyle name="_Техобслуживание ВТ (version 1) 3" xfId="2206"/>
    <cellStyle name="_Техобслуживание ВТ (version 1) 30" xfId="2207"/>
    <cellStyle name="_Техобслуживание ВТ (version 1) 31" xfId="2208"/>
    <cellStyle name="_Техобслуживание ВТ (version 1) 32" xfId="2209"/>
    <cellStyle name="_Техобслуживание ВТ (version 1) 33" xfId="2210"/>
    <cellStyle name="_Техобслуживание ВТ (version 1) 34" xfId="2211"/>
    <cellStyle name="_Техобслуживание ВТ (version 1) 35" xfId="2212"/>
    <cellStyle name="_Техобслуживание ВТ (version 1) 36" xfId="2213"/>
    <cellStyle name="_Техобслуживание ВТ (version 1) 37" xfId="2214"/>
    <cellStyle name="_Техобслуживание ВТ (version 1) 38" xfId="2215"/>
    <cellStyle name="_Техобслуживание ВТ (version 1) 39" xfId="2216"/>
    <cellStyle name="_Техобслуживание ВТ (version 1) 4" xfId="2217"/>
    <cellStyle name="_Техобслуживание ВТ (version 1) 40" xfId="2218"/>
    <cellStyle name="_Техобслуживание ВТ (version 1) 41" xfId="2219"/>
    <cellStyle name="_Техобслуживание ВТ (version 1) 42" xfId="2220"/>
    <cellStyle name="_Техобслуживание ВТ (version 1) 43" xfId="2221"/>
    <cellStyle name="_Техобслуживание ВТ (version 1) 44" xfId="2222"/>
    <cellStyle name="_Техобслуживание ВТ (version 1) 45" xfId="2223"/>
    <cellStyle name="_Техобслуживание ВТ (version 1) 46" xfId="2224"/>
    <cellStyle name="_Техобслуживание ВТ (version 1) 47" xfId="2225"/>
    <cellStyle name="_Техобслуживание ВТ (version 1) 48" xfId="2226"/>
    <cellStyle name="_Техобслуживание ВТ (version 1) 5" xfId="2227"/>
    <cellStyle name="_Техобслуживание ВТ (version 1) 6" xfId="2228"/>
    <cellStyle name="_Техобслуживание ВТ (version 1) 7" xfId="2229"/>
    <cellStyle name="_Техобслуживание ВТ (version 1) 8" xfId="2230"/>
    <cellStyle name="_Техобслуживание ВТ (version 1) 9" xfId="2231"/>
    <cellStyle name="_Тех-орг хар, ценообр." xfId="2232"/>
    <cellStyle name="_ТехПер2009_21янв" xfId="2233"/>
    <cellStyle name="_ТехПер2009_23янв" xfId="2234"/>
    <cellStyle name="_ТО " xfId="2235"/>
    <cellStyle name="_ТО  10" xfId="2236"/>
    <cellStyle name="_ТО  11" xfId="2237"/>
    <cellStyle name="_ТО  12" xfId="2238"/>
    <cellStyle name="_ТО  13" xfId="2239"/>
    <cellStyle name="_ТО  14" xfId="2240"/>
    <cellStyle name="_ТО  15" xfId="2241"/>
    <cellStyle name="_ТО  16" xfId="2242"/>
    <cellStyle name="_ТО  17" xfId="2243"/>
    <cellStyle name="_ТО  18" xfId="2244"/>
    <cellStyle name="_ТО  19" xfId="2245"/>
    <cellStyle name="_ТО  2" xfId="2246"/>
    <cellStyle name="_ТО  20" xfId="2247"/>
    <cellStyle name="_ТО  21" xfId="2248"/>
    <cellStyle name="_ТО  22" xfId="2249"/>
    <cellStyle name="_ТО  23" xfId="2250"/>
    <cellStyle name="_ТО  24" xfId="2251"/>
    <cellStyle name="_ТО  25" xfId="2252"/>
    <cellStyle name="_ТО  26" xfId="2253"/>
    <cellStyle name="_ТО  27" xfId="2254"/>
    <cellStyle name="_ТО  28" xfId="2255"/>
    <cellStyle name="_ТО  29" xfId="2256"/>
    <cellStyle name="_ТО  3" xfId="2257"/>
    <cellStyle name="_ТО  30" xfId="2258"/>
    <cellStyle name="_ТО  31" xfId="2259"/>
    <cellStyle name="_ТО  32" xfId="2260"/>
    <cellStyle name="_ТО  33" xfId="2261"/>
    <cellStyle name="_ТО  34" xfId="2262"/>
    <cellStyle name="_ТО  35" xfId="2263"/>
    <cellStyle name="_ТО  36" xfId="2264"/>
    <cellStyle name="_ТО  37" xfId="2265"/>
    <cellStyle name="_ТО  38" xfId="2266"/>
    <cellStyle name="_ТО  39" xfId="2267"/>
    <cellStyle name="_ТО  4" xfId="2268"/>
    <cellStyle name="_ТО  40" xfId="2269"/>
    <cellStyle name="_ТО  41" xfId="2270"/>
    <cellStyle name="_ТО  42" xfId="2271"/>
    <cellStyle name="_ТО  43" xfId="2272"/>
    <cellStyle name="_ТО  44" xfId="2273"/>
    <cellStyle name="_ТО  45" xfId="2274"/>
    <cellStyle name="_ТО  46" xfId="2275"/>
    <cellStyle name="_ТО  47" xfId="2276"/>
    <cellStyle name="_ТО  48" xfId="2277"/>
    <cellStyle name="_ТО  5" xfId="2278"/>
    <cellStyle name="_ТО  6" xfId="2279"/>
    <cellStyle name="_ТО  7" xfId="2280"/>
    <cellStyle name="_ТО  8" xfId="2281"/>
    <cellStyle name="_ТО  9" xfId="2282"/>
    <cellStyle name="_ТОиР_драйверы" xfId="2283"/>
    <cellStyle name="_тр. налог 2011" xfId="2284"/>
    <cellStyle name="_тр. налог 2011 2" xfId="2285"/>
    <cellStyle name="_тр. налог 2011 3" xfId="2286"/>
    <cellStyle name="_тр. налог 2011 4" xfId="2287"/>
    <cellStyle name="_тр. налог 2011_Амортизация и налог на имущество 2012_01.11.11" xfId="2288"/>
    <cellStyle name="_тр. налог 2011_Аренда квартир 2012 испр." xfId="2289"/>
    <cellStyle name="_тр. налог 2011_Аренда прочая_2012" xfId="2290"/>
    <cellStyle name="_тр. налог 2011_Аренда_2012_1 лист" xfId="2291"/>
    <cellStyle name="_тр. налог 2011_Другие расходы 2012_31.10.11" xfId="2292"/>
    <cellStyle name="_тр. налог 2011_Командировки 2012_31.10.11" xfId="2293"/>
    <cellStyle name="_тр. налог 2011_Лист1" xfId="2294"/>
    <cellStyle name="_тр. налог 2011_Мероприями_2012" xfId="2295"/>
    <cellStyle name="_тр. налог 2011_Услуги стороннего транспорта_28.11.11" xfId="2296"/>
    <cellStyle name="_Транспорт_3" xfId="2297"/>
    <cellStyle name="_Транспорт_3 2" xfId="2298"/>
    <cellStyle name="_Транспорт_3 3" xfId="2299"/>
    <cellStyle name="_Транспорт_3 4" xfId="2300"/>
    <cellStyle name="_Транспорт_3_Амортизация и налог на имущество 2012_01.11.11" xfId="2301"/>
    <cellStyle name="_Транспорт_3_Аренда квартир 2012 испр." xfId="2302"/>
    <cellStyle name="_Транспорт_3_Аренда прочая_2012" xfId="2303"/>
    <cellStyle name="_Транспорт_3_Аренда_2012_1 лист" xfId="2304"/>
    <cellStyle name="_Транспорт_3_Другие расходы 2012_31.10.11" xfId="2305"/>
    <cellStyle name="_Транспорт_3_Командировки 2012_31.10.11" xfId="2306"/>
    <cellStyle name="_Транспорт_3_Лист1" xfId="2307"/>
    <cellStyle name="_Транспорт_3_Мероприями_2012" xfId="2308"/>
    <cellStyle name="_Транспорт_3_Услуги стороннего транспорта_28.11.11" xfId="2309"/>
    <cellStyle name="_Транспортный налог" xfId="2310"/>
    <cellStyle name="_Транспортный налог 2" xfId="2311"/>
    <cellStyle name="_Транспортный налог 3" xfId="2312"/>
    <cellStyle name="_Транспортный налог 4" xfId="2313"/>
    <cellStyle name="_Транспортный налог_Амортизация и налог на имущество 2012_01.11.11" xfId="2314"/>
    <cellStyle name="_Транспортный налог_Аренда квартир 2012 испр." xfId="2315"/>
    <cellStyle name="_Транспортный налог_Аренда прочая_2012" xfId="2316"/>
    <cellStyle name="_Транспортный налог_Аренда_2012_1 лист" xfId="2317"/>
    <cellStyle name="_Транспортный налог_Другие расходы 2012_31.10.11" xfId="2318"/>
    <cellStyle name="_Транспортный налог_Командировки 2012_31.10.11" xfId="2319"/>
    <cellStyle name="_Транспортный налог_Лист1" xfId="2320"/>
    <cellStyle name="_Транспортный налог_Мероприями_2012" xfId="2321"/>
    <cellStyle name="_Транспортный налог_Услуги стороннего транспорта_28.11.11" xfId="2322"/>
    <cellStyle name="_Трудозатраты по проекту сопровождения СЭД" xfId="2323"/>
    <cellStyle name="_УА_Forma_planirovaniya_sobstvennykh_zatrat" xfId="2324"/>
    <cellStyle name="_УА_Forma_planirovaniya_sobstvennykh_zatrat 2" xfId="2325"/>
    <cellStyle name="_УА_Forma_planirovaniya_sobstvennykh_zatrat_БДЗ_ГТТ_структурные_преобр_ 3кв.2013_24.05.13" xfId="2326"/>
    <cellStyle name="_УА_Forma_planirovaniya_sobstvennykh_zatrat_Прил_2_БДР_2013_Структур изменен _ОРСы_ Корр_3-4_кв" xfId="2327"/>
    <cellStyle name="_УА_Forma_planirovaniya_sobstvennykh_zatrat_Приложение_37_1кв_2013" xfId="2328"/>
    <cellStyle name="_УА_Forma_planirovaniya_sobstvennykh_zatrat_Структурные изменения_3-4_кв_Утв_Вар_4" xfId="2329"/>
    <cellStyle name="_УГРиЛМ_смета собств.затрат" xfId="2330"/>
    <cellStyle name="_УГРиЛМ_смета собств.затрат 2" xfId="2331"/>
    <cellStyle name="_УГРиЛМ_смета собств.затрат_БДЗ_ГТТ_структурные_преобр_ 3кв.2013_24.05.13" xfId="2332"/>
    <cellStyle name="_УГРиЛМ_смета собств.затрат_Прил_2_БДР_2013_Структур изменен _ОРСы_ Корр_3-4_кв" xfId="2333"/>
    <cellStyle name="_УГРиЛМ_смета собств.затрат_Приложение_37_1кв_2013" xfId="2334"/>
    <cellStyle name="_УГРиЛМ_смета собств.затрат_Структурные изменения_3-4_кв_Утв_Вар_4" xfId="2335"/>
    <cellStyle name="_УГСК отчет исправленный" xfId="2336"/>
    <cellStyle name="_УНИПР_смета собств.затрат" xfId="2337"/>
    <cellStyle name="_УНИПР_смета собств.затрат 2" xfId="2338"/>
    <cellStyle name="_УНИПР_смета собств.затрат_БДЗ_ГТТ_структурные_преобр_ 3кв.2013_24.05.13" xfId="2339"/>
    <cellStyle name="_УНИПР_смета собств.затрат_Прил_2_БДР_2013_Структур изменен _ОРСы_ Корр_3-4_кв" xfId="2340"/>
    <cellStyle name="_УНИПР_смета собств.затрат_Приложение_37_1кв_2013" xfId="2341"/>
    <cellStyle name="_УНИПР_смета собств.затрат_Структурные изменения_3-4_кв_Утв_Вар_4" xfId="2342"/>
    <cellStyle name="_Услуги стор организаций в 2007г " xfId="2343"/>
    <cellStyle name="_Ухтинская зона" xfId="2344"/>
    <cellStyle name="_ф-71 газ 2006 год" xfId="2345"/>
    <cellStyle name="_Факт анализ энерг Сент 2009 (Савилов)" xfId="2346"/>
    <cellStyle name="_Факт. для просмотра (не менять!)" xfId="2347"/>
    <cellStyle name="_Факт. затраты (2008г 10октябрь_19.11.2008_ГЗ)" xfId="2348"/>
    <cellStyle name="_Факт. затраты (2008г 10октябрь_25.11.2008_ГЗ) на печать" xfId="2349"/>
    <cellStyle name="_Факт. затраты (2008г 11ноябрь_17.12.2008_ГЗ )" xfId="2350"/>
    <cellStyle name="_Факт. затраты (2008г 11ноябрь_23.12.2008_ГЗ )" xfId="2351"/>
    <cellStyle name="_Факт. затраты (2008г 12декабрь_23.01.2009_ГЗ )" xfId="2352"/>
    <cellStyle name="_Факт. затраты (2008г 12декабрь_26.01.2009_ГЗ )" xfId="2353"/>
    <cellStyle name="_Факт. затраты для СПРАВКИ НА ПРЕМИЮ" xfId="2354"/>
    <cellStyle name="_Факторн.анализ апрель 2009г" xfId="2355"/>
    <cellStyle name="_Факторн.анализ февраль 2009г" xfId="2356"/>
    <cellStyle name="_Форма бюджет 2010_служебка" xfId="2357"/>
    <cellStyle name="_Форма бюджет 2010_служебка 10" xfId="2358"/>
    <cellStyle name="_Форма бюджет 2010_служебка 11" xfId="2359"/>
    <cellStyle name="_Форма бюджет 2010_служебка 12" xfId="2360"/>
    <cellStyle name="_Форма бюджет 2010_служебка 13" xfId="2361"/>
    <cellStyle name="_Форма бюджет 2010_служебка 14" xfId="2362"/>
    <cellStyle name="_Форма бюджет 2010_служебка 15" xfId="2363"/>
    <cellStyle name="_Форма бюджет 2010_служебка 16" xfId="2364"/>
    <cellStyle name="_Форма бюджет 2010_служебка 17" xfId="2365"/>
    <cellStyle name="_Форма бюджет 2010_служебка 18" xfId="2366"/>
    <cellStyle name="_Форма бюджет 2010_служебка 19" xfId="2367"/>
    <cellStyle name="_Форма бюджет 2010_служебка 2" xfId="2368"/>
    <cellStyle name="_Форма бюджет 2010_служебка 20" xfId="2369"/>
    <cellStyle name="_Форма бюджет 2010_служебка 21" xfId="2370"/>
    <cellStyle name="_Форма бюджет 2010_служебка 22" xfId="2371"/>
    <cellStyle name="_Форма бюджет 2010_служебка 23" xfId="2372"/>
    <cellStyle name="_Форма бюджет 2010_служебка 24" xfId="2373"/>
    <cellStyle name="_Форма бюджет 2010_служебка 25" xfId="2374"/>
    <cellStyle name="_Форма бюджет 2010_служебка 26" xfId="2375"/>
    <cellStyle name="_Форма бюджет 2010_служебка 27" xfId="2376"/>
    <cellStyle name="_Форма бюджет 2010_служебка 28" xfId="2377"/>
    <cellStyle name="_Форма бюджет 2010_служебка 29" xfId="2378"/>
    <cellStyle name="_Форма бюджет 2010_служебка 3" xfId="2379"/>
    <cellStyle name="_Форма бюджет 2010_служебка 30" xfId="2380"/>
    <cellStyle name="_Форма бюджет 2010_служебка 31" xfId="2381"/>
    <cellStyle name="_Форма бюджет 2010_служебка 32" xfId="2382"/>
    <cellStyle name="_Форма бюджет 2010_служебка 33" xfId="2383"/>
    <cellStyle name="_Форма бюджет 2010_служебка 34" xfId="2384"/>
    <cellStyle name="_Форма бюджет 2010_служебка 35" xfId="2385"/>
    <cellStyle name="_Форма бюджет 2010_служебка 36" xfId="2386"/>
    <cellStyle name="_Форма бюджет 2010_служебка 37" xfId="2387"/>
    <cellStyle name="_Форма бюджет 2010_служебка 38" xfId="2388"/>
    <cellStyle name="_Форма бюджет 2010_служебка 39" xfId="2389"/>
    <cellStyle name="_Форма бюджет 2010_служебка 4" xfId="2390"/>
    <cellStyle name="_Форма бюджет 2010_служебка 40" xfId="2391"/>
    <cellStyle name="_Форма бюджет 2010_служебка 41" xfId="2392"/>
    <cellStyle name="_Форма бюджет 2010_служебка 42" xfId="2393"/>
    <cellStyle name="_Форма бюджет 2010_служебка 43" xfId="2394"/>
    <cellStyle name="_Форма бюджет 2010_служебка 44" xfId="2395"/>
    <cellStyle name="_Форма бюджет 2010_служебка 45" xfId="2396"/>
    <cellStyle name="_Форма бюджет 2010_служебка 46" xfId="2397"/>
    <cellStyle name="_Форма бюджет 2010_служебка 47" xfId="2398"/>
    <cellStyle name="_Форма бюджет 2010_служебка 48" xfId="2399"/>
    <cellStyle name="_Форма бюджет 2010_служебка 5" xfId="2400"/>
    <cellStyle name="_Форма бюджет 2010_служебка 6" xfId="2401"/>
    <cellStyle name="_Форма бюджет 2010_служебка 7" xfId="2402"/>
    <cellStyle name="_Форма бюджет 2010_служебка 8" xfId="2403"/>
    <cellStyle name="_Форма бюджет 2010_служебка 9" xfId="2404"/>
    <cellStyle name="_Формы для пересчета Хорунжина" xfId="2405"/>
    <cellStyle name="_Формы для плана 2007" xfId="2406"/>
    <cellStyle name="_Формы для плана 2007 2" xfId="2407"/>
    <cellStyle name="_Формы для плана 2007_БДЗ_ГТТ_структурные_преобр_ 3кв.2013_24.05.13" xfId="2408"/>
    <cellStyle name="_Формы для плана 2007_Прил_2_БДР_2013_Структур изменен _ОРСы_ Корр_3-4_кв" xfId="2409"/>
    <cellStyle name="_Формы для плана 2007_Приложение_37_1кв_2013" xfId="2410"/>
    <cellStyle name="_Формы для плана 2007_Структурные изменения_3-4_кв_Утв_Вар_4" xfId="2411"/>
    <cellStyle name="_Формы затрат версия1_" xfId="2412"/>
    <cellStyle name="_Химия 2012-2013 УЭСП" xfId="2413"/>
    <cellStyle name="_ШАБЛОН" xfId="2414"/>
    <cellStyle name="_шаблон2" xfId="2415"/>
    <cellStyle name="_Шаблон-конкурсы (2)" xfId="2416"/>
    <cellStyle name="_Экономия затрат на химреагенты (изм.объемов продуктов на 2009 год)" xfId="2417"/>
    <cellStyle name="_Элементы ЯГД факт" xfId="2418"/>
    <cellStyle name="_Элементы ЯГД факт 2" xfId="2419"/>
    <cellStyle name="_Элементы ЯГД факт_БДЗ_ГТТ_структурные_преобр_ 3кв.2013_24.05.13" xfId="2420"/>
    <cellStyle name="_Элементы ЯГД факт_Прил_2_БДР_2013_Структур изменен _ОРСы_ Корр_3-4_кв" xfId="2421"/>
    <cellStyle name="_Элементы ЯГД факт_Приложение_37_1кв_2013" xfId="2422"/>
    <cellStyle name="_Элементы ЯГД факт_Структурные изменения_3-4_кв_Утв_Вар_4" xfId="2423"/>
    <cellStyle name="_Энерг.Справка на прем.июнь" xfId="2424"/>
    <cellStyle name="_Энергетические к справке на премию МАЙ 2010" xfId="2425"/>
    <cellStyle name="_Энергия Справка на премию март" xfId="2426"/>
    <cellStyle name="_ЯГД-лимиты" xfId="2427"/>
    <cellStyle name="_ЯГД-лимиты 2" xfId="2428"/>
    <cellStyle name="_ЯГД-лимиты_БДЗ_ГТТ_структурные_преобр_ 3кв.2013_24.05.13" xfId="2429"/>
    <cellStyle name="_ЯГД-лимиты_Прил_2_БДР_2013_Структур изменен _ОРСы_ Корр_3-4_кв" xfId="2430"/>
    <cellStyle name="_ЯГД-лимиты_Приложение_37_1кв_2013" xfId="2431"/>
    <cellStyle name="_ЯГД-лимиты_Структурные изменения_3-4_кв_Утв_Вар_4" xfId="2432"/>
    <cellStyle name="=C:\WINNT35\SYSTEM32\COMMAND.COM" xfId="2433"/>
    <cellStyle name="" xfId="2434"/>
    <cellStyle name="" xfId="2435"/>
    <cellStyle name=" 2" xfId="2436"/>
    <cellStyle name=" 3" xfId="2437"/>
    <cellStyle name=" 4" xfId="2438"/>
    <cellStyle name="_94-ГАЗ 1 кв 2008" xfId="2439"/>
    <cellStyle name="_94-ГАЗ 1 кв 2008" xfId="2440"/>
    <cellStyle name="_94-ГАЗ 1 кв 2008_инфоплан ожид" xfId="2441"/>
    <cellStyle name="_94-ГАЗ 1 кв 2008_инфоплан ожид" xfId="2442"/>
    <cellStyle name="_ПФА 9 мес 2009" xfId="2443"/>
    <cellStyle name="_ПФА 9 мес 2009" xfId="2444"/>
    <cellStyle name="_ЭКОНОМИЧЕСКИЕ ПОКАЗАТЕЛИ ГАЗ 2009" xfId="2445"/>
    <cellStyle name="_ЭКОНОМИЧЕСКИЕ ПОКАЗАТЕЛИ ГАЗ 2009" xfId="2446"/>
    <cellStyle name="" xfId="2447"/>
    <cellStyle name="" xfId="2448"/>
    <cellStyle name="_94-ГАЗ 1 кв 2008" xfId="2449"/>
    <cellStyle name="_94-ГАЗ 1 кв 2008" xfId="2450"/>
    <cellStyle name="_94-ГАЗ 1 кв 2008_инфоплан ожид" xfId="2451"/>
    <cellStyle name="_94-ГАЗ 1 кв 2008_инфоплан ожид" xfId="2452"/>
    <cellStyle name="_ПФА 9 мес 2009" xfId="2453"/>
    <cellStyle name="_ПФА 9 мес 2009" xfId="2454"/>
    <cellStyle name="_ЭКОНОМИЧЕСКИЕ ПОКАЗАТЕЛИ ГАЗ 2009" xfId="2455"/>
    <cellStyle name="_ЭКОНОМИЧЕСКИЕ ПОКАЗАТЕЛИ ГАЗ 2009" xfId="2456"/>
    <cellStyle name="" xfId="2457"/>
    <cellStyle name="1" xfId="2458"/>
    <cellStyle name="2" xfId="2459"/>
    <cellStyle name="1_уровень" xfId="2460"/>
    <cellStyle name="14" xfId="2461"/>
    <cellStyle name="1Normal" xfId="2462"/>
    <cellStyle name="2.Row" xfId="2463"/>
    <cellStyle name="2.Жирный" xfId="2464"/>
    <cellStyle name="2.Жирный 2" xfId="2465"/>
    <cellStyle name="2_уровень" xfId="2466"/>
    <cellStyle name="20% - Accent1" xfId="2467"/>
    <cellStyle name="20% - Accent1 2" xfId="2468"/>
    <cellStyle name="20% - Accent1 2 2" xfId="2469"/>
    <cellStyle name="20% - Accent1 3" xfId="2470"/>
    <cellStyle name="20% - Accent1 3 2" xfId="2471"/>
    <cellStyle name="20% - Accent1_Аренда квартир 2012 испр." xfId="2472"/>
    <cellStyle name="20% - Accent2" xfId="2473"/>
    <cellStyle name="20% - Accent2 2" xfId="2474"/>
    <cellStyle name="20% - Accent2 2 2" xfId="2475"/>
    <cellStyle name="20% - Accent2 3" xfId="2476"/>
    <cellStyle name="20% - Accent2 3 2" xfId="2477"/>
    <cellStyle name="20% - Accent2_Аренда квартир 2012 испр." xfId="2478"/>
    <cellStyle name="20% - Accent3" xfId="2479"/>
    <cellStyle name="20% - Accent3 2" xfId="2480"/>
    <cellStyle name="20% - Accent3 2 2" xfId="2481"/>
    <cellStyle name="20% - Accent3 3" xfId="2482"/>
    <cellStyle name="20% - Accent3 3 2" xfId="2483"/>
    <cellStyle name="20% - Accent3_Аренда квартир 2012 испр." xfId="2484"/>
    <cellStyle name="20% - Accent4" xfId="2485"/>
    <cellStyle name="20% - Accent4 2" xfId="2486"/>
    <cellStyle name="20% - Accent4 2 2" xfId="2487"/>
    <cellStyle name="20% - Accent4 3" xfId="2488"/>
    <cellStyle name="20% - Accent4 3 2" xfId="2489"/>
    <cellStyle name="20% - Accent4_Аренда квартир 2012 испр." xfId="2490"/>
    <cellStyle name="20% - Accent5" xfId="2491"/>
    <cellStyle name="20% - Accent5 2" xfId="2492"/>
    <cellStyle name="20% - Accent5 2 2" xfId="2493"/>
    <cellStyle name="20% - Accent5 3" xfId="2494"/>
    <cellStyle name="20% - Accent5 3 2" xfId="2495"/>
    <cellStyle name="20% - Accent5_Аренда квартир 2012 испр." xfId="2496"/>
    <cellStyle name="20% - Accent6" xfId="2497"/>
    <cellStyle name="20% - Accent6 2" xfId="2498"/>
    <cellStyle name="20% - Accent6 2 2" xfId="2499"/>
    <cellStyle name="20% - Accent6 3" xfId="2500"/>
    <cellStyle name="20% - Accent6 3 2" xfId="2501"/>
    <cellStyle name="20% - Accent6_Аренда квартир 2012 испр." xfId="2502"/>
    <cellStyle name="20% - Akzent1" xfId="2503"/>
    <cellStyle name="20% - Akzent2" xfId="2504"/>
    <cellStyle name="20% - Akzent3" xfId="2505"/>
    <cellStyle name="20% - Akzent4" xfId="2506"/>
    <cellStyle name="20% - Akzent5" xfId="2507"/>
    <cellStyle name="20% - Akzent6" xfId="2508"/>
    <cellStyle name="20% - Акцент1 10" xfId="2509"/>
    <cellStyle name="20% - Акцент1 2" xfId="2510"/>
    <cellStyle name="20% - Акцент1 2 2" xfId="2511"/>
    <cellStyle name="20% - Акцент1 2 2 2" xfId="2512"/>
    <cellStyle name="20% - Акцент1 2 3" xfId="2513"/>
    <cellStyle name="20% - Акцент1 2 4" xfId="2514"/>
    <cellStyle name="20% - Акцент1 2 4 2" xfId="2515"/>
    <cellStyle name="20% - Акцент1 2_Книга5" xfId="2516"/>
    <cellStyle name="20% - Акцент1 3" xfId="2517"/>
    <cellStyle name="20% - Акцент1 3 2" xfId="2518"/>
    <cellStyle name="20% - Акцент1 3 3" xfId="2519"/>
    <cellStyle name="20% - Акцент1 3 4" xfId="2520"/>
    <cellStyle name="20% - Акцент1 3 5" xfId="2521"/>
    <cellStyle name="20% - Акцент1 3 6" xfId="2522"/>
    <cellStyle name="20% - Акцент1 3 7" xfId="2523"/>
    <cellStyle name="20% - Акцент1 3 8" xfId="2524"/>
    <cellStyle name="20% - Акцент1 3 9" xfId="2525"/>
    <cellStyle name="20% - Акцент1 4" xfId="2526"/>
    <cellStyle name="20% - Акцент1 4 2" xfId="2527"/>
    <cellStyle name="20% - Акцент1 4 3" xfId="2528"/>
    <cellStyle name="20% - Акцент1 4 4" xfId="2529"/>
    <cellStyle name="20% - Акцент1 4 5" xfId="2530"/>
    <cellStyle name="20% - Акцент1 4 6" xfId="2531"/>
    <cellStyle name="20% - Акцент1 4 7" xfId="2532"/>
    <cellStyle name="20% - Акцент1 4 8" xfId="2533"/>
    <cellStyle name="20% - Акцент1 5" xfId="2534"/>
    <cellStyle name="20% - Акцент1 5 2" xfId="2535"/>
    <cellStyle name="20% - Акцент1 5 3" xfId="2536"/>
    <cellStyle name="20% - Акцент1 5 4" xfId="2537"/>
    <cellStyle name="20% - Акцент1 5 5" xfId="2538"/>
    <cellStyle name="20% - Акцент1 5 6" xfId="2539"/>
    <cellStyle name="20% - Акцент1 5 7" xfId="2540"/>
    <cellStyle name="20% - Акцент1 5 8" xfId="2541"/>
    <cellStyle name="20% - Акцент1 6" xfId="2542"/>
    <cellStyle name="20% - Акцент1 6 2" xfId="2543"/>
    <cellStyle name="20% - Акцент1 6 3" xfId="2544"/>
    <cellStyle name="20% - Акцент1 6 4" xfId="2545"/>
    <cellStyle name="20% - Акцент1 6 5" xfId="2546"/>
    <cellStyle name="20% - Акцент1 7" xfId="2547"/>
    <cellStyle name="20% - Акцент1 8" xfId="2548"/>
    <cellStyle name="20% - Акцент1 8 2" xfId="2549"/>
    <cellStyle name="20% - Акцент1 8 2 2" xfId="2550"/>
    <cellStyle name="20% - Акцент1 8 3" xfId="2551"/>
    <cellStyle name="20% - Акцент1 9" xfId="2552"/>
    <cellStyle name="20% - Акцент2 10" xfId="2553"/>
    <cellStyle name="20% - Акцент2 2" xfId="2554"/>
    <cellStyle name="20% - Акцент2 2 2" xfId="2555"/>
    <cellStyle name="20% - Акцент2 2 2 2" xfId="2556"/>
    <cellStyle name="20% - Акцент2 2 3" xfId="2557"/>
    <cellStyle name="20% - Акцент2 2 4" xfId="2558"/>
    <cellStyle name="20% - Акцент2 2 4 2" xfId="2559"/>
    <cellStyle name="20% - Акцент2 2_Книга5" xfId="2560"/>
    <cellStyle name="20% - Акцент2 3" xfId="2561"/>
    <cellStyle name="20% - Акцент2 3 2" xfId="2562"/>
    <cellStyle name="20% - Акцент2 3 3" xfId="2563"/>
    <cellStyle name="20% - Акцент2 3 4" xfId="2564"/>
    <cellStyle name="20% - Акцент2 3 5" xfId="2565"/>
    <cellStyle name="20% - Акцент2 3 6" xfId="2566"/>
    <cellStyle name="20% - Акцент2 3 7" xfId="2567"/>
    <cellStyle name="20% - Акцент2 3 8" xfId="2568"/>
    <cellStyle name="20% - Акцент2 3 9" xfId="2569"/>
    <cellStyle name="20% - Акцент2 4" xfId="2570"/>
    <cellStyle name="20% - Акцент2 4 2" xfId="2571"/>
    <cellStyle name="20% - Акцент2 4 3" xfId="2572"/>
    <cellStyle name="20% - Акцент2 4 4" xfId="2573"/>
    <cellStyle name="20% - Акцент2 4 5" xfId="2574"/>
    <cellStyle name="20% - Акцент2 4 6" xfId="2575"/>
    <cellStyle name="20% - Акцент2 4 7" xfId="2576"/>
    <cellStyle name="20% - Акцент2 4 8" xfId="2577"/>
    <cellStyle name="20% - Акцент2 5" xfId="2578"/>
    <cellStyle name="20% - Акцент2 5 2" xfId="2579"/>
    <cellStyle name="20% - Акцент2 5 3" xfId="2580"/>
    <cellStyle name="20% - Акцент2 5 4" xfId="2581"/>
    <cellStyle name="20% - Акцент2 5 5" xfId="2582"/>
    <cellStyle name="20% - Акцент2 5 6" xfId="2583"/>
    <cellStyle name="20% - Акцент2 5 7" xfId="2584"/>
    <cellStyle name="20% - Акцент2 5 8" xfId="2585"/>
    <cellStyle name="20% - Акцент2 6" xfId="2586"/>
    <cellStyle name="20% - Акцент2 6 2" xfId="2587"/>
    <cellStyle name="20% - Акцент2 6 3" xfId="2588"/>
    <cellStyle name="20% - Акцент2 6 4" xfId="2589"/>
    <cellStyle name="20% - Акцент2 6 5" xfId="2590"/>
    <cellStyle name="20% - Акцент2 7" xfId="2591"/>
    <cellStyle name="20% - Акцент2 8" xfId="2592"/>
    <cellStyle name="20% - Акцент2 8 2" xfId="2593"/>
    <cellStyle name="20% - Акцент2 8 2 2" xfId="2594"/>
    <cellStyle name="20% - Акцент2 8 3" xfId="2595"/>
    <cellStyle name="20% - Акцент2 9" xfId="2596"/>
    <cellStyle name="20% - Акцент3 10" xfId="2597"/>
    <cellStyle name="20% - Акцент3 2" xfId="2598"/>
    <cellStyle name="20% - Акцент3 2 2" xfId="2599"/>
    <cellStyle name="20% - Акцент3 2 2 2" xfId="2600"/>
    <cellStyle name="20% - Акцент3 2 3" xfId="2601"/>
    <cellStyle name="20% - Акцент3 2 4" xfId="2602"/>
    <cellStyle name="20% - Акцент3 2 4 2" xfId="2603"/>
    <cellStyle name="20% - Акцент3 2_Книга5" xfId="2604"/>
    <cellStyle name="20% - Акцент3 3" xfId="2605"/>
    <cellStyle name="20% - Акцент3 3 2" xfId="2606"/>
    <cellStyle name="20% - Акцент3 3 3" xfId="2607"/>
    <cellStyle name="20% - Акцент3 3 4" xfId="2608"/>
    <cellStyle name="20% - Акцент3 3 5" xfId="2609"/>
    <cellStyle name="20% - Акцент3 3 6" xfId="2610"/>
    <cellStyle name="20% - Акцент3 3 7" xfId="2611"/>
    <cellStyle name="20% - Акцент3 3 8" xfId="2612"/>
    <cellStyle name="20% - Акцент3 3 9" xfId="2613"/>
    <cellStyle name="20% - Акцент3 4" xfId="2614"/>
    <cellStyle name="20% - Акцент3 4 2" xfId="2615"/>
    <cellStyle name="20% - Акцент3 4 3" xfId="2616"/>
    <cellStyle name="20% - Акцент3 4 4" xfId="2617"/>
    <cellStyle name="20% - Акцент3 4 5" xfId="2618"/>
    <cellStyle name="20% - Акцент3 4 6" xfId="2619"/>
    <cellStyle name="20% - Акцент3 4 7" xfId="2620"/>
    <cellStyle name="20% - Акцент3 4 8" xfId="2621"/>
    <cellStyle name="20% - Акцент3 5" xfId="2622"/>
    <cellStyle name="20% - Акцент3 5 2" xfId="2623"/>
    <cellStyle name="20% - Акцент3 5 3" xfId="2624"/>
    <cellStyle name="20% - Акцент3 5 4" xfId="2625"/>
    <cellStyle name="20% - Акцент3 5 5" xfId="2626"/>
    <cellStyle name="20% - Акцент3 5 6" xfId="2627"/>
    <cellStyle name="20% - Акцент3 5 7" xfId="2628"/>
    <cellStyle name="20% - Акцент3 5 8" xfId="2629"/>
    <cellStyle name="20% - Акцент3 6" xfId="2630"/>
    <cellStyle name="20% - Акцент3 6 2" xfId="2631"/>
    <cellStyle name="20% - Акцент3 6 3" xfId="2632"/>
    <cellStyle name="20% - Акцент3 6 4" xfId="2633"/>
    <cellStyle name="20% - Акцент3 6 5" xfId="2634"/>
    <cellStyle name="20% - Акцент3 7" xfId="2635"/>
    <cellStyle name="20% - Акцент3 8" xfId="2636"/>
    <cellStyle name="20% - Акцент3 8 2" xfId="2637"/>
    <cellStyle name="20% - Акцент3 8 2 2" xfId="2638"/>
    <cellStyle name="20% - Акцент3 8 3" xfId="2639"/>
    <cellStyle name="20% - Акцент3 9" xfId="2640"/>
    <cellStyle name="20% - Акцент4 10" xfId="2641"/>
    <cellStyle name="20% - Акцент4 2" xfId="2642"/>
    <cellStyle name="20% - Акцент4 2 2" xfId="2643"/>
    <cellStyle name="20% - Акцент4 2 2 2" xfId="2644"/>
    <cellStyle name="20% - Акцент4 2 3" xfId="2645"/>
    <cellStyle name="20% - Акцент4 2 4" xfId="2646"/>
    <cellStyle name="20% - Акцент4 2 4 2" xfId="2647"/>
    <cellStyle name="20% - Акцент4 2_Книга5" xfId="2648"/>
    <cellStyle name="20% - Акцент4 3" xfId="2649"/>
    <cellStyle name="20% - Акцент4 3 2" xfId="2650"/>
    <cellStyle name="20% - Акцент4 3 3" xfId="2651"/>
    <cellStyle name="20% - Акцент4 3 4" xfId="2652"/>
    <cellStyle name="20% - Акцент4 3 5" xfId="2653"/>
    <cellStyle name="20% - Акцент4 3 6" xfId="2654"/>
    <cellStyle name="20% - Акцент4 3 7" xfId="2655"/>
    <cellStyle name="20% - Акцент4 3 8" xfId="2656"/>
    <cellStyle name="20% - Акцент4 3 9" xfId="2657"/>
    <cellStyle name="20% - Акцент4 4" xfId="2658"/>
    <cellStyle name="20% - Акцент4 4 2" xfId="2659"/>
    <cellStyle name="20% - Акцент4 4 3" xfId="2660"/>
    <cellStyle name="20% - Акцент4 4 4" xfId="2661"/>
    <cellStyle name="20% - Акцент4 4 5" xfId="2662"/>
    <cellStyle name="20% - Акцент4 4 6" xfId="2663"/>
    <cellStyle name="20% - Акцент4 4 7" xfId="2664"/>
    <cellStyle name="20% - Акцент4 4 8" xfId="2665"/>
    <cellStyle name="20% - Акцент4 5" xfId="2666"/>
    <cellStyle name="20% - Акцент4 5 2" xfId="2667"/>
    <cellStyle name="20% - Акцент4 5 3" xfId="2668"/>
    <cellStyle name="20% - Акцент4 5 4" xfId="2669"/>
    <cellStyle name="20% - Акцент4 5 5" xfId="2670"/>
    <cellStyle name="20% - Акцент4 5 6" xfId="2671"/>
    <cellStyle name="20% - Акцент4 5 7" xfId="2672"/>
    <cellStyle name="20% - Акцент4 5 8" xfId="2673"/>
    <cellStyle name="20% - Акцент4 6" xfId="2674"/>
    <cellStyle name="20% - Акцент4 6 2" xfId="2675"/>
    <cellStyle name="20% - Акцент4 6 3" xfId="2676"/>
    <cellStyle name="20% - Акцент4 6 4" xfId="2677"/>
    <cellStyle name="20% - Акцент4 6 5" xfId="2678"/>
    <cellStyle name="20% - Акцент4 7" xfId="2679"/>
    <cellStyle name="20% - Акцент4 8" xfId="2680"/>
    <cellStyle name="20% - Акцент4 8 2" xfId="2681"/>
    <cellStyle name="20% - Акцент4 8 2 2" xfId="2682"/>
    <cellStyle name="20% - Акцент4 8 3" xfId="2683"/>
    <cellStyle name="20% - Акцент4 9" xfId="2684"/>
    <cellStyle name="20% - Акцент5 10" xfId="2685"/>
    <cellStyle name="20% - Акцент5 2" xfId="2686"/>
    <cellStyle name="20% - Акцент5 2 2" xfId="2687"/>
    <cellStyle name="20% - Акцент5 2 2 2" xfId="2688"/>
    <cellStyle name="20% - Акцент5 2 3" xfId="2689"/>
    <cellStyle name="20% - Акцент5 2 4" xfId="2690"/>
    <cellStyle name="20% - Акцент5 2 4 2" xfId="2691"/>
    <cellStyle name="20% - Акцент5 2_Книга5" xfId="2692"/>
    <cellStyle name="20% - Акцент5 3" xfId="2693"/>
    <cellStyle name="20% - Акцент5 3 2" xfId="2694"/>
    <cellStyle name="20% - Акцент5 3 3" xfId="2695"/>
    <cellStyle name="20% - Акцент5 3 4" xfId="2696"/>
    <cellStyle name="20% - Акцент5 3 5" xfId="2697"/>
    <cellStyle name="20% - Акцент5 3 6" xfId="2698"/>
    <cellStyle name="20% - Акцент5 3 7" xfId="2699"/>
    <cellStyle name="20% - Акцент5 3 8" xfId="2700"/>
    <cellStyle name="20% - Акцент5 3 9" xfId="2701"/>
    <cellStyle name="20% - Акцент5 4" xfId="2702"/>
    <cellStyle name="20% - Акцент5 4 2" xfId="2703"/>
    <cellStyle name="20% - Акцент5 4 3" xfId="2704"/>
    <cellStyle name="20% - Акцент5 4 4" xfId="2705"/>
    <cellStyle name="20% - Акцент5 4 5" xfId="2706"/>
    <cellStyle name="20% - Акцент5 4 6" xfId="2707"/>
    <cellStyle name="20% - Акцент5 4 7" xfId="2708"/>
    <cellStyle name="20% - Акцент5 4 8" xfId="2709"/>
    <cellStyle name="20% - Акцент5 5" xfId="2710"/>
    <cellStyle name="20% - Акцент5 5 2" xfId="2711"/>
    <cellStyle name="20% - Акцент5 5 3" xfId="2712"/>
    <cellStyle name="20% - Акцент5 5 4" xfId="2713"/>
    <cellStyle name="20% - Акцент5 5 5" xfId="2714"/>
    <cellStyle name="20% - Акцент5 5 6" xfId="2715"/>
    <cellStyle name="20% - Акцент5 5 7" xfId="2716"/>
    <cellStyle name="20% - Акцент5 5 8" xfId="2717"/>
    <cellStyle name="20% - Акцент5 6" xfId="2718"/>
    <cellStyle name="20% - Акцент5 6 2" xfId="2719"/>
    <cellStyle name="20% - Акцент5 6 3" xfId="2720"/>
    <cellStyle name="20% - Акцент5 6 4" xfId="2721"/>
    <cellStyle name="20% - Акцент5 6 5" xfId="2722"/>
    <cellStyle name="20% - Акцент5 7" xfId="2723"/>
    <cellStyle name="20% - Акцент5 8" xfId="2724"/>
    <cellStyle name="20% - Акцент5 8 2" xfId="2725"/>
    <cellStyle name="20% - Акцент5 8 2 2" xfId="2726"/>
    <cellStyle name="20% - Акцент5 8 3" xfId="2727"/>
    <cellStyle name="20% - Акцент5 9" xfId="2728"/>
    <cellStyle name="20% - Акцент6 10" xfId="2729"/>
    <cellStyle name="20% - Акцент6 2" xfId="2730"/>
    <cellStyle name="20% - Акцент6 2 2" xfId="2731"/>
    <cellStyle name="20% - Акцент6 2 2 2" xfId="2732"/>
    <cellStyle name="20% - Акцент6 2 3" xfId="2733"/>
    <cellStyle name="20% - Акцент6 2 4" xfId="2734"/>
    <cellStyle name="20% - Акцент6 2 4 2" xfId="2735"/>
    <cellStyle name="20% - Акцент6 2_Книга5" xfId="2736"/>
    <cellStyle name="20% - Акцент6 3" xfId="2737"/>
    <cellStyle name="20% - Акцент6 3 2" xfId="2738"/>
    <cellStyle name="20% - Акцент6 3 3" xfId="2739"/>
    <cellStyle name="20% - Акцент6 3 4" xfId="2740"/>
    <cellStyle name="20% - Акцент6 3 5" xfId="2741"/>
    <cellStyle name="20% - Акцент6 3 6" xfId="2742"/>
    <cellStyle name="20% - Акцент6 3 7" xfId="2743"/>
    <cellStyle name="20% - Акцент6 3 8" xfId="2744"/>
    <cellStyle name="20% - Акцент6 3 9" xfId="2745"/>
    <cellStyle name="20% - Акцент6 4" xfId="2746"/>
    <cellStyle name="20% - Акцент6 4 2" xfId="2747"/>
    <cellStyle name="20% - Акцент6 4 3" xfId="2748"/>
    <cellStyle name="20% - Акцент6 4 4" xfId="2749"/>
    <cellStyle name="20% - Акцент6 4 5" xfId="2750"/>
    <cellStyle name="20% - Акцент6 4 6" xfId="2751"/>
    <cellStyle name="20% - Акцент6 4 7" xfId="2752"/>
    <cellStyle name="20% - Акцент6 4 8" xfId="2753"/>
    <cellStyle name="20% - Акцент6 5" xfId="2754"/>
    <cellStyle name="20% - Акцент6 5 2" xfId="2755"/>
    <cellStyle name="20% - Акцент6 5 3" xfId="2756"/>
    <cellStyle name="20% - Акцент6 5 4" xfId="2757"/>
    <cellStyle name="20% - Акцент6 5 5" xfId="2758"/>
    <cellStyle name="20% - Акцент6 5 6" xfId="2759"/>
    <cellStyle name="20% - Акцент6 5 7" xfId="2760"/>
    <cellStyle name="20% - Акцент6 5 8" xfId="2761"/>
    <cellStyle name="20% - Акцент6 6" xfId="2762"/>
    <cellStyle name="20% - Акцент6 6 2" xfId="2763"/>
    <cellStyle name="20% - Акцент6 6 3" xfId="2764"/>
    <cellStyle name="20% - Акцент6 6 4" xfId="2765"/>
    <cellStyle name="20% - Акцент6 6 5" xfId="2766"/>
    <cellStyle name="20% - Акцент6 7" xfId="2767"/>
    <cellStyle name="20% - Акцент6 8" xfId="2768"/>
    <cellStyle name="20% - Акцент6 8 2" xfId="2769"/>
    <cellStyle name="20% - Акцент6 8 2 2" xfId="2770"/>
    <cellStyle name="20% - Акцент6 8 3" xfId="2771"/>
    <cellStyle name="20% - Акцент6 9" xfId="2772"/>
    <cellStyle name="3.Row - Right" xfId="2773"/>
    <cellStyle name="3.Row - Right 2" xfId="2774"/>
    <cellStyle name="3.Row Left" xfId="2775"/>
    <cellStyle name="3.Row Left 2" xfId="2776"/>
    <cellStyle name="40% - Accent1" xfId="2777"/>
    <cellStyle name="40% - Accent1 2" xfId="2778"/>
    <cellStyle name="40% - Accent1 2 2" xfId="2779"/>
    <cellStyle name="40% - Accent1 3" xfId="2780"/>
    <cellStyle name="40% - Accent1 3 2" xfId="2781"/>
    <cellStyle name="40% - Accent1_Аренда квартир 2012 испр." xfId="2782"/>
    <cellStyle name="40% - Accent2" xfId="2783"/>
    <cellStyle name="40% - Accent2 2" xfId="2784"/>
    <cellStyle name="40% - Accent2 2 2" xfId="2785"/>
    <cellStyle name="40% - Accent2 3" xfId="2786"/>
    <cellStyle name="40% - Accent2 3 2" xfId="2787"/>
    <cellStyle name="40% - Accent2_Аренда квартир 2012 испр." xfId="2788"/>
    <cellStyle name="40% - Accent3" xfId="2789"/>
    <cellStyle name="40% - Accent3 2" xfId="2790"/>
    <cellStyle name="40% - Accent3 2 2" xfId="2791"/>
    <cellStyle name="40% - Accent3 3" xfId="2792"/>
    <cellStyle name="40% - Accent3 3 2" xfId="2793"/>
    <cellStyle name="40% - Accent3_Аренда квартир 2012 испр." xfId="2794"/>
    <cellStyle name="40% - Accent4" xfId="2795"/>
    <cellStyle name="40% - Accent4 2" xfId="2796"/>
    <cellStyle name="40% - Accent4 2 2" xfId="2797"/>
    <cellStyle name="40% - Accent4 3" xfId="2798"/>
    <cellStyle name="40% - Accent4 3 2" xfId="2799"/>
    <cellStyle name="40% - Accent4_Аренда квартир 2012 испр." xfId="2800"/>
    <cellStyle name="40% - Accent5" xfId="2801"/>
    <cellStyle name="40% - Accent5 2" xfId="2802"/>
    <cellStyle name="40% - Accent5 2 2" xfId="2803"/>
    <cellStyle name="40% - Accent5 3" xfId="2804"/>
    <cellStyle name="40% - Accent5 3 2" xfId="2805"/>
    <cellStyle name="40% - Accent5_Аренда квартир 2012 испр." xfId="2806"/>
    <cellStyle name="40% - Accent6" xfId="2807"/>
    <cellStyle name="40% - Accent6 2" xfId="2808"/>
    <cellStyle name="40% - Accent6 2 2" xfId="2809"/>
    <cellStyle name="40% - Accent6 3" xfId="2810"/>
    <cellStyle name="40% - Accent6 3 2" xfId="2811"/>
    <cellStyle name="40% - Accent6_Аренда квартир 2012 испр." xfId="2812"/>
    <cellStyle name="40% - Akzent1" xfId="2813"/>
    <cellStyle name="40% - Akzent2" xfId="2814"/>
    <cellStyle name="40% - Akzent3" xfId="2815"/>
    <cellStyle name="40% - Akzent4" xfId="2816"/>
    <cellStyle name="40% - Akzent5" xfId="2817"/>
    <cellStyle name="40% - Akzent6" xfId="2818"/>
    <cellStyle name="40% - Акцент1 10" xfId="2819"/>
    <cellStyle name="40% - Акцент1 2" xfId="2820"/>
    <cellStyle name="40% - Акцент1 2 2" xfId="2821"/>
    <cellStyle name="40% - Акцент1 2 2 2" xfId="2822"/>
    <cellStyle name="40% - Акцент1 2 3" xfId="2823"/>
    <cellStyle name="40% - Акцент1 2 4" xfId="2824"/>
    <cellStyle name="40% - Акцент1 2 4 2" xfId="2825"/>
    <cellStyle name="40% - Акцент1 2_Книга5" xfId="2826"/>
    <cellStyle name="40% - Акцент1 3" xfId="2827"/>
    <cellStyle name="40% - Акцент1 3 2" xfId="2828"/>
    <cellStyle name="40% - Акцент1 3 3" xfId="2829"/>
    <cellStyle name="40% - Акцент1 3 4" xfId="2830"/>
    <cellStyle name="40% - Акцент1 3 5" xfId="2831"/>
    <cellStyle name="40% - Акцент1 3 6" xfId="2832"/>
    <cellStyle name="40% - Акцент1 3 7" xfId="2833"/>
    <cellStyle name="40% - Акцент1 3 8" xfId="2834"/>
    <cellStyle name="40% - Акцент1 3 9" xfId="2835"/>
    <cellStyle name="40% - Акцент1 4" xfId="2836"/>
    <cellStyle name="40% - Акцент1 4 2" xfId="2837"/>
    <cellStyle name="40% - Акцент1 4 3" xfId="2838"/>
    <cellStyle name="40% - Акцент1 4 4" xfId="2839"/>
    <cellStyle name="40% - Акцент1 4 5" xfId="2840"/>
    <cellStyle name="40% - Акцент1 4 6" xfId="2841"/>
    <cellStyle name="40% - Акцент1 4 7" xfId="2842"/>
    <cellStyle name="40% - Акцент1 4 8" xfId="2843"/>
    <cellStyle name="40% - Акцент1 5" xfId="2844"/>
    <cellStyle name="40% - Акцент1 5 2" xfId="2845"/>
    <cellStyle name="40% - Акцент1 5 3" xfId="2846"/>
    <cellStyle name="40% - Акцент1 5 4" xfId="2847"/>
    <cellStyle name="40% - Акцент1 5 5" xfId="2848"/>
    <cellStyle name="40% - Акцент1 5 6" xfId="2849"/>
    <cellStyle name="40% - Акцент1 5 7" xfId="2850"/>
    <cellStyle name="40% - Акцент1 5 8" xfId="2851"/>
    <cellStyle name="40% - Акцент1 6" xfId="2852"/>
    <cellStyle name="40% - Акцент1 6 2" xfId="2853"/>
    <cellStyle name="40% - Акцент1 6 3" xfId="2854"/>
    <cellStyle name="40% - Акцент1 6 4" xfId="2855"/>
    <cellStyle name="40% - Акцент1 6 5" xfId="2856"/>
    <cellStyle name="40% - Акцент1 7" xfId="2857"/>
    <cellStyle name="40% - Акцент1 8" xfId="2858"/>
    <cellStyle name="40% - Акцент1 8 2" xfId="2859"/>
    <cellStyle name="40% - Акцент1 8 2 2" xfId="2860"/>
    <cellStyle name="40% - Акцент1 8 3" xfId="2861"/>
    <cellStyle name="40% - Акцент1 9" xfId="2862"/>
    <cellStyle name="40% - Акцент2 10" xfId="2863"/>
    <cellStyle name="40% - Акцент2 2" xfId="2864"/>
    <cellStyle name="40% - Акцент2 2 2" xfId="2865"/>
    <cellStyle name="40% - Акцент2 2 2 2" xfId="2866"/>
    <cellStyle name="40% - Акцент2 2 3" xfId="2867"/>
    <cellStyle name="40% - Акцент2 2 4" xfId="2868"/>
    <cellStyle name="40% - Акцент2 2 4 2" xfId="2869"/>
    <cellStyle name="40% - Акцент2 2_Книга5" xfId="2870"/>
    <cellStyle name="40% - Акцент2 3" xfId="2871"/>
    <cellStyle name="40% - Акцент2 3 2" xfId="2872"/>
    <cellStyle name="40% - Акцент2 3 3" xfId="2873"/>
    <cellStyle name="40% - Акцент2 3 4" xfId="2874"/>
    <cellStyle name="40% - Акцент2 3 5" xfId="2875"/>
    <cellStyle name="40% - Акцент2 3 6" xfId="2876"/>
    <cellStyle name="40% - Акцент2 3 7" xfId="2877"/>
    <cellStyle name="40% - Акцент2 3 8" xfId="2878"/>
    <cellStyle name="40% - Акцент2 3 9" xfId="2879"/>
    <cellStyle name="40% - Акцент2 4" xfId="2880"/>
    <cellStyle name="40% - Акцент2 4 2" xfId="2881"/>
    <cellStyle name="40% - Акцент2 4 3" xfId="2882"/>
    <cellStyle name="40% - Акцент2 4 4" xfId="2883"/>
    <cellStyle name="40% - Акцент2 4 5" xfId="2884"/>
    <cellStyle name="40% - Акцент2 4 6" xfId="2885"/>
    <cellStyle name="40% - Акцент2 4 7" xfId="2886"/>
    <cellStyle name="40% - Акцент2 4 8" xfId="2887"/>
    <cellStyle name="40% - Акцент2 5" xfId="2888"/>
    <cellStyle name="40% - Акцент2 5 2" xfId="2889"/>
    <cellStyle name="40% - Акцент2 5 3" xfId="2890"/>
    <cellStyle name="40% - Акцент2 5 4" xfId="2891"/>
    <cellStyle name="40% - Акцент2 5 5" xfId="2892"/>
    <cellStyle name="40% - Акцент2 5 6" xfId="2893"/>
    <cellStyle name="40% - Акцент2 5 7" xfId="2894"/>
    <cellStyle name="40% - Акцент2 5 8" xfId="2895"/>
    <cellStyle name="40% - Акцент2 6" xfId="2896"/>
    <cellStyle name="40% - Акцент2 6 2" xfId="2897"/>
    <cellStyle name="40% - Акцент2 6 3" xfId="2898"/>
    <cellStyle name="40% - Акцент2 6 4" xfId="2899"/>
    <cellStyle name="40% - Акцент2 6 5" xfId="2900"/>
    <cellStyle name="40% - Акцент2 7" xfId="2901"/>
    <cellStyle name="40% - Акцент2 8" xfId="2902"/>
    <cellStyle name="40% - Акцент2 8 2" xfId="2903"/>
    <cellStyle name="40% - Акцент2 8 2 2" xfId="2904"/>
    <cellStyle name="40% - Акцент2 8 3" xfId="2905"/>
    <cellStyle name="40% - Акцент2 9" xfId="2906"/>
    <cellStyle name="40% - Акцент3 10" xfId="2907"/>
    <cellStyle name="40% - Акцент3 2" xfId="2908"/>
    <cellStyle name="40% - Акцент3 2 2" xfId="2909"/>
    <cellStyle name="40% - Акцент3 2 2 2" xfId="2910"/>
    <cellStyle name="40% - Акцент3 2 3" xfId="2911"/>
    <cellStyle name="40% - Акцент3 2 4" xfId="2912"/>
    <cellStyle name="40% - Акцент3 2 4 2" xfId="2913"/>
    <cellStyle name="40% - Акцент3 2_Книга5" xfId="2914"/>
    <cellStyle name="40% - Акцент3 3" xfId="2915"/>
    <cellStyle name="40% - Акцент3 3 2" xfId="2916"/>
    <cellStyle name="40% - Акцент3 3 3" xfId="2917"/>
    <cellStyle name="40% - Акцент3 3 4" xfId="2918"/>
    <cellStyle name="40% - Акцент3 3 5" xfId="2919"/>
    <cellStyle name="40% - Акцент3 3 6" xfId="2920"/>
    <cellStyle name="40% - Акцент3 3 7" xfId="2921"/>
    <cellStyle name="40% - Акцент3 3 8" xfId="2922"/>
    <cellStyle name="40% - Акцент3 3 9" xfId="2923"/>
    <cellStyle name="40% - Акцент3 4" xfId="2924"/>
    <cellStyle name="40% - Акцент3 4 2" xfId="2925"/>
    <cellStyle name="40% - Акцент3 4 3" xfId="2926"/>
    <cellStyle name="40% - Акцент3 4 4" xfId="2927"/>
    <cellStyle name="40% - Акцент3 4 5" xfId="2928"/>
    <cellStyle name="40% - Акцент3 4 6" xfId="2929"/>
    <cellStyle name="40% - Акцент3 4 7" xfId="2930"/>
    <cellStyle name="40% - Акцент3 4 8" xfId="2931"/>
    <cellStyle name="40% - Акцент3 5" xfId="2932"/>
    <cellStyle name="40% - Акцент3 5 2" xfId="2933"/>
    <cellStyle name="40% - Акцент3 5 3" xfId="2934"/>
    <cellStyle name="40% - Акцент3 5 4" xfId="2935"/>
    <cellStyle name="40% - Акцент3 5 5" xfId="2936"/>
    <cellStyle name="40% - Акцент3 5 6" xfId="2937"/>
    <cellStyle name="40% - Акцент3 5 7" xfId="2938"/>
    <cellStyle name="40% - Акцент3 5 8" xfId="2939"/>
    <cellStyle name="40% - Акцент3 6" xfId="2940"/>
    <cellStyle name="40% - Акцент3 6 2" xfId="2941"/>
    <cellStyle name="40% - Акцент3 6 3" xfId="2942"/>
    <cellStyle name="40% - Акцент3 6 4" xfId="2943"/>
    <cellStyle name="40% - Акцент3 6 5" xfId="2944"/>
    <cellStyle name="40% - Акцент3 7" xfId="2945"/>
    <cellStyle name="40% - Акцент3 8" xfId="2946"/>
    <cellStyle name="40% - Акцент3 8 2" xfId="2947"/>
    <cellStyle name="40% - Акцент3 8 2 2" xfId="2948"/>
    <cellStyle name="40% - Акцент3 8 3" xfId="2949"/>
    <cellStyle name="40% - Акцент3 9" xfId="2950"/>
    <cellStyle name="40% - Акцент4 10" xfId="2951"/>
    <cellStyle name="40% - Акцент4 2" xfId="2952"/>
    <cellStyle name="40% - Акцент4 2 2" xfId="2953"/>
    <cellStyle name="40% - Акцент4 2 2 2" xfId="2954"/>
    <cellStyle name="40% - Акцент4 2 3" xfId="2955"/>
    <cellStyle name="40% - Акцент4 2 4" xfId="2956"/>
    <cellStyle name="40% - Акцент4 2 4 2" xfId="2957"/>
    <cellStyle name="40% - Акцент4 2_Книга5" xfId="2958"/>
    <cellStyle name="40% - Акцент4 3" xfId="2959"/>
    <cellStyle name="40% - Акцент4 3 2" xfId="2960"/>
    <cellStyle name="40% - Акцент4 3 3" xfId="2961"/>
    <cellStyle name="40% - Акцент4 3 4" xfId="2962"/>
    <cellStyle name="40% - Акцент4 3 5" xfId="2963"/>
    <cellStyle name="40% - Акцент4 3 6" xfId="2964"/>
    <cellStyle name="40% - Акцент4 3 7" xfId="2965"/>
    <cellStyle name="40% - Акцент4 3 8" xfId="2966"/>
    <cellStyle name="40% - Акцент4 3 9" xfId="2967"/>
    <cellStyle name="40% - Акцент4 4" xfId="2968"/>
    <cellStyle name="40% - Акцент4 4 2" xfId="2969"/>
    <cellStyle name="40% - Акцент4 4 3" xfId="2970"/>
    <cellStyle name="40% - Акцент4 4 4" xfId="2971"/>
    <cellStyle name="40% - Акцент4 4 5" xfId="2972"/>
    <cellStyle name="40% - Акцент4 4 6" xfId="2973"/>
    <cellStyle name="40% - Акцент4 4 7" xfId="2974"/>
    <cellStyle name="40% - Акцент4 4 8" xfId="2975"/>
    <cellStyle name="40% - Акцент4 5" xfId="2976"/>
    <cellStyle name="40% - Акцент4 5 2" xfId="2977"/>
    <cellStyle name="40% - Акцент4 5 3" xfId="2978"/>
    <cellStyle name="40% - Акцент4 5 4" xfId="2979"/>
    <cellStyle name="40% - Акцент4 5 5" xfId="2980"/>
    <cellStyle name="40% - Акцент4 5 6" xfId="2981"/>
    <cellStyle name="40% - Акцент4 5 7" xfId="2982"/>
    <cellStyle name="40% - Акцент4 5 8" xfId="2983"/>
    <cellStyle name="40% - Акцент4 6" xfId="2984"/>
    <cellStyle name="40% - Акцент4 6 2" xfId="2985"/>
    <cellStyle name="40% - Акцент4 6 3" xfId="2986"/>
    <cellStyle name="40% - Акцент4 6 4" xfId="2987"/>
    <cellStyle name="40% - Акцент4 6 5" xfId="2988"/>
    <cellStyle name="40% - Акцент4 7" xfId="2989"/>
    <cellStyle name="40% - Акцент4 8" xfId="2990"/>
    <cellStyle name="40% - Акцент4 8 2" xfId="2991"/>
    <cellStyle name="40% - Акцент4 8 2 2" xfId="2992"/>
    <cellStyle name="40% - Акцент4 8 3" xfId="2993"/>
    <cellStyle name="40% - Акцент4 9" xfId="2994"/>
    <cellStyle name="40% - Акцент5 10" xfId="2995"/>
    <cellStyle name="40% - Акцент5 2" xfId="2996"/>
    <cellStyle name="40% - Акцент5 2 2" xfId="2997"/>
    <cellStyle name="40% - Акцент5 2 2 2" xfId="2998"/>
    <cellStyle name="40% - Акцент5 2 3" xfId="2999"/>
    <cellStyle name="40% - Акцент5 2 4" xfId="3000"/>
    <cellStyle name="40% - Акцент5 2 4 2" xfId="3001"/>
    <cellStyle name="40% - Акцент5 2_Книга5" xfId="3002"/>
    <cellStyle name="40% - Акцент5 3" xfId="3003"/>
    <cellStyle name="40% - Акцент5 3 2" xfId="3004"/>
    <cellStyle name="40% - Акцент5 3 3" xfId="3005"/>
    <cellStyle name="40% - Акцент5 3 4" xfId="3006"/>
    <cellStyle name="40% - Акцент5 3 5" xfId="3007"/>
    <cellStyle name="40% - Акцент5 3 6" xfId="3008"/>
    <cellStyle name="40% - Акцент5 3 7" xfId="3009"/>
    <cellStyle name="40% - Акцент5 3 8" xfId="3010"/>
    <cellStyle name="40% - Акцент5 3 9" xfId="3011"/>
    <cellStyle name="40% - Акцент5 4" xfId="3012"/>
    <cellStyle name="40% - Акцент5 4 2" xfId="3013"/>
    <cellStyle name="40% - Акцент5 4 3" xfId="3014"/>
    <cellStyle name="40% - Акцент5 4 4" xfId="3015"/>
    <cellStyle name="40% - Акцент5 4 5" xfId="3016"/>
    <cellStyle name="40% - Акцент5 4 6" xfId="3017"/>
    <cellStyle name="40% - Акцент5 4 7" xfId="3018"/>
    <cellStyle name="40% - Акцент5 4 8" xfId="3019"/>
    <cellStyle name="40% - Акцент5 5" xfId="3020"/>
    <cellStyle name="40% - Акцент5 5 2" xfId="3021"/>
    <cellStyle name="40% - Акцент5 5 3" xfId="3022"/>
    <cellStyle name="40% - Акцент5 5 4" xfId="3023"/>
    <cellStyle name="40% - Акцент5 5 5" xfId="3024"/>
    <cellStyle name="40% - Акцент5 5 6" xfId="3025"/>
    <cellStyle name="40% - Акцент5 5 7" xfId="3026"/>
    <cellStyle name="40% - Акцент5 5 8" xfId="3027"/>
    <cellStyle name="40% - Акцент5 6" xfId="3028"/>
    <cellStyle name="40% - Акцент5 6 2" xfId="3029"/>
    <cellStyle name="40% - Акцент5 6 3" xfId="3030"/>
    <cellStyle name="40% - Акцент5 6 4" xfId="3031"/>
    <cellStyle name="40% - Акцент5 6 5" xfId="3032"/>
    <cellStyle name="40% - Акцент5 7" xfId="3033"/>
    <cellStyle name="40% - Акцент5 8" xfId="3034"/>
    <cellStyle name="40% - Акцент5 8 2" xfId="3035"/>
    <cellStyle name="40% - Акцент5 8 2 2" xfId="3036"/>
    <cellStyle name="40% - Акцент5 8 3" xfId="3037"/>
    <cellStyle name="40% - Акцент5 9" xfId="3038"/>
    <cellStyle name="40% - Акцент6 10" xfId="3039"/>
    <cellStyle name="40% - Акцент6 2" xfId="3040"/>
    <cellStyle name="40% - Акцент6 2 2" xfId="3041"/>
    <cellStyle name="40% - Акцент6 2 2 2" xfId="3042"/>
    <cellStyle name="40% - Акцент6 2 3" xfId="3043"/>
    <cellStyle name="40% - Акцент6 2 4" xfId="3044"/>
    <cellStyle name="40% - Акцент6 2 4 2" xfId="3045"/>
    <cellStyle name="40% - Акцент6 2_Книга5" xfId="3046"/>
    <cellStyle name="40% - Акцент6 3" xfId="3047"/>
    <cellStyle name="40% - Акцент6 3 2" xfId="3048"/>
    <cellStyle name="40% - Акцент6 3 3" xfId="3049"/>
    <cellStyle name="40% - Акцент6 3 4" xfId="3050"/>
    <cellStyle name="40% - Акцент6 3 5" xfId="3051"/>
    <cellStyle name="40% - Акцент6 3 6" xfId="3052"/>
    <cellStyle name="40% - Акцент6 3 7" xfId="3053"/>
    <cellStyle name="40% - Акцент6 3 8" xfId="3054"/>
    <cellStyle name="40% - Акцент6 3 9" xfId="3055"/>
    <cellStyle name="40% - Акцент6 4" xfId="3056"/>
    <cellStyle name="40% - Акцент6 4 2" xfId="3057"/>
    <cellStyle name="40% - Акцент6 4 3" xfId="3058"/>
    <cellStyle name="40% - Акцент6 4 4" xfId="3059"/>
    <cellStyle name="40% - Акцент6 4 5" xfId="3060"/>
    <cellStyle name="40% - Акцент6 4 6" xfId="3061"/>
    <cellStyle name="40% - Акцент6 4 7" xfId="3062"/>
    <cellStyle name="40% - Акцент6 4 8" xfId="3063"/>
    <cellStyle name="40% - Акцент6 5" xfId="3064"/>
    <cellStyle name="40% - Акцент6 5 2" xfId="3065"/>
    <cellStyle name="40% - Акцент6 5 3" xfId="3066"/>
    <cellStyle name="40% - Акцент6 5 4" xfId="3067"/>
    <cellStyle name="40% - Акцент6 5 5" xfId="3068"/>
    <cellStyle name="40% - Акцент6 5 6" xfId="3069"/>
    <cellStyle name="40% - Акцент6 5 7" xfId="3070"/>
    <cellStyle name="40% - Акцент6 5 8" xfId="3071"/>
    <cellStyle name="40% - Акцент6 6" xfId="3072"/>
    <cellStyle name="40% - Акцент6 6 2" xfId="3073"/>
    <cellStyle name="40% - Акцент6 6 3" xfId="3074"/>
    <cellStyle name="40% - Акцент6 6 4" xfId="3075"/>
    <cellStyle name="40% - Акцент6 6 5" xfId="3076"/>
    <cellStyle name="40% - Акцент6 7" xfId="3077"/>
    <cellStyle name="40% - Акцент6 8" xfId="3078"/>
    <cellStyle name="40% - Акцент6 8 2" xfId="3079"/>
    <cellStyle name="40% - Акцент6 8 2 2" xfId="3080"/>
    <cellStyle name="40% - Акцент6 8 3" xfId="3081"/>
    <cellStyle name="40% - Акцент6 9" xfId="3082"/>
    <cellStyle name="60% - Accent1" xfId="3083"/>
    <cellStyle name="60% - Accent1 2" xfId="3084"/>
    <cellStyle name="60% - Accent1 2 2" xfId="3085"/>
    <cellStyle name="60% - Accent1_Аренда квартир 2012 испр." xfId="3086"/>
    <cellStyle name="60% - Accent2" xfId="3087"/>
    <cellStyle name="60% - Accent2 2" xfId="3088"/>
    <cellStyle name="60% - Accent2 2 2" xfId="3089"/>
    <cellStyle name="60% - Accent2_Аренда квартир 2012 испр." xfId="3090"/>
    <cellStyle name="60% - Accent3" xfId="3091"/>
    <cellStyle name="60% - Accent3 2" xfId="3092"/>
    <cellStyle name="60% - Accent3 2 2" xfId="3093"/>
    <cellStyle name="60% - Accent3_Аренда квартир 2012 испр." xfId="3094"/>
    <cellStyle name="60% - Accent4" xfId="3095"/>
    <cellStyle name="60% - Accent4 2" xfId="3096"/>
    <cellStyle name="60% - Accent4 2 2" xfId="3097"/>
    <cellStyle name="60% - Accent4_Аренда квартир 2012 испр." xfId="3098"/>
    <cellStyle name="60% - Accent5" xfId="3099"/>
    <cellStyle name="60% - Accent5 2" xfId="3100"/>
    <cellStyle name="60% - Accent5 2 2" xfId="3101"/>
    <cellStyle name="60% - Accent5_Аренда квартир 2012 испр." xfId="3102"/>
    <cellStyle name="60% - Accent6" xfId="3103"/>
    <cellStyle name="60% - Accent6 2" xfId="3104"/>
    <cellStyle name="60% - Accent6 2 2" xfId="3105"/>
    <cellStyle name="60% - Accent6_Аренда квартир 2012 испр." xfId="3106"/>
    <cellStyle name="60% - Akzent1" xfId="3107"/>
    <cellStyle name="60% - Akzent2" xfId="3108"/>
    <cellStyle name="60% - Akzent3" xfId="3109"/>
    <cellStyle name="60% - Akzent4" xfId="3110"/>
    <cellStyle name="60% - Akzent5" xfId="3111"/>
    <cellStyle name="60% - Akzent6" xfId="3112"/>
    <cellStyle name="60% - Акцент1 2" xfId="3113"/>
    <cellStyle name="60% - Акцент1 2 2" xfId="3114"/>
    <cellStyle name="60% - Акцент1 2 3" xfId="3115"/>
    <cellStyle name="60% - Акцент1 2 3 2" xfId="3116"/>
    <cellStyle name="60% - Акцент1 2 4" xfId="3117"/>
    <cellStyle name="60% - Акцент1 3" xfId="3118"/>
    <cellStyle name="60% - Акцент1 3 2" xfId="3119"/>
    <cellStyle name="60% - Акцент1 3 3" xfId="3120"/>
    <cellStyle name="60% - Акцент1 3 4" xfId="3121"/>
    <cellStyle name="60% - Акцент1 3 5" xfId="3122"/>
    <cellStyle name="60% - Акцент1 3 6" xfId="3123"/>
    <cellStyle name="60% - Акцент1 3 7" xfId="3124"/>
    <cellStyle name="60% - Акцент1 3 8" xfId="3125"/>
    <cellStyle name="60% - Акцент1 4" xfId="3126"/>
    <cellStyle name="60% - Акцент1 4 2" xfId="3127"/>
    <cellStyle name="60% - Акцент1 4 3" xfId="3128"/>
    <cellStyle name="60% - Акцент1 4 4" xfId="3129"/>
    <cellStyle name="60% - Акцент1 4 5" xfId="3130"/>
    <cellStyle name="60% - Акцент1 4 6" xfId="3131"/>
    <cellStyle name="60% - Акцент1 4 7" xfId="3132"/>
    <cellStyle name="60% - Акцент1 4 8" xfId="3133"/>
    <cellStyle name="60% - Акцент1 5" xfId="3134"/>
    <cellStyle name="60% - Акцент1 5 2" xfId="3135"/>
    <cellStyle name="60% - Акцент1 5 3" xfId="3136"/>
    <cellStyle name="60% - Акцент1 5 4" xfId="3137"/>
    <cellStyle name="60% - Акцент1 5 5" xfId="3138"/>
    <cellStyle name="60% - Акцент1 5 6" xfId="3139"/>
    <cellStyle name="60% - Акцент1 5 7" xfId="3140"/>
    <cellStyle name="60% - Акцент1 5 8" xfId="3141"/>
    <cellStyle name="60% - Акцент1 6" xfId="3142"/>
    <cellStyle name="60% - Акцент1 6 2" xfId="3143"/>
    <cellStyle name="60% - Акцент1 6 3" xfId="3144"/>
    <cellStyle name="60% - Акцент1 6 4" xfId="3145"/>
    <cellStyle name="60% - Акцент1 6 5" xfId="3146"/>
    <cellStyle name="60% - Акцент1 7" xfId="3147"/>
    <cellStyle name="60% - Акцент1 8" xfId="3148"/>
    <cellStyle name="60% - Акцент2 2" xfId="3149"/>
    <cellStyle name="60% - Акцент2 2 2" xfId="3150"/>
    <cellStyle name="60% - Акцент2 2 3" xfId="3151"/>
    <cellStyle name="60% - Акцент2 2 3 2" xfId="3152"/>
    <cellStyle name="60% - Акцент2 2 4" xfId="3153"/>
    <cellStyle name="60% - Акцент2 3" xfId="3154"/>
    <cellStyle name="60% - Акцент2 3 2" xfId="3155"/>
    <cellStyle name="60% - Акцент2 3 3" xfId="3156"/>
    <cellStyle name="60% - Акцент2 3 4" xfId="3157"/>
    <cellStyle name="60% - Акцент2 3 5" xfId="3158"/>
    <cellStyle name="60% - Акцент2 3 6" xfId="3159"/>
    <cellStyle name="60% - Акцент2 3 7" xfId="3160"/>
    <cellStyle name="60% - Акцент2 3 8" xfId="3161"/>
    <cellStyle name="60% - Акцент2 4" xfId="3162"/>
    <cellStyle name="60% - Акцент2 4 2" xfId="3163"/>
    <cellStyle name="60% - Акцент2 4 3" xfId="3164"/>
    <cellStyle name="60% - Акцент2 4 4" xfId="3165"/>
    <cellStyle name="60% - Акцент2 4 5" xfId="3166"/>
    <cellStyle name="60% - Акцент2 4 6" xfId="3167"/>
    <cellStyle name="60% - Акцент2 4 7" xfId="3168"/>
    <cellStyle name="60% - Акцент2 4 8" xfId="3169"/>
    <cellStyle name="60% - Акцент2 5" xfId="3170"/>
    <cellStyle name="60% - Акцент2 5 2" xfId="3171"/>
    <cellStyle name="60% - Акцент2 5 3" xfId="3172"/>
    <cellStyle name="60% - Акцент2 5 4" xfId="3173"/>
    <cellStyle name="60% - Акцент2 5 5" xfId="3174"/>
    <cellStyle name="60% - Акцент2 5 6" xfId="3175"/>
    <cellStyle name="60% - Акцент2 5 7" xfId="3176"/>
    <cellStyle name="60% - Акцент2 5 8" xfId="3177"/>
    <cellStyle name="60% - Акцент2 6" xfId="3178"/>
    <cellStyle name="60% - Акцент2 6 2" xfId="3179"/>
    <cellStyle name="60% - Акцент2 6 3" xfId="3180"/>
    <cellStyle name="60% - Акцент2 6 4" xfId="3181"/>
    <cellStyle name="60% - Акцент2 6 5" xfId="3182"/>
    <cellStyle name="60% - Акцент2 7" xfId="3183"/>
    <cellStyle name="60% - Акцент2 8" xfId="3184"/>
    <cellStyle name="60% - Акцент3 2" xfId="3185"/>
    <cellStyle name="60% - Акцент3 2 2" xfId="3186"/>
    <cellStyle name="60% - Акцент3 2 3" xfId="3187"/>
    <cellStyle name="60% - Акцент3 2 3 2" xfId="3188"/>
    <cellStyle name="60% - Акцент3 2 4" xfId="3189"/>
    <cellStyle name="60% - Акцент3 3" xfId="3190"/>
    <cellStyle name="60% - Акцент3 3 2" xfId="3191"/>
    <cellStyle name="60% - Акцент3 3 3" xfId="3192"/>
    <cellStyle name="60% - Акцент3 3 4" xfId="3193"/>
    <cellStyle name="60% - Акцент3 3 5" xfId="3194"/>
    <cellStyle name="60% - Акцент3 3 6" xfId="3195"/>
    <cellStyle name="60% - Акцент3 3 7" xfId="3196"/>
    <cellStyle name="60% - Акцент3 3 8" xfId="3197"/>
    <cellStyle name="60% - Акцент3 4" xfId="3198"/>
    <cellStyle name="60% - Акцент3 4 2" xfId="3199"/>
    <cellStyle name="60% - Акцент3 4 3" xfId="3200"/>
    <cellStyle name="60% - Акцент3 4 4" xfId="3201"/>
    <cellStyle name="60% - Акцент3 4 5" xfId="3202"/>
    <cellStyle name="60% - Акцент3 4 6" xfId="3203"/>
    <cellStyle name="60% - Акцент3 4 7" xfId="3204"/>
    <cellStyle name="60% - Акцент3 4 8" xfId="3205"/>
    <cellStyle name="60% - Акцент3 5" xfId="3206"/>
    <cellStyle name="60% - Акцент3 5 2" xfId="3207"/>
    <cellStyle name="60% - Акцент3 5 3" xfId="3208"/>
    <cellStyle name="60% - Акцент3 5 4" xfId="3209"/>
    <cellStyle name="60% - Акцент3 5 5" xfId="3210"/>
    <cellStyle name="60% - Акцент3 5 6" xfId="3211"/>
    <cellStyle name="60% - Акцент3 5 7" xfId="3212"/>
    <cellStyle name="60% - Акцент3 5 8" xfId="3213"/>
    <cellStyle name="60% - Акцент3 6" xfId="3214"/>
    <cellStyle name="60% - Акцент3 6 2" xfId="3215"/>
    <cellStyle name="60% - Акцент3 6 3" xfId="3216"/>
    <cellStyle name="60% - Акцент3 6 4" xfId="3217"/>
    <cellStyle name="60% - Акцент3 6 5" xfId="3218"/>
    <cellStyle name="60% - Акцент3 7" xfId="3219"/>
    <cellStyle name="60% - Акцент3 8" xfId="3220"/>
    <cellStyle name="60% - Акцент4 2" xfId="3221"/>
    <cellStyle name="60% - Акцент4 2 2" xfId="3222"/>
    <cellStyle name="60% - Акцент4 2 3" xfId="3223"/>
    <cellStyle name="60% - Акцент4 2 3 2" xfId="3224"/>
    <cellStyle name="60% - Акцент4 2 4" xfId="3225"/>
    <cellStyle name="60% - Акцент4 3" xfId="3226"/>
    <cellStyle name="60% - Акцент4 3 2" xfId="3227"/>
    <cellStyle name="60% - Акцент4 3 3" xfId="3228"/>
    <cellStyle name="60% - Акцент4 3 4" xfId="3229"/>
    <cellStyle name="60% - Акцент4 3 5" xfId="3230"/>
    <cellStyle name="60% - Акцент4 3 6" xfId="3231"/>
    <cellStyle name="60% - Акцент4 3 7" xfId="3232"/>
    <cellStyle name="60% - Акцент4 3 8" xfId="3233"/>
    <cellStyle name="60% - Акцент4 4" xfId="3234"/>
    <cellStyle name="60% - Акцент4 4 2" xfId="3235"/>
    <cellStyle name="60% - Акцент4 4 3" xfId="3236"/>
    <cellStyle name="60% - Акцент4 4 4" xfId="3237"/>
    <cellStyle name="60% - Акцент4 4 5" xfId="3238"/>
    <cellStyle name="60% - Акцент4 4 6" xfId="3239"/>
    <cellStyle name="60% - Акцент4 4 7" xfId="3240"/>
    <cellStyle name="60% - Акцент4 4 8" xfId="3241"/>
    <cellStyle name="60% - Акцент4 5" xfId="3242"/>
    <cellStyle name="60% - Акцент4 5 2" xfId="3243"/>
    <cellStyle name="60% - Акцент4 5 3" xfId="3244"/>
    <cellStyle name="60% - Акцент4 5 4" xfId="3245"/>
    <cellStyle name="60% - Акцент4 5 5" xfId="3246"/>
    <cellStyle name="60% - Акцент4 5 6" xfId="3247"/>
    <cellStyle name="60% - Акцент4 5 7" xfId="3248"/>
    <cellStyle name="60% - Акцент4 5 8" xfId="3249"/>
    <cellStyle name="60% - Акцент4 6" xfId="3250"/>
    <cellStyle name="60% - Акцент4 6 2" xfId="3251"/>
    <cellStyle name="60% - Акцент4 6 3" xfId="3252"/>
    <cellStyle name="60% - Акцент4 6 4" xfId="3253"/>
    <cellStyle name="60% - Акцент4 6 5" xfId="3254"/>
    <cellStyle name="60% - Акцент4 7" xfId="3255"/>
    <cellStyle name="60% - Акцент4 8" xfId="3256"/>
    <cellStyle name="60% - Акцент5 2" xfId="3257"/>
    <cellStyle name="60% - Акцент5 2 2" xfId="3258"/>
    <cellStyle name="60% - Акцент5 2 3" xfId="3259"/>
    <cellStyle name="60% - Акцент5 2 3 2" xfId="3260"/>
    <cellStyle name="60% - Акцент5 2 4" xfId="3261"/>
    <cellStyle name="60% - Акцент5 3" xfId="3262"/>
    <cellStyle name="60% - Акцент5 3 2" xfId="3263"/>
    <cellStyle name="60% - Акцент5 3 3" xfId="3264"/>
    <cellStyle name="60% - Акцент5 3 4" xfId="3265"/>
    <cellStyle name="60% - Акцент5 3 5" xfId="3266"/>
    <cellStyle name="60% - Акцент5 3 6" xfId="3267"/>
    <cellStyle name="60% - Акцент5 3 7" xfId="3268"/>
    <cellStyle name="60% - Акцент5 3 8" xfId="3269"/>
    <cellStyle name="60% - Акцент5 4" xfId="3270"/>
    <cellStyle name="60% - Акцент5 4 2" xfId="3271"/>
    <cellStyle name="60% - Акцент5 4 3" xfId="3272"/>
    <cellStyle name="60% - Акцент5 4 4" xfId="3273"/>
    <cellStyle name="60% - Акцент5 4 5" xfId="3274"/>
    <cellStyle name="60% - Акцент5 4 6" xfId="3275"/>
    <cellStyle name="60% - Акцент5 4 7" xfId="3276"/>
    <cellStyle name="60% - Акцент5 4 8" xfId="3277"/>
    <cellStyle name="60% - Акцент5 5" xfId="3278"/>
    <cellStyle name="60% - Акцент5 5 2" xfId="3279"/>
    <cellStyle name="60% - Акцент5 5 3" xfId="3280"/>
    <cellStyle name="60% - Акцент5 5 4" xfId="3281"/>
    <cellStyle name="60% - Акцент5 5 5" xfId="3282"/>
    <cellStyle name="60% - Акцент5 5 6" xfId="3283"/>
    <cellStyle name="60% - Акцент5 5 7" xfId="3284"/>
    <cellStyle name="60% - Акцент5 5 8" xfId="3285"/>
    <cellStyle name="60% - Акцент5 6" xfId="3286"/>
    <cellStyle name="60% - Акцент5 6 2" xfId="3287"/>
    <cellStyle name="60% - Акцент5 6 3" xfId="3288"/>
    <cellStyle name="60% - Акцент5 6 4" xfId="3289"/>
    <cellStyle name="60% - Акцент5 6 5" xfId="3290"/>
    <cellStyle name="60% - Акцент5 7" xfId="3291"/>
    <cellStyle name="60% - Акцент5 8" xfId="3292"/>
    <cellStyle name="60% - Акцент6 2" xfId="3293"/>
    <cellStyle name="60% - Акцент6 2 2" xfId="3294"/>
    <cellStyle name="60% - Акцент6 2 3" xfId="3295"/>
    <cellStyle name="60% - Акцент6 2 3 2" xfId="3296"/>
    <cellStyle name="60% - Акцент6 2 4" xfId="3297"/>
    <cellStyle name="60% - Акцент6 3" xfId="3298"/>
    <cellStyle name="60% - Акцент6 3 2" xfId="3299"/>
    <cellStyle name="60% - Акцент6 3 3" xfId="3300"/>
    <cellStyle name="60% - Акцент6 3 4" xfId="3301"/>
    <cellStyle name="60% - Акцент6 3 5" xfId="3302"/>
    <cellStyle name="60% - Акцент6 3 6" xfId="3303"/>
    <cellStyle name="60% - Акцент6 3 7" xfId="3304"/>
    <cellStyle name="60% - Акцент6 3 8" xfId="3305"/>
    <cellStyle name="60% - Акцент6 4" xfId="3306"/>
    <cellStyle name="60% - Акцент6 4 2" xfId="3307"/>
    <cellStyle name="60% - Акцент6 4 3" xfId="3308"/>
    <cellStyle name="60% - Акцент6 4 4" xfId="3309"/>
    <cellStyle name="60% - Акцент6 4 5" xfId="3310"/>
    <cellStyle name="60% - Акцент6 4 6" xfId="3311"/>
    <cellStyle name="60% - Акцент6 4 7" xfId="3312"/>
    <cellStyle name="60% - Акцент6 4 8" xfId="3313"/>
    <cellStyle name="60% - Акцент6 5" xfId="3314"/>
    <cellStyle name="60% - Акцент6 5 2" xfId="3315"/>
    <cellStyle name="60% - Акцент6 5 3" xfId="3316"/>
    <cellStyle name="60% - Акцент6 5 4" xfId="3317"/>
    <cellStyle name="60% - Акцент6 5 5" xfId="3318"/>
    <cellStyle name="60% - Акцент6 5 6" xfId="3319"/>
    <cellStyle name="60% - Акцент6 5 7" xfId="3320"/>
    <cellStyle name="60% - Акцент6 5 8" xfId="3321"/>
    <cellStyle name="60% - Акцент6 6" xfId="3322"/>
    <cellStyle name="60% - Акцент6 6 2" xfId="3323"/>
    <cellStyle name="60% - Акцент6 6 3" xfId="3324"/>
    <cellStyle name="60% - Акцент6 6 4" xfId="3325"/>
    <cellStyle name="60% - Акцент6 6 5" xfId="3326"/>
    <cellStyle name="60% - Акцент6 7" xfId="3327"/>
    <cellStyle name="60% - Акцент6 8" xfId="3328"/>
    <cellStyle name="Ā" xfId="3329"/>
    <cellStyle name="Accent1" xfId="3330"/>
    <cellStyle name="Accent1 - 20%" xfId="3331"/>
    <cellStyle name="Accent1 - 20% 2" xfId="3332"/>
    <cellStyle name="Accent1 - 20% 3" xfId="3333"/>
    <cellStyle name="Accent1 - 40%" xfId="3334"/>
    <cellStyle name="Accent1 - 40% 2" xfId="3335"/>
    <cellStyle name="Accent1 - 40% 3" xfId="3336"/>
    <cellStyle name="Accent1 - 60%" xfId="3337"/>
    <cellStyle name="Accent1 - 60% 2" xfId="3338"/>
    <cellStyle name="Accent1 - 60% 3" xfId="3339"/>
    <cellStyle name="Accent1 10" xfId="3340"/>
    <cellStyle name="Accent1 11" xfId="3341"/>
    <cellStyle name="Accent1 12" xfId="3342"/>
    <cellStyle name="Accent1 13" xfId="3343"/>
    <cellStyle name="Accent1 14" xfId="3344"/>
    <cellStyle name="Accent1 15" xfId="3345"/>
    <cellStyle name="Accent1 16" xfId="3346"/>
    <cellStyle name="Accent1 17" xfId="3347"/>
    <cellStyle name="Accent1 18" xfId="3348"/>
    <cellStyle name="Accent1 19" xfId="3349"/>
    <cellStyle name="Accent1 2" xfId="3350"/>
    <cellStyle name="Accent1 2 2" xfId="3351"/>
    <cellStyle name="Accent1 20" xfId="3352"/>
    <cellStyle name="Accent1 21" xfId="3353"/>
    <cellStyle name="Accent1 22" xfId="3354"/>
    <cellStyle name="Accent1 23" xfId="3355"/>
    <cellStyle name="Accent1 24" xfId="3356"/>
    <cellStyle name="Accent1 25" xfId="3357"/>
    <cellStyle name="Accent1 3" xfId="3358"/>
    <cellStyle name="Accent1 4" xfId="3359"/>
    <cellStyle name="Accent1 5" xfId="3360"/>
    <cellStyle name="Accent1 6" xfId="3361"/>
    <cellStyle name="Accent1 7" xfId="3362"/>
    <cellStyle name="Accent1 8" xfId="3363"/>
    <cellStyle name="Accent1 9" xfId="3364"/>
    <cellStyle name="Accent1_3. Динамика МВЗ" xfId="3365"/>
    <cellStyle name="Accent2" xfId="3366"/>
    <cellStyle name="Accent2 - 20%" xfId="3367"/>
    <cellStyle name="Accent2 - 20% 2" xfId="3368"/>
    <cellStyle name="Accent2 - 20% 3" xfId="3369"/>
    <cellStyle name="Accent2 - 40%" xfId="3370"/>
    <cellStyle name="Accent2 - 40% 2" xfId="3371"/>
    <cellStyle name="Accent2 - 40% 3" xfId="3372"/>
    <cellStyle name="Accent2 - 60%" xfId="3373"/>
    <cellStyle name="Accent2 - 60% 2" xfId="3374"/>
    <cellStyle name="Accent2 10" xfId="3375"/>
    <cellStyle name="Accent2 11" xfId="3376"/>
    <cellStyle name="Accent2 12" xfId="3377"/>
    <cellStyle name="Accent2 13" xfId="3378"/>
    <cellStyle name="Accent2 14" xfId="3379"/>
    <cellStyle name="Accent2 15" xfId="3380"/>
    <cellStyle name="Accent2 16" xfId="3381"/>
    <cellStyle name="Accent2 17" xfId="3382"/>
    <cellStyle name="Accent2 18" xfId="3383"/>
    <cellStyle name="Accent2 19" xfId="3384"/>
    <cellStyle name="Accent2 2" xfId="3385"/>
    <cellStyle name="Accent2 2 2" xfId="3386"/>
    <cellStyle name="Accent2 20" xfId="3387"/>
    <cellStyle name="Accent2 21" xfId="3388"/>
    <cellStyle name="Accent2 22" xfId="3389"/>
    <cellStyle name="Accent2 23" xfId="3390"/>
    <cellStyle name="Accent2 24" xfId="3391"/>
    <cellStyle name="Accent2 25" xfId="3392"/>
    <cellStyle name="Accent2 3" xfId="3393"/>
    <cellStyle name="Accent2 4" xfId="3394"/>
    <cellStyle name="Accent2 5" xfId="3395"/>
    <cellStyle name="Accent2 6" xfId="3396"/>
    <cellStyle name="Accent2 7" xfId="3397"/>
    <cellStyle name="Accent2 8" xfId="3398"/>
    <cellStyle name="Accent2 9" xfId="3399"/>
    <cellStyle name="Accent2_3. Динамика МВЗ" xfId="3400"/>
    <cellStyle name="Accent3" xfId="3401"/>
    <cellStyle name="Accent3 - 20%" xfId="3402"/>
    <cellStyle name="Accent3 - 20% 2" xfId="3403"/>
    <cellStyle name="Accent3 - 20% 3" xfId="3404"/>
    <cellStyle name="Accent3 - 40%" xfId="3405"/>
    <cellStyle name="Accent3 - 40% 2" xfId="3406"/>
    <cellStyle name="Accent3 - 40% 3" xfId="3407"/>
    <cellStyle name="Accent3 - 60%" xfId="3408"/>
    <cellStyle name="Accent3 - 60% 2" xfId="3409"/>
    <cellStyle name="Accent3 10" xfId="3410"/>
    <cellStyle name="Accent3 11" xfId="3411"/>
    <cellStyle name="Accent3 12" xfId="3412"/>
    <cellStyle name="Accent3 13" xfId="3413"/>
    <cellStyle name="Accent3 14" xfId="3414"/>
    <cellStyle name="Accent3 15" xfId="3415"/>
    <cellStyle name="Accent3 16" xfId="3416"/>
    <cellStyle name="Accent3 17" xfId="3417"/>
    <cellStyle name="Accent3 18" xfId="3418"/>
    <cellStyle name="Accent3 19" xfId="3419"/>
    <cellStyle name="Accent3 2" xfId="3420"/>
    <cellStyle name="Accent3 2 2" xfId="3421"/>
    <cellStyle name="Accent3 20" xfId="3422"/>
    <cellStyle name="Accent3 21" xfId="3423"/>
    <cellStyle name="Accent3 22" xfId="3424"/>
    <cellStyle name="Accent3 23" xfId="3425"/>
    <cellStyle name="Accent3 24" xfId="3426"/>
    <cellStyle name="Accent3 25" xfId="3427"/>
    <cellStyle name="Accent3 3" xfId="3428"/>
    <cellStyle name="Accent3 4" xfId="3429"/>
    <cellStyle name="Accent3 5" xfId="3430"/>
    <cellStyle name="Accent3 6" xfId="3431"/>
    <cellStyle name="Accent3 7" xfId="3432"/>
    <cellStyle name="Accent3 8" xfId="3433"/>
    <cellStyle name="Accent3 9" xfId="3434"/>
    <cellStyle name="Accent3_3. Динамика МВЗ" xfId="3435"/>
    <cellStyle name="Accent4" xfId="3436"/>
    <cellStyle name="Accent4 - 20%" xfId="3437"/>
    <cellStyle name="Accent4 - 20% 2" xfId="3438"/>
    <cellStyle name="Accent4 - 20% 3" xfId="3439"/>
    <cellStyle name="Accent4 - 40%" xfId="3440"/>
    <cellStyle name="Accent4 - 40% 2" xfId="3441"/>
    <cellStyle name="Accent4 - 60%" xfId="3442"/>
    <cellStyle name="Accent4 - 60% 2" xfId="3443"/>
    <cellStyle name="Accent4 10" xfId="3444"/>
    <cellStyle name="Accent4 11" xfId="3445"/>
    <cellStyle name="Accent4 12" xfId="3446"/>
    <cellStyle name="Accent4 13" xfId="3447"/>
    <cellStyle name="Accent4 14" xfId="3448"/>
    <cellStyle name="Accent4 15" xfId="3449"/>
    <cellStyle name="Accent4 16" xfId="3450"/>
    <cellStyle name="Accent4 17" xfId="3451"/>
    <cellStyle name="Accent4 18" xfId="3452"/>
    <cellStyle name="Accent4 19" xfId="3453"/>
    <cellStyle name="Accent4 2" xfId="3454"/>
    <cellStyle name="Accent4 2 2" xfId="3455"/>
    <cellStyle name="Accent4 20" xfId="3456"/>
    <cellStyle name="Accent4 21" xfId="3457"/>
    <cellStyle name="Accent4 22" xfId="3458"/>
    <cellStyle name="Accent4 23" xfId="3459"/>
    <cellStyle name="Accent4 24" xfId="3460"/>
    <cellStyle name="Accent4 25" xfId="3461"/>
    <cellStyle name="Accent4 3" xfId="3462"/>
    <cellStyle name="Accent4 4" xfId="3463"/>
    <cellStyle name="Accent4 5" xfId="3464"/>
    <cellStyle name="Accent4 6" xfId="3465"/>
    <cellStyle name="Accent4 7" xfId="3466"/>
    <cellStyle name="Accent4 8" xfId="3467"/>
    <cellStyle name="Accent4 9" xfId="3468"/>
    <cellStyle name="Accent4_3. Динамика МВЗ" xfId="3469"/>
    <cellStyle name="Accent5" xfId="3470"/>
    <cellStyle name="Accent5 - 20%" xfId="3471"/>
    <cellStyle name="Accent5 - 20% 2" xfId="3472"/>
    <cellStyle name="Accent5 - 20% 3" xfId="3473"/>
    <cellStyle name="Accent5 - 40%" xfId="3474"/>
    <cellStyle name="Accent5 - 40% 2" xfId="3475"/>
    <cellStyle name="Accent5 - 60%" xfId="3476"/>
    <cellStyle name="Accent5 - 60% 2" xfId="3477"/>
    <cellStyle name="Accent5 - 60% 3" xfId="3478"/>
    <cellStyle name="Accent5 10" xfId="3479"/>
    <cellStyle name="Accent5 11" xfId="3480"/>
    <cellStyle name="Accent5 12" xfId="3481"/>
    <cellStyle name="Accent5 13" xfId="3482"/>
    <cellStyle name="Accent5 14" xfId="3483"/>
    <cellStyle name="Accent5 15" xfId="3484"/>
    <cellStyle name="Accent5 16" xfId="3485"/>
    <cellStyle name="Accent5 17" xfId="3486"/>
    <cellStyle name="Accent5 18" xfId="3487"/>
    <cellStyle name="Accent5 19" xfId="3488"/>
    <cellStyle name="Accent5 2" xfId="3489"/>
    <cellStyle name="Accent5 2 2" xfId="3490"/>
    <cellStyle name="Accent5 20" xfId="3491"/>
    <cellStyle name="Accent5 21" xfId="3492"/>
    <cellStyle name="Accent5 22" xfId="3493"/>
    <cellStyle name="Accent5 23" xfId="3494"/>
    <cellStyle name="Accent5 24" xfId="3495"/>
    <cellStyle name="Accent5 25" xfId="3496"/>
    <cellStyle name="Accent5 3" xfId="3497"/>
    <cellStyle name="Accent5 4" xfId="3498"/>
    <cellStyle name="Accent5 5" xfId="3499"/>
    <cellStyle name="Accent5 6" xfId="3500"/>
    <cellStyle name="Accent5 7" xfId="3501"/>
    <cellStyle name="Accent5 8" xfId="3502"/>
    <cellStyle name="Accent5 9" xfId="3503"/>
    <cellStyle name="Accent5_3. Динамика МВЗ" xfId="3504"/>
    <cellStyle name="Accent6" xfId="3505"/>
    <cellStyle name="Accent6 - 20%" xfId="3506"/>
    <cellStyle name="Accent6 - 40%" xfId="3507"/>
    <cellStyle name="Accent6 - 40% 2" xfId="3508"/>
    <cellStyle name="Accent6 - 40% 3" xfId="3509"/>
    <cellStyle name="Accent6 - 60%" xfId="3510"/>
    <cellStyle name="Accent6 - 60% 2" xfId="3511"/>
    <cellStyle name="Accent6 - 60% 3" xfId="3512"/>
    <cellStyle name="Accent6 10" xfId="3513"/>
    <cellStyle name="Accent6 11" xfId="3514"/>
    <cellStyle name="Accent6 12" xfId="3515"/>
    <cellStyle name="Accent6 13" xfId="3516"/>
    <cellStyle name="Accent6 14" xfId="3517"/>
    <cellStyle name="Accent6 15" xfId="3518"/>
    <cellStyle name="Accent6 16" xfId="3519"/>
    <cellStyle name="Accent6 17" xfId="3520"/>
    <cellStyle name="Accent6 18" xfId="3521"/>
    <cellStyle name="Accent6 19" xfId="3522"/>
    <cellStyle name="Accent6 2" xfId="3523"/>
    <cellStyle name="Accent6 2 2" xfId="3524"/>
    <cellStyle name="Accent6 20" xfId="3525"/>
    <cellStyle name="Accent6 21" xfId="3526"/>
    <cellStyle name="Accent6 22" xfId="3527"/>
    <cellStyle name="Accent6 23" xfId="3528"/>
    <cellStyle name="Accent6 24" xfId="3529"/>
    <cellStyle name="Accent6 25" xfId="3530"/>
    <cellStyle name="Accent6 3" xfId="3531"/>
    <cellStyle name="Accent6 4" xfId="3532"/>
    <cellStyle name="Accent6 5" xfId="3533"/>
    <cellStyle name="Accent6 6" xfId="3534"/>
    <cellStyle name="Accent6 7" xfId="3535"/>
    <cellStyle name="Accent6 8" xfId="3536"/>
    <cellStyle name="Accent6 9" xfId="3537"/>
    <cellStyle name="Accent6_3. Динамика МВЗ" xfId="3538"/>
    <cellStyle name="Accounting [0]" xfId="3539"/>
    <cellStyle name="AFE" xfId="3540"/>
    <cellStyle name="Agara" xfId="3541"/>
    <cellStyle name="Akzent1" xfId="3542"/>
    <cellStyle name="Akzent2" xfId="3543"/>
    <cellStyle name="Akzent3" xfId="3544"/>
    <cellStyle name="Akzent4" xfId="3545"/>
    <cellStyle name="Akzent5" xfId="3546"/>
    <cellStyle name="Akzent6" xfId="3547"/>
    <cellStyle name="Alilciue [0]_Raradr" xfId="3548"/>
    <cellStyle name="Äĺíĺćíűé [0]_Řâŕáđŕ" xfId="3549"/>
    <cellStyle name="Alilciue [0]_Reidn. o1" xfId="3550"/>
    <cellStyle name="Äĺíĺćíűé [0]_Ŕěîđň. ö1" xfId="3551"/>
    <cellStyle name="Alilciue [0]_Reidn. o2" xfId="3552"/>
    <cellStyle name="Äĺíĺćíűé [0]_Ŕěîđň. ö2" xfId="3553"/>
    <cellStyle name="Alilciue_Raradr" xfId="3554"/>
    <cellStyle name="Äĺíĺćíűé_Řâŕáđŕ" xfId="3555"/>
    <cellStyle name="Alilciue_Reidn. o1" xfId="3556"/>
    <cellStyle name="Äĺíĺćíűé_Ŕěîđň. ö1" xfId="3557"/>
    <cellStyle name="Alilciue_Reidn. o2" xfId="3558"/>
    <cellStyle name="Äĺíĺćíűé_Ŕěîđň. ö2" xfId="3559"/>
    <cellStyle name="ARI10fett" xfId="3560"/>
    <cellStyle name="Ausgabe" xfId="3561"/>
    <cellStyle name="Ausgabe 2" xfId="3562"/>
    <cellStyle name="Bad" xfId="3563"/>
    <cellStyle name="Bad 2" xfId="3564"/>
    <cellStyle name="Bad 2 2" xfId="3565"/>
    <cellStyle name="Bad 2 3" xfId="3566"/>
    <cellStyle name="Bad 3" xfId="3567"/>
    <cellStyle name="Bad 4" xfId="3568"/>
    <cellStyle name="Bad 5" xfId="3569"/>
    <cellStyle name="Bad_Аренда квартир 2012 испр." xfId="3570"/>
    <cellStyle name="Band 1" xfId="3571"/>
    <cellStyle name="Band 1 2" xfId="3572"/>
    <cellStyle name="Band 2" xfId="3573"/>
    <cellStyle name="Berechnung" xfId="3574"/>
    <cellStyle name="Berechnung 2" xfId="3575"/>
    <cellStyle name="Besuchter Hyperlink" xfId="3576"/>
    <cellStyle name="Blanktext, Bold" xfId="3577"/>
    <cellStyle name="Blanktext, left" xfId="3578"/>
    <cellStyle name="Blue" xfId="3579"/>
    <cellStyle name="Border Heavy" xfId="3580"/>
    <cellStyle name="Border Thin" xfId="3581"/>
    <cellStyle name="Calc Currency (0)" xfId="3582"/>
    <cellStyle name="Calculation" xfId="3583"/>
    <cellStyle name="Calculation 10" xfId="3584"/>
    <cellStyle name="Calculation 10 2" xfId="3585"/>
    <cellStyle name="Calculation 10 2 2" xfId="3586"/>
    <cellStyle name="Calculation 10 3" xfId="3587"/>
    <cellStyle name="Calculation 11" xfId="3588"/>
    <cellStyle name="Calculation 11 2" xfId="3589"/>
    <cellStyle name="Calculation 11 2 2" xfId="3590"/>
    <cellStyle name="Calculation 11 3" xfId="3591"/>
    <cellStyle name="Calculation 12" xfId="3592"/>
    <cellStyle name="Calculation 12 2" xfId="3593"/>
    <cellStyle name="Calculation 12 2 2" xfId="3594"/>
    <cellStyle name="Calculation 12 3" xfId="3595"/>
    <cellStyle name="Calculation 13" xfId="3596"/>
    <cellStyle name="Calculation 13 2" xfId="3597"/>
    <cellStyle name="Calculation 13 2 2" xfId="3598"/>
    <cellStyle name="Calculation 13 3" xfId="3599"/>
    <cellStyle name="Calculation 14" xfId="3600"/>
    <cellStyle name="Calculation 14 2" xfId="3601"/>
    <cellStyle name="Calculation 14 2 2" xfId="3602"/>
    <cellStyle name="Calculation 14 3" xfId="3603"/>
    <cellStyle name="Calculation 15" xfId="3604"/>
    <cellStyle name="Calculation 15 2" xfId="3605"/>
    <cellStyle name="Calculation 15 2 2" xfId="3606"/>
    <cellStyle name="Calculation 15 3" xfId="3607"/>
    <cellStyle name="Calculation 16" xfId="3608"/>
    <cellStyle name="Calculation 16 2" xfId="3609"/>
    <cellStyle name="Calculation 16 2 2" xfId="3610"/>
    <cellStyle name="Calculation 16 3" xfId="3611"/>
    <cellStyle name="Calculation 17" xfId="3612"/>
    <cellStyle name="Calculation 17 2" xfId="3613"/>
    <cellStyle name="Calculation 17 2 2" xfId="3614"/>
    <cellStyle name="Calculation 17 3" xfId="3615"/>
    <cellStyle name="Calculation 18" xfId="3616"/>
    <cellStyle name="Calculation 18 2" xfId="3617"/>
    <cellStyle name="Calculation 18 2 2" xfId="3618"/>
    <cellStyle name="Calculation 18 3" xfId="3619"/>
    <cellStyle name="Calculation 19" xfId="3620"/>
    <cellStyle name="Calculation 19 2" xfId="3621"/>
    <cellStyle name="Calculation 19 2 2" xfId="3622"/>
    <cellStyle name="Calculation 19 3" xfId="3623"/>
    <cellStyle name="Calculation 2" xfId="3624"/>
    <cellStyle name="Calculation 2 10" xfId="3625"/>
    <cellStyle name="Calculation 2 10 2" xfId="3626"/>
    <cellStyle name="Calculation 2 10 2 2" xfId="3627"/>
    <cellStyle name="Calculation 2 10 3" xfId="3628"/>
    <cellStyle name="Calculation 2 11" xfId="3629"/>
    <cellStyle name="Calculation 2 11 2" xfId="3630"/>
    <cellStyle name="Calculation 2 12" xfId="3631"/>
    <cellStyle name="Calculation 2 2" xfId="3632"/>
    <cellStyle name="Calculation 2 2 10" xfId="3633"/>
    <cellStyle name="Calculation 2 2 2" xfId="3634"/>
    <cellStyle name="Calculation 2 2 2 2" xfId="3635"/>
    <cellStyle name="Calculation 2 2 2 2 2" xfId="3636"/>
    <cellStyle name="Calculation 2 2 2 2 2 2" xfId="3637"/>
    <cellStyle name="Calculation 2 2 2 2 2 2 2" xfId="3638"/>
    <cellStyle name="Calculation 2 2 2 2 2 3" xfId="3639"/>
    <cellStyle name="Calculation 2 2 2 2 3" xfId="3640"/>
    <cellStyle name="Calculation 2 2 2 2 3 2" xfId="3641"/>
    <cellStyle name="Calculation 2 2 2 2 3 2 2" xfId="3642"/>
    <cellStyle name="Calculation 2 2 2 2 3 3" xfId="3643"/>
    <cellStyle name="Calculation 2 2 2 2 4" xfId="3644"/>
    <cellStyle name="Calculation 2 2 2 2 4 2" xfId="3645"/>
    <cellStyle name="Calculation 2 2 2 2 4 2 2" xfId="3646"/>
    <cellStyle name="Calculation 2 2 2 2 4 3" xfId="3647"/>
    <cellStyle name="Calculation 2 2 2 2 5" xfId="3648"/>
    <cellStyle name="Calculation 2 2 2 2 5 2" xfId="3649"/>
    <cellStyle name="Calculation 2 2 2 2 5 2 2" xfId="3650"/>
    <cellStyle name="Calculation 2 2 2 2 5 3" xfId="3651"/>
    <cellStyle name="Calculation 2 2 2 2 6" xfId="3652"/>
    <cellStyle name="Calculation 2 2 2 2 6 2" xfId="3653"/>
    <cellStyle name="Calculation 2 2 2 2 7" xfId="3654"/>
    <cellStyle name="Calculation 2 2 2 3" xfId="3655"/>
    <cellStyle name="Calculation 2 2 2 3 2" xfId="3656"/>
    <cellStyle name="Calculation 2 2 2 3 2 2" xfId="3657"/>
    <cellStyle name="Calculation 2 2 2 3 3" xfId="3658"/>
    <cellStyle name="Calculation 2 2 2 4" xfId="3659"/>
    <cellStyle name="Calculation 2 2 2 4 2" xfId="3660"/>
    <cellStyle name="Calculation 2 2 2 4 2 2" xfId="3661"/>
    <cellStyle name="Calculation 2 2 2 4 3" xfId="3662"/>
    <cellStyle name="Calculation 2 2 2 5" xfId="3663"/>
    <cellStyle name="Calculation 2 2 2 5 2" xfId="3664"/>
    <cellStyle name="Calculation 2 2 2 5 2 2" xfId="3665"/>
    <cellStyle name="Calculation 2 2 2 5 3" xfId="3666"/>
    <cellStyle name="Calculation 2 2 2 6" xfId="3667"/>
    <cellStyle name="Calculation 2 2 2 6 2" xfId="3668"/>
    <cellStyle name="Calculation 2 2 2 7" xfId="3669"/>
    <cellStyle name="Calculation 2 2 3" xfId="3670"/>
    <cellStyle name="Calculation 2 2 3 2" xfId="3671"/>
    <cellStyle name="Calculation 2 2 3 2 2" xfId="3672"/>
    <cellStyle name="Calculation 2 2 3 2 2 2" xfId="3673"/>
    <cellStyle name="Calculation 2 2 3 2 3" xfId="3674"/>
    <cellStyle name="Calculation 2 2 3 3" xfId="3675"/>
    <cellStyle name="Calculation 2 2 3 3 2" xfId="3676"/>
    <cellStyle name="Calculation 2 2 3 3 2 2" xfId="3677"/>
    <cellStyle name="Calculation 2 2 3 3 3" xfId="3678"/>
    <cellStyle name="Calculation 2 2 3 4" xfId="3679"/>
    <cellStyle name="Calculation 2 2 3 4 2" xfId="3680"/>
    <cellStyle name="Calculation 2 2 3 4 2 2" xfId="3681"/>
    <cellStyle name="Calculation 2 2 3 4 3" xfId="3682"/>
    <cellStyle name="Calculation 2 2 3 5" xfId="3683"/>
    <cellStyle name="Calculation 2 2 3 5 2" xfId="3684"/>
    <cellStyle name="Calculation 2 2 3 5 2 2" xfId="3685"/>
    <cellStyle name="Calculation 2 2 3 5 3" xfId="3686"/>
    <cellStyle name="Calculation 2 2 3 6" xfId="3687"/>
    <cellStyle name="Calculation 2 2 3 6 2" xfId="3688"/>
    <cellStyle name="Calculation 2 2 3 7" xfId="3689"/>
    <cellStyle name="Calculation 2 2 4" xfId="3690"/>
    <cellStyle name="Calculation 2 2 4 2" xfId="3691"/>
    <cellStyle name="Calculation 2 2 4 2 2" xfId="3692"/>
    <cellStyle name="Calculation 2 2 4 3" xfId="3693"/>
    <cellStyle name="Calculation 2 2 5" xfId="3694"/>
    <cellStyle name="Calculation 2 2 5 2" xfId="3695"/>
    <cellStyle name="Calculation 2 2 5 2 2" xfId="3696"/>
    <cellStyle name="Calculation 2 2 5 3" xfId="3697"/>
    <cellStyle name="Calculation 2 2 6" xfId="3698"/>
    <cellStyle name="Calculation 2 2 6 2" xfId="3699"/>
    <cellStyle name="Calculation 2 2 6 2 2" xfId="3700"/>
    <cellStyle name="Calculation 2 2 6 3" xfId="3701"/>
    <cellStyle name="Calculation 2 2 7" xfId="3702"/>
    <cellStyle name="Calculation 2 2 7 2" xfId="3703"/>
    <cellStyle name="Calculation 2 2 7 2 2" xfId="3704"/>
    <cellStyle name="Calculation 2 2 7 3" xfId="3705"/>
    <cellStyle name="Calculation 2 2 8" xfId="3706"/>
    <cellStyle name="Calculation 2 2 8 2" xfId="3707"/>
    <cellStyle name="Calculation 2 2 8 2 2" xfId="3708"/>
    <cellStyle name="Calculation 2 2 8 3" xfId="3709"/>
    <cellStyle name="Calculation 2 2 9" xfId="3710"/>
    <cellStyle name="Calculation 2 2 9 2" xfId="3711"/>
    <cellStyle name="Calculation 2 3" xfId="3712"/>
    <cellStyle name="Calculation 2 3 10" xfId="3713"/>
    <cellStyle name="Calculation 2 3 2" xfId="3714"/>
    <cellStyle name="Calculation 2 3 2 2" xfId="3715"/>
    <cellStyle name="Calculation 2 3 2 2 2" xfId="3716"/>
    <cellStyle name="Calculation 2 3 2 2 2 2" xfId="3717"/>
    <cellStyle name="Calculation 2 3 2 2 2 2 2" xfId="3718"/>
    <cellStyle name="Calculation 2 3 2 2 2 3" xfId="3719"/>
    <cellStyle name="Calculation 2 3 2 2 3" xfId="3720"/>
    <cellStyle name="Calculation 2 3 2 2 3 2" xfId="3721"/>
    <cellStyle name="Calculation 2 3 2 2 3 2 2" xfId="3722"/>
    <cellStyle name="Calculation 2 3 2 2 3 3" xfId="3723"/>
    <cellStyle name="Calculation 2 3 2 2 4" xfId="3724"/>
    <cellStyle name="Calculation 2 3 2 2 4 2" xfId="3725"/>
    <cellStyle name="Calculation 2 3 2 2 4 2 2" xfId="3726"/>
    <cellStyle name="Calculation 2 3 2 2 4 3" xfId="3727"/>
    <cellStyle name="Calculation 2 3 2 2 5" xfId="3728"/>
    <cellStyle name="Calculation 2 3 2 2 5 2" xfId="3729"/>
    <cellStyle name="Calculation 2 3 2 2 5 2 2" xfId="3730"/>
    <cellStyle name="Calculation 2 3 2 2 5 3" xfId="3731"/>
    <cellStyle name="Calculation 2 3 2 2 6" xfId="3732"/>
    <cellStyle name="Calculation 2 3 2 2 6 2" xfId="3733"/>
    <cellStyle name="Calculation 2 3 2 2 7" xfId="3734"/>
    <cellStyle name="Calculation 2 3 2 3" xfId="3735"/>
    <cellStyle name="Calculation 2 3 2 3 2" xfId="3736"/>
    <cellStyle name="Calculation 2 3 2 3 2 2" xfId="3737"/>
    <cellStyle name="Calculation 2 3 2 3 3" xfId="3738"/>
    <cellStyle name="Calculation 2 3 2 4" xfId="3739"/>
    <cellStyle name="Calculation 2 3 2 4 2" xfId="3740"/>
    <cellStyle name="Calculation 2 3 2 4 2 2" xfId="3741"/>
    <cellStyle name="Calculation 2 3 2 4 3" xfId="3742"/>
    <cellStyle name="Calculation 2 3 2 5" xfId="3743"/>
    <cellStyle name="Calculation 2 3 2 5 2" xfId="3744"/>
    <cellStyle name="Calculation 2 3 2 5 2 2" xfId="3745"/>
    <cellStyle name="Calculation 2 3 2 5 3" xfId="3746"/>
    <cellStyle name="Calculation 2 3 2 6" xfId="3747"/>
    <cellStyle name="Calculation 2 3 2 6 2" xfId="3748"/>
    <cellStyle name="Calculation 2 3 2 7" xfId="3749"/>
    <cellStyle name="Calculation 2 3 3" xfId="3750"/>
    <cellStyle name="Calculation 2 3 3 2" xfId="3751"/>
    <cellStyle name="Calculation 2 3 3 2 2" xfId="3752"/>
    <cellStyle name="Calculation 2 3 3 2 2 2" xfId="3753"/>
    <cellStyle name="Calculation 2 3 3 2 3" xfId="3754"/>
    <cellStyle name="Calculation 2 3 3 3" xfId="3755"/>
    <cellStyle name="Calculation 2 3 3 3 2" xfId="3756"/>
    <cellStyle name="Calculation 2 3 3 3 2 2" xfId="3757"/>
    <cellStyle name="Calculation 2 3 3 3 3" xfId="3758"/>
    <cellStyle name="Calculation 2 3 3 4" xfId="3759"/>
    <cellStyle name="Calculation 2 3 3 4 2" xfId="3760"/>
    <cellStyle name="Calculation 2 3 3 4 2 2" xfId="3761"/>
    <cellStyle name="Calculation 2 3 3 4 3" xfId="3762"/>
    <cellStyle name="Calculation 2 3 3 5" xfId="3763"/>
    <cellStyle name="Calculation 2 3 3 5 2" xfId="3764"/>
    <cellStyle name="Calculation 2 3 3 5 2 2" xfId="3765"/>
    <cellStyle name="Calculation 2 3 3 5 3" xfId="3766"/>
    <cellStyle name="Calculation 2 3 3 6" xfId="3767"/>
    <cellStyle name="Calculation 2 3 3 6 2" xfId="3768"/>
    <cellStyle name="Calculation 2 3 3 7" xfId="3769"/>
    <cellStyle name="Calculation 2 3 4" xfId="3770"/>
    <cellStyle name="Calculation 2 3 4 2" xfId="3771"/>
    <cellStyle name="Calculation 2 3 4 2 2" xfId="3772"/>
    <cellStyle name="Calculation 2 3 4 3" xfId="3773"/>
    <cellStyle name="Calculation 2 3 5" xfId="3774"/>
    <cellStyle name="Calculation 2 3 5 2" xfId="3775"/>
    <cellStyle name="Calculation 2 3 5 2 2" xfId="3776"/>
    <cellStyle name="Calculation 2 3 5 3" xfId="3777"/>
    <cellStyle name="Calculation 2 3 6" xfId="3778"/>
    <cellStyle name="Calculation 2 3 6 2" xfId="3779"/>
    <cellStyle name="Calculation 2 3 6 2 2" xfId="3780"/>
    <cellStyle name="Calculation 2 3 6 3" xfId="3781"/>
    <cellStyle name="Calculation 2 3 7" xfId="3782"/>
    <cellStyle name="Calculation 2 3 7 2" xfId="3783"/>
    <cellStyle name="Calculation 2 3 7 2 2" xfId="3784"/>
    <cellStyle name="Calculation 2 3 7 3" xfId="3785"/>
    <cellStyle name="Calculation 2 3 8" xfId="3786"/>
    <cellStyle name="Calculation 2 3 8 2" xfId="3787"/>
    <cellStyle name="Calculation 2 3 8 2 2" xfId="3788"/>
    <cellStyle name="Calculation 2 3 8 3" xfId="3789"/>
    <cellStyle name="Calculation 2 3 9" xfId="3790"/>
    <cellStyle name="Calculation 2 3 9 2" xfId="3791"/>
    <cellStyle name="Calculation 2 4" xfId="3792"/>
    <cellStyle name="Calculation 2 4 2" xfId="3793"/>
    <cellStyle name="Calculation 2 4 2 2" xfId="3794"/>
    <cellStyle name="Calculation 2 4 2 2 2" xfId="3795"/>
    <cellStyle name="Calculation 2 4 2 3" xfId="3796"/>
    <cellStyle name="Calculation 2 4 3" xfId="3797"/>
    <cellStyle name="Calculation 2 4 3 2" xfId="3798"/>
    <cellStyle name="Calculation 2 4 3 2 2" xfId="3799"/>
    <cellStyle name="Calculation 2 4 3 3" xfId="3800"/>
    <cellStyle name="Calculation 2 4 4" xfId="3801"/>
    <cellStyle name="Calculation 2 4 4 2" xfId="3802"/>
    <cellStyle name="Calculation 2 4 4 2 2" xfId="3803"/>
    <cellStyle name="Calculation 2 4 4 3" xfId="3804"/>
    <cellStyle name="Calculation 2 4 5" xfId="3805"/>
    <cellStyle name="Calculation 2 4 5 2" xfId="3806"/>
    <cellStyle name="Calculation 2 4 5 2 2" xfId="3807"/>
    <cellStyle name="Calculation 2 4 5 3" xfId="3808"/>
    <cellStyle name="Calculation 2 4 6" xfId="3809"/>
    <cellStyle name="Calculation 2 4 6 2" xfId="3810"/>
    <cellStyle name="Calculation 2 4 6 2 2" xfId="3811"/>
    <cellStyle name="Calculation 2 4 6 3" xfId="3812"/>
    <cellStyle name="Calculation 2 4 7" xfId="3813"/>
    <cellStyle name="Calculation 2 4 7 2" xfId="3814"/>
    <cellStyle name="Calculation 2 4 7 2 2" xfId="3815"/>
    <cellStyle name="Calculation 2 4 7 3" xfId="3816"/>
    <cellStyle name="Calculation 2 4 8" xfId="3817"/>
    <cellStyle name="Calculation 2 4 8 2" xfId="3818"/>
    <cellStyle name="Calculation 2 4 9" xfId="3819"/>
    <cellStyle name="Calculation 2 5" xfId="3820"/>
    <cellStyle name="Calculation 2 5 2" xfId="3821"/>
    <cellStyle name="Calculation 2 5 2 2" xfId="3822"/>
    <cellStyle name="Calculation 2 5 2 2 2" xfId="3823"/>
    <cellStyle name="Calculation 2 5 2 3" xfId="3824"/>
    <cellStyle name="Calculation 2 5 3" xfId="3825"/>
    <cellStyle name="Calculation 2 5 3 2" xfId="3826"/>
    <cellStyle name="Calculation 2 5 3 2 2" xfId="3827"/>
    <cellStyle name="Calculation 2 5 3 3" xfId="3828"/>
    <cellStyle name="Calculation 2 5 4" xfId="3829"/>
    <cellStyle name="Calculation 2 5 4 2" xfId="3830"/>
    <cellStyle name="Calculation 2 5 4 2 2" xfId="3831"/>
    <cellStyle name="Calculation 2 5 4 3" xfId="3832"/>
    <cellStyle name="Calculation 2 5 5" xfId="3833"/>
    <cellStyle name="Calculation 2 5 5 2" xfId="3834"/>
    <cellStyle name="Calculation 2 5 5 2 2" xfId="3835"/>
    <cellStyle name="Calculation 2 5 5 3" xfId="3836"/>
    <cellStyle name="Calculation 2 5 6" xfId="3837"/>
    <cellStyle name="Calculation 2 5 6 2" xfId="3838"/>
    <cellStyle name="Calculation 2 5 6 2 2" xfId="3839"/>
    <cellStyle name="Calculation 2 5 6 3" xfId="3840"/>
    <cellStyle name="Calculation 2 5 7" xfId="3841"/>
    <cellStyle name="Calculation 2 5 7 2" xfId="3842"/>
    <cellStyle name="Calculation 2 5 7 2 2" xfId="3843"/>
    <cellStyle name="Calculation 2 5 7 3" xfId="3844"/>
    <cellStyle name="Calculation 2 5 8" xfId="3845"/>
    <cellStyle name="Calculation 2 5 8 2" xfId="3846"/>
    <cellStyle name="Calculation 2 5 9" xfId="3847"/>
    <cellStyle name="Calculation 2 6" xfId="3848"/>
    <cellStyle name="Calculation 2 6 2" xfId="3849"/>
    <cellStyle name="Calculation 2 6 2 2" xfId="3850"/>
    <cellStyle name="Calculation 2 6 3" xfId="3851"/>
    <cellStyle name="Calculation 2 7" xfId="3852"/>
    <cellStyle name="Calculation 2 7 2" xfId="3853"/>
    <cellStyle name="Calculation 2 7 2 2" xfId="3854"/>
    <cellStyle name="Calculation 2 7 3" xfId="3855"/>
    <cellStyle name="Calculation 2 8" xfId="3856"/>
    <cellStyle name="Calculation 2 8 2" xfId="3857"/>
    <cellStyle name="Calculation 2 8 2 2" xfId="3858"/>
    <cellStyle name="Calculation 2 8 3" xfId="3859"/>
    <cellStyle name="Calculation 2 9" xfId="3860"/>
    <cellStyle name="Calculation 2 9 2" xfId="3861"/>
    <cellStyle name="Calculation 2 9 2 2" xfId="3862"/>
    <cellStyle name="Calculation 2 9 3" xfId="3863"/>
    <cellStyle name="Calculation 2_МАРТ" xfId="3864"/>
    <cellStyle name="Calculation 20" xfId="3865"/>
    <cellStyle name="Calculation 20 2" xfId="3866"/>
    <cellStyle name="Calculation 20 2 2" xfId="3867"/>
    <cellStyle name="Calculation 20 3" xfId="3868"/>
    <cellStyle name="Calculation 21" xfId="3869"/>
    <cellStyle name="Calculation 21 2" xfId="3870"/>
    <cellStyle name="Calculation 21 2 2" xfId="3871"/>
    <cellStyle name="Calculation 21 3" xfId="3872"/>
    <cellStyle name="Calculation 22" xfId="3873"/>
    <cellStyle name="Calculation 22 2" xfId="3874"/>
    <cellStyle name="Calculation 22 2 2" xfId="3875"/>
    <cellStyle name="Calculation 22 3" xfId="3876"/>
    <cellStyle name="Calculation 23" xfId="3877"/>
    <cellStyle name="Calculation 23 2" xfId="3878"/>
    <cellStyle name="Calculation 23 2 2" xfId="3879"/>
    <cellStyle name="Calculation 23 3" xfId="3880"/>
    <cellStyle name="Calculation 24" xfId="3881"/>
    <cellStyle name="Calculation 24 2" xfId="3882"/>
    <cellStyle name="Calculation 24 2 2" xfId="3883"/>
    <cellStyle name="Calculation 24 3" xfId="3884"/>
    <cellStyle name="Calculation 25" xfId="3885"/>
    <cellStyle name="Calculation 25 2" xfId="3886"/>
    <cellStyle name="Calculation 25 2 2" xfId="3887"/>
    <cellStyle name="Calculation 25 3" xfId="3888"/>
    <cellStyle name="Calculation 26" xfId="3889"/>
    <cellStyle name="Calculation 26 2" xfId="3890"/>
    <cellStyle name="Calculation 26 2 2" xfId="3891"/>
    <cellStyle name="Calculation 26 3" xfId="3892"/>
    <cellStyle name="Calculation 27" xfId="3893"/>
    <cellStyle name="Calculation 27 2" xfId="3894"/>
    <cellStyle name="Calculation 27 2 2" xfId="3895"/>
    <cellStyle name="Calculation 27 3" xfId="3896"/>
    <cellStyle name="Calculation 28" xfId="3897"/>
    <cellStyle name="Calculation 28 2" xfId="3898"/>
    <cellStyle name="Calculation 28 2 2" xfId="3899"/>
    <cellStyle name="Calculation 28 3" xfId="3900"/>
    <cellStyle name="Calculation 29" xfId="3901"/>
    <cellStyle name="Calculation 29 2" xfId="3902"/>
    <cellStyle name="Calculation 29 2 2" xfId="3903"/>
    <cellStyle name="Calculation 29 3" xfId="3904"/>
    <cellStyle name="Calculation 3" xfId="3905"/>
    <cellStyle name="Calculation 3 2" xfId="3906"/>
    <cellStyle name="Calculation 3 2 2" xfId="3907"/>
    <cellStyle name="Calculation 3 2 2 2" xfId="3908"/>
    <cellStyle name="Calculation 3 2 2 2 2" xfId="3909"/>
    <cellStyle name="Calculation 3 2 2 2 2 2" xfId="3910"/>
    <cellStyle name="Calculation 3 2 2 2 2 2 2" xfId="3911"/>
    <cellStyle name="Calculation 3 2 2 2 2 3" xfId="3912"/>
    <cellStyle name="Calculation 3 2 2 2 3" xfId="3913"/>
    <cellStyle name="Calculation 3 2 2 2 3 2" xfId="3914"/>
    <cellStyle name="Calculation 3 2 2 2 3 2 2" xfId="3915"/>
    <cellStyle name="Calculation 3 2 2 2 3 3" xfId="3916"/>
    <cellStyle name="Calculation 3 2 2 2 4" xfId="3917"/>
    <cellStyle name="Calculation 3 2 2 2 4 2" xfId="3918"/>
    <cellStyle name="Calculation 3 2 2 2 4 2 2" xfId="3919"/>
    <cellStyle name="Calculation 3 2 2 2 4 3" xfId="3920"/>
    <cellStyle name="Calculation 3 2 2 2 5" xfId="3921"/>
    <cellStyle name="Calculation 3 2 2 2 5 2" xfId="3922"/>
    <cellStyle name="Calculation 3 2 2 2 5 2 2" xfId="3923"/>
    <cellStyle name="Calculation 3 2 2 2 5 3" xfId="3924"/>
    <cellStyle name="Calculation 3 2 2 2 6" xfId="3925"/>
    <cellStyle name="Calculation 3 2 2 2 6 2" xfId="3926"/>
    <cellStyle name="Calculation 3 2 2 2 7" xfId="3927"/>
    <cellStyle name="Calculation 3 2 2 3" xfId="3928"/>
    <cellStyle name="Calculation 3 2 2 3 2" xfId="3929"/>
    <cellStyle name="Calculation 3 2 2 3 2 2" xfId="3930"/>
    <cellStyle name="Calculation 3 2 2 3 3" xfId="3931"/>
    <cellStyle name="Calculation 3 2 2 4" xfId="3932"/>
    <cellStyle name="Calculation 3 2 2 4 2" xfId="3933"/>
    <cellStyle name="Calculation 3 2 2 4 2 2" xfId="3934"/>
    <cellStyle name="Calculation 3 2 2 4 3" xfId="3935"/>
    <cellStyle name="Calculation 3 2 2 5" xfId="3936"/>
    <cellStyle name="Calculation 3 2 2 5 2" xfId="3937"/>
    <cellStyle name="Calculation 3 2 2 5 2 2" xfId="3938"/>
    <cellStyle name="Calculation 3 2 2 5 3" xfId="3939"/>
    <cellStyle name="Calculation 3 2 2 6" xfId="3940"/>
    <cellStyle name="Calculation 3 2 2 6 2" xfId="3941"/>
    <cellStyle name="Calculation 3 2 2 7" xfId="3942"/>
    <cellStyle name="Calculation 3 2 3" xfId="3943"/>
    <cellStyle name="Calculation 3 2 3 2" xfId="3944"/>
    <cellStyle name="Calculation 3 2 3 2 2" xfId="3945"/>
    <cellStyle name="Calculation 3 2 3 2 2 2" xfId="3946"/>
    <cellStyle name="Calculation 3 2 3 2 3" xfId="3947"/>
    <cellStyle name="Calculation 3 2 3 3" xfId="3948"/>
    <cellStyle name="Calculation 3 2 3 3 2" xfId="3949"/>
    <cellStyle name="Calculation 3 2 3 3 2 2" xfId="3950"/>
    <cellStyle name="Calculation 3 2 3 3 3" xfId="3951"/>
    <cellStyle name="Calculation 3 2 3 4" xfId="3952"/>
    <cellStyle name="Calculation 3 2 3 4 2" xfId="3953"/>
    <cellStyle name="Calculation 3 2 3 4 2 2" xfId="3954"/>
    <cellStyle name="Calculation 3 2 3 4 3" xfId="3955"/>
    <cellStyle name="Calculation 3 2 3 5" xfId="3956"/>
    <cellStyle name="Calculation 3 2 3 5 2" xfId="3957"/>
    <cellStyle name="Calculation 3 2 3 5 2 2" xfId="3958"/>
    <cellStyle name="Calculation 3 2 3 5 3" xfId="3959"/>
    <cellStyle name="Calculation 3 2 3 6" xfId="3960"/>
    <cellStyle name="Calculation 3 2 3 6 2" xfId="3961"/>
    <cellStyle name="Calculation 3 2 3 7" xfId="3962"/>
    <cellStyle name="Calculation 3 2 4" xfId="3963"/>
    <cellStyle name="Calculation 3 2 4 2" xfId="3964"/>
    <cellStyle name="Calculation 3 2 4 2 2" xfId="3965"/>
    <cellStyle name="Calculation 3 2 4 3" xfId="3966"/>
    <cellStyle name="Calculation 3 2 5" xfId="3967"/>
    <cellStyle name="Calculation 3 2 5 2" xfId="3968"/>
    <cellStyle name="Calculation 3 2 5 2 2" xfId="3969"/>
    <cellStyle name="Calculation 3 2 5 3" xfId="3970"/>
    <cellStyle name="Calculation 3 2 6" xfId="3971"/>
    <cellStyle name="Calculation 3 2 6 2" xfId="3972"/>
    <cellStyle name="Calculation 3 2 6 2 2" xfId="3973"/>
    <cellStyle name="Calculation 3 2 6 3" xfId="3974"/>
    <cellStyle name="Calculation 3 2 7" xfId="3975"/>
    <cellStyle name="Calculation 3 2 7 2" xfId="3976"/>
    <cellStyle name="Calculation 3 2 8" xfId="3977"/>
    <cellStyle name="Calculation 3 3" xfId="3978"/>
    <cellStyle name="Calculation 3 3 2" xfId="3979"/>
    <cellStyle name="Calculation 3 3 2 2" xfId="3980"/>
    <cellStyle name="Calculation 3 3 2 2 2" xfId="3981"/>
    <cellStyle name="Calculation 3 3 2 3" xfId="3982"/>
    <cellStyle name="Calculation 3 3 3" xfId="3983"/>
    <cellStyle name="Calculation 3 3 3 2" xfId="3984"/>
    <cellStyle name="Calculation 3 3 3 2 2" xfId="3985"/>
    <cellStyle name="Calculation 3 3 3 3" xfId="3986"/>
    <cellStyle name="Calculation 3 3 4" xfId="3987"/>
    <cellStyle name="Calculation 3 3 4 2" xfId="3988"/>
    <cellStyle name="Calculation 3 3 4 2 2" xfId="3989"/>
    <cellStyle name="Calculation 3 3 4 3" xfId="3990"/>
    <cellStyle name="Calculation 3 3 5" xfId="3991"/>
    <cellStyle name="Calculation 3 3 5 2" xfId="3992"/>
    <cellStyle name="Calculation 3 3 5 2 2" xfId="3993"/>
    <cellStyle name="Calculation 3 3 5 3" xfId="3994"/>
    <cellStyle name="Calculation 3 3 6" xfId="3995"/>
    <cellStyle name="Calculation 3 3 6 2" xfId="3996"/>
    <cellStyle name="Calculation 3 3 7" xfId="3997"/>
    <cellStyle name="Calculation 3 4" xfId="3998"/>
    <cellStyle name="Calculation 3 4 2" xfId="3999"/>
    <cellStyle name="Calculation 3 4 2 2" xfId="4000"/>
    <cellStyle name="Calculation 3 4 3" xfId="4001"/>
    <cellStyle name="Calculation 3 5" xfId="4002"/>
    <cellStyle name="Calculation 3 5 2" xfId="4003"/>
    <cellStyle name="Calculation 3 5 2 2" xfId="4004"/>
    <cellStyle name="Calculation 3 5 3" xfId="4005"/>
    <cellStyle name="Calculation 3 6" xfId="4006"/>
    <cellStyle name="Calculation 3 6 2" xfId="4007"/>
    <cellStyle name="Calculation 3 6 2 2" xfId="4008"/>
    <cellStyle name="Calculation 3 6 3" xfId="4009"/>
    <cellStyle name="Calculation 3 7" xfId="4010"/>
    <cellStyle name="Calculation 3 7 2" xfId="4011"/>
    <cellStyle name="Calculation 3 7 2 2" xfId="4012"/>
    <cellStyle name="Calculation 3 7 3" xfId="4013"/>
    <cellStyle name="Calculation 3 8" xfId="4014"/>
    <cellStyle name="Calculation 3 8 2" xfId="4015"/>
    <cellStyle name="Calculation 3 9" xfId="4016"/>
    <cellStyle name="Calculation 3_МАРТ" xfId="4017"/>
    <cellStyle name="Calculation 30" xfId="4018"/>
    <cellStyle name="Calculation 30 2" xfId="4019"/>
    <cellStyle name="Calculation 30 2 2" xfId="4020"/>
    <cellStyle name="Calculation 30 3" xfId="4021"/>
    <cellStyle name="Calculation 31" xfId="4022"/>
    <cellStyle name="Calculation 31 2" xfId="4023"/>
    <cellStyle name="Calculation 31 2 2" xfId="4024"/>
    <cellStyle name="Calculation 31 3" xfId="4025"/>
    <cellStyle name="Calculation 32" xfId="4026"/>
    <cellStyle name="Calculation 32 2" xfId="4027"/>
    <cellStyle name="Calculation 32 2 2" xfId="4028"/>
    <cellStyle name="Calculation 32 3" xfId="4029"/>
    <cellStyle name="Calculation 33" xfId="4030"/>
    <cellStyle name="Calculation 33 2" xfId="4031"/>
    <cellStyle name="Calculation 33 2 2" xfId="4032"/>
    <cellStyle name="Calculation 33 3" xfId="4033"/>
    <cellStyle name="Calculation 34" xfId="4034"/>
    <cellStyle name="Calculation 34 2" xfId="4035"/>
    <cellStyle name="Calculation 34 2 2" xfId="4036"/>
    <cellStyle name="Calculation 34 3" xfId="4037"/>
    <cellStyle name="Calculation 35" xfId="4038"/>
    <cellStyle name="Calculation 35 2" xfId="4039"/>
    <cellStyle name="Calculation 35 2 2" xfId="4040"/>
    <cellStyle name="Calculation 35 3" xfId="4041"/>
    <cellStyle name="Calculation 36" xfId="4042"/>
    <cellStyle name="Calculation 36 2" xfId="4043"/>
    <cellStyle name="Calculation 36 2 2" xfId="4044"/>
    <cellStyle name="Calculation 36 3" xfId="4045"/>
    <cellStyle name="Calculation 37" xfId="4046"/>
    <cellStyle name="Calculation 37 2" xfId="4047"/>
    <cellStyle name="Calculation 38" xfId="4048"/>
    <cellStyle name="Calculation 4" xfId="4049"/>
    <cellStyle name="Calculation 4 2" xfId="4050"/>
    <cellStyle name="Calculation 4 2 2" xfId="4051"/>
    <cellStyle name="Calculation 4 2 2 2" xfId="4052"/>
    <cellStyle name="Calculation 4 2 2 2 2" xfId="4053"/>
    <cellStyle name="Calculation 4 2 2 2 2 2" xfId="4054"/>
    <cellStyle name="Calculation 4 2 2 2 3" xfId="4055"/>
    <cellStyle name="Calculation 4 2 2 3" xfId="4056"/>
    <cellStyle name="Calculation 4 2 2 3 2" xfId="4057"/>
    <cellStyle name="Calculation 4 2 2 3 2 2" xfId="4058"/>
    <cellStyle name="Calculation 4 2 2 3 3" xfId="4059"/>
    <cellStyle name="Calculation 4 2 2 4" xfId="4060"/>
    <cellStyle name="Calculation 4 2 2 4 2" xfId="4061"/>
    <cellStyle name="Calculation 4 2 2 4 2 2" xfId="4062"/>
    <cellStyle name="Calculation 4 2 2 4 3" xfId="4063"/>
    <cellStyle name="Calculation 4 2 2 5" xfId="4064"/>
    <cellStyle name="Calculation 4 2 2 5 2" xfId="4065"/>
    <cellStyle name="Calculation 4 2 2 5 2 2" xfId="4066"/>
    <cellStyle name="Calculation 4 2 2 5 3" xfId="4067"/>
    <cellStyle name="Calculation 4 2 2 6" xfId="4068"/>
    <cellStyle name="Calculation 4 2 2 6 2" xfId="4069"/>
    <cellStyle name="Calculation 4 2 2 7" xfId="4070"/>
    <cellStyle name="Calculation 4 2 3" xfId="4071"/>
    <cellStyle name="Calculation 4 2 3 2" xfId="4072"/>
    <cellStyle name="Calculation 4 2 3 2 2" xfId="4073"/>
    <cellStyle name="Calculation 4 2 3 3" xfId="4074"/>
    <cellStyle name="Calculation 4 2 4" xfId="4075"/>
    <cellStyle name="Calculation 4 2 4 2" xfId="4076"/>
    <cellStyle name="Calculation 4 2 4 2 2" xfId="4077"/>
    <cellStyle name="Calculation 4 2 4 3" xfId="4078"/>
    <cellStyle name="Calculation 4 2 5" xfId="4079"/>
    <cellStyle name="Calculation 4 2 5 2" xfId="4080"/>
    <cellStyle name="Calculation 4 2 5 2 2" xfId="4081"/>
    <cellStyle name="Calculation 4 2 5 3" xfId="4082"/>
    <cellStyle name="Calculation 4 2 6" xfId="4083"/>
    <cellStyle name="Calculation 4 2 6 2" xfId="4084"/>
    <cellStyle name="Calculation 4 2 7" xfId="4085"/>
    <cellStyle name="Calculation 4 3" xfId="4086"/>
    <cellStyle name="Calculation 4 3 2" xfId="4087"/>
    <cellStyle name="Calculation 4 3 2 2" xfId="4088"/>
    <cellStyle name="Calculation 4 3 2 2 2" xfId="4089"/>
    <cellStyle name="Calculation 4 3 2 3" xfId="4090"/>
    <cellStyle name="Calculation 4 3 3" xfId="4091"/>
    <cellStyle name="Calculation 4 3 3 2" xfId="4092"/>
    <cellStyle name="Calculation 4 3 3 2 2" xfId="4093"/>
    <cellStyle name="Calculation 4 3 3 3" xfId="4094"/>
    <cellStyle name="Calculation 4 3 4" xfId="4095"/>
    <cellStyle name="Calculation 4 3 4 2" xfId="4096"/>
    <cellStyle name="Calculation 4 3 4 2 2" xfId="4097"/>
    <cellStyle name="Calculation 4 3 4 3" xfId="4098"/>
    <cellStyle name="Calculation 4 3 5" xfId="4099"/>
    <cellStyle name="Calculation 4 3 5 2" xfId="4100"/>
    <cellStyle name="Calculation 4 3 5 2 2" xfId="4101"/>
    <cellStyle name="Calculation 4 3 5 3" xfId="4102"/>
    <cellStyle name="Calculation 4 3 6" xfId="4103"/>
    <cellStyle name="Calculation 4 3 6 2" xfId="4104"/>
    <cellStyle name="Calculation 4 3 7" xfId="4105"/>
    <cellStyle name="Calculation 4 4" xfId="4106"/>
    <cellStyle name="Calculation 4 4 2" xfId="4107"/>
    <cellStyle name="Calculation 4 4 2 2" xfId="4108"/>
    <cellStyle name="Calculation 4 4 3" xfId="4109"/>
    <cellStyle name="Calculation 4 5" xfId="4110"/>
    <cellStyle name="Calculation 4 5 2" xfId="4111"/>
    <cellStyle name="Calculation 4 5 2 2" xfId="4112"/>
    <cellStyle name="Calculation 4 5 3" xfId="4113"/>
    <cellStyle name="Calculation 4 6" xfId="4114"/>
    <cellStyle name="Calculation 4 6 2" xfId="4115"/>
    <cellStyle name="Calculation 4 6 2 2" xfId="4116"/>
    <cellStyle name="Calculation 4 6 3" xfId="4117"/>
    <cellStyle name="Calculation 4 7" xfId="4118"/>
    <cellStyle name="Calculation 4 7 2" xfId="4119"/>
    <cellStyle name="Calculation 4 7 2 2" xfId="4120"/>
    <cellStyle name="Calculation 4 7 3" xfId="4121"/>
    <cellStyle name="Calculation 4 8" xfId="4122"/>
    <cellStyle name="Calculation 4 8 2" xfId="4123"/>
    <cellStyle name="Calculation 4 9" xfId="4124"/>
    <cellStyle name="Calculation 5" xfId="4125"/>
    <cellStyle name="Calculation 5 2" xfId="4126"/>
    <cellStyle name="Calculation 5 2 2" xfId="4127"/>
    <cellStyle name="Calculation 5 2 2 2" xfId="4128"/>
    <cellStyle name="Calculation 5 2 2 2 2" xfId="4129"/>
    <cellStyle name="Calculation 5 2 2 2 2 2" xfId="4130"/>
    <cellStyle name="Calculation 5 2 2 2 3" xfId="4131"/>
    <cellStyle name="Calculation 5 2 2 3" xfId="4132"/>
    <cellStyle name="Calculation 5 2 2 3 2" xfId="4133"/>
    <cellStyle name="Calculation 5 2 2 3 2 2" xfId="4134"/>
    <cellStyle name="Calculation 5 2 2 3 3" xfId="4135"/>
    <cellStyle name="Calculation 5 2 2 4" xfId="4136"/>
    <cellStyle name="Calculation 5 2 2 4 2" xfId="4137"/>
    <cellStyle name="Calculation 5 2 2 4 2 2" xfId="4138"/>
    <cellStyle name="Calculation 5 2 2 4 3" xfId="4139"/>
    <cellStyle name="Calculation 5 2 2 5" xfId="4140"/>
    <cellStyle name="Calculation 5 2 2 5 2" xfId="4141"/>
    <cellStyle name="Calculation 5 2 2 5 2 2" xfId="4142"/>
    <cellStyle name="Calculation 5 2 2 5 3" xfId="4143"/>
    <cellStyle name="Calculation 5 2 2 6" xfId="4144"/>
    <cellStyle name="Calculation 5 2 2 6 2" xfId="4145"/>
    <cellStyle name="Calculation 5 2 2 7" xfId="4146"/>
    <cellStyle name="Calculation 5 2 3" xfId="4147"/>
    <cellStyle name="Calculation 5 2 3 2" xfId="4148"/>
    <cellStyle name="Calculation 5 2 3 2 2" xfId="4149"/>
    <cellStyle name="Calculation 5 2 3 3" xfId="4150"/>
    <cellStyle name="Calculation 5 2 4" xfId="4151"/>
    <cellStyle name="Calculation 5 2 4 2" xfId="4152"/>
    <cellStyle name="Calculation 5 2 4 2 2" xfId="4153"/>
    <cellStyle name="Calculation 5 2 4 3" xfId="4154"/>
    <cellStyle name="Calculation 5 2 5" xfId="4155"/>
    <cellStyle name="Calculation 5 2 5 2" xfId="4156"/>
    <cellStyle name="Calculation 5 2 5 2 2" xfId="4157"/>
    <cellStyle name="Calculation 5 2 5 3" xfId="4158"/>
    <cellStyle name="Calculation 5 2 6" xfId="4159"/>
    <cellStyle name="Calculation 5 2 6 2" xfId="4160"/>
    <cellStyle name="Calculation 5 2 7" xfId="4161"/>
    <cellStyle name="Calculation 5 3" xfId="4162"/>
    <cellStyle name="Calculation 5 3 2" xfId="4163"/>
    <cellStyle name="Calculation 5 3 2 2" xfId="4164"/>
    <cellStyle name="Calculation 5 3 2 2 2" xfId="4165"/>
    <cellStyle name="Calculation 5 3 2 3" xfId="4166"/>
    <cellStyle name="Calculation 5 3 3" xfId="4167"/>
    <cellStyle name="Calculation 5 3 3 2" xfId="4168"/>
    <cellStyle name="Calculation 5 3 3 2 2" xfId="4169"/>
    <cellStyle name="Calculation 5 3 3 3" xfId="4170"/>
    <cellStyle name="Calculation 5 3 4" xfId="4171"/>
    <cellStyle name="Calculation 5 3 4 2" xfId="4172"/>
    <cellStyle name="Calculation 5 3 4 2 2" xfId="4173"/>
    <cellStyle name="Calculation 5 3 4 3" xfId="4174"/>
    <cellStyle name="Calculation 5 3 5" xfId="4175"/>
    <cellStyle name="Calculation 5 3 5 2" xfId="4176"/>
    <cellStyle name="Calculation 5 3 5 2 2" xfId="4177"/>
    <cellStyle name="Calculation 5 3 5 3" xfId="4178"/>
    <cellStyle name="Calculation 5 3 6" xfId="4179"/>
    <cellStyle name="Calculation 5 3 6 2" xfId="4180"/>
    <cellStyle name="Calculation 5 3 7" xfId="4181"/>
    <cellStyle name="Calculation 5 4" xfId="4182"/>
    <cellStyle name="Calculation 5 4 2" xfId="4183"/>
    <cellStyle name="Calculation 5 4 2 2" xfId="4184"/>
    <cellStyle name="Calculation 5 4 3" xfId="4185"/>
    <cellStyle name="Calculation 5 5" xfId="4186"/>
    <cellStyle name="Calculation 5 5 2" xfId="4187"/>
    <cellStyle name="Calculation 5 5 2 2" xfId="4188"/>
    <cellStyle name="Calculation 5 5 3" xfId="4189"/>
    <cellStyle name="Calculation 5 6" xfId="4190"/>
    <cellStyle name="Calculation 5 6 2" xfId="4191"/>
    <cellStyle name="Calculation 5 6 2 2" xfId="4192"/>
    <cellStyle name="Calculation 5 6 3" xfId="4193"/>
    <cellStyle name="Calculation 5 7" xfId="4194"/>
    <cellStyle name="Calculation 5 7 2" xfId="4195"/>
    <cellStyle name="Calculation 5 7 2 2" xfId="4196"/>
    <cellStyle name="Calculation 5 7 3" xfId="4197"/>
    <cellStyle name="Calculation 5 8" xfId="4198"/>
    <cellStyle name="Calculation 5 8 2" xfId="4199"/>
    <cellStyle name="Calculation 5 9" xfId="4200"/>
    <cellStyle name="Calculation 6" xfId="4201"/>
    <cellStyle name="Calculation 6 10" xfId="4202"/>
    <cellStyle name="Calculation 6 2" xfId="4203"/>
    <cellStyle name="Calculation 6 2 2" xfId="4204"/>
    <cellStyle name="Calculation 6 2 2 2" xfId="4205"/>
    <cellStyle name="Calculation 6 2 2 2 2" xfId="4206"/>
    <cellStyle name="Calculation 6 2 2 2 2 2" xfId="4207"/>
    <cellStyle name="Calculation 6 2 2 2 3" xfId="4208"/>
    <cellStyle name="Calculation 6 2 2 3" xfId="4209"/>
    <cellStyle name="Calculation 6 2 2 3 2" xfId="4210"/>
    <cellStyle name="Calculation 6 2 2 3 2 2" xfId="4211"/>
    <cellStyle name="Calculation 6 2 2 3 3" xfId="4212"/>
    <cellStyle name="Calculation 6 2 2 4" xfId="4213"/>
    <cellStyle name="Calculation 6 2 2 4 2" xfId="4214"/>
    <cellStyle name="Calculation 6 2 2 4 2 2" xfId="4215"/>
    <cellStyle name="Calculation 6 2 2 4 3" xfId="4216"/>
    <cellStyle name="Calculation 6 2 2 5" xfId="4217"/>
    <cellStyle name="Calculation 6 2 2 5 2" xfId="4218"/>
    <cellStyle name="Calculation 6 2 2 5 2 2" xfId="4219"/>
    <cellStyle name="Calculation 6 2 2 5 3" xfId="4220"/>
    <cellStyle name="Calculation 6 2 2 6" xfId="4221"/>
    <cellStyle name="Calculation 6 2 2 6 2" xfId="4222"/>
    <cellStyle name="Calculation 6 2 2 7" xfId="4223"/>
    <cellStyle name="Calculation 6 2 3" xfId="4224"/>
    <cellStyle name="Calculation 6 2 3 2" xfId="4225"/>
    <cellStyle name="Calculation 6 2 3 2 2" xfId="4226"/>
    <cellStyle name="Calculation 6 2 3 3" xfId="4227"/>
    <cellStyle name="Calculation 6 2 4" xfId="4228"/>
    <cellStyle name="Calculation 6 2 4 2" xfId="4229"/>
    <cellStyle name="Calculation 6 2 4 2 2" xfId="4230"/>
    <cellStyle name="Calculation 6 2 4 3" xfId="4231"/>
    <cellStyle name="Calculation 6 2 5" xfId="4232"/>
    <cellStyle name="Calculation 6 2 5 2" xfId="4233"/>
    <cellStyle name="Calculation 6 2 5 2 2" xfId="4234"/>
    <cellStyle name="Calculation 6 2 5 3" xfId="4235"/>
    <cellStyle name="Calculation 6 2 6" xfId="4236"/>
    <cellStyle name="Calculation 6 2 6 2" xfId="4237"/>
    <cellStyle name="Calculation 6 2 7" xfId="4238"/>
    <cellStyle name="Calculation 6 3" xfId="4239"/>
    <cellStyle name="Calculation 6 3 2" xfId="4240"/>
    <cellStyle name="Calculation 6 3 2 2" xfId="4241"/>
    <cellStyle name="Calculation 6 3 2 2 2" xfId="4242"/>
    <cellStyle name="Calculation 6 3 2 3" xfId="4243"/>
    <cellStyle name="Calculation 6 3 3" xfId="4244"/>
    <cellStyle name="Calculation 6 3 3 2" xfId="4245"/>
    <cellStyle name="Calculation 6 3 3 2 2" xfId="4246"/>
    <cellStyle name="Calculation 6 3 3 3" xfId="4247"/>
    <cellStyle name="Calculation 6 3 4" xfId="4248"/>
    <cellStyle name="Calculation 6 3 4 2" xfId="4249"/>
    <cellStyle name="Calculation 6 3 4 2 2" xfId="4250"/>
    <cellStyle name="Calculation 6 3 4 3" xfId="4251"/>
    <cellStyle name="Calculation 6 3 5" xfId="4252"/>
    <cellStyle name="Calculation 6 3 5 2" xfId="4253"/>
    <cellStyle name="Calculation 6 3 5 2 2" xfId="4254"/>
    <cellStyle name="Calculation 6 3 5 3" xfId="4255"/>
    <cellStyle name="Calculation 6 3 6" xfId="4256"/>
    <cellStyle name="Calculation 6 3 6 2" xfId="4257"/>
    <cellStyle name="Calculation 6 3 7" xfId="4258"/>
    <cellStyle name="Calculation 6 4" xfId="4259"/>
    <cellStyle name="Calculation 6 4 2" xfId="4260"/>
    <cellStyle name="Calculation 6 4 2 2" xfId="4261"/>
    <cellStyle name="Calculation 6 4 3" xfId="4262"/>
    <cellStyle name="Calculation 6 5" xfId="4263"/>
    <cellStyle name="Calculation 6 5 2" xfId="4264"/>
    <cellStyle name="Calculation 6 5 2 2" xfId="4265"/>
    <cellStyle name="Calculation 6 5 3" xfId="4266"/>
    <cellStyle name="Calculation 6 6" xfId="4267"/>
    <cellStyle name="Calculation 6 6 2" xfId="4268"/>
    <cellStyle name="Calculation 6 6 2 2" xfId="4269"/>
    <cellStyle name="Calculation 6 6 3" xfId="4270"/>
    <cellStyle name="Calculation 6 7" xfId="4271"/>
    <cellStyle name="Calculation 6 7 2" xfId="4272"/>
    <cellStyle name="Calculation 6 7 2 2" xfId="4273"/>
    <cellStyle name="Calculation 6 7 3" xfId="4274"/>
    <cellStyle name="Calculation 6 8" xfId="4275"/>
    <cellStyle name="Calculation 6 8 2" xfId="4276"/>
    <cellStyle name="Calculation 6 8 2 2" xfId="4277"/>
    <cellStyle name="Calculation 6 8 3" xfId="4278"/>
    <cellStyle name="Calculation 6 9" xfId="4279"/>
    <cellStyle name="Calculation 6 9 2" xfId="4280"/>
    <cellStyle name="Calculation 7" xfId="4281"/>
    <cellStyle name="Calculation 7 2" xfId="4282"/>
    <cellStyle name="Calculation 7 2 2" xfId="4283"/>
    <cellStyle name="Calculation 7 2 2 2" xfId="4284"/>
    <cellStyle name="Calculation 7 2 3" xfId="4285"/>
    <cellStyle name="Calculation 7 3" xfId="4286"/>
    <cellStyle name="Calculation 7 3 2" xfId="4287"/>
    <cellStyle name="Calculation 7 3 2 2" xfId="4288"/>
    <cellStyle name="Calculation 7 3 3" xfId="4289"/>
    <cellStyle name="Calculation 7 4" xfId="4290"/>
    <cellStyle name="Calculation 7 4 2" xfId="4291"/>
    <cellStyle name="Calculation 7 4 2 2" xfId="4292"/>
    <cellStyle name="Calculation 7 4 3" xfId="4293"/>
    <cellStyle name="Calculation 7 5" xfId="4294"/>
    <cellStyle name="Calculation 7 5 2" xfId="4295"/>
    <cellStyle name="Calculation 7 5 2 2" xfId="4296"/>
    <cellStyle name="Calculation 7 5 3" xfId="4297"/>
    <cellStyle name="Calculation 7 6" xfId="4298"/>
    <cellStyle name="Calculation 7 6 2" xfId="4299"/>
    <cellStyle name="Calculation 7 7" xfId="4300"/>
    <cellStyle name="Calculation 8" xfId="4301"/>
    <cellStyle name="Calculation 8 2" xfId="4302"/>
    <cellStyle name="Calculation 8 2 2" xfId="4303"/>
    <cellStyle name="Calculation 8 2 2 2" xfId="4304"/>
    <cellStyle name="Calculation 8 2 3" xfId="4305"/>
    <cellStyle name="Calculation 8 3" xfId="4306"/>
    <cellStyle name="Calculation 8 3 2" xfId="4307"/>
    <cellStyle name="Calculation 8 3 2 2" xfId="4308"/>
    <cellStyle name="Calculation 8 3 3" xfId="4309"/>
    <cellStyle name="Calculation 8 4" xfId="4310"/>
    <cellStyle name="Calculation 8 4 2" xfId="4311"/>
    <cellStyle name="Calculation 8 4 2 2" xfId="4312"/>
    <cellStyle name="Calculation 8 4 3" xfId="4313"/>
    <cellStyle name="Calculation 8 5" xfId="4314"/>
    <cellStyle name="Calculation 8 5 2" xfId="4315"/>
    <cellStyle name="Calculation 8 5 2 2" xfId="4316"/>
    <cellStyle name="Calculation 8 5 3" xfId="4317"/>
    <cellStyle name="Calculation 8 6" xfId="4318"/>
    <cellStyle name="Calculation 8 6 2" xfId="4319"/>
    <cellStyle name="Calculation 8 7" xfId="4320"/>
    <cellStyle name="Calculation 9" xfId="4321"/>
    <cellStyle name="Calculation 9 2" xfId="4322"/>
    <cellStyle name="Calculation 9 2 2" xfId="4323"/>
    <cellStyle name="Calculation 9 3" xfId="4324"/>
    <cellStyle name="Calculation_Амортизация и налог на имущество 2012_01.11.11" xfId="4325"/>
    <cellStyle name="Check Cell" xfId="4326"/>
    <cellStyle name="Check Cell 2" xfId="4327"/>
    <cellStyle name="Check Cell 2 2" xfId="4328"/>
    <cellStyle name="Check Cell 2 3" xfId="4329"/>
    <cellStyle name="Check Cell 3" xfId="4330"/>
    <cellStyle name="Check Cell 4" xfId="4331"/>
    <cellStyle name="Check Cell 5" xfId="4332"/>
    <cellStyle name="Check Cell_Амортизация и налог на имущество 2012_01.11.11" xfId="4333"/>
    <cellStyle name="Column" xfId="4334"/>
    <cellStyle name="Column - half" xfId="4335"/>
    <cellStyle name="Column - half 2" xfId="4336"/>
    <cellStyle name="Column 2" xfId="4337"/>
    <cellStyle name="Column2" xfId="4338"/>
    <cellStyle name="Column2 2" xfId="4339"/>
    <cellStyle name="Column4_end" xfId="4340"/>
    <cellStyle name="ColumnHeading" xfId="4341"/>
    <cellStyle name="ColumnHeadings" xfId="4342"/>
    <cellStyle name="ColumnHeadings2" xfId="4343"/>
    <cellStyle name="Comma ," xfId="4344"/>
    <cellStyle name="Comma [0]" xfId="4345"/>
    <cellStyle name="Comma [0] 2" xfId="4346"/>
    <cellStyle name="Comma [0] 3" xfId="4347"/>
    <cellStyle name="Comma [0]_Acer" xfId="4348"/>
    <cellStyle name="Comma_Acer" xfId="4349"/>
    <cellStyle name="Comma0" xfId="4350"/>
    <cellStyle name="Comment" xfId="4351"/>
    <cellStyle name="CountryTitle" xfId="4352"/>
    <cellStyle name="Curren - Style2" xfId="4353"/>
    <cellStyle name="Currency [0]" xfId="4354"/>
    <cellStyle name="Currency [0] 2" xfId="4355"/>
    <cellStyle name="Currency [0] 3" xfId="4356"/>
    <cellStyle name="Currency [0]_Acer" xfId="4357"/>
    <cellStyle name="Currency 2" xfId="4358"/>
    <cellStyle name="Currency 2 2" xfId="4359"/>
    <cellStyle name="Currency 2 2 2" xfId="4360"/>
    <cellStyle name="Currency 2 2 2 2" xfId="4361"/>
    <cellStyle name="Currency 2 2 3" xfId="4362"/>
    <cellStyle name="Currency 2 3" xfId="4363"/>
    <cellStyle name="Currency 2 3 2" xfId="4364"/>
    <cellStyle name="Currency 2 4" xfId="4365"/>
    <cellStyle name="Currency_Acer" xfId="4366"/>
    <cellStyle name="Currency1" xfId="4367"/>
    <cellStyle name="Currency2" xfId="4368"/>
    <cellStyle name="Date" xfId="4369"/>
    <cellStyle name="Description" xfId="4370"/>
    <cellStyle name="Dezimal_Tabelle1" xfId="4371"/>
    <cellStyle name="Division" xfId="4372"/>
    <cellStyle name="Division 2" xfId="4373"/>
    <cellStyle name="Division 2 2" xfId="4374"/>
    <cellStyle name="Division 2 2 2" xfId="4375"/>
    <cellStyle name="Division 2 3" xfId="4376"/>
    <cellStyle name="Division 3" xfId="4377"/>
    <cellStyle name="Division 3 2" xfId="4378"/>
    <cellStyle name="Division 3 2 2" xfId="4379"/>
    <cellStyle name="Division 3 3" xfId="4380"/>
    <cellStyle name="Division 4" xfId="4381"/>
    <cellStyle name="Division 4 2" xfId="4382"/>
    <cellStyle name="Division 4 2 2" xfId="4383"/>
    <cellStyle name="Division 4 3" xfId="4384"/>
    <cellStyle name="Division 5" xfId="4385"/>
    <cellStyle name="Division 5 2" xfId="4386"/>
    <cellStyle name="Division 6" xfId="4387"/>
    <cellStyle name="Dollars" xfId="4388"/>
    <cellStyle name="Eingabe" xfId="4389"/>
    <cellStyle name="Eingabe 2" xfId="4390"/>
    <cellStyle name="Emphasis 1" xfId="4391"/>
    <cellStyle name="Emphasis 1 2" xfId="4392"/>
    <cellStyle name="Emphasis 2" xfId="4393"/>
    <cellStyle name="Emphasis 2 2" xfId="4394"/>
    <cellStyle name="Emphasis 3" xfId="4395"/>
    <cellStyle name="Emphasis 3 2" xfId="4396"/>
    <cellStyle name="Ergebnis" xfId="4397"/>
    <cellStyle name="Ergebnis 2" xfId="4398"/>
    <cellStyle name="Erklärender Text" xfId="4399"/>
    <cellStyle name="Euro" xfId="4400"/>
    <cellStyle name="Euro 2" xfId="4401"/>
    <cellStyle name="Euro 2 2" xfId="4402"/>
    <cellStyle name="Euro 2 3" xfId="4403"/>
    <cellStyle name="Euro 3" xfId="4404"/>
    <cellStyle name="Euro 4" xfId="4405"/>
    <cellStyle name="Euro 5" xfId="4406"/>
    <cellStyle name="Euro 6" xfId="4407"/>
    <cellStyle name="Excel Built-in Normal" xfId="4408"/>
    <cellStyle name="Excel Built-in Normal 2" xfId="4409"/>
    <cellStyle name="Excel Built-in Normal 3" xfId="4410"/>
    <cellStyle name="Excel Built-in Normal 4" xfId="4411"/>
    <cellStyle name="Explanatory Text" xfId="4412"/>
    <cellStyle name="Explanatory Text 2" xfId="4413"/>
    <cellStyle name="Explanatory Text 2 2" xfId="4414"/>
    <cellStyle name="Explanatory Text 2 3" xfId="4415"/>
    <cellStyle name="Explanatory Text 3" xfId="4416"/>
    <cellStyle name="Explanatory Text 4" xfId="4417"/>
    <cellStyle name="Explanatory Text 5" xfId="4418"/>
    <cellStyle name="FieldName" xfId="4419"/>
    <cellStyle name="FieldName 2" xfId="4420"/>
    <cellStyle name="Followed Hyperlink" xfId="4421"/>
    <cellStyle name="Footer" xfId="4422"/>
    <cellStyle name="Footer 2" xfId="4423"/>
    <cellStyle name="Footnote" xfId="4424"/>
    <cellStyle name="FS_Headings" xfId="4425"/>
    <cellStyle name="G&amp;V" xfId="4426"/>
    <cellStyle name="General" xfId="4427"/>
    <cellStyle name="Gilsans" xfId="4428"/>
    <cellStyle name="Gilsansl" xfId="4429"/>
    <cellStyle name="Good" xfId="4430"/>
    <cellStyle name="Good 2" xfId="4431"/>
    <cellStyle name="Good 2 2" xfId="4432"/>
    <cellStyle name="Good 2 3" xfId="4433"/>
    <cellStyle name="Good 3" xfId="4434"/>
    <cellStyle name="Good 4" xfId="4435"/>
    <cellStyle name="Good 5" xfId="4436"/>
    <cellStyle name="Good_Аренда квартир 2012 испр." xfId="4437"/>
    <cellStyle name="GP" xfId="4438"/>
    <cellStyle name="GP1" xfId="4439"/>
    <cellStyle name="Grey" xfId="4440"/>
    <cellStyle name="Gut" xfId="4441"/>
    <cellStyle name="Head" xfId="4442"/>
    <cellStyle name="Header TOP" xfId="4443"/>
    <cellStyle name="Header TOP 2" xfId="4444"/>
    <cellStyle name="Header1" xfId="4445"/>
    <cellStyle name="Header2" xfId="4446"/>
    <cellStyle name="Header2 2" xfId="4447"/>
    <cellStyle name="Header2 2 2" xfId="4448"/>
    <cellStyle name="Header2 2 2 2" xfId="4449"/>
    <cellStyle name="Header2 2 3" xfId="4450"/>
    <cellStyle name="Header2 3" xfId="4451"/>
    <cellStyle name="Header2 3 2" xfId="4452"/>
    <cellStyle name="Header2 3 2 2" xfId="4453"/>
    <cellStyle name="Header2 3 3" xfId="4454"/>
    <cellStyle name="Header2 4" xfId="4455"/>
    <cellStyle name="Header2 4 2" xfId="4456"/>
    <cellStyle name="Header2 4 2 2" xfId="4457"/>
    <cellStyle name="Header2 4 3" xfId="4458"/>
    <cellStyle name="Header2 5" xfId="4459"/>
    <cellStyle name="Header2 5 2" xfId="4460"/>
    <cellStyle name="Header2 6" xfId="4461"/>
    <cellStyle name="Heading" xfId="4462"/>
    <cellStyle name="Heading 1" xfId="4463"/>
    <cellStyle name="Heading 1 2" xfId="4464"/>
    <cellStyle name="Heading 1 2 2" xfId="4465"/>
    <cellStyle name="Heading 1 3" xfId="4466"/>
    <cellStyle name="Heading 1 4" xfId="4467"/>
    <cellStyle name="Heading 1 5" xfId="4468"/>
    <cellStyle name="Heading 1_Структурные изменения_3-4_кв_Утв_Вар_4" xfId="4469"/>
    <cellStyle name="Heading 2" xfId="4470"/>
    <cellStyle name="Heading 2 2" xfId="4471"/>
    <cellStyle name="Heading 2 2 2" xfId="4472"/>
    <cellStyle name="Heading 2 3" xfId="4473"/>
    <cellStyle name="Heading 2 4" xfId="4474"/>
    <cellStyle name="Heading 2 5" xfId="4475"/>
    <cellStyle name="Heading 2_Структурные изменения_3-4_кв_Утв_Вар_4" xfId="4476"/>
    <cellStyle name="Heading 3" xfId="4477"/>
    <cellStyle name="Heading 3 2" xfId="4478"/>
    <cellStyle name="Heading 3 2 2" xfId="4479"/>
    <cellStyle name="Heading 3 3" xfId="4480"/>
    <cellStyle name="Heading 3 4" xfId="4481"/>
    <cellStyle name="Heading 3 5" xfId="4482"/>
    <cellStyle name="Heading 3_Структурные изменения_3-4_кв_Утв_Вар_4" xfId="4483"/>
    <cellStyle name="Heading 4" xfId="4484"/>
    <cellStyle name="Heading 4 2" xfId="4485"/>
    <cellStyle name="Heading 4 2 2" xfId="4486"/>
    <cellStyle name="Heading 4 3" xfId="4487"/>
    <cellStyle name="Heading 4 4" xfId="4488"/>
    <cellStyle name="Heading 4 5" xfId="4489"/>
    <cellStyle name="Heading1" xfId="4490"/>
    <cellStyle name="Heading2" xfId="4491"/>
    <cellStyle name="Heading3" xfId="4492"/>
    <cellStyle name="Heading4" xfId="4493"/>
    <cellStyle name="Headings" xfId="4494"/>
    <cellStyle name="Headline I" xfId="4495"/>
    <cellStyle name="Headline II" xfId="4496"/>
    <cellStyle name="Hyperlink" xfId="4497"/>
    <cellStyle name="Input" xfId="4498"/>
    <cellStyle name="Input [yellow]" xfId="4499"/>
    <cellStyle name="Input [yellow] 2" xfId="4500"/>
    <cellStyle name="Input [yellow] 2 2" xfId="4501"/>
    <cellStyle name="Input [yellow] 2 2 2" xfId="4502"/>
    <cellStyle name="Input [yellow] 2 2 2 2" xfId="4503"/>
    <cellStyle name="Input [yellow] 2 2 2 2 2" xfId="4504"/>
    <cellStyle name="Input [yellow] 2 2 2 3" xfId="4505"/>
    <cellStyle name="Input [yellow] 2 2 2 3 2" xfId="4506"/>
    <cellStyle name="Input [yellow] 2 2 2 4" xfId="4507"/>
    <cellStyle name="Input [yellow] 2 2 2 4 2" xfId="4508"/>
    <cellStyle name="Input [yellow] 2 2 2 5" xfId="4509"/>
    <cellStyle name="Input [yellow] 2 2 3" xfId="4510"/>
    <cellStyle name="Input [yellow] 2 2 3 2" xfId="4511"/>
    <cellStyle name="Input [yellow] 2 2 4" xfId="4512"/>
    <cellStyle name="Input [yellow] 2 2 4 2" xfId="4513"/>
    <cellStyle name="Input [yellow] 2 2 5" xfId="4514"/>
    <cellStyle name="Input [yellow] 2 3" xfId="4515"/>
    <cellStyle name="Input [yellow] 2 3 2" xfId="4516"/>
    <cellStyle name="Input [yellow] 2 3 2 2" xfId="4517"/>
    <cellStyle name="Input [yellow] 2 3 3" xfId="4518"/>
    <cellStyle name="Input [yellow] 2 3 3 2" xfId="4519"/>
    <cellStyle name="Input [yellow] 2 3 4" xfId="4520"/>
    <cellStyle name="Input [yellow] 2 3 4 2" xfId="4521"/>
    <cellStyle name="Input [yellow] 2 3 5" xfId="4522"/>
    <cellStyle name="Input [yellow] 2 4" xfId="4523"/>
    <cellStyle name="Input [yellow] 2 4 2" xfId="4524"/>
    <cellStyle name="Input [yellow] 2 5" xfId="4525"/>
    <cellStyle name="Input [yellow] 2 6" xfId="4526"/>
    <cellStyle name="Input [yellow] 3" xfId="4527"/>
    <cellStyle name="Input [yellow] 3 2" xfId="4528"/>
    <cellStyle name="Input [yellow] 3 2 2" xfId="4529"/>
    <cellStyle name="Input [yellow] 3 3" xfId="4530"/>
    <cellStyle name="Input [yellow] 3 3 2" xfId="4531"/>
    <cellStyle name="Input [yellow] 3 4" xfId="4532"/>
    <cellStyle name="Input [yellow] 3 4 2" xfId="4533"/>
    <cellStyle name="Input [yellow] 3 5" xfId="4534"/>
    <cellStyle name="Input [yellow] 3 6" xfId="4535"/>
    <cellStyle name="Input [yellow] 4" xfId="4536"/>
    <cellStyle name="Input [yellow] 4 2" xfId="4537"/>
    <cellStyle name="Input [yellow] 4 2 2" xfId="4538"/>
    <cellStyle name="Input [yellow] 4 3" xfId="4539"/>
    <cellStyle name="Input [yellow] 4 3 2" xfId="4540"/>
    <cellStyle name="Input [yellow] 4 4" xfId="4541"/>
    <cellStyle name="Input [yellow] 4 4 2" xfId="4542"/>
    <cellStyle name="Input [yellow] 4 5" xfId="4543"/>
    <cellStyle name="Input [yellow] 5" xfId="4544"/>
    <cellStyle name="Input [yellow] 5 2" xfId="4545"/>
    <cellStyle name="Input [yellow] 6" xfId="4546"/>
    <cellStyle name="Input [yellow] 7" xfId="4547"/>
    <cellStyle name="Input 10" xfId="4548"/>
    <cellStyle name="Input 10 2" xfId="4549"/>
    <cellStyle name="Input 10 2 2" xfId="4550"/>
    <cellStyle name="Input 10 2 2 2" xfId="4551"/>
    <cellStyle name="Input 10 2 2 2 2" xfId="4552"/>
    <cellStyle name="Input 10 2 2 3" xfId="4553"/>
    <cellStyle name="Input 10 2 3" xfId="4554"/>
    <cellStyle name="Input 10 2 3 2" xfId="4555"/>
    <cellStyle name="Input 10 2 3 2 2" xfId="4556"/>
    <cellStyle name="Input 10 2 3 3" xfId="4557"/>
    <cellStyle name="Input 10 2 4" xfId="4558"/>
    <cellStyle name="Input 10 2 4 2" xfId="4559"/>
    <cellStyle name="Input 10 2 4 2 2" xfId="4560"/>
    <cellStyle name="Input 10 2 4 3" xfId="4561"/>
    <cellStyle name="Input 10 2 5" xfId="4562"/>
    <cellStyle name="Input 10 2 5 2" xfId="4563"/>
    <cellStyle name="Input 10 2 5 2 2" xfId="4564"/>
    <cellStyle name="Input 10 2 5 3" xfId="4565"/>
    <cellStyle name="Input 10 2 6" xfId="4566"/>
    <cellStyle name="Input 10 2 6 2" xfId="4567"/>
    <cellStyle name="Input 10 2 7" xfId="4568"/>
    <cellStyle name="Input 10 3" xfId="4569"/>
    <cellStyle name="Input 10 3 2" xfId="4570"/>
    <cellStyle name="Input 10 3 2 2" xfId="4571"/>
    <cellStyle name="Input 10 3 3" xfId="4572"/>
    <cellStyle name="Input 10 4" xfId="4573"/>
    <cellStyle name="Input 10 4 2" xfId="4574"/>
    <cellStyle name="Input 10 4 2 2" xfId="4575"/>
    <cellStyle name="Input 10 4 3" xfId="4576"/>
    <cellStyle name="Input 10 5" xfId="4577"/>
    <cellStyle name="Input 10 5 2" xfId="4578"/>
    <cellStyle name="Input 10 5 2 2" xfId="4579"/>
    <cellStyle name="Input 10 5 3" xfId="4580"/>
    <cellStyle name="Input 10 6" xfId="4581"/>
    <cellStyle name="Input 10 6 2" xfId="4582"/>
    <cellStyle name="Input 10 7" xfId="4583"/>
    <cellStyle name="Input 11" xfId="4584"/>
    <cellStyle name="Input 11 2" xfId="4585"/>
    <cellStyle name="Input 11 2 2" xfId="4586"/>
    <cellStyle name="Input 11 2 2 2" xfId="4587"/>
    <cellStyle name="Input 11 2 2 2 2" xfId="4588"/>
    <cellStyle name="Input 11 2 2 3" xfId="4589"/>
    <cellStyle name="Input 11 2 3" xfId="4590"/>
    <cellStyle name="Input 11 2 3 2" xfId="4591"/>
    <cellStyle name="Input 11 2 3 2 2" xfId="4592"/>
    <cellStyle name="Input 11 2 3 3" xfId="4593"/>
    <cellStyle name="Input 11 2 4" xfId="4594"/>
    <cellStyle name="Input 11 2 4 2" xfId="4595"/>
    <cellStyle name="Input 11 2 4 2 2" xfId="4596"/>
    <cellStyle name="Input 11 2 4 3" xfId="4597"/>
    <cellStyle name="Input 11 2 5" xfId="4598"/>
    <cellStyle name="Input 11 2 5 2" xfId="4599"/>
    <cellStyle name="Input 11 2 5 2 2" xfId="4600"/>
    <cellStyle name="Input 11 2 5 3" xfId="4601"/>
    <cellStyle name="Input 11 2 6" xfId="4602"/>
    <cellStyle name="Input 11 2 6 2" xfId="4603"/>
    <cellStyle name="Input 11 2 7" xfId="4604"/>
    <cellStyle name="Input 11 3" xfId="4605"/>
    <cellStyle name="Input 11 3 2" xfId="4606"/>
    <cellStyle name="Input 11 3 2 2" xfId="4607"/>
    <cellStyle name="Input 11 3 3" xfId="4608"/>
    <cellStyle name="Input 11 4" xfId="4609"/>
    <cellStyle name="Input 11 4 2" xfId="4610"/>
    <cellStyle name="Input 11 4 2 2" xfId="4611"/>
    <cellStyle name="Input 11 4 3" xfId="4612"/>
    <cellStyle name="Input 11 5" xfId="4613"/>
    <cellStyle name="Input 11 5 2" xfId="4614"/>
    <cellStyle name="Input 11 5 2 2" xfId="4615"/>
    <cellStyle name="Input 11 5 3" xfId="4616"/>
    <cellStyle name="Input 11 6" xfId="4617"/>
    <cellStyle name="Input 11 6 2" xfId="4618"/>
    <cellStyle name="Input 11 7" xfId="4619"/>
    <cellStyle name="Input 12" xfId="4620"/>
    <cellStyle name="Input 12 2" xfId="4621"/>
    <cellStyle name="Input 12 2 2" xfId="4622"/>
    <cellStyle name="Input 12 2 2 2" xfId="4623"/>
    <cellStyle name="Input 12 2 2 2 2" xfId="4624"/>
    <cellStyle name="Input 12 2 2 2 2 2" xfId="4625"/>
    <cellStyle name="Input 12 2 2 2 3" xfId="4626"/>
    <cellStyle name="Input 12 2 2 3" xfId="4627"/>
    <cellStyle name="Input 12 2 2 3 2" xfId="4628"/>
    <cellStyle name="Input 12 2 2 3 2 2" xfId="4629"/>
    <cellStyle name="Input 12 2 2 3 3" xfId="4630"/>
    <cellStyle name="Input 12 2 2 4" xfId="4631"/>
    <cellStyle name="Input 12 2 2 4 2" xfId="4632"/>
    <cellStyle name="Input 12 2 2 4 2 2" xfId="4633"/>
    <cellStyle name="Input 12 2 2 4 3" xfId="4634"/>
    <cellStyle name="Input 12 2 2 5" xfId="4635"/>
    <cellStyle name="Input 12 2 2 5 2" xfId="4636"/>
    <cellStyle name="Input 12 2 2 5 2 2" xfId="4637"/>
    <cellStyle name="Input 12 2 2 5 3" xfId="4638"/>
    <cellStyle name="Input 12 2 2 6" xfId="4639"/>
    <cellStyle name="Input 12 2 2 6 2" xfId="4640"/>
    <cellStyle name="Input 12 2 2 7" xfId="4641"/>
    <cellStyle name="Input 12 2 3" xfId="4642"/>
    <cellStyle name="Input 12 2 3 2" xfId="4643"/>
    <cellStyle name="Input 12 2 3 2 2" xfId="4644"/>
    <cellStyle name="Input 12 2 3 3" xfId="4645"/>
    <cellStyle name="Input 12 2 4" xfId="4646"/>
    <cellStyle name="Input 12 2 4 2" xfId="4647"/>
    <cellStyle name="Input 12 2 4 2 2" xfId="4648"/>
    <cellStyle name="Input 12 2 4 3" xfId="4649"/>
    <cellStyle name="Input 12 2 5" xfId="4650"/>
    <cellStyle name="Input 12 2 5 2" xfId="4651"/>
    <cellStyle name="Input 12 2 5 2 2" xfId="4652"/>
    <cellStyle name="Input 12 2 5 3" xfId="4653"/>
    <cellStyle name="Input 12 2 6" xfId="4654"/>
    <cellStyle name="Input 12 2 6 2" xfId="4655"/>
    <cellStyle name="Input 12 2 7" xfId="4656"/>
    <cellStyle name="Input 12 3" xfId="4657"/>
    <cellStyle name="Input 12 3 2" xfId="4658"/>
    <cellStyle name="Input 12 3 2 2" xfId="4659"/>
    <cellStyle name="Input 12 3 2 2 2" xfId="4660"/>
    <cellStyle name="Input 12 3 2 3" xfId="4661"/>
    <cellStyle name="Input 12 3 3" xfId="4662"/>
    <cellStyle name="Input 12 3 3 2" xfId="4663"/>
    <cellStyle name="Input 12 3 3 2 2" xfId="4664"/>
    <cellStyle name="Input 12 3 3 3" xfId="4665"/>
    <cellStyle name="Input 12 3 4" xfId="4666"/>
    <cellStyle name="Input 12 3 4 2" xfId="4667"/>
    <cellStyle name="Input 12 3 4 2 2" xfId="4668"/>
    <cellStyle name="Input 12 3 4 3" xfId="4669"/>
    <cellStyle name="Input 12 3 5" xfId="4670"/>
    <cellStyle name="Input 12 3 5 2" xfId="4671"/>
    <cellStyle name="Input 12 3 5 2 2" xfId="4672"/>
    <cellStyle name="Input 12 3 5 3" xfId="4673"/>
    <cellStyle name="Input 12 3 6" xfId="4674"/>
    <cellStyle name="Input 12 3 6 2" xfId="4675"/>
    <cellStyle name="Input 12 3 7" xfId="4676"/>
    <cellStyle name="Input 12 4" xfId="4677"/>
    <cellStyle name="Input 12 4 2" xfId="4678"/>
    <cellStyle name="Input 12 4 2 2" xfId="4679"/>
    <cellStyle name="Input 12 4 3" xfId="4680"/>
    <cellStyle name="Input 12 5" xfId="4681"/>
    <cellStyle name="Input 12 5 2" xfId="4682"/>
    <cellStyle name="Input 12 5 2 2" xfId="4683"/>
    <cellStyle name="Input 12 5 3" xfId="4684"/>
    <cellStyle name="Input 12 6" xfId="4685"/>
    <cellStyle name="Input 12 6 2" xfId="4686"/>
    <cellStyle name="Input 12 6 2 2" xfId="4687"/>
    <cellStyle name="Input 12 6 3" xfId="4688"/>
    <cellStyle name="Input 12 7" xfId="4689"/>
    <cellStyle name="Input 12 7 2" xfId="4690"/>
    <cellStyle name="Input 12 8" xfId="4691"/>
    <cellStyle name="Input 13" xfId="4692"/>
    <cellStyle name="Input 13 2" xfId="4693"/>
    <cellStyle name="Input 13 2 2" xfId="4694"/>
    <cellStyle name="Input 13 2 2 2" xfId="4695"/>
    <cellStyle name="Input 13 2 2 2 2" xfId="4696"/>
    <cellStyle name="Input 13 2 2 2 2 2" xfId="4697"/>
    <cellStyle name="Input 13 2 2 2 3" xfId="4698"/>
    <cellStyle name="Input 13 2 2 3" xfId="4699"/>
    <cellStyle name="Input 13 2 2 3 2" xfId="4700"/>
    <cellStyle name="Input 13 2 2 3 2 2" xfId="4701"/>
    <cellStyle name="Input 13 2 2 3 3" xfId="4702"/>
    <cellStyle name="Input 13 2 2 4" xfId="4703"/>
    <cellStyle name="Input 13 2 2 4 2" xfId="4704"/>
    <cellStyle name="Input 13 2 2 4 2 2" xfId="4705"/>
    <cellStyle name="Input 13 2 2 4 3" xfId="4706"/>
    <cellStyle name="Input 13 2 2 5" xfId="4707"/>
    <cellStyle name="Input 13 2 2 5 2" xfId="4708"/>
    <cellStyle name="Input 13 2 2 5 2 2" xfId="4709"/>
    <cellStyle name="Input 13 2 2 5 3" xfId="4710"/>
    <cellStyle name="Input 13 2 2 6" xfId="4711"/>
    <cellStyle name="Input 13 2 2 6 2" xfId="4712"/>
    <cellStyle name="Input 13 2 2 7" xfId="4713"/>
    <cellStyle name="Input 13 2 3" xfId="4714"/>
    <cellStyle name="Input 13 2 3 2" xfId="4715"/>
    <cellStyle name="Input 13 2 3 2 2" xfId="4716"/>
    <cellStyle name="Input 13 2 3 3" xfId="4717"/>
    <cellStyle name="Input 13 2 4" xfId="4718"/>
    <cellStyle name="Input 13 2 4 2" xfId="4719"/>
    <cellStyle name="Input 13 2 4 2 2" xfId="4720"/>
    <cellStyle name="Input 13 2 4 3" xfId="4721"/>
    <cellStyle name="Input 13 2 5" xfId="4722"/>
    <cellStyle name="Input 13 2 5 2" xfId="4723"/>
    <cellStyle name="Input 13 2 5 2 2" xfId="4724"/>
    <cellStyle name="Input 13 2 5 3" xfId="4725"/>
    <cellStyle name="Input 13 2 6" xfId="4726"/>
    <cellStyle name="Input 13 2 6 2" xfId="4727"/>
    <cellStyle name="Input 13 2 7" xfId="4728"/>
    <cellStyle name="Input 13 3" xfId="4729"/>
    <cellStyle name="Input 13 3 2" xfId="4730"/>
    <cellStyle name="Input 13 3 2 2" xfId="4731"/>
    <cellStyle name="Input 13 3 2 2 2" xfId="4732"/>
    <cellStyle name="Input 13 3 2 3" xfId="4733"/>
    <cellStyle name="Input 13 3 3" xfId="4734"/>
    <cellStyle name="Input 13 3 3 2" xfId="4735"/>
    <cellStyle name="Input 13 3 3 2 2" xfId="4736"/>
    <cellStyle name="Input 13 3 3 3" xfId="4737"/>
    <cellStyle name="Input 13 3 4" xfId="4738"/>
    <cellStyle name="Input 13 3 4 2" xfId="4739"/>
    <cellStyle name="Input 13 3 4 2 2" xfId="4740"/>
    <cellStyle name="Input 13 3 4 3" xfId="4741"/>
    <cellStyle name="Input 13 3 5" xfId="4742"/>
    <cellStyle name="Input 13 3 5 2" xfId="4743"/>
    <cellStyle name="Input 13 3 5 2 2" xfId="4744"/>
    <cellStyle name="Input 13 3 5 3" xfId="4745"/>
    <cellStyle name="Input 13 3 6" xfId="4746"/>
    <cellStyle name="Input 13 3 6 2" xfId="4747"/>
    <cellStyle name="Input 13 3 7" xfId="4748"/>
    <cellStyle name="Input 13 4" xfId="4749"/>
    <cellStyle name="Input 13 4 2" xfId="4750"/>
    <cellStyle name="Input 13 4 2 2" xfId="4751"/>
    <cellStyle name="Input 13 4 3" xfId="4752"/>
    <cellStyle name="Input 13 5" xfId="4753"/>
    <cellStyle name="Input 13 5 2" xfId="4754"/>
    <cellStyle name="Input 13 5 2 2" xfId="4755"/>
    <cellStyle name="Input 13 5 3" xfId="4756"/>
    <cellStyle name="Input 13 6" xfId="4757"/>
    <cellStyle name="Input 13 6 2" xfId="4758"/>
    <cellStyle name="Input 13 6 2 2" xfId="4759"/>
    <cellStyle name="Input 13 6 3" xfId="4760"/>
    <cellStyle name="Input 13 7" xfId="4761"/>
    <cellStyle name="Input 13 7 2" xfId="4762"/>
    <cellStyle name="Input 13 8" xfId="4763"/>
    <cellStyle name="Input 14" xfId="4764"/>
    <cellStyle name="Input 14 2" xfId="4765"/>
    <cellStyle name="Input 14 2 2" xfId="4766"/>
    <cellStyle name="Input 14 2 2 2" xfId="4767"/>
    <cellStyle name="Input 14 2 2 2 2" xfId="4768"/>
    <cellStyle name="Input 14 2 2 2 2 2" xfId="4769"/>
    <cellStyle name="Input 14 2 2 2 3" xfId="4770"/>
    <cellStyle name="Input 14 2 2 3" xfId="4771"/>
    <cellStyle name="Input 14 2 2 3 2" xfId="4772"/>
    <cellStyle name="Input 14 2 2 3 2 2" xfId="4773"/>
    <cellStyle name="Input 14 2 2 3 3" xfId="4774"/>
    <cellStyle name="Input 14 2 2 4" xfId="4775"/>
    <cellStyle name="Input 14 2 2 4 2" xfId="4776"/>
    <cellStyle name="Input 14 2 2 4 2 2" xfId="4777"/>
    <cellStyle name="Input 14 2 2 4 3" xfId="4778"/>
    <cellStyle name="Input 14 2 2 5" xfId="4779"/>
    <cellStyle name="Input 14 2 2 5 2" xfId="4780"/>
    <cellStyle name="Input 14 2 2 5 2 2" xfId="4781"/>
    <cellStyle name="Input 14 2 2 5 3" xfId="4782"/>
    <cellStyle name="Input 14 2 2 6" xfId="4783"/>
    <cellStyle name="Input 14 2 2 6 2" xfId="4784"/>
    <cellStyle name="Input 14 2 2 7" xfId="4785"/>
    <cellStyle name="Input 14 2 3" xfId="4786"/>
    <cellStyle name="Input 14 2 3 2" xfId="4787"/>
    <cellStyle name="Input 14 2 3 2 2" xfId="4788"/>
    <cellStyle name="Input 14 2 3 3" xfId="4789"/>
    <cellStyle name="Input 14 2 4" xfId="4790"/>
    <cellStyle name="Input 14 2 4 2" xfId="4791"/>
    <cellStyle name="Input 14 2 4 2 2" xfId="4792"/>
    <cellStyle name="Input 14 2 4 3" xfId="4793"/>
    <cellStyle name="Input 14 2 5" xfId="4794"/>
    <cellStyle name="Input 14 2 5 2" xfId="4795"/>
    <cellStyle name="Input 14 2 5 2 2" xfId="4796"/>
    <cellStyle name="Input 14 2 5 3" xfId="4797"/>
    <cellStyle name="Input 14 2 6" xfId="4798"/>
    <cellStyle name="Input 14 2 6 2" xfId="4799"/>
    <cellStyle name="Input 14 2 7" xfId="4800"/>
    <cellStyle name="Input 14 3" xfId="4801"/>
    <cellStyle name="Input 14 3 2" xfId="4802"/>
    <cellStyle name="Input 14 3 2 2" xfId="4803"/>
    <cellStyle name="Input 14 3 2 2 2" xfId="4804"/>
    <cellStyle name="Input 14 3 2 3" xfId="4805"/>
    <cellStyle name="Input 14 3 3" xfId="4806"/>
    <cellStyle name="Input 14 3 3 2" xfId="4807"/>
    <cellStyle name="Input 14 3 3 2 2" xfId="4808"/>
    <cellStyle name="Input 14 3 3 3" xfId="4809"/>
    <cellStyle name="Input 14 3 4" xfId="4810"/>
    <cellStyle name="Input 14 3 4 2" xfId="4811"/>
    <cellStyle name="Input 14 3 4 2 2" xfId="4812"/>
    <cellStyle name="Input 14 3 4 3" xfId="4813"/>
    <cellStyle name="Input 14 3 5" xfId="4814"/>
    <cellStyle name="Input 14 3 5 2" xfId="4815"/>
    <cellStyle name="Input 14 3 5 2 2" xfId="4816"/>
    <cellStyle name="Input 14 3 5 3" xfId="4817"/>
    <cellStyle name="Input 14 3 6" xfId="4818"/>
    <cellStyle name="Input 14 3 6 2" xfId="4819"/>
    <cellStyle name="Input 14 3 7" xfId="4820"/>
    <cellStyle name="Input 14 4" xfId="4821"/>
    <cellStyle name="Input 14 4 2" xfId="4822"/>
    <cellStyle name="Input 14 4 2 2" xfId="4823"/>
    <cellStyle name="Input 14 4 3" xfId="4824"/>
    <cellStyle name="Input 14 5" xfId="4825"/>
    <cellStyle name="Input 14 5 2" xfId="4826"/>
    <cellStyle name="Input 14 5 2 2" xfId="4827"/>
    <cellStyle name="Input 14 5 3" xfId="4828"/>
    <cellStyle name="Input 14 6" xfId="4829"/>
    <cellStyle name="Input 14 6 2" xfId="4830"/>
    <cellStyle name="Input 14 6 2 2" xfId="4831"/>
    <cellStyle name="Input 14 6 3" xfId="4832"/>
    <cellStyle name="Input 14 7" xfId="4833"/>
    <cellStyle name="Input 14 7 2" xfId="4834"/>
    <cellStyle name="Input 14 8" xfId="4835"/>
    <cellStyle name="Input 15" xfId="4836"/>
    <cellStyle name="Input 15 2" xfId="4837"/>
    <cellStyle name="Input 15 2 2" xfId="4838"/>
    <cellStyle name="Input 15 2 2 2" xfId="4839"/>
    <cellStyle name="Input 15 2 2 2 2" xfId="4840"/>
    <cellStyle name="Input 15 2 2 2 2 2" xfId="4841"/>
    <cellStyle name="Input 15 2 2 2 3" xfId="4842"/>
    <cellStyle name="Input 15 2 2 3" xfId="4843"/>
    <cellStyle name="Input 15 2 2 3 2" xfId="4844"/>
    <cellStyle name="Input 15 2 2 3 2 2" xfId="4845"/>
    <cellStyle name="Input 15 2 2 3 3" xfId="4846"/>
    <cellStyle name="Input 15 2 2 4" xfId="4847"/>
    <cellStyle name="Input 15 2 2 4 2" xfId="4848"/>
    <cellStyle name="Input 15 2 2 4 2 2" xfId="4849"/>
    <cellStyle name="Input 15 2 2 4 3" xfId="4850"/>
    <cellStyle name="Input 15 2 2 5" xfId="4851"/>
    <cellStyle name="Input 15 2 2 5 2" xfId="4852"/>
    <cellStyle name="Input 15 2 2 5 2 2" xfId="4853"/>
    <cellStyle name="Input 15 2 2 5 3" xfId="4854"/>
    <cellStyle name="Input 15 2 2 6" xfId="4855"/>
    <cellStyle name="Input 15 2 2 6 2" xfId="4856"/>
    <cellStyle name="Input 15 2 2 7" xfId="4857"/>
    <cellStyle name="Input 15 2 3" xfId="4858"/>
    <cellStyle name="Input 15 2 3 2" xfId="4859"/>
    <cellStyle name="Input 15 2 3 2 2" xfId="4860"/>
    <cellStyle name="Input 15 2 3 3" xfId="4861"/>
    <cellStyle name="Input 15 2 4" xfId="4862"/>
    <cellStyle name="Input 15 2 4 2" xfId="4863"/>
    <cellStyle name="Input 15 2 4 2 2" xfId="4864"/>
    <cellStyle name="Input 15 2 4 3" xfId="4865"/>
    <cellStyle name="Input 15 2 5" xfId="4866"/>
    <cellStyle name="Input 15 2 5 2" xfId="4867"/>
    <cellStyle name="Input 15 2 5 2 2" xfId="4868"/>
    <cellStyle name="Input 15 2 5 3" xfId="4869"/>
    <cellStyle name="Input 15 2 6" xfId="4870"/>
    <cellStyle name="Input 15 2 6 2" xfId="4871"/>
    <cellStyle name="Input 15 2 7" xfId="4872"/>
    <cellStyle name="Input 15 3" xfId="4873"/>
    <cellStyle name="Input 15 3 2" xfId="4874"/>
    <cellStyle name="Input 15 3 2 2" xfId="4875"/>
    <cellStyle name="Input 15 3 2 2 2" xfId="4876"/>
    <cellStyle name="Input 15 3 2 3" xfId="4877"/>
    <cellStyle name="Input 15 3 3" xfId="4878"/>
    <cellStyle name="Input 15 3 3 2" xfId="4879"/>
    <cellStyle name="Input 15 3 3 2 2" xfId="4880"/>
    <cellStyle name="Input 15 3 3 3" xfId="4881"/>
    <cellStyle name="Input 15 3 4" xfId="4882"/>
    <cellStyle name="Input 15 3 4 2" xfId="4883"/>
    <cellStyle name="Input 15 3 4 2 2" xfId="4884"/>
    <cellStyle name="Input 15 3 4 3" xfId="4885"/>
    <cellStyle name="Input 15 3 5" xfId="4886"/>
    <cellStyle name="Input 15 3 5 2" xfId="4887"/>
    <cellStyle name="Input 15 3 5 2 2" xfId="4888"/>
    <cellStyle name="Input 15 3 5 3" xfId="4889"/>
    <cellStyle name="Input 15 3 6" xfId="4890"/>
    <cellStyle name="Input 15 3 6 2" xfId="4891"/>
    <cellStyle name="Input 15 3 7" xfId="4892"/>
    <cellStyle name="Input 15 4" xfId="4893"/>
    <cellStyle name="Input 15 4 2" xfId="4894"/>
    <cellStyle name="Input 15 4 2 2" xfId="4895"/>
    <cellStyle name="Input 15 4 3" xfId="4896"/>
    <cellStyle name="Input 15 5" xfId="4897"/>
    <cellStyle name="Input 15 5 2" xfId="4898"/>
    <cellStyle name="Input 15 5 2 2" xfId="4899"/>
    <cellStyle name="Input 15 5 3" xfId="4900"/>
    <cellStyle name="Input 15 6" xfId="4901"/>
    <cellStyle name="Input 15 6 2" xfId="4902"/>
    <cellStyle name="Input 15 6 2 2" xfId="4903"/>
    <cellStyle name="Input 15 6 3" xfId="4904"/>
    <cellStyle name="Input 15 7" xfId="4905"/>
    <cellStyle name="Input 15 7 2" xfId="4906"/>
    <cellStyle name="Input 15 8" xfId="4907"/>
    <cellStyle name="Input 16" xfId="4908"/>
    <cellStyle name="Input 16 2" xfId="4909"/>
    <cellStyle name="Input 16 2 2" xfId="4910"/>
    <cellStyle name="Input 16 2 2 2" xfId="4911"/>
    <cellStyle name="Input 16 2 2 2 2" xfId="4912"/>
    <cellStyle name="Input 16 2 2 2 2 2" xfId="4913"/>
    <cellStyle name="Input 16 2 2 2 3" xfId="4914"/>
    <cellStyle name="Input 16 2 2 3" xfId="4915"/>
    <cellStyle name="Input 16 2 2 3 2" xfId="4916"/>
    <cellStyle name="Input 16 2 2 3 2 2" xfId="4917"/>
    <cellStyle name="Input 16 2 2 3 3" xfId="4918"/>
    <cellStyle name="Input 16 2 2 4" xfId="4919"/>
    <cellStyle name="Input 16 2 2 4 2" xfId="4920"/>
    <cellStyle name="Input 16 2 2 4 2 2" xfId="4921"/>
    <cellStyle name="Input 16 2 2 4 3" xfId="4922"/>
    <cellStyle name="Input 16 2 2 5" xfId="4923"/>
    <cellStyle name="Input 16 2 2 5 2" xfId="4924"/>
    <cellStyle name="Input 16 2 2 5 2 2" xfId="4925"/>
    <cellStyle name="Input 16 2 2 5 3" xfId="4926"/>
    <cellStyle name="Input 16 2 2 6" xfId="4927"/>
    <cellStyle name="Input 16 2 2 6 2" xfId="4928"/>
    <cellStyle name="Input 16 2 2 7" xfId="4929"/>
    <cellStyle name="Input 16 2 3" xfId="4930"/>
    <cellStyle name="Input 16 2 3 2" xfId="4931"/>
    <cellStyle name="Input 16 2 3 2 2" xfId="4932"/>
    <cellStyle name="Input 16 2 3 3" xfId="4933"/>
    <cellStyle name="Input 16 2 4" xfId="4934"/>
    <cellStyle name="Input 16 2 4 2" xfId="4935"/>
    <cellStyle name="Input 16 2 4 2 2" xfId="4936"/>
    <cellStyle name="Input 16 2 4 3" xfId="4937"/>
    <cellStyle name="Input 16 2 5" xfId="4938"/>
    <cellStyle name="Input 16 2 5 2" xfId="4939"/>
    <cellStyle name="Input 16 2 5 2 2" xfId="4940"/>
    <cellStyle name="Input 16 2 5 3" xfId="4941"/>
    <cellStyle name="Input 16 2 6" xfId="4942"/>
    <cellStyle name="Input 16 2 6 2" xfId="4943"/>
    <cellStyle name="Input 16 2 7" xfId="4944"/>
    <cellStyle name="Input 16 3" xfId="4945"/>
    <cellStyle name="Input 16 3 2" xfId="4946"/>
    <cellStyle name="Input 16 3 2 2" xfId="4947"/>
    <cellStyle name="Input 16 3 2 2 2" xfId="4948"/>
    <cellStyle name="Input 16 3 2 3" xfId="4949"/>
    <cellStyle name="Input 16 3 3" xfId="4950"/>
    <cellStyle name="Input 16 3 3 2" xfId="4951"/>
    <cellStyle name="Input 16 3 3 2 2" xfId="4952"/>
    <cellStyle name="Input 16 3 3 3" xfId="4953"/>
    <cellStyle name="Input 16 3 4" xfId="4954"/>
    <cellStyle name="Input 16 3 4 2" xfId="4955"/>
    <cellStyle name="Input 16 3 4 2 2" xfId="4956"/>
    <cellStyle name="Input 16 3 4 3" xfId="4957"/>
    <cellStyle name="Input 16 3 5" xfId="4958"/>
    <cellStyle name="Input 16 3 5 2" xfId="4959"/>
    <cellStyle name="Input 16 3 5 2 2" xfId="4960"/>
    <cellStyle name="Input 16 3 5 3" xfId="4961"/>
    <cellStyle name="Input 16 3 6" xfId="4962"/>
    <cellStyle name="Input 16 3 6 2" xfId="4963"/>
    <cellStyle name="Input 16 3 7" xfId="4964"/>
    <cellStyle name="Input 16 4" xfId="4965"/>
    <cellStyle name="Input 16 4 2" xfId="4966"/>
    <cellStyle name="Input 16 4 2 2" xfId="4967"/>
    <cellStyle name="Input 16 4 3" xfId="4968"/>
    <cellStyle name="Input 16 5" xfId="4969"/>
    <cellStyle name="Input 16 5 2" xfId="4970"/>
    <cellStyle name="Input 16 5 2 2" xfId="4971"/>
    <cellStyle name="Input 16 5 3" xfId="4972"/>
    <cellStyle name="Input 16 6" xfId="4973"/>
    <cellStyle name="Input 16 6 2" xfId="4974"/>
    <cellStyle name="Input 16 6 2 2" xfId="4975"/>
    <cellStyle name="Input 16 6 3" xfId="4976"/>
    <cellStyle name="Input 16 7" xfId="4977"/>
    <cellStyle name="Input 16 7 2" xfId="4978"/>
    <cellStyle name="Input 16 8" xfId="4979"/>
    <cellStyle name="Input 17" xfId="4980"/>
    <cellStyle name="Input 17 2" xfId="4981"/>
    <cellStyle name="Input 17 2 2" xfId="4982"/>
    <cellStyle name="Input 17 2 2 2" xfId="4983"/>
    <cellStyle name="Input 17 2 2 2 2" xfId="4984"/>
    <cellStyle name="Input 17 2 2 2 2 2" xfId="4985"/>
    <cellStyle name="Input 17 2 2 2 3" xfId="4986"/>
    <cellStyle name="Input 17 2 2 3" xfId="4987"/>
    <cellStyle name="Input 17 2 2 3 2" xfId="4988"/>
    <cellStyle name="Input 17 2 2 3 2 2" xfId="4989"/>
    <cellStyle name="Input 17 2 2 3 3" xfId="4990"/>
    <cellStyle name="Input 17 2 2 4" xfId="4991"/>
    <cellStyle name="Input 17 2 2 4 2" xfId="4992"/>
    <cellStyle name="Input 17 2 2 4 2 2" xfId="4993"/>
    <cellStyle name="Input 17 2 2 4 3" xfId="4994"/>
    <cellStyle name="Input 17 2 2 5" xfId="4995"/>
    <cellStyle name="Input 17 2 2 5 2" xfId="4996"/>
    <cellStyle name="Input 17 2 2 5 2 2" xfId="4997"/>
    <cellStyle name="Input 17 2 2 5 3" xfId="4998"/>
    <cellStyle name="Input 17 2 2 6" xfId="4999"/>
    <cellStyle name="Input 17 2 2 6 2" xfId="5000"/>
    <cellStyle name="Input 17 2 2 7" xfId="5001"/>
    <cellStyle name="Input 17 2 3" xfId="5002"/>
    <cellStyle name="Input 17 2 3 2" xfId="5003"/>
    <cellStyle name="Input 17 2 3 2 2" xfId="5004"/>
    <cellStyle name="Input 17 2 3 3" xfId="5005"/>
    <cellStyle name="Input 17 2 4" xfId="5006"/>
    <cellStyle name="Input 17 2 4 2" xfId="5007"/>
    <cellStyle name="Input 17 2 4 2 2" xfId="5008"/>
    <cellStyle name="Input 17 2 4 3" xfId="5009"/>
    <cellStyle name="Input 17 2 5" xfId="5010"/>
    <cellStyle name="Input 17 2 5 2" xfId="5011"/>
    <cellStyle name="Input 17 2 5 2 2" xfId="5012"/>
    <cellStyle name="Input 17 2 5 3" xfId="5013"/>
    <cellStyle name="Input 17 2 6" xfId="5014"/>
    <cellStyle name="Input 17 2 6 2" xfId="5015"/>
    <cellStyle name="Input 17 2 7" xfId="5016"/>
    <cellStyle name="Input 17 3" xfId="5017"/>
    <cellStyle name="Input 17 3 2" xfId="5018"/>
    <cellStyle name="Input 17 3 2 2" xfId="5019"/>
    <cellStyle name="Input 17 3 2 2 2" xfId="5020"/>
    <cellStyle name="Input 17 3 2 3" xfId="5021"/>
    <cellStyle name="Input 17 3 3" xfId="5022"/>
    <cellStyle name="Input 17 3 3 2" xfId="5023"/>
    <cellStyle name="Input 17 3 3 2 2" xfId="5024"/>
    <cellStyle name="Input 17 3 3 3" xfId="5025"/>
    <cellStyle name="Input 17 3 4" xfId="5026"/>
    <cellStyle name="Input 17 3 4 2" xfId="5027"/>
    <cellStyle name="Input 17 3 4 2 2" xfId="5028"/>
    <cellStyle name="Input 17 3 4 3" xfId="5029"/>
    <cellStyle name="Input 17 3 5" xfId="5030"/>
    <cellStyle name="Input 17 3 5 2" xfId="5031"/>
    <cellStyle name="Input 17 3 5 2 2" xfId="5032"/>
    <cellStyle name="Input 17 3 5 3" xfId="5033"/>
    <cellStyle name="Input 17 3 6" xfId="5034"/>
    <cellStyle name="Input 17 3 6 2" xfId="5035"/>
    <cellStyle name="Input 17 3 7" xfId="5036"/>
    <cellStyle name="Input 17 4" xfId="5037"/>
    <cellStyle name="Input 17 4 2" xfId="5038"/>
    <cellStyle name="Input 17 4 2 2" xfId="5039"/>
    <cellStyle name="Input 17 4 3" xfId="5040"/>
    <cellStyle name="Input 17 5" xfId="5041"/>
    <cellStyle name="Input 17 5 2" xfId="5042"/>
    <cellStyle name="Input 17 5 2 2" xfId="5043"/>
    <cellStyle name="Input 17 5 3" xfId="5044"/>
    <cellStyle name="Input 17 6" xfId="5045"/>
    <cellStyle name="Input 17 6 2" xfId="5046"/>
    <cellStyle name="Input 17 6 2 2" xfId="5047"/>
    <cellStyle name="Input 17 6 3" xfId="5048"/>
    <cellStyle name="Input 17 7" xfId="5049"/>
    <cellStyle name="Input 17 7 2" xfId="5050"/>
    <cellStyle name="Input 17 8" xfId="5051"/>
    <cellStyle name="Input 18" xfId="5052"/>
    <cellStyle name="Input 18 2" xfId="5053"/>
    <cellStyle name="Input 18 2 2" xfId="5054"/>
    <cellStyle name="Input 18 2 2 2" xfId="5055"/>
    <cellStyle name="Input 18 2 2 2 2" xfId="5056"/>
    <cellStyle name="Input 18 2 2 2 2 2" xfId="5057"/>
    <cellStyle name="Input 18 2 2 2 3" xfId="5058"/>
    <cellStyle name="Input 18 2 2 3" xfId="5059"/>
    <cellStyle name="Input 18 2 2 3 2" xfId="5060"/>
    <cellStyle name="Input 18 2 2 3 2 2" xfId="5061"/>
    <cellStyle name="Input 18 2 2 3 3" xfId="5062"/>
    <cellStyle name="Input 18 2 2 4" xfId="5063"/>
    <cellStyle name="Input 18 2 2 4 2" xfId="5064"/>
    <cellStyle name="Input 18 2 2 4 2 2" xfId="5065"/>
    <cellStyle name="Input 18 2 2 4 3" xfId="5066"/>
    <cellStyle name="Input 18 2 2 5" xfId="5067"/>
    <cellStyle name="Input 18 2 2 5 2" xfId="5068"/>
    <cellStyle name="Input 18 2 2 5 2 2" xfId="5069"/>
    <cellStyle name="Input 18 2 2 5 3" xfId="5070"/>
    <cellStyle name="Input 18 2 2 6" xfId="5071"/>
    <cellStyle name="Input 18 2 2 6 2" xfId="5072"/>
    <cellStyle name="Input 18 2 2 7" xfId="5073"/>
    <cellStyle name="Input 18 2 3" xfId="5074"/>
    <cellStyle name="Input 18 2 3 2" xfId="5075"/>
    <cellStyle name="Input 18 2 3 2 2" xfId="5076"/>
    <cellStyle name="Input 18 2 3 3" xfId="5077"/>
    <cellStyle name="Input 18 2 4" xfId="5078"/>
    <cellStyle name="Input 18 2 4 2" xfId="5079"/>
    <cellStyle name="Input 18 2 4 2 2" xfId="5080"/>
    <cellStyle name="Input 18 2 4 3" xfId="5081"/>
    <cellStyle name="Input 18 2 5" xfId="5082"/>
    <cellStyle name="Input 18 2 5 2" xfId="5083"/>
    <cellStyle name="Input 18 2 5 2 2" xfId="5084"/>
    <cellStyle name="Input 18 2 5 3" xfId="5085"/>
    <cellStyle name="Input 18 2 6" xfId="5086"/>
    <cellStyle name="Input 18 2 6 2" xfId="5087"/>
    <cellStyle name="Input 18 2 7" xfId="5088"/>
    <cellStyle name="Input 18 3" xfId="5089"/>
    <cellStyle name="Input 18 3 2" xfId="5090"/>
    <cellStyle name="Input 18 3 2 2" xfId="5091"/>
    <cellStyle name="Input 18 3 2 2 2" xfId="5092"/>
    <cellStyle name="Input 18 3 2 3" xfId="5093"/>
    <cellStyle name="Input 18 3 3" xfId="5094"/>
    <cellStyle name="Input 18 3 3 2" xfId="5095"/>
    <cellStyle name="Input 18 3 3 2 2" xfId="5096"/>
    <cellStyle name="Input 18 3 3 3" xfId="5097"/>
    <cellStyle name="Input 18 3 4" xfId="5098"/>
    <cellStyle name="Input 18 3 4 2" xfId="5099"/>
    <cellStyle name="Input 18 3 4 2 2" xfId="5100"/>
    <cellStyle name="Input 18 3 4 3" xfId="5101"/>
    <cellStyle name="Input 18 3 5" xfId="5102"/>
    <cellStyle name="Input 18 3 5 2" xfId="5103"/>
    <cellStyle name="Input 18 3 5 2 2" xfId="5104"/>
    <cellStyle name="Input 18 3 5 3" xfId="5105"/>
    <cellStyle name="Input 18 3 6" xfId="5106"/>
    <cellStyle name="Input 18 3 6 2" xfId="5107"/>
    <cellStyle name="Input 18 3 7" xfId="5108"/>
    <cellStyle name="Input 18 4" xfId="5109"/>
    <cellStyle name="Input 18 4 2" xfId="5110"/>
    <cellStyle name="Input 18 4 2 2" xfId="5111"/>
    <cellStyle name="Input 18 4 3" xfId="5112"/>
    <cellStyle name="Input 18 5" xfId="5113"/>
    <cellStyle name="Input 18 5 2" xfId="5114"/>
    <cellStyle name="Input 18 5 2 2" xfId="5115"/>
    <cellStyle name="Input 18 5 3" xfId="5116"/>
    <cellStyle name="Input 18 6" xfId="5117"/>
    <cellStyle name="Input 18 6 2" xfId="5118"/>
    <cellStyle name="Input 18 6 2 2" xfId="5119"/>
    <cellStyle name="Input 18 6 3" xfId="5120"/>
    <cellStyle name="Input 18 7" xfId="5121"/>
    <cellStyle name="Input 18 7 2" xfId="5122"/>
    <cellStyle name="Input 18 8" xfId="5123"/>
    <cellStyle name="Input 19" xfId="5124"/>
    <cellStyle name="Input 19 2" xfId="5125"/>
    <cellStyle name="Input 19 2 2" xfId="5126"/>
    <cellStyle name="Input 19 2 2 2" xfId="5127"/>
    <cellStyle name="Input 19 2 2 2 2" xfId="5128"/>
    <cellStyle name="Input 19 2 2 2 2 2" xfId="5129"/>
    <cellStyle name="Input 19 2 2 2 3" xfId="5130"/>
    <cellStyle name="Input 19 2 2 3" xfId="5131"/>
    <cellStyle name="Input 19 2 2 3 2" xfId="5132"/>
    <cellStyle name="Input 19 2 2 3 2 2" xfId="5133"/>
    <cellStyle name="Input 19 2 2 3 3" xfId="5134"/>
    <cellStyle name="Input 19 2 2 4" xfId="5135"/>
    <cellStyle name="Input 19 2 2 4 2" xfId="5136"/>
    <cellStyle name="Input 19 2 2 4 2 2" xfId="5137"/>
    <cellStyle name="Input 19 2 2 4 3" xfId="5138"/>
    <cellStyle name="Input 19 2 2 5" xfId="5139"/>
    <cellStyle name="Input 19 2 2 5 2" xfId="5140"/>
    <cellStyle name="Input 19 2 2 5 2 2" xfId="5141"/>
    <cellStyle name="Input 19 2 2 5 3" xfId="5142"/>
    <cellStyle name="Input 19 2 2 6" xfId="5143"/>
    <cellStyle name="Input 19 2 2 6 2" xfId="5144"/>
    <cellStyle name="Input 19 2 2 7" xfId="5145"/>
    <cellStyle name="Input 19 2 3" xfId="5146"/>
    <cellStyle name="Input 19 2 3 2" xfId="5147"/>
    <cellStyle name="Input 19 2 3 2 2" xfId="5148"/>
    <cellStyle name="Input 19 2 3 3" xfId="5149"/>
    <cellStyle name="Input 19 2 4" xfId="5150"/>
    <cellStyle name="Input 19 2 4 2" xfId="5151"/>
    <cellStyle name="Input 19 2 4 2 2" xfId="5152"/>
    <cellStyle name="Input 19 2 4 3" xfId="5153"/>
    <cellStyle name="Input 19 2 5" xfId="5154"/>
    <cellStyle name="Input 19 2 5 2" xfId="5155"/>
    <cellStyle name="Input 19 2 5 2 2" xfId="5156"/>
    <cellStyle name="Input 19 2 5 3" xfId="5157"/>
    <cellStyle name="Input 19 2 6" xfId="5158"/>
    <cellStyle name="Input 19 2 6 2" xfId="5159"/>
    <cellStyle name="Input 19 2 7" xfId="5160"/>
    <cellStyle name="Input 19 3" xfId="5161"/>
    <cellStyle name="Input 19 3 2" xfId="5162"/>
    <cellStyle name="Input 19 3 2 2" xfId="5163"/>
    <cellStyle name="Input 19 3 2 2 2" xfId="5164"/>
    <cellStyle name="Input 19 3 2 3" xfId="5165"/>
    <cellStyle name="Input 19 3 3" xfId="5166"/>
    <cellStyle name="Input 19 3 3 2" xfId="5167"/>
    <cellStyle name="Input 19 3 3 2 2" xfId="5168"/>
    <cellStyle name="Input 19 3 3 3" xfId="5169"/>
    <cellStyle name="Input 19 3 4" xfId="5170"/>
    <cellStyle name="Input 19 3 4 2" xfId="5171"/>
    <cellStyle name="Input 19 3 4 2 2" xfId="5172"/>
    <cellStyle name="Input 19 3 4 3" xfId="5173"/>
    <cellStyle name="Input 19 3 5" xfId="5174"/>
    <cellStyle name="Input 19 3 5 2" xfId="5175"/>
    <cellStyle name="Input 19 3 5 2 2" xfId="5176"/>
    <cellStyle name="Input 19 3 5 3" xfId="5177"/>
    <cellStyle name="Input 19 3 6" xfId="5178"/>
    <cellStyle name="Input 19 3 6 2" xfId="5179"/>
    <cellStyle name="Input 19 3 7" xfId="5180"/>
    <cellStyle name="Input 19 4" xfId="5181"/>
    <cellStyle name="Input 19 4 2" xfId="5182"/>
    <cellStyle name="Input 19 4 2 2" xfId="5183"/>
    <cellStyle name="Input 19 4 3" xfId="5184"/>
    <cellStyle name="Input 19 5" xfId="5185"/>
    <cellStyle name="Input 19 5 2" xfId="5186"/>
    <cellStyle name="Input 19 5 2 2" xfId="5187"/>
    <cellStyle name="Input 19 5 3" xfId="5188"/>
    <cellStyle name="Input 19 6" xfId="5189"/>
    <cellStyle name="Input 19 6 2" xfId="5190"/>
    <cellStyle name="Input 19 6 2 2" xfId="5191"/>
    <cellStyle name="Input 19 6 3" xfId="5192"/>
    <cellStyle name="Input 19 7" xfId="5193"/>
    <cellStyle name="Input 19 7 2" xfId="5194"/>
    <cellStyle name="Input 19 8" xfId="5195"/>
    <cellStyle name="Input 2" xfId="5196"/>
    <cellStyle name="Input 2 10" xfId="5197"/>
    <cellStyle name="Input 2 10 2" xfId="5198"/>
    <cellStyle name="Input 2 10 2 2" xfId="5199"/>
    <cellStyle name="Input 2 10 3" xfId="5200"/>
    <cellStyle name="Input 2 11" xfId="5201"/>
    <cellStyle name="Input 2 11 2" xfId="5202"/>
    <cellStyle name="Input 2 12" xfId="5203"/>
    <cellStyle name="Input 2 2" xfId="5204"/>
    <cellStyle name="Input 2 2 10" xfId="5205"/>
    <cellStyle name="Input 2 2 2" xfId="5206"/>
    <cellStyle name="Input 2 2 2 2" xfId="5207"/>
    <cellStyle name="Input 2 2 2 2 2" xfId="5208"/>
    <cellStyle name="Input 2 2 2 2 2 2" xfId="5209"/>
    <cellStyle name="Input 2 2 2 2 2 2 2" xfId="5210"/>
    <cellStyle name="Input 2 2 2 2 2 3" xfId="5211"/>
    <cellStyle name="Input 2 2 2 2 3" xfId="5212"/>
    <cellStyle name="Input 2 2 2 2 3 2" xfId="5213"/>
    <cellStyle name="Input 2 2 2 2 3 2 2" xfId="5214"/>
    <cellStyle name="Input 2 2 2 2 3 3" xfId="5215"/>
    <cellStyle name="Input 2 2 2 2 4" xfId="5216"/>
    <cellStyle name="Input 2 2 2 2 4 2" xfId="5217"/>
    <cellStyle name="Input 2 2 2 2 4 2 2" xfId="5218"/>
    <cellStyle name="Input 2 2 2 2 4 3" xfId="5219"/>
    <cellStyle name="Input 2 2 2 2 5" xfId="5220"/>
    <cellStyle name="Input 2 2 2 2 5 2" xfId="5221"/>
    <cellStyle name="Input 2 2 2 2 5 2 2" xfId="5222"/>
    <cellStyle name="Input 2 2 2 2 5 3" xfId="5223"/>
    <cellStyle name="Input 2 2 2 2 6" xfId="5224"/>
    <cellStyle name="Input 2 2 2 2 6 2" xfId="5225"/>
    <cellStyle name="Input 2 2 2 2 7" xfId="5226"/>
    <cellStyle name="Input 2 2 2 3" xfId="5227"/>
    <cellStyle name="Input 2 2 2 3 2" xfId="5228"/>
    <cellStyle name="Input 2 2 2 3 2 2" xfId="5229"/>
    <cellStyle name="Input 2 2 2 3 3" xfId="5230"/>
    <cellStyle name="Input 2 2 2 4" xfId="5231"/>
    <cellStyle name="Input 2 2 2 4 2" xfId="5232"/>
    <cellStyle name="Input 2 2 2 4 2 2" xfId="5233"/>
    <cellStyle name="Input 2 2 2 4 3" xfId="5234"/>
    <cellStyle name="Input 2 2 2 5" xfId="5235"/>
    <cellStyle name="Input 2 2 2 5 2" xfId="5236"/>
    <cellStyle name="Input 2 2 2 5 2 2" xfId="5237"/>
    <cellStyle name="Input 2 2 2 5 3" xfId="5238"/>
    <cellStyle name="Input 2 2 2 6" xfId="5239"/>
    <cellStyle name="Input 2 2 2 6 2" xfId="5240"/>
    <cellStyle name="Input 2 2 2 7" xfId="5241"/>
    <cellStyle name="Input 2 2 3" xfId="5242"/>
    <cellStyle name="Input 2 2 3 2" xfId="5243"/>
    <cellStyle name="Input 2 2 3 2 2" xfId="5244"/>
    <cellStyle name="Input 2 2 3 2 2 2" xfId="5245"/>
    <cellStyle name="Input 2 2 3 2 3" xfId="5246"/>
    <cellStyle name="Input 2 2 3 3" xfId="5247"/>
    <cellStyle name="Input 2 2 3 3 2" xfId="5248"/>
    <cellStyle name="Input 2 2 3 3 2 2" xfId="5249"/>
    <cellStyle name="Input 2 2 3 3 3" xfId="5250"/>
    <cellStyle name="Input 2 2 3 4" xfId="5251"/>
    <cellStyle name="Input 2 2 3 4 2" xfId="5252"/>
    <cellStyle name="Input 2 2 3 4 2 2" xfId="5253"/>
    <cellStyle name="Input 2 2 3 4 3" xfId="5254"/>
    <cellStyle name="Input 2 2 3 5" xfId="5255"/>
    <cellStyle name="Input 2 2 3 5 2" xfId="5256"/>
    <cellStyle name="Input 2 2 3 5 2 2" xfId="5257"/>
    <cellStyle name="Input 2 2 3 5 3" xfId="5258"/>
    <cellStyle name="Input 2 2 3 6" xfId="5259"/>
    <cellStyle name="Input 2 2 3 6 2" xfId="5260"/>
    <cellStyle name="Input 2 2 3 7" xfId="5261"/>
    <cellStyle name="Input 2 2 4" xfId="5262"/>
    <cellStyle name="Input 2 2 4 2" xfId="5263"/>
    <cellStyle name="Input 2 2 4 2 2" xfId="5264"/>
    <cellStyle name="Input 2 2 4 3" xfId="5265"/>
    <cellStyle name="Input 2 2 5" xfId="5266"/>
    <cellStyle name="Input 2 2 5 2" xfId="5267"/>
    <cellStyle name="Input 2 2 5 2 2" xfId="5268"/>
    <cellStyle name="Input 2 2 5 3" xfId="5269"/>
    <cellStyle name="Input 2 2 6" xfId="5270"/>
    <cellStyle name="Input 2 2 6 2" xfId="5271"/>
    <cellStyle name="Input 2 2 6 2 2" xfId="5272"/>
    <cellStyle name="Input 2 2 6 3" xfId="5273"/>
    <cellStyle name="Input 2 2 7" xfId="5274"/>
    <cellStyle name="Input 2 2 7 2" xfId="5275"/>
    <cellStyle name="Input 2 2 7 2 2" xfId="5276"/>
    <cellStyle name="Input 2 2 7 3" xfId="5277"/>
    <cellStyle name="Input 2 2 8" xfId="5278"/>
    <cellStyle name="Input 2 2 8 2" xfId="5279"/>
    <cellStyle name="Input 2 2 8 2 2" xfId="5280"/>
    <cellStyle name="Input 2 2 8 3" xfId="5281"/>
    <cellStyle name="Input 2 2 9" xfId="5282"/>
    <cellStyle name="Input 2 2 9 2" xfId="5283"/>
    <cellStyle name="Input 2 3" xfId="5284"/>
    <cellStyle name="Input 2 3 10" xfId="5285"/>
    <cellStyle name="Input 2 3 2" xfId="5286"/>
    <cellStyle name="Input 2 3 2 2" xfId="5287"/>
    <cellStyle name="Input 2 3 2 2 2" xfId="5288"/>
    <cellStyle name="Input 2 3 2 2 2 2" xfId="5289"/>
    <cellStyle name="Input 2 3 2 2 2 2 2" xfId="5290"/>
    <cellStyle name="Input 2 3 2 2 2 3" xfId="5291"/>
    <cellStyle name="Input 2 3 2 2 3" xfId="5292"/>
    <cellStyle name="Input 2 3 2 2 3 2" xfId="5293"/>
    <cellStyle name="Input 2 3 2 2 3 2 2" xfId="5294"/>
    <cellStyle name="Input 2 3 2 2 3 3" xfId="5295"/>
    <cellStyle name="Input 2 3 2 2 4" xfId="5296"/>
    <cellStyle name="Input 2 3 2 2 4 2" xfId="5297"/>
    <cellStyle name="Input 2 3 2 2 4 2 2" xfId="5298"/>
    <cellStyle name="Input 2 3 2 2 4 3" xfId="5299"/>
    <cellStyle name="Input 2 3 2 2 5" xfId="5300"/>
    <cellStyle name="Input 2 3 2 2 5 2" xfId="5301"/>
    <cellStyle name="Input 2 3 2 2 5 2 2" xfId="5302"/>
    <cellStyle name="Input 2 3 2 2 5 3" xfId="5303"/>
    <cellStyle name="Input 2 3 2 2 6" xfId="5304"/>
    <cellStyle name="Input 2 3 2 2 6 2" xfId="5305"/>
    <cellStyle name="Input 2 3 2 2 7" xfId="5306"/>
    <cellStyle name="Input 2 3 2 3" xfId="5307"/>
    <cellStyle name="Input 2 3 2 3 2" xfId="5308"/>
    <cellStyle name="Input 2 3 2 3 2 2" xfId="5309"/>
    <cellStyle name="Input 2 3 2 3 3" xfId="5310"/>
    <cellStyle name="Input 2 3 2 4" xfId="5311"/>
    <cellStyle name="Input 2 3 2 4 2" xfId="5312"/>
    <cellStyle name="Input 2 3 2 4 2 2" xfId="5313"/>
    <cellStyle name="Input 2 3 2 4 3" xfId="5314"/>
    <cellStyle name="Input 2 3 2 5" xfId="5315"/>
    <cellStyle name="Input 2 3 2 5 2" xfId="5316"/>
    <cellStyle name="Input 2 3 2 5 2 2" xfId="5317"/>
    <cellStyle name="Input 2 3 2 5 3" xfId="5318"/>
    <cellStyle name="Input 2 3 2 6" xfId="5319"/>
    <cellStyle name="Input 2 3 2 6 2" xfId="5320"/>
    <cellStyle name="Input 2 3 2 7" xfId="5321"/>
    <cellStyle name="Input 2 3 3" xfId="5322"/>
    <cellStyle name="Input 2 3 3 2" xfId="5323"/>
    <cellStyle name="Input 2 3 3 2 2" xfId="5324"/>
    <cellStyle name="Input 2 3 3 2 2 2" xfId="5325"/>
    <cellStyle name="Input 2 3 3 2 3" xfId="5326"/>
    <cellStyle name="Input 2 3 3 3" xfId="5327"/>
    <cellStyle name="Input 2 3 3 3 2" xfId="5328"/>
    <cellStyle name="Input 2 3 3 3 2 2" xfId="5329"/>
    <cellStyle name="Input 2 3 3 3 3" xfId="5330"/>
    <cellStyle name="Input 2 3 3 4" xfId="5331"/>
    <cellStyle name="Input 2 3 3 4 2" xfId="5332"/>
    <cellStyle name="Input 2 3 3 4 2 2" xfId="5333"/>
    <cellStyle name="Input 2 3 3 4 3" xfId="5334"/>
    <cellStyle name="Input 2 3 3 5" xfId="5335"/>
    <cellStyle name="Input 2 3 3 5 2" xfId="5336"/>
    <cellStyle name="Input 2 3 3 5 2 2" xfId="5337"/>
    <cellStyle name="Input 2 3 3 5 3" xfId="5338"/>
    <cellStyle name="Input 2 3 3 6" xfId="5339"/>
    <cellStyle name="Input 2 3 3 6 2" xfId="5340"/>
    <cellStyle name="Input 2 3 3 7" xfId="5341"/>
    <cellStyle name="Input 2 3 4" xfId="5342"/>
    <cellStyle name="Input 2 3 4 2" xfId="5343"/>
    <cellStyle name="Input 2 3 4 2 2" xfId="5344"/>
    <cellStyle name="Input 2 3 4 3" xfId="5345"/>
    <cellStyle name="Input 2 3 5" xfId="5346"/>
    <cellStyle name="Input 2 3 5 2" xfId="5347"/>
    <cellStyle name="Input 2 3 5 2 2" xfId="5348"/>
    <cellStyle name="Input 2 3 5 3" xfId="5349"/>
    <cellStyle name="Input 2 3 6" xfId="5350"/>
    <cellStyle name="Input 2 3 6 2" xfId="5351"/>
    <cellStyle name="Input 2 3 6 2 2" xfId="5352"/>
    <cellStyle name="Input 2 3 6 3" xfId="5353"/>
    <cellStyle name="Input 2 3 7" xfId="5354"/>
    <cellStyle name="Input 2 3 7 2" xfId="5355"/>
    <cellStyle name="Input 2 3 7 2 2" xfId="5356"/>
    <cellStyle name="Input 2 3 7 3" xfId="5357"/>
    <cellStyle name="Input 2 3 8" xfId="5358"/>
    <cellStyle name="Input 2 3 8 2" xfId="5359"/>
    <cellStyle name="Input 2 3 8 2 2" xfId="5360"/>
    <cellStyle name="Input 2 3 8 3" xfId="5361"/>
    <cellStyle name="Input 2 3 9" xfId="5362"/>
    <cellStyle name="Input 2 3 9 2" xfId="5363"/>
    <cellStyle name="Input 2 4" xfId="5364"/>
    <cellStyle name="Input 2 4 2" xfId="5365"/>
    <cellStyle name="Input 2 4 2 2" xfId="5366"/>
    <cellStyle name="Input 2 4 2 2 2" xfId="5367"/>
    <cellStyle name="Input 2 4 2 3" xfId="5368"/>
    <cellStyle name="Input 2 4 3" xfId="5369"/>
    <cellStyle name="Input 2 4 3 2" xfId="5370"/>
    <cellStyle name="Input 2 4 3 2 2" xfId="5371"/>
    <cellStyle name="Input 2 4 3 3" xfId="5372"/>
    <cellStyle name="Input 2 4 4" xfId="5373"/>
    <cellStyle name="Input 2 4 4 2" xfId="5374"/>
    <cellStyle name="Input 2 4 4 2 2" xfId="5375"/>
    <cellStyle name="Input 2 4 4 3" xfId="5376"/>
    <cellStyle name="Input 2 4 5" xfId="5377"/>
    <cellStyle name="Input 2 4 5 2" xfId="5378"/>
    <cellStyle name="Input 2 4 5 2 2" xfId="5379"/>
    <cellStyle name="Input 2 4 5 3" xfId="5380"/>
    <cellStyle name="Input 2 4 6" xfId="5381"/>
    <cellStyle name="Input 2 4 6 2" xfId="5382"/>
    <cellStyle name="Input 2 4 6 2 2" xfId="5383"/>
    <cellStyle name="Input 2 4 6 3" xfId="5384"/>
    <cellStyle name="Input 2 4 7" xfId="5385"/>
    <cellStyle name="Input 2 4 7 2" xfId="5386"/>
    <cellStyle name="Input 2 4 7 2 2" xfId="5387"/>
    <cellStyle name="Input 2 4 7 3" xfId="5388"/>
    <cellStyle name="Input 2 4 8" xfId="5389"/>
    <cellStyle name="Input 2 4 8 2" xfId="5390"/>
    <cellStyle name="Input 2 4 9" xfId="5391"/>
    <cellStyle name="Input 2 5" xfId="5392"/>
    <cellStyle name="Input 2 5 2" xfId="5393"/>
    <cellStyle name="Input 2 5 2 2" xfId="5394"/>
    <cellStyle name="Input 2 5 2 2 2" xfId="5395"/>
    <cellStyle name="Input 2 5 2 3" xfId="5396"/>
    <cellStyle name="Input 2 5 3" xfId="5397"/>
    <cellStyle name="Input 2 5 3 2" xfId="5398"/>
    <cellStyle name="Input 2 5 3 2 2" xfId="5399"/>
    <cellStyle name="Input 2 5 3 3" xfId="5400"/>
    <cellStyle name="Input 2 5 4" xfId="5401"/>
    <cellStyle name="Input 2 5 4 2" xfId="5402"/>
    <cellStyle name="Input 2 5 4 2 2" xfId="5403"/>
    <cellStyle name="Input 2 5 4 3" xfId="5404"/>
    <cellStyle name="Input 2 5 5" xfId="5405"/>
    <cellStyle name="Input 2 5 5 2" xfId="5406"/>
    <cellStyle name="Input 2 5 5 2 2" xfId="5407"/>
    <cellStyle name="Input 2 5 5 3" xfId="5408"/>
    <cellStyle name="Input 2 5 6" xfId="5409"/>
    <cellStyle name="Input 2 5 6 2" xfId="5410"/>
    <cellStyle name="Input 2 5 6 2 2" xfId="5411"/>
    <cellStyle name="Input 2 5 6 3" xfId="5412"/>
    <cellStyle name="Input 2 5 7" xfId="5413"/>
    <cellStyle name="Input 2 5 7 2" xfId="5414"/>
    <cellStyle name="Input 2 5 7 2 2" xfId="5415"/>
    <cellStyle name="Input 2 5 7 3" xfId="5416"/>
    <cellStyle name="Input 2 5 8" xfId="5417"/>
    <cellStyle name="Input 2 5 8 2" xfId="5418"/>
    <cellStyle name="Input 2 5 9" xfId="5419"/>
    <cellStyle name="Input 2 6" xfId="5420"/>
    <cellStyle name="Input 2 6 2" xfId="5421"/>
    <cellStyle name="Input 2 6 2 2" xfId="5422"/>
    <cellStyle name="Input 2 6 3" xfId="5423"/>
    <cellStyle name="Input 2 7" xfId="5424"/>
    <cellStyle name="Input 2 7 2" xfId="5425"/>
    <cellStyle name="Input 2 7 2 2" xfId="5426"/>
    <cellStyle name="Input 2 7 3" xfId="5427"/>
    <cellStyle name="Input 2 8" xfId="5428"/>
    <cellStyle name="Input 2 8 2" xfId="5429"/>
    <cellStyle name="Input 2 8 2 2" xfId="5430"/>
    <cellStyle name="Input 2 8 3" xfId="5431"/>
    <cellStyle name="Input 2 9" xfId="5432"/>
    <cellStyle name="Input 2 9 2" xfId="5433"/>
    <cellStyle name="Input 2 9 2 2" xfId="5434"/>
    <cellStyle name="Input 2 9 3" xfId="5435"/>
    <cellStyle name="Input 2_МАРТ" xfId="5436"/>
    <cellStyle name="Input 20" xfId="5437"/>
    <cellStyle name="Input 20 2" xfId="5438"/>
    <cellStyle name="Input 20 2 2" xfId="5439"/>
    <cellStyle name="Input 20 2 2 2" xfId="5440"/>
    <cellStyle name="Input 20 2 2 2 2" xfId="5441"/>
    <cellStyle name="Input 20 2 2 2 2 2" xfId="5442"/>
    <cellStyle name="Input 20 2 2 2 3" xfId="5443"/>
    <cellStyle name="Input 20 2 2 3" xfId="5444"/>
    <cellStyle name="Input 20 2 2 3 2" xfId="5445"/>
    <cellStyle name="Input 20 2 2 3 2 2" xfId="5446"/>
    <cellStyle name="Input 20 2 2 3 3" xfId="5447"/>
    <cellStyle name="Input 20 2 2 4" xfId="5448"/>
    <cellStyle name="Input 20 2 2 4 2" xfId="5449"/>
    <cellStyle name="Input 20 2 2 4 2 2" xfId="5450"/>
    <cellStyle name="Input 20 2 2 4 3" xfId="5451"/>
    <cellStyle name="Input 20 2 2 5" xfId="5452"/>
    <cellStyle name="Input 20 2 2 5 2" xfId="5453"/>
    <cellStyle name="Input 20 2 2 5 2 2" xfId="5454"/>
    <cellStyle name="Input 20 2 2 5 3" xfId="5455"/>
    <cellStyle name="Input 20 2 2 6" xfId="5456"/>
    <cellStyle name="Input 20 2 2 6 2" xfId="5457"/>
    <cellStyle name="Input 20 2 2 7" xfId="5458"/>
    <cellStyle name="Input 20 2 3" xfId="5459"/>
    <cellStyle name="Input 20 2 3 2" xfId="5460"/>
    <cellStyle name="Input 20 2 3 2 2" xfId="5461"/>
    <cellStyle name="Input 20 2 3 3" xfId="5462"/>
    <cellStyle name="Input 20 2 4" xfId="5463"/>
    <cellStyle name="Input 20 2 4 2" xfId="5464"/>
    <cellStyle name="Input 20 2 4 2 2" xfId="5465"/>
    <cellStyle name="Input 20 2 4 3" xfId="5466"/>
    <cellStyle name="Input 20 2 5" xfId="5467"/>
    <cellStyle name="Input 20 2 5 2" xfId="5468"/>
    <cellStyle name="Input 20 2 5 2 2" xfId="5469"/>
    <cellStyle name="Input 20 2 5 3" xfId="5470"/>
    <cellStyle name="Input 20 2 6" xfId="5471"/>
    <cellStyle name="Input 20 2 6 2" xfId="5472"/>
    <cellStyle name="Input 20 2 7" xfId="5473"/>
    <cellStyle name="Input 20 3" xfId="5474"/>
    <cellStyle name="Input 20 3 2" xfId="5475"/>
    <cellStyle name="Input 20 3 2 2" xfId="5476"/>
    <cellStyle name="Input 20 3 2 2 2" xfId="5477"/>
    <cellStyle name="Input 20 3 2 3" xfId="5478"/>
    <cellStyle name="Input 20 3 3" xfId="5479"/>
    <cellStyle name="Input 20 3 3 2" xfId="5480"/>
    <cellStyle name="Input 20 3 3 2 2" xfId="5481"/>
    <cellStyle name="Input 20 3 3 3" xfId="5482"/>
    <cellStyle name="Input 20 3 4" xfId="5483"/>
    <cellStyle name="Input 20 3 4 2" xfId="5484"/>
    <cellStyle name="Input 20 3 4 2 2" xfId="5485"/>
    <cellStyle name="Input 20 3 4 3" xfId="5486"/>
    <cellStyle name="Input 20 3 5" xfId="5487"/>
    <cellStyle name="Input 20 3 5 2" xfId="5488"/>
    <cellStyle name="Input 20 3 5 2 2" xfId="5489"/>
    <cellStyle name="Input 20 3 5 3" xfId="5490"/>
    <cellStyle name="Input 20 3 6" xfId="5491"/>
    <cellStyle name="Input 20 3 6 2" xfId="5492"/>
    <cellStyle name="Input 20 3 7" xfId="5493"/>
    <cellStyle name="Input 20 4" xfId="5494"/>
    <cellStyle name="Input 20 4 2" xfId="5495"/>
    <cellStyle name="Input 20 4 2 2" xfId="5496"/>
    <cellStyle name="Input 20 4 3" xfId="5497"/>
    <cellStyle name="Input 20 5" xfId="5498"/>
    <cellStyle name="Input 20 5 2" xfId="5499"/>
    <cellStyle name="Input 20 5 2 2" xfId="5500"/>
    <cellStyle name="Input 20 5 3" xfId="5501"/>
    <cellStyle name="Input 20 6" xfId="5502"/>
    <cellStyle name="Input 20 6 2" xfId="5503"/>
    <cellStyle name="Input 20 6 2 2" xfId="5504"/>
    <cellStyle name="Input 20 6 3" xfId="5505"/>
    <cellStyle name="Input 20 7" xfId="5506"/>
    <cellStyle name="Input 20 7 2" xfId="5507"/>
    <cellStyle name="Input 20 8" xfId="5508"/>
    <cellStyle name="Input 21" xfId="5509"/>
    <cellStyle name="Input 21 2" xfId="5510"/>
    <cellStyle name="Input 21 2 2" xfId="5511"/>
    <cellStyle name="Input 21 2 2 2" xfId="5512"/>
    <cellStyle name="Input 21 2 2 2 2" xfId="5513"/>
    <cellStyle name="Input 21 2 2 2 2 2" xfId="5514"/>
    <cellStyle name="Input 21 2 2 2 3" xfId="5515"/>
    <cellStyle name="Input 21 2 2 3" xfId="5516"/>
    <cellStyle name="Input 21 2 2 3 2" xfId="5517"/>
    <cellStyle name="Input 21 2 2 3 2 2" xfId="5518"/>
    <cellStyle name="Input 21 2 2 3 3" xfId="5519"/>
    <cellStyle name="Input 21 2 2 4" xfId="5520"/>
    <cellStyle name="Input 21 2 2 4 2" xfId="5521"/>
    <cellStyle name="Input 21 2 2 4 2 2" xfId="5522"/>
    <cellStyle name="Input 21 2 2 4 3" xfId="5523"/>
    <cellStyle name="Input 21 2 2 5" xfId="5524"/>
    <cellStyle name="Input 21 2 2 5 2" xfId="5525"/>
    <cellStyle name="Input 21 2 2 5 2 2" xfId="5526"/>
    <cellStyle name="Input 21 2 2 5 3" xfId="5527"/>
    <cellStyle name="Input 21 2 2 6" xfId="5528"/>
    <cellStyle name="Input 21 2 2 6 2" xfId="5529"/>
    <cellStyle name="Input 21 2 2 7" xfId="5530"/>
    <cellStyle name="Input 21 2 3" xfId="5531"/>
    <cellStyle name="Input 21 2 3 2" xfId="5532"/>
    <cellStyle name="Input 21 2 3 2 2" xfId="5533"/>
    <cellStyle name="Input 21 2 3 3" xfId="5534"/>
    <cellStyle name="Input 21 2 4" xfId="5535"/>
    <cellStyle name="Input 21 2 4 2" xfId="5536"/>
    <cellStyle name="Input 21 2 4 2 2" xfId="5537"/>
    <cellStyle name="Input 21 2 4 3" xfId="5538"/>
    <cellStyle name="Input 21 2 5" xfId="5539"/>
    <cellStyle name="Input 21 2 5 2" xfId="5540"/>
    <cellStyle name="Input 21 2 5 2 2" xfId="5541"/>
    <cellStyle name="Input 21 2 5 3" xfId="5542"/>
    <cellStyle name="Input 21 2 6" xfId="5543"/>
    <cellStyle name="Input 21 2 6 2" xfId="5544"/>
    <cellStyle name="Input 21 2 7" xfId="5545"/>
    <cellStyle name="Input 21 3" xfId="5546"/>
    <cellStyle name="Input 21 3 2" xfId="5547"/>
    <cellStyle name="Input 21 3 2 2" xfId="5548"/>
    <cellStyle name="Input 21 3 2 2 2" xfId="5549"/>
    <cellStyle name="Input 21 3 2 3" xfId="5550"/>
    <cellStyle name="Input 21 3 3" xfId="5551"/>
    <cellStyle name="Input 21 3 3 2" xfId="5552"/>
    <cellStyle name="Input 21 3 3 2 2" xfId="5553"/>
    <cellStyle name="Input 21 3 3 3" xfId="5554"/>
    <cellStyle name="Input 21 3 4" xfId="5555"/>
    <cellStyle name="Input 21 3 4 2" xfId="5556"/>
    <cellStyle name="Input 21 3 4 2 2" xfId="5557"/>
    <cellStyle name="Input 21 3 4 3" xfId="5558"/>
    <cellStyle name="Input 21 3 5" xfId="5559"/>
    <cellStyle name="Input 21 3 5 2" xfId="5560"/>
    <cellStyle name="Input 21 3 5 2 2" xfId="5561"/>
    <cellStyle name="Input 21 3 5 3" xfId="5562"/>
    <cellStyle name="Input 21 3 6" xfId="5563"/>
    <cellStyle name="Input 21 3 6 2" xfId="5564"/>
    <cellStyle name="Input 21 3 7" xfId="5565"/>
    <cellStyle name="Input 21 4" xfId="5566"/>
    <cellStyle name="Input 21 4 2" xfId="5567"/>
    <cellStyle name="Input 21 4 2 2" xfId="5568"/>
    <cellStyle name="Input 21 4 3" xfId="5569"/>
    <cellStyle name="Input 21 5" xfId="5570"/>
    <cellStyle name="Input 21 5 2" xfId="5571"/>
    <cellStyle name="Input 21 5 2 2" xfId="5572"/>
    <cellStyle name="Input 21 5 3" xfId="5573"/>
    <cellStyle name="Input 21 6" xfId="5574"/>
    <cellStyle name="Input 21 6 2" xfId="5575"/>
    <cellStyle name="Input 21 6 2 2" xfId="5576"/>
    <cellStyle name="Input 21 6 3" xfId="5577"/>
    <cellStyle name="Input 21 7" xfId="5578"/>
    <cellStyle name="Input 21 7 2" xfId="5579"/>
    <cellStyle name="Input 21 8" xfId="5580"/>
    <cellStyle name="Input 22" xfId="5581"/>
    <cellStyle name="Input 22 2" xfId="5582"/>
    <cellStyle name="Input 22 2 2" xfId="5583"/>
    <cellStyle name="Input 22 2 2 2" xfId="5584"/>
    <cellStyle name="Input 22 2 2 2 2" xfId="5585"/>
    <cellStyle name="Input 22 2 2 3" xfId="5586"/>
    <cellStyle name="Input 22 2 3" xfId="5587"/>
    <cellStyle name="Input 22 2 3 2" xfId="5588"/>
    <cellStyle name="Input 22 2 3 2 2" xfId="5589"/>
    <cellStyle name="Input 22 2 3 3" xfId="5590"/>
    <cellStyle name="Input 22 2 4" xfId="5591"/>
    <cellStyle name="Input 22 2 4 2" xfId="5592"/>
    <cellStyle name="Input 22 2 4 2 2" xfId="5593"/>
    <cellStyle name="Input 22 2 4 3" xfId="5594"/>
    <cellStyle name="Input 22 2 5" xfId="5595"/>
    <cellStyle name="Input 22 2 5 2" xfId="5596"/>
    <cellStyle name="Input 22 2 5 2 2" xfId="5597"/>
    <cellStyle name="Input 22 2 5 3" xfId="5598"/>
    <cellStyle name="Input 22 2 6" xfId="5599"/>
    <cellStyle name="Input 22 2 6 2" xfId="5600"/>
    <cellStyle name="Input 22 2 7" xfId="5601"/>
    <cellStyle name="Input 22 3" xfId="5602"/>
    <cellStyle name="Input 22 3 2" xfId="5603"/>
    <cellStyle name="Input 22 3 2 2" xfId="5604"/>
    <cellStyle name="Input 22 3 3" xfId="5605"/>
    <cellStyle name="Input 22 4" xfId="5606"/>
    <cellStyle name="Input 22 4 2" xfId="5607"/>
    <cellStyle name="Input 22 4 2 2" xfId="5608"/>
    <cellStyle name="Input 22 4 3" xfId="5609"/>
    <cellStyle name="Input 22 5" xfId="5610"/>
    <cellStyle name="Input 22 5 2" xfId="5611"/>
    <cellStyle name="Input 22 5 2 2" xfId="5612"/>
    <cellStyle name="Input 22 5 3" xfId="5613"/>
    <cellStyle name="Input 22 6" xfId="5614"/>
    <cellStyle name="Input 22 6 2" xfId="5615"/>
    <cellStyle name="Input 22 7" xfId="5616"/>
    <cellStyle name="Input 23" xfId="5617"/>
    <cellStyle name="Input 23 2" xfId="5618"/>
    <cellStyle name="Input 23 2 2" xfId="5619"/>
    <cellStyle name="Input 23 2 2 2" xfId="5620"/>
    <cellStyle name="Input 23 2 2 2 2" xfId="5621"/>
    <cellStyle name="Input 23 2 2 3" xfId="5622"/>
    <cellStyle name="Input 23 2 3" xfId="5623"/>
    <cellStyle name="Input 23 2 3 2" xfId="5624"/>
    <cellStyle name="Input 23 2 3 2 2" xfId="5625"/>
    <cellStyle name="Input 23 2 3 3" xfId="5626"/>
    <cellStyle name="Input 23 2 4" xfId="5627"/>
    <cellStyle name="Input 23 2 4 2" xfId="5628"/>
    <cellStyle name="Input 23 2 4 2 2" xfId="5629"/>
    <cellStyle name="Input 23 2 4 3" xfId="5630"/>
    <cellStyle name="Input 23 2 5" xfId="5631"/>
    <cellStyle name="Input 23 2 5 2" xfId="5632"/>
    <cellStyle name="Input 23 2 5 2 2" xfId="5633"/>
    <cellStyle name="Input 23 2 5 3" xfId="5634"/>
    <cellStyle name="Input 23 2 6" xfId="5635"/>
    <cellStyle name="Input 23 2 6 2" xfId="5636"/>
    <cellStyle name="Input 23 2 7" xfId="5637"/>
    <cellStyle name="Input 23 3" xfId="5638"/>
    <cellStyle name="Input 23 3 2" xfId="5639"/>
    <cellStyle name="Input 23 3 2 2" xfId="5640"/>
    <cellStyle name="Input 23 3 3" xfId="5641"/>
    <cellStyle name="Input 23 4" xfId="5642"/>
    <cellStyle name="Input 23 4 2" xfId="5643"/>
    <cellStyle name="Input 23 4 2 2" xfId="5644"/>
    <cellStyle name="Input 23 4 3" xfId="5645"/>
    <cellStyle name="Input 23 5" xfId="5646"/>
    <cellStyle name="Input 23 5 2" xfId="5647"/>
    <cellStyle name="Input 23 5 2 2" xfId="5648"/>
    <cellStyle name="Input 23 5 3" xfId="5649"/>
    <cellStyle name="Input 23 6" xfId="5650"/>
    <cellStyle name="Input 23 6 2" xfId="5651"/>
    <cellStyle name="Input 23 7" xfId="5652"/>
    <cellStyle name="Input 24" xfId="5653"/>
    <cellStyle name="Input 24 2" xfId="5654"/>
    <cellStyle name="Input 24 2 2" xfId="5655"/>
    <cellStyle name="Input 24 2 2 2" xfId="5656"/>
    <cellStyle name="Input 24 2 3" xfId="5657"/>
    <cellStyle name="Input 24 3" xfId="5658"/>
    <cellStyle name="Input 24 3 2" xfId="5659"/>
    <cellStyle name="Input 24 3 2 2" xfId="5660"/>
    <cellStyle name="Input 24 3 3" xfId="5661"/>
    <cellStyle name="Input 24 4" xfId="5662"/>
    <cellStyle name="Input 24 4 2" xfId="5663"/>
    <cellStyle name="Input 24 4 2 2" xfId="5664"/>
    <cellStyle name="Input 24 4 3" xfId="5665"/>
    <cellStyle name="Input 24 5" xfId="5666"/>
    <cellStyle name="Input 24 5 2" xfId="5667"/>
    <cellStyle name="Input 24 5 2 2" xfId="5668"/>
    <cellStyle name="Input 24 5 3" xfId="5669"/>
    <cellStyle name="Input 24 6" xfId="5670"/>
    <cellStyle name="Input 24 6 2" xfId="5671"/>
    <cellStyle name="Input 24 7" xfId="5672"/>
    <cellStyle name="Input 25" xfId="5673"/>
    <cellStyle name="Input 25 2" xfId="5674"/>
    <cellStyle name="Input 25 2 2" xfId="5675"/>
    <cellStyle name="Input 25 2 2 2" xfId="5676"/>
    <cellStyle name="Input 25 2 3" xfId="5677"/>
    <cellStyle name="Input 25 3" xfId="5678"/>
    <cellStyle name="Input 25 3 2" xfId="5679"/>
    <cellStyle name="Input 25 3 2 2" xfId="5680"/>
    <cellStyle name="Input 25 3 3" xfId="5681"/>
    <cellStyle name="Input 25 4" xfId="5682"/>
    <cellStyle name="Input 25 4 2" xfId="5683"/>
    <cellStyle name="Input 25 4 2 2" xfId="5684"/>
    <cellStyle name="Input 25 4 3" xfId="5685"/>
    <cellStyle name="Input 25 5" xfId="5686"/>
    <cellStyle name="Input 25 5 2" xfId="5687"/>
    <cellStyle name="Input 25 5 2 2" xfId="5688"/>
    <cellStyle name="Input 25 5 3" xfId="5689"/>
    <cellStyle name="Input 25 6" xfId="5690"/>
    <cellStyle name="Input 25 6 2" xfId="5691"/>
    <cellStyle name="Input 25 7" xfId="5692"/>
    <cellStyle name="Input 26" xfId="5693"/>
    <cellStyle name="Input 26 2" xfId="5694"/>
    <cellStyle name="Input 26 2 2" xfId="5695"/>
    <cellStyle name="Input 26 2 2 2" xfId="5696"/>
    <cellStyle name="Input 26 2 3" xfId="5697"/>
    <cellStyle name="Input 26 3" xfId="5698"/>
    <cellStyle name="Input 26 3 2" xfId="5699"/>
    <cellStyle name="Input 26 3 2 2" xfId="5700"/>
    <cellStyle name="Input 26 3 3" xfId="5701"/>
    <cellStyle name="Input 26 4" xfId="5702"/>
    <cellStyle name="Input 26 4 2" xfId="5703"/>
    <cellStyle name="Input 26 4 2 2" xfId="5704"/>
    <cellStyle name="Input 26 4 3" xfId="5705"/>
    <cellStyle name="Input 26 5" xfId="5706"/>
    <cellStyle name="Input 26 5 2" xfId="5707"/>
    <cellStyle name="Input 26 5 2 2" xfId="5708"/>
    <cellStyle name="Input 26 5 3" xfId="5709"/>
    <cellStyle name="Input 26 6" xfId="5710"/>
    <cellStyle name="Input 26 6 2" xfId="5711"/>
    <cellStyle name="Input 26 7" xfId="5712"/>
    <cellStyle name="Input 27" xfId="5713"/>
    <cellStyle name="Input 27 2" xfId="5714"/>
    <cellStyle name="Input 27 2 2" xfId="5715"/>
    <cellStyle name="Input 27 2 2 2" xfId="5716"/>
    <cellStyle name="Input 27 2 3" xfId="5717"/>
    <cellStyle name="Input 27 3" xfId="5718"/>
    <cellStyle name="Input 27 3 2" xfId="5719"/>
    <cellStyle name="Input 27 3 2 2" xfId="5720"/>
    <cellStyle name="Input 27 3 3" xfId="5721"/>
    <cellStyle name="Input 27 4" xfId="5722"/>
    <cellStyle name="Input 27 4 2" xfId="5723"/>
    <cellStyle name="Input 27 4 2 2" xfId="5724"/>
    <cellStyle name="Input 27 4 3" xfId="5725"/>
    <cellStyle name="Input 27 5" xfId="5726"/>
    <cellStyle name="Input 27 5 2" xfId="5727"/>
    <cellStyle name="Input 27 5 2 2" xfId="5728"/>
    <cellStyle name="Input 27 5 3" xfId="5729"/>
    <cellStyle name="Input 27 6" xfId="5730"/>
    <cellStyle name="Input 27 6 2" xfId="5731"/>
    <cellStyle name="Input 27 7" xfId="5732"/>
    <cellStyle name="Input 28" xfId="5733"/>
    <cellStyle name="Input 28 2" xfId="5734"/>
    <cellStyle name="Input 28 2 2" xfId="5735"/>
    <cellStyle name="Input 28 3" xfId="5736"/>
    <cellStyle name="Input 29" xfId="5737"/>
    <cellStyle name="Input 29 2" xfId="5738"/>
    <cellStyle name="Input 29 2 2" xfId="5739"/>
    <cellStyle name="Input 29 3" xfId="5740"/>
    <cellStyle name="Input 3" xfId="5741"/>
    <cellStyle name="Input 3 2" xfId="5742"/>
    <cellStyle name="Input 3 2 2" xfId="5743"/>
    <cellStyle name="Input 3 2 2 2" xfId="5744"/>
    <cellStyle name="Input 3 2 2 2 2" xfId="5745"/>
    <cellStyle name="Input 3 2 2 2 2 2" xfId="5746"/>
    <cellStyle name="Input 3 2 2 2 2 2 2" xfId="5747"/>
    <cellStyle name="Input 3 2 2 2 2 3" xfId="5748"/>
    <cellStyle name="Input 3 2 2 2 3" xfId="5749"/>
    <cellStyle name="Input 3 2 2 2 3 2" xfId="5750"/>
    <cellStyle name="Input 3 2 2 2 3 2 2" xfId="5751"/>
    <cellStyle name="Input 3 2 2 2 3 3" xfId="5752"/>
    <cellStyle name="Input 3 2 2 2 4" xfId="5753"/>
    <cellStyle name="Input 3 2 2 2 4 2" xfId="5754"/>
    <cellStyle name="Input 3 2 2 2 4 2 2" xfId="5755"/>
    <cellStyle name="Input 3 2 2 2 4 3" xfId="5756"/>
    <cellStyle name="Input 3 2 2 2 5" xfId="5757"/>
    <cellStyle name="Input 3 2 2 2 5 2" xfId="5758"/>
    <cellStyle name="Input 3 2 2 2 5 2 2" xfId="5759"/>
    <cellStyle name="Input 3 2 2 2 5 3" xfId="5760"/>
    <cellStyle name="Input 3 2 2 2 6" xfId="5761"/>
    <cellStyle name="Input 3 2 2 2 6 2" xfId="5762"/>
    <cellStyle name="Input 3 2 2 2 7" xfId="5763"/>
    <cellStyle name="Input 3 2 2 3" xfId="5764"/>
    <cellStyle name="Input 3 2 2 3 2" xfId="5765"/>
    <cellStyle name="Input 3 2 2 3 2 2" xfId="5766"/>
    <cellStyle name="Input 3 2 2 3 3" xfId="5767"/>
    <cellStyle name="Input 3 2 2 4" xfId="5768"/>
    <cellStyle name="Input 3 2 2 4 2" xfId="5769"/>
    <cellStyle name="Input 3 2 2 4 2 2" xfId="5770"/>
    <cellStyle name="Input 3 2 2 4 3" xfId="5771"/>
    <cellStyle name="Input 3 2 2 5" xfId="5772"/>
    <cellStyle name="Input 3 2 2 5 2" xfId="5773"/>
    <cellStyle name="Input 3 2 2 5 2 2" xfId="5774"/>
    <cellStyle name="Input 3 2 2 5 3" xfId="5775"/>
    <cellStyle name="Input 3 2 2 6" xfId="5776"/>
    <cellStyle name="Input 3 2 2 6 2" xfId="5777"/>
    <cellStyle name="Input 3 2 2 7" xfId="5778"/>
    <cellStyle name="Input 3 2 3" xfId="5779"/>
    <cellStyle name="Input 3 2 3 2" xfId="5780"/>
    <cellStyle name="Input 3 2 3 2 2" xfId="5781"/>
    <cellStyle name="Input 3 2 3 2 2 2" xfId="5782"/>
    <cellStyle name="Input 3 2 3 2 3" xfId="5783"/>
    <cellStyle name="Input 3 2 3 3" xfId="5784"/>
    <cellStyle name="Input 3 2 3 3 2" xfId="5785"/>
    <cellStyle name="Input 3 2 3 3 2 2" xfId="5786"/>
    <cellStyle name="Input 3 2 3 3 3" xfId="5787"/>
    <cellStyle name="Input 3 2 3 4" xfId="5788"/>
    <cellStyle name="Input 3 2 3 4 2" xfId="5789"/>
    <cellStyle name="Input 3 2 3 4 2 2" xfId="5790"/>
    <cellStyle name="Input 3 2 3 4 3" xfId="5791"/>
    <cellStyle name="Input 3 2 3 5" xfId="5792"/>
    <cellStyle name="Input 3 2 3 5 2" xfId="5793"/>
    <cellStyle name="Input 3 2 3 5 2 2" xfId="5794"/>
    <cellStyle name="Input 3 2 3 5 3" xfId="5795"/>
    <cellStyle name="Input 3 2 3 6" xfId="5796"/>
    <cellStyle name="Input 3 2 3 6 2" xfId="5797"/>
    <cellStyle name="Input 3 2 3 7" xfId="5798"/>
    <cellStyle name="Input 3 2 4" xfId="5799"/>
    <cellStyle name="Input 3 2 4 2" xfId="5800"/>
    <cellStyle name="Input 3 2 4 2 2" xfId="5801"/>
    <cellStyle name="Input 3 2 4 3" xfId="5802"/>
    <cellStyle name="Input 3 2 5" xfId="5803"/>
    <cellStyle name="Input 3 2 5 2" xfId="5804"/>
    <cellStyle name="Input 3 2 5 2 2" xfId="5805"/>
    <cellStyle name="Input 3 2 5 3" xfId="5806"/>
    <cellStyle name="Input 3 2 6" xfId="5807"/>
    <cellStyle name="Input 3 2 6 2" xfId="5808"/>
    <cellStyle name="Input 3 2 6 2 2" xfId="5809"/>
    <cellStyle name="Input 3 2 6 3" xfId="5810"/>
    <cellStyle name="Input 3 2 7" xfId="5811"/>
    <cellStyle name="Input 3 2 7 2" xfId="5812"/>
    <cellStyle name="Input 3 2 8" xfId="5813"/>
    <cellStyle name="Input 3 3" xfId="5814"/>
    <cellStyle name="Input 3 3 2" xfId="5815"/>
    <cellStyle name="Input 3 3 2 2" xfId="5816"/>
    <cellStyle name="Input 3 3 2 2 2" xfId="5817"/>
    <cellStyle name="Input 3 3 2 3" xfId="5818"/>
    <cellStyle name="Input 3 3 3" xfId="5819"/>
    <cellStyle name="Input 3 3 3 2" xfId="5820"/>
    <cellStyle name="Input 3 3 3 2 2" xfId="5821"/>
    <cellStyle name="Input 3 3 3 3" xfId="5822"/>
    <cellStyle name="Input 3 3 4" xfId="5823"/>
    <cellStyle name="Input 3 3 4 2" xfId="5824"/>
    <cellStyle name="Input 3 3 4 2 2" xfId="5825"/>
    <cellStyle name="Input 3 3 4 3" xfId="5826"/>
    <cellStyle name="Input 3 3 5" xfId="5827"/>
    <cellStyle name="Input 3 3 5 2" xfId="5828"/>
    <cellStyle name="Input 3 3 5 2 2" xfId="5829"/>
    <cellStyle name="Input 3 3 5 3" xfId="5830"/>
    <cellStyle name="Input 3 3 6" xfId="5831"/>
    <cellStyle name="Input 3 3 6 2" xfId="5832"/>
    <cellStyle name="Input 3 3 7" xfId="5833"/>
    <cellStyle name="Input 3 4" xfId="5834"/>
    <cellStyle name="Input 3 4 2" xfId="5835"/>
    <cellStyle name="Input 3 4 2 2" xfId="5836"/>
    <cellStyle name="Input 3 4 3" xfId="5837"/>
    <cellStyle name="Input 3 5" xfId="5838"/>
    <cellStyle name="Input 3 5 2" xfId="5839"/>
    <cellStyle name="Input 3 5 2 2" xfId="5840"/>
    <cellStyle name="Input 3 5 3" xfId="5841"/>
    <cellStyle name="Input 3 6" xfId="5842"/>
    <cellStyle name="Input 3 6 2" xfId="5843"/>
    <cellStyle name="Input 3 6 2 2" xfId="5844"/>
    <cellStyle name="Input 3 6 3" xfId="5845"/>
    <cellStyle name="Input 3 7" xfId="5846"/>
    <cellStyle name="Input 3 7 2" xfId="5847"/>
    <cellStyle name="Input 3 7 2 2" xfId="5848"/>
    <cellStyle name="Input 3 7 3" xfId="5849"/>
    <cellStyle name="Input 3 8" xfId="5850"/>
    <cellStyle name="Input 3 8 2" xfId="5851"/>
    <cellStyle name="Input 3 9" xfId="5852"/>
    <cellStyle name="Input 3_МАРТ" xfId="5853"/>
    <cellStyle name="Input 30" xfId="5854"/>
    <cellStyle name="Input 30 2" xfId="5855"/>
    <cellStyle name="Input 30 2 2" xfId="5856"/>
    <cellStyle name="Input 30 3" xfId="5857"/>
    <cellStyle name="Input 31" xfId="5858"/>
    <cellStyle name="Input 31 2" xfId="5859"/>
    <cellStyle name="Input 31 2 2" xfId="5860"/>
    <cellStyle name="Input 31 3" xfId="5861"/>
    <cellStyle name="Input 32" xfId="5862"/>
    <cellStyle name="Input 32 2" xfId="5863"/>
    <cellStyle name="Input 32 2 2" xfId="5864"/>
    <cellStyle name="Input 32 3" xfId="5865"/>
    <cellStyle name="Input 33" xfId="5866"/>
    <cellStyle name="Input 33 2" xfId="5867"/>
    <cellStyle name="Input 33 2 2" xfId="5868"/>
    <cellStyle name="Input 33 3" xfId="5869"/>
    <cellStyle name="Input 34" xfId="5870"/>
    <cellStyle name="Input 34 2" xfId="5871"/>
    <cellStyle name="Input 34 2 2" xfId="5872"/>
    <cellStyle name="Input 34 3" xfId="5873"/>
    <cellStyle name="Input 35" xfId="5874"/>
    <cellStyle name="Input 35 2" xfId="5875"/>
    <cellStyle name="Input 35 2 2" xfId="5876"/>
    <cellStyle name="Input 35 3" xfId="5877"/>
    <cellStyle name="Input 36" xfId="5878"/>
    <cellStyle name="Input 36 2" xfId="5879"/>
    <cellStyle name="Input 36 2 2" xfId="5880"/>
    <cellStyle name="Input 36 3" xfId="5881"/>
    <cellStyle name="Input 37" xfId="5882"/>
    <cellStyle name="Input 37 2" xfId="5883"/>
    <cellStyle name="Input 37 2 2" xfId="5884"/>
    <cellStyle name="Input 37 3" xfId="5885"/>
    <cellStyle name="Input 38" xfId="5886"/>
    <cellStyle name="Input 38 2" xfId="5887"/>
    <cellStyle name="Input 38 2 2" xfId="5888"/>
    <cellStyle name="Input 38 3" xfId="5889"/>
    <cellStyle name="Input 39" xfId="5890"/>
    <cellStyle name="Input 39 2" xfId="5891"/>
    <cellStyle name="Input 39 2 2" xfId="5892"/>
    <cellStyle name="Input 39 3" xfId="5893"/>
    <cellStyle name="Input 4" xfId="5894"/>
    <cellStyle name="Input 4 2" xfId="5895"/>
    <cellStyle name="Input 4 2 2" xfId="5896"/>
    <cellStyle name="Input 4 2 2 2" xfId="5897"/>
    <cellStyle name="Input 4 2 2 2 2" xfId="5898"/>
    <cellStyle name="Input 4 2 2 2 2 2" xfId="5899"/>
    <cellStyle name="Input 4 2 2 2 2 2 2" xfId="5900"/>
    <cellStyle name="Input 4 2 2 2 2 3" xfId="5901"/>
    <cellStyle name="Input 4 2 2 2 3" xfId="5902"/>
    <cellStyle name="Input 4 2 2 2 3 2" xfId="5903"/>
    <cellStyle name="Input 4 2 2 2 3 2 2" xfId="5904"/>
    <cellStyle name="Input 4 2 2 2 3 3" xfId="5905"/>
    <cellStyle name="Input 4 2 2 2 4" xfId="5906"/>
    <cellStyle name="Input 4 2 2 2 4 2" xfId="5907"/>
    <cellStyle name="Input 4 2 2 2 4 2 2" xfId="5908"/>
    <cellStyle name="Input 4 2 2 2 4 3" xfId="5909"/>
    <cellStyle name="Input 4 2 2 2 5" xfId="5910"/>
    <cellStyle name="Input 4 2 2 2 5 2" xfId="5911"/>
    <cellStyle name="Input 4 2 2 2 5 2 2" xfId="5912"/>
    <cellStyle name="Input 4 2 2 2 5 3" xfId="5913"/>
    <cellStyle name="Input 4 2 2 2 6" xfId="5914"/>
    <cellStyle name="Input 4 2 2 2 6 2" xfId="5915"/>
    <cellStyle name="Input 4 2 2 2 7" xfId="5916"/>
    <cellStyle name="Input 4 2 2 3" xfId="5917"/>
    <cellStyle name="Input 4 2 2 3 2" xfId="5918"/>
    <cellStyle name="Input 4 2 2 3 2 2" xfId="5919"/>
    <cellStyle name="Input 4 2 2 3 3" xfId="5920"/>
    <cellStyle name="Input 4 2 2 4" xfId="5921"/>
    <cellStyle name="Input 4 2 2 4 2" xfId="5922"/>
    <cellStyle name="Input 4 2 2 4 2 2" xfId="5923"/>
    <cellStyle name="Input 4 2 2 4 3" xfId="5924"/>
    <cellStyle name="Input 4 2 2 5" xfId="5925"/>
    <cellStyle name="Input 4 2 2 5 2" xfId="5926"/>
    <cellStyle name="Input 4 2 2 5 2 2" xfId="5927"/>
    <cellStyle name="Input 4 2 2 5 3" xfId="5928"/>
    <cellStyle name="Input 4 2 2 6" xfId="5929"/>
    <cellStyle name="Input 4 2 2 6 2" xfId="5930"/>
    <cellStyle name="Input 4 2 2 7" xfId="5931"/>
    <cellStyle name="Input 4 2 3" xfId="5932"/>
    <cellStyle name="Input 4 2 3 2" xfId="5933"/>
    <cellStyle name="Input 4 2 3 2 2" xfId="5934"/>
    <cellStyle name="Input 4 2 3 2 2 2" xfId="5935"/>
    <cellStyle name="Input 4 2 3 2 3" xfId="5936"/>
    <cellStyle name="Input 4 2 3 3" xfId="5937"/>
    <cellStyle name="Input 4 2 3 3 2" xfId="5938"/>
    <cellStyle name="Input 4 2 3 3 2 2" xfId="5939"/>
    <cellStyle name="Input 4 2 3 3 3" xfId="5940"/>
    <cellStyle name="Input 4 2 3 4" xfId="5941"/>
    <cellStyle name="Input 4 2 3 4 2" xfId="5942"/>
    <cellStyle name="Input 4 2 3 4 2 2" xfId="5943"/>
    <cellStyle name="Input 4 2 3 4 3" xfId="5944"/>
    <cellStyle name="Input 4 2 3 5" xfId="5945"/>
    <cellStyle name="Input 4 2 3 5 2" xfId="5946"/>
    <cellStyle name="Input 4 2 3 5 2 2" xfId="5947"/>
    <cellStyle name="Input 4 2 3 5 3" xfId="5948"/>
    <cellStyle name="Input 4 2 3 6" xfId="5949"/>
    <cellStyle name="Input 4 2 3 6 2" xfId="5950"/>
    <cellStyle name="Input 4 2 3 7" xfId="5951"/>
    <cellStyle name="Input 4 2 4" xfId="5952"/>
    <cellStyle name="Input 4 2 4 2" xfId="5953"/>
    <cellStyle name="Input 4 2 4 2 2" xfId="5954"/>
    <cellStyle name="Input 4 2 4 3" xfId="5955"/>
    <cellStyle name="Input 4 2 5" xfId="5956"/>
    <cellStyle name="Input 4 2 5 2" xfId="5957"/>
    <cellStyle name="Input 4 2 5 2 2" xfId="5958"/>
    <cellStyle name="Input 4 2 5 3" xfId="5959"/>
    <cellStyle name="Input 4 2 6" xfId="5960"/>
    <cellStyle name="Input 4 2 6 2" xfId="5961"/>
    <cellStyle name="Input 4 2 6 2 2" xfId="5962"/>
    <cellStyle name="Input 4 2 6 3" xfId="5963"/>
    <cellStyle name="Input 4 2 7" xfId="5964"/>
    <cellStyle name="Input 4 2 7 2" xfId="5965"/>
    <cellStyle name="Input 4 2 8" xfId="5966"/>
    <cellStyle name="Input 4 3" xfId="5967"/>
    <cellStyle name="Input 4 3 2" xfId="5968"/>
    <cellStyle name="Input 4 3 2 2" xfId="5969"/>
    <cellStyle name="Input 4 3 2 2 2" xfId="5970"/>
    <cellStyle name="Input 4 3 2 3" xfId="5971"/>
    <cellStyle name="Input 4 3 3" xfId="5972"/>
    <cellStyle name="Input 4 3 3 2" xfId="5973"/>
    <cellStyle name="Input 4 3 3 2 2" xfId="5974"/>
    <cellStyle name="Input 4 3 3 3" xfId="5975"/>
    <cellStyle name="Input 4 3 4" xfId="5976"/>
    <cellStyle name="Input 4 3 4 2" xfId="5977"/>
    <cellStyle name="Input 4 3 4 2 2" xfId="5978"/>
    <cellStyle name="Input 4 3 4 3" xfId="5979"/>
    <cellStyle name="Input 4 3 5" xfId="5980"/>
    <cellStyle name="Input 4 3 5 2" xfId="5981"/>
    <cellStyle name="Input 4 3 5 2 2" xfId="5982"/>
    <cellStyle name="Input 4 3 5 3" xfId="5983"/>
    <cellStyle name="Input 4 3 6" xfId="5984"/>
    <cellStyle name="Input 4 3 6 2" xfId="5985"/>
    <cellStyle name="Input 4 3 7" xfId="5986"/>
    <cellStyle name="Input 4 4" xfId="5987"/>
    <cellStyle name="Input 4 4 2" xfId="5988"/>
    <cellStyle name="Input 4 4 2 2" xfId="5989"/>
    <cellStyle name="Input 4 4 3" xfId="5990"/>
    <cellStyle name="Input 4 5" xfId="5991"/>
    <cellStyle name="Input 4 5 2" xfId="5992"/>
    <cellStyle name="Input 4 5 2 2" xfId="5993"/>
    <cellStyle name="Input 4 5 3" xfId="5994"/>
    <cellStyle name="Input 4 6" xfId="5995"/>
    <cellStyle name="Input 4 6 2" xfId="5996"/>
    <cellStyle name="Input 4 6 2 2" xfId="5997"/>
    <cellStyle name="Input 4 6 3" xfId="5998"/>
    <cellStyle name="Input 4 7" xfId="5999"/>
    <cellStyle name="Input 4 7 2" xfId="6000"/>
    <cellStyle name="Input 4 7 2 2" xfId="6001"/>
    <cellStyle name="Input 4 7 3" xfId="6002"/>
    <cellStyle name="Input 4 8" xfId="6003"/>
    <cellStyle name="Input 4 8 2" xfId="6004"/>
    <cellStyle name="Input 4 9" xfId="6005"/>
    <cellStyle name="Input 4_МАРТ" xfId="6006"/>
    <cellStyle name="Input 40" xfId="6007"/>
    <cellStyle name="Input 40 2" xfId="6008"/>
    <cellStyle name="Input 40 2 2" xfId="6009"/>
    <cellStyle name="Input 40 3" xfId="6010"/>
    <cellStyle name="Input 41" xfId="6011"/>
    <cellStyle name="Input 41 2" xfId="6012"/>
    <cellStyle name="Input 41 2 2" xfId="6013"/>
    <cellStyle name="Input 41 3" xfId="6014"/>
    <cellStyle name="Input 42" xfId="6015"/>
    <cellStyle name="Input 42 2" xfId="6016"/>
    <cellStyle name="Input 42 2 2" xfId="6017"/>
    <cellStyle name="Input 42 3" xfId="6018"/>
    <cellStyle name="Input 43" xfId="6019"/>
    <cellStyle name="Input 43 2" xfId="6020"/>
    <cellStyle name="Input 43 2 2" xfId="6021"/>
    <cellStyle name="Input 43 3" xfId="6022"/>
    <cellStyle name="Input 44" xfId="6023"/>
    <cellStyle name="Input 44 2" xfId="6024"/>
    <cellStyle name="Input 44 2 2" xfId="6025"/>
    <cellStyle name="Input 44 3" xfId="6026"/>
    <cellStyle name="Input 45" xfId="6027"/>
    <cellStyle name="Input 45 2" xfId="6028"/>
    <cellStyle name="Input 46" xfId="6029"/>
    <cellStyle name="Input 46 2" xfId="6030"/>
    <cellStyle name="Input 47" xfId="6031"/>
    <cellStyle name="Input 48" xfId="6032"/>
    <cellStyle name="Input 49" xfId="6033"/>
    <cellStyle name="Input 5" xfId="6034"/>
    <cellStyle name="Input 5 2" xfId="6035"/>
    <cellStyle name="Input 5 2 2" xfId="6036"/>
    <cellStyle name="Input 5 2 2 2" xfId="6037"/>
    <cellStyle name="Input 5 2 2 2 2" xfId="6038"/>
    <cellStyle name="Input 5 2 2 2 2 2" xfId="6039"/>
    <cellStyle name="Input 5 2 2 2 2 2 2" xfId="6040"/>
    <cellStyle name="Input 5 2 2 2 2 3" xfId="6041"/>
    <cellStyle name="Input 5 2 2 2 3" xfId="6042"/>
    <cellStyle name="Input 5 2 2 2 3 2" xfId="6043"/>
    <cellStyle name="Input 5 2 2 2 3 2 2" xfId="6044"/>
    <cellStyle name="Input 5 2 2 2 3 3" xfId="6045"/>
    <cellStyle name="Input 5 2 2 2 4" xfId="6046"/>
    <cellStyle name="Input 5 2 2 2 4 2" xfId="6047"/>
    <cellStyle name="Input 5 2 2 2 4 2 2" xfId="6048"/>
    <cellStyle name="Input 5 2 2 2 4 3" xfId="6049"/>
    <cellStyle name="Input 5 2 2 2 5" xfId="6050"/>
    <cellStyle name="Input 5 2 2 2 5 2" xfId="6051"/>
    <cellStyle name="Input 5 2 2 2 5 2 2" xfId="6052"/>
    <cellStyle name="Input 5 2 2 2 5 3" xfId="6053"/>
    <cellStyle name="Input 5 2 2 2 6" xfId="6054"/>
    <cellStyle name="Input 5 2 2 2 6 2" xfId="6055"/>
    <cellStyle name="Input 5 2 2 2 7" xfId="6056"/>
    <cellStyle name="Input 5 2 2 3" xfId="6057"/>
    <cellStyle name="Input 5 2 2 3 2" xfId="6058"/>
    <cellStyle name="Input 5 2 2 3 2 2" xfId="6059"/>
    <cellStyle name="Input 5 2 2 3 3" xfId="6060"/>
    <cellStyle name="Input 5 2 2 4" xfId="6061"/>
    <cellStyle name="Input 5 2 2 4 2" xfId="6062"/>
    <cellStyle name="Input 5 2 2 4 2 2" xfId="6063"/>
    <cellStyle name="Input 5 2 2 4 3" xfId="6064"/>
    <cellStyle name="Input 5 2 2 5" xfId="6065"/>
    <cellStyle name="Input 5 2 2 5 2" xfId="6066"/>
    <cellStyle name="Input 5 2 2 5 2 2" xfId="6067"/>
    <cellStyle name="Input 5 2 2 5 3" xfId="6068"/>
    <cellStyle name="Input 5 2 2 6" xfId="6069"/>
    <cellStyle name="Input 5 2 2 6 2" xfId="6070"/>
    <cellStyle name="Input 5 2 2 7" xfId="6071"/>
    <cellStyle name="Input 5 2 3" xfId="6072"/>
    <cellStyle name="Input 5 2 3 2" xfId="6073"/>
    <cellStyle name="Input 5 2 3 2 2" xfId="6074"/>
    <cellStyle name="Input 5 2 3 2 2 2" xfId="6075"/>
    <cellStyle name="Input 5 2 3 2 3" xfId="6076"/>
    <cellStyle name="Input 5 2 3 3" xfId="6077"/>
    <cellStyle name="Input 5 2 3 3 2" xfId="6078"/>
    <cellStyle name="Input 5 2 3 3 2 2" xfId="6079"/>
    <cellStyle name="Input 5 2 3 3 3" xfId="6080"/>
    <cellStyle name="Input 5 2 3 4" xfId="6081"/>
    <cellStyle name="Input 5 2 3 4 2" xfId="6082"/>
    <cellStyle name="Input 5 2 3 4 2 2" xfId="6083"/>
    <cellStyle name="Input 5 2 3 4 3" xfId="6084"/>
    <cellStyle name="Input 5 2 3 5" xfId="6085"/>
    <cellStyle name="Input 5 2 3 5 2" xfId="6086"/>
    <cellStyle name="Input 5 2 3 5 2 2" xfId="6087"/>
    <cellStyle name="Input 5 2 3 5 3" xfId="6088"/>
    <cellStyle name="Input 5 2 3 6" xfId="6089"/>
    <cellStyle name="Input 5 2 3 6 2" xfId="6090"/>
    <cellStyle name="Input 5 2 3 7" xfId="6091"/>
    <cellStyle name="Input 5 2 4" xfId="6092"/>
    <cellStyle name="Input 5 2 4 2" xfId="6093"/>
    <cellStyle name="Input 5 2 4 2 2" xfId="6094"/>
    <cellStyle name="Input 5 2 4 3" xfId="6095"/>
    <cellStyle name="Input 5 2 5" xfId="6096"/>
    <cellStyle name="Input 5 2 5 2" xfId="6097"/>
    <cellStyle name="Input 5 2 5 2 2" xfId="6098"/>
    <cellStyle name="Input 5 2 5 3" xfId="6099"/>
    <cellStyle name="Input 5 2 6" xfId="6100"/>
    <cellStyle name="Input 5 2 6 2" xfId="6101"/>
    <cellStyle name="Input 5 2 6 2 2" xfId="6102"/>
    <cellStyle name="Input 5 2 6 3" xfId="6103"/>
    <cellStyle name="Input 5 2 7" xfId="6104"/>
    <cellStyle name="Input 5 2 7 2" xfId="6105"/>
    <cellStyle name="Input 5 2 8" xfId="6106"/>
    <cellStyle name="Input 5 3" xfId="6107"/>
    <cellStyle name="Input 5 3 2" xfId="6108"/>
    <cellStyle name="Input 5 3 2 2" xfId="6109"/>
    <cellStyle name="Input 5 3 2 2 2" xfId="6110"/>
    <cellStyle name="Input 5 3 2 3" xfId="6111"/>
    <cellStyle name="Input 5 3 3" xfId="6112"/>
    <cellStyle name="Input 5 3 3 2" xfId="6113"/>
    <cellStyle name="Input 5 3 3 2 2" xfId="6114"/>
    <cellStyle name="Input 5 3 3 3" xfId="6115"/>
    <cellStyle name="Input 5 3 4" xfId="6116"/>
    <cellStyle name="Input 5 3 4 2" xfId="6117"/>
    <cellStyle name="Input 5 3 4 2 2" xfId="6118"/>
    <cellStyle name="Input 5 3 4 3" xfId="6119"/>
    <cellStyle name="Input 5 3 5" xfId="6120"/>
    <cellStyle name="Input 5 3 5 2" xfId="6121"/>
    <cellStyle name="Input 5 3 5 2 2" xfId="6122"/>
    <cellStyle name="Input 5 3 5 3" xfId="6123"/>
    <cellStyle name="Input 5 3 6" xfId="6124"/>
    <cellStyle name="Input 5 3 6 2" xfId="6125"/>
    <cellStyle name="Input 5 3 7" xfId="6126"/>
    <cellStyle name="Input 5 4" xfId="6127"/>
    <cellStyle name="Input 5 4 2" xfId="6128"/>
    <cellStyle name="Input 5 4 2 2" xfId="6129"/>
    <cellStyle name="Input 5 4 3" xfId="6130"/>
    <cellStyle name="Input 5 5" xfId="6131"/>
    <cellStyle name="Input 5 5 2" xfId="6132"/>
    <cellStyle name="Input 5 5 2 2" xfId="6133"/>
    <cellStyle name="Input 5 5 3" xfId="6134"/>
    <cellStyle name="Input 5 6" xfId="6135"/>
    <cellStyle name="Input 5 6 2" xfId="6136"/>
    <cellStyle name="Input 5 6 2 2" xfId="6137"/>
    <cellStyle name="Input 5 6 3" xfId="6138"/>
    <cellStyle name="Input 5 7" xfId="6139"/>
    <cellStyle name="Input 5 7 2" xfId="6140"/>
    <cellStyle name="Input 5 7 2 2" xfId="6141"/>
    <cellStyle name="Input 5 7 3" xfId="6142"/>
    <cellStyle name="Input 5 8" xfId="6143"/>
    <cellStyle name="Input 5 8 2" xfId="6144"/>
    <cellStyle name="Input 5 9" xfId="6145"/>
    <cellStyle name="Input 5_МАРТ" xfId="6146"/>
    <cellStyle name="Input 50" xfId="6147"/>
    <cellStyle name="Input 51" xfId="6148"/>
    <cellStyle name="Input 52" xfId="6149"/>
    <cellStyle name="Input 6" xfId="6150"/>
    <cellStyle name="Input 6 2" xfId="6151"/>
    <cellStyle name="Input 6 2 2" xfId="6152"/>
    <cellStyle name="Input 6 2 2 2" xfId="6153"/>
    <cellStyle name="Input 6 2 2 2 2" xfId="6154"/>
    <cellStyle name="Input 6 2 2 3" xfId="6155"/>
    <cellStyle name="Input 6 2 3" xfId="6156"/>
    <cellStyle name="Input 6 2 3 2" xfId="6157"/>
    <cellStyle name="Input 6 2 3 2 2" xfId="6158"/>
    <cellStyle name="Input 6 2 3 3" xfId="6159"/>
    <cellStyle name="Input 6 2 4" xfId="6160"/>
    <cellStyle name="Input 6 2 4 2" xfId="6161"/>
    <cellStyle name="Input 6 2 4 2 2" xfId="6162"/>
    <cellStyle name="Input 6 2 4 3" xfId="6163"/>
    <cellStyle name="Input 6 2 5" xfId="6164"/>
    <cellStyle name="Input 6 2 5 2" xfId="6165"/>
    <cellStyle name="Input 6 2 5 2 2" xfId="6166"/>
    <cellStyle name="Input 6 2 5 3" xfId="6167"/>
    <cellStyle name="Input 6 2 6" xfId="6168"/>
    <cellStyle name="Input 6 2 6 2" xfId="6169"/>
    <cellStyle name="Input 6 2 7" xfId="6170"/>
    <cellStyle name="Input 6 3" xfId="6171"/>
    <cellStyle name="Input 6 3 2" xfId="6172"/>
    <cellStyle name="Input 6 3 2 2" xfId="6173"/>
    <cellStyle name="Input 6 3 3" xfId="6174"/>
    <cellStyle name="Input 6 4" xfId="6175"/>
    <cellStyle name="Input 6 4 2" xfId="6176"/>
    <cellStyle name="Input 6 4 2 2" xfId="6177"/>
    <cellStyle name="Input 6 4 3" xfId="6178"/>
    <cellStyle name="Input 6 5" xfId="6179"/>
    <cellStyle name="Input 6 5 2" xfId="6180"/>
    <cellStyle name="Input 6 5 2 2" xfId="6181"/>
    <cellStyle name="Input 6 5 3" xfId="6182"/>
    <cellStyle name="Input 6 6" xfId="6183"/>
    <cellStyle name="Input 6 6 2" xfId="6184"/>
    <cellStyle name="Input 6 6 2 2" xfId="6185"/>
    <cellStyle name="Input 6 6 3" xfId="6186"/>
    <cellStyle name="Input 6 7" xfId="6187"/>
    <cellStyle name="Input 6 7 2" xfId="6188"/>
    <cellStyle name="Input 6 8" xfId="6189"/>
    <cellStyle name="Input 6_МАРТ" xfId="6190"/>
    <cellStyle name="Input 7" xfId="6191"/>
    <cellStyle name="Input 7 2" xfId="6192"/>
    <cellStyle name="Input 7 2 2" xfId="6193"/>
    <cellStyle name="Input 7 2 2 2" xfId="6194"/>
    <cellStyle name="Input 7 2 2 2 2" xfId="6195"/>
    <cellStyle name="Input 7 2 2 3" xfId="6196"/>
    <cellStyle name="Input 7 2 3" xfId="6197"/>
    <cellStyle name="Input 7 2 3 2" xfId="6198"/>
    <cellStyle name="Input 7 2 3 2 2" xfId="6199"/>
    <cellStyle name="Input 7 2 3 3" xfId="6200"/>
    <cellStyle name="Input 7 2 4" xfId="6201"/>
    <cellStyle name="Input 7 2 4 2" xfId="6202"/>
    <cellStyle name="Input 7 2 4 2 2" xfId="6203"/>
    <cellStyle name="Input 7 2 4 3" xfId="6204"/>
    <cellStyle name="Input 7 2 5" xfId="6205"/>
    <cellStyle name="Input 7 2 5 2" xfId="6206"/>
    <cellStyle name="Input 7 2 5 2 2" xfId="6207"/>
    <cellStyle name="Input 7 2 5 3" xfId="6208"/>
    <cellStyle name="Input 7 2 6" xfId="6209"/>
    <cellStyle name="Input 7 2 6 2" xfId="6210"/>
    <cellStyle name="Input 7 2 7" xfId="6211"/>
    <cellStyle name="Input 7 3" xfId="6212"/>
    <cellStyle name="Input 7 3 2" xfId="6213"/>
    <cellStyle name="Input 7 3 2 2" xfId="6214"/>
    <cellStyle name="Input 7 3 3" xfId="6215"/>
    <cellStyle name="Input 7 4" xfId="6216"/>
    <cellStyle name="Input 7 4 2" xfId="6217"/>
    <cellStyle name="Input 7 4 2 2" xfId="6218"/>
    <cellStyle name="Input 7 4 3" xfId="6219"/>
    <cellStyle name="Input 7 5" xfId="6220"/>
    <cellStyle name="Input 7 5 2" xfId="6221"/>
    <cellStyle name="Input 7 5 2 2" xfId="6222"/>
    <cellStyle name="Input 7 5 3" xfId="6223"/>
    <cellStyle name="Input 7 6" xfId="6224"/>
    <cellStyle name="Input 7 6 2" xfId="6225"/>
    <cellStyle name="Input 7 7" xfId="6226"/>
    <cellStyle name="Input 7_МАРТ" xfId="6227"/>
    <cellStyle name="Input 8" xfId="6228"/>
    <cellStyle name="Input 8 2" xfId="6229"/>
    <cellStyle name="Input 8 2 2" xfId="6230"/>
    <cellStyle name="Input 8 2 2 2" xfId="6231"/>
    <cellStyle name="Input 8 2 2 2 2" xfId="6232"/>
    <cellStyle name="Input 8 2 2 3" xfId="6233"/>
    <cellStyle name="Input 8 2 3" xfId="6234"/>
    <cellStyle name="Input 8 2 3 2" xfId="6235"/>
    <cellStyle name="Input 8 2 3 2 2" xfId="6236"/>
    <cellStyle name="Input 8 2 3 3" xfId="6237"/>
    <cellStyle name="Input 8 2 4" xfId="6238"/>
    <cellStyle name="Input 8 2 4 2" xfId="6239"/>
    <cellStyle name="Input 8 2 4 2 2" xfId="6240"/>
    <cellStyle name="Input 8 2 4 3" xfId="6241"/>
    <cellStyle name="Input 8 2 5" xfId="6242"/>
    <cellStyle name="Input 8 2 5 2" xfId="6243"/>
    <cellStyle name="Input 8 2 5 2 2" xfId="6244"/>
    <cellStyle name="Input 8 2 5 3" xfId="6245"/>
    <cellStyle name="Input 8 2 6" xfId="6246"/>
    <cellStyle name="Input 8 2 6 2" xfId="6247"/>
    <cellStyle name="Input 8 2 7" xfId="6248"/>
    <cellStyle name="Input 8 3" xfId="6249"/>
    <cellStyle name="Input 8 3 2" xfId="6250"/>
    <cellStyle name="Input 8 3 2 2" xfId="6251"/>
    <cellStyle name="Input 8 3 3" xfId="6252"/>
    <cellStyle name="Input 8 4" xfId="6253"/>
    <cellStyle name="Input 8 4 2" xfId="6254"/>
    <cellStyle name="Input 8 4 2 2" xfId="6255"/>
    <cellStyle name="Input 8 4 3" xfId="6256"/>
    <cellStyle name="Input 8 5" xfId="6257"/>
    <cellStyle name="Input 8 5 2" xfId="6258"/>
    <cellStyle name="Input 8 5 2 2" xfId="6259"/>
    <cellStyle name="Input 8 5 3" xfId="6260"/>
    <cellStyle name="Input 8 6" xfId="6261"/>
    <cellStyle name="Input 8 6 2" xfId="6262"/>
    <cellStyle name="Input 8 7" xfId="6263"/>
    <cellStyle name="Input 9" xfId="6264"/>
    <cellStyle name="Input 9 2" xfId="6265"/>
    <cellStyle name="Input 9 2 2" xfId="6266"/>
    <cellStyle name="Input 9 2 2 2" xfId="6267"/>
    <cellStyle name="Input 9 2 2 2 2" xfId="6268"/>
    <cellStyle name="Input 9 2 2 3" xfId="6269"/>
    <cellStyle name="Input 9 2 3" xfId="6270"/>
    <cellStyle name="Input 9 2 3 2" xfId="6271"/>
    <cellStyle name="Input 9 2 3 2 2" xfId="6272"/>
    <cellStyle name="Input 9 2 3 3" xfId="6273"/>
    <cellStyle name="Input 9 2 4" xfId="6274"/>
    <cellStyle name="Input 9 2 4 2" xfId="6275"/>
    <cellStyle name="Input 9 2 4 2 2" xfId="6276"/>
    <cellStyle name="Input 9 2 4 3" xfId="6277"/>
    <cellStyle name="Input 9 2 5" xfId="6278"/>
    <cellStyle name="Input 9 2 5 2" xfId="6279"/>
    <cellStyle name="Input 9 2 5 2 2" xfId="6280"/>
    <cellStyle name="Input 9 2 5 3" xfId="6281"/>
    <cellStyle name="Input 9 2 6" xfId="6282"/>
    <cellStyle name="Input 9 2 6 2" xfId="6283"/>
    <cellStyle name="Input 9 2 7" xfId="6284"/>
    <cellStyle name="Input 9 3" xfId="6285"/>
    <cellStyle name="Input 9 3 2" xfId="6286"/>
    <cellStyle name="Input 9 3 2 2" xfId="6287"/>
    <cellStyle name="Input 9 3 3" xfId="6288"/>
    <cellStyle name="Input 9 4" xfId="6289"/>
    <cellStyle name="Input 9 4 2" xfId="6290"/>
    <cellStyle name="Input 9 4 2 2" xfId="6291"/>
    <cellStyle name="Input 9 4 3" xfId="6292"/>
    <cellStyle name="Input 9 5" xfId="6293"/>
    <cellStyle name="Input 9 5 2" xfId="6294"/>
    <cellStyle name="Input 9 5 2 2" xfId="6295"/>
    <cellStyle name="Input 9 5 3" xfId="6296"/>
    <cellStyle name="Input 9 6" xfId="6297"/>
    <cellStyle name="Input 9 6 2" xfId="6298"/>
    <cellStyle name="Input 9 7" xfId="6299"/>
    <cellStyle name="Input Number" xfId="6300"/>
    <cellStyle name="Input Number 2" xfId="6301"/>
    <cellStyle name="Input_1 вар формы Махортовой для Григория 2013-2015" xfId="6302"/>
    <cellStyle name="Integer" xfId="6303"/>
    <cellStyle name="ITEM" xfId="6304"/>
    <cellStyle name="Linked Cell" xfId="6305"/>
    <cellStyle name="Linked Cell 2" xfId="6306"/>
    <cellStyle name="Linked Cell 2 2" xfId="6307"/>
    <cellStyle name="Linked Cell 3" xfId="6308"/>
    <cellStyle name="Linked Cell 4" xfId="6309"/>
    <cellStyle name="Linked Cell 5" xfId="6310"/>
    <cellStyle name="Linked Cell_Структурные изменения_3-4_кв_Утв_Вар_4" xfId="6311"/>
    <cellStyle name="may" xfId="6312"/>
    <cellStyle name="Millares [0]_2AV_M_M " xfId="6313"/>
    <cellStyle name="Millares_2AV_M_M " xfId="6314"/>
    <cellStyle name="Milliers [0]_Conversion Summary" xfId="6315"/>
    <cellStyle name="Milliers_Conversion Summary" xfId="6316"/>
    <cellStyle name="Mine" xfId="6317"/>
    <cellStyle name="Module_name" xfId="6318"/>
    <cellStyle name="Moneda [0]_2AV_M_M " xfId="6319"/>
    <cellStyle name="Moneda_2AV_M_M " xfId="6320"/>
    <cellStyle name="MonthYears" xfId="6321"/>
    <cellStyle name="Monйtaire [0]_Conversion Summary" xfId="6322"/>
    <cellStyle name="Monйtaire_Conversion Summary" xfId="6323"/>
    <cellStyle name="Neutral" xfId="6324"/>
    <cellStyle name="Neutral 2" xfId="6325"/>
    <cellStyle name="Neutral 2 2" xfId="6326"/>
    <cellStyle name="Neutral 2 3" xfId="6327"/>
    <cellStyle name="Neutral 3" xfId="6328"/>
    <cellStyle name="Neutral 4" xfId="6329"/>
    <cellStyle name="Neutral 5" xfId="6330"/>
    <cellStyle name="Neutral_Аренда квартир 2012 испр." xfId="6331"/>
    <cellStyle name="no dec" xfId="6332"/>
    <cellStyle name="Norma11l" xfId="6333"/>
    <cellStyle name="Normal" xfId="6334"/>
    <cellStyle name="Normal - Style1" xfId="6335"/>
    <cellStyle name="Normal [0]" xfId="6336"/>
    <cellStyle name="Normal [2]" xfId="6337"/>
    <cellStyle name="Normal 12" xfId="6338"/>
    <cellStyle name="Normal 13" xfId="6339"/>
    <cellStyle name="Normal 2" xfId="6340"/>
    <cellStyle name="Normal 2 2" xfId="6341"/>
    <cellStyle name="Normal 2 5" xfId="6342"/>
    <cellStyle name="Normal 3" xfId="6343"/>
    <cellStyle name="Normal_625 (2)" xfId="6344"/>
    <cellStyle name="Normal1" xfId="6345"/>
    <cellStyle name="normální 2" xfId="6346"/>
    <cellStyle name="normбlnм_laroux" xfId="6347"/>
    <cellStyle name="Note" xfId="6348"/>
    <cellStyle name="Note 10" xfId="6349"/>
    <cellStyle name="Note 10 2" xfId="6350"/>
    <cellStyle name="Note 10 2 2" xfId="6351"/>
    <cellStyle name="Note 10 2 2 2" xfId="6352"/>
    <cellStyle name="Note 10 2 3" xfId="6353"/>
    <cellStyle name="Note 10 3" xfId="6354"/>
    <cellStyle name="Note 10 3 2" xfId="6355"/>
    <cellStyle name="Note 10 3 2 2" xfId="6356"/>
    <cellStyle name="Note 10 3 3" xfId="6357"/>
    <cellStyle name="Note 10 4" xfId="6358"/>
    <cellStyle name="Note 10 4 2" xfId="6359"/>
    <cellStyle name="Note 10 4 2 2" xfId="6360"/>
    <cellStyle name="Note 10 4 3" xfId="6361"/>
    <cellStyle name="Note 10 5" xfId="6362"/>
    <cellStyle name="Note 10 5 2" xfId="6363"/>
    <cellStyle name="Note 10 5 2 2" xfId="6364"/>
    <cellStyle name="Note 10 5 3" xfId="6365"/>
    <cellStyle name="Note 10 6" xfId="6366"/>
    <cellStyle name="Note 10 6 2" xfId="6367"/>
    <cellStyle name="Note 10 7" xfId="6368"/>
    <cellStyle name="Note 11" xfId="6369"/>
    <cellStyle name="Note 11 2" xfId="6370"/>
    <cellStyle name="Note 11 2 2" xfId="6371"/>
    <cellStyle name="Note 11 3" xfId="6372"/>
    <cellStyle name="Note 12" xfId="6373"/>
    <cellStyle name="Note 12 2" xfId="6374"/>
    <cellStyle name="Note 12 2 2" xfId="6375"/>
    <cellStyle name="Note 12 3" xfId="6376"/>
    <cellStyle name="Note 13" xfId="6377"/>
    <cellStyle name="Note 13 2" xfId="6378"/>
    <cellStyle name="Note 13 2 2" xfId="6379"/>
    <cellStyle name="Note 13 3" xfId="6380"/>
    <cellStyle name="Note 14" xfId="6381"/>
    <cellStyle name="Note 14 2" xfId="6382"/>
    <cellStyle name="Note 14 2 2" xfId="6383"/>
    <cellStyle name="Note 14 3" xfId="6384"/>
    <cellStyle name="Note 15" xfId="6385"/>
    <cellStyle name="Note 15 2" xfId="6386"/>
    <cellStyle name="Note 15 2 2" xfId="6387"/>
    <cellStyle name="Note 15 3" xfId="6388"/>
    <cellStyle name="Note 16" xfId="6389"/>
    <cellStyle name="Note 16 2" xfId="6390"/>
    <cellStyle name="Note 16 2 2" xfId="6391"/>
    <cellStyle name="Note 16 3" xfId="6392"/>
    <cellStyle name="Note 17" xfId="6393"/>
    <cellStyle name="Note 17 2" xfId="6394"/>
    <cellStyle name="Note 17 2 2" xfId="6395"/>
    <cellStyle name="Note 17 3" xfId="6396"/>
    <cellStyle name="Note 18" xfId="6397"/>
    <cellStyle name="Note 18 2" xfId="6398"/>
    <cellStyle name="Note 18 2 2" xfId="6399"/>
    <cellStyle name="Note 18 3" xfId="6400"/>
    <cellStyle name="Note 19" xfId="6401"/>
    <cellStyle name="Note 19 2" xfId="6402"/>
    <cellStyle name="Note 19 2 2" xfId="6403"/>
    <cellStyle name="Note 19 3" xfId="6404"/>
    <cellStyle name="Note 2" xfId="6405"/>
    <cellStyle name="Note 2 10" xfId="6406"/>
    <cellStyle name="Note 2 10 2" xfId="6407"/>
    <cellStyle name="Note 2 10 2 2" xfId="6408"/>
    <cellStyle name="Note 2 10 3" xfId="6409"/>
    <cellStyle name="Note 2 11" xfId="6410"/>
    <cellStyle name="Note 2 11 2" xfId="6411"/>
    <cellStyle name="Note 2 12" xfId="6412"/>
    <cellStyle name="Note 2 2" xfId="6413"/>
    <cellStyle name="Note 2 2 10" xfId="6414"/>
    <cellStyle name="Note 2 2 2" xfId="6415"/>
    <cellStyle name="Note 2 2 2 2" xfId="6416"/>
    <cellStyle name="Note 2 2 2 2 2" xfId="6417"/>
    <cellStyle name="Note 2 2 2 2 2 2" xfId="6418"/>
    <cellStyle name="Note 2 2 2 2 3" xfId="6419"/>
    <cellStyle name="Note 2 2 2 3" xfId="6420"/>
    <cellStyle name="Note 2 2 2 3 2" xfId="6421"/>
    <cellStyle name="Note 2 2 2 3 2 2" xfId="6422"/>
    <cellStyle name="Note 2 2 2 3 3" xfId="6423"/>
    <cellStyle name="Note 2 2 2 4" xfId="6424"/>
    <cellStyle name="Note 2 2 2 4 2" xfId="6425"/>
    <cellStyle name="Note 2 2 2 4 2 2" xfId="6426"/>
    <cellStyle name="Note 2 2 2 4 3" xfId="6427"/>
    <cellStyle name="Note 2 2 2 5" xfId="6428"/>
    <cellStyle name="Note 2 2 2 5 2" xfId="6429"/>
    <cellStyle name="Note 2 2 2 5 2 2" xfId="6430"/>
    <cellStyle name="Note 2 2 2 5 3" xfId="6431"/>
    <cellStyle name="Note 2 2 2 6" xfId="6432"/>
    <cellStyle name="Note 2 2 2 6 2" xfId="6433"/>
    <cellStyle name="Note 2 2 2 7" xfId="6434"/>
    <cellStyle name="Note 2 2 3" xfId="6435"/>
    <cellStyle name="Note 2 2 3 2" xfId="6436"/>
    <cellStyle name="Note 2 2 3 2 2" xfId="6437"/>
    <cellStyle name="Note 2 2 3 3" xfId="6438"/>
    <cellStyle name="Note 2 2 4" xfId="6439"/>
    <cellStyle name="Note 2 2 4 2" xfId="6440"/>
    <cellStyle name="Note 2 2 4 2 2" xfId="6441"/>
    <cellStyle name="Note 2 2 4 3" xfId="6442"/>
    <cellStyle name="Note 2 2 5" xfId="6443"/>
    <cellStyle name="Note 2 2 5 2" xfId="6444"/>
    <cellStyle name="Note 2 2 5 2 2" xfId="6445"/>
    <cellStyle name="Note 2 2 5 3" xfId="6446"/>
    <cellStyle name="Note 2 2 6" xfId="6447"/>
    <cellStyle name="Note 2 2 6 2" xfId="6448"/>
    <cellStyle name="Note 2 2 6 2 2" xfId="6449"/>
    <cellStyle name="Note 2 2 6 3" xfId="6450"/>
    <cellStyle name="Note 2 2 7" xfId="6451"/>
    <cellStyle name="Note 2 2 7 2" xfId="6452"/>
    <cellStyle name="Note 2 2 7 2 2" xfId="6453"/>
    <cellStyle name="Note 2 2 7 3" xfId="6454"/>
    <cellStyle name="Note 2 2 8" xfId="6455"/>
    <cellStyle name="Note 2 2 8 2" xfId="6456"/>
    <cellStyle name="Note 2 2 8 2 2" xfId="6457"/>
    <cellStyle name="Note 2 2 8 3" xfId="6458"/>
    <cellStyle name="Note 2 2 9" xfId="6459"/>
    <cellStyle name="Note 2 2 9 2" xfId="6460"/>
    <cellStyle name="Note 2 2_МАРТ" xfId="6461"/>
    <cellStyle name="Note 2 3" xfId="6462"/>
    <cellStyle name="Note 2 3 10" xfId="6463"/>
    <cellStyle name="Note 2 3 2" xfId="6464"/>
    <cellStyle name="Note 2 3 2 2" xfId="6465"/>
    <cellStyle name="Note 2 3 2 2 2" xfId="6466"/>
    <cellStyle name="Note 2 3 2 2 2 2" xfId="6467"/>
    <cellStyle name="Note 2 3 2 2 3" xfId="6468"/>
    <cellStyle name="Note 2 3 2 3" xfId="6469"/>
    <cellStyle name="Note 2 3 2 3 2" xfId="6470"/>
    <cellStyle name="Note 2 3 2 3 2 2" xfId="6471"/>
    <cellStyle name="Note 2 3 2 3 3" xfId="6472"/>
    <cellStyle name="Note 2 3 2 4" xfId="6473"/>
    <cellStyle name="Note 2 3 2 4 2" xfId="6474"/>
    <cellStyle name="Note 2 3 2 4 2 2" xfId="6475"/>
    <cellStyle name="Note 2 3 2 4 3" xfId="6476"/>
    <cellStyle name="Note 2 3 2 5" xfId="6477"/>
    <cellStyle name="Note 2 3 2 5 2" xfId="6478"/>
    <cellStyle name="Note 2 3 2 5 2 2" xfId="6479"/>
    <cellStyle name="Note 2 3 2 5 3" xfId="6480"/>
    <cellStyle name="Note 2 3 2 6" xfId="6481"/>
    <cellStyle name="Note 2 3 2 6 2" xfId="6482"/>
    <cellStyle name="Note 2 3 2 7" xfId="6483"/>
    <cellStyle name="Note 2 3 3" xfId="6484"/>
    <cellStyle name="Note 2 3 3 2" xfId="6485"/>
    <cellStyle name="Note 2 3 3 2 2" xfId="6486"/>
    <cellStyle name="Note 2 3 3 3" xfId="6487"/>
    <cellStyle name="Note 2 3 4" xfId="6488"/>
    <cellStyle name="Note 2 3 4 2" xfId="6489"/>
    <cellStyle name="Note 2 3 4 2 2" xfId="6490"/>
    <cellStyle name="Note 2 3 4 3" xfId="6491"/>
    <cellStyle name="Note 2 3 5" xfId="6492"/>
    <cellStyle name="Note 2 3 5 2" xfId="6493"/>
    <cellStyle name="Note 2 3 5 2 2" xfId="6494"/>
    <cellStyle name="Note 2 3 5 3" xfId="6495"/>
    <cellStyle name="Note 2 3 6" xfId="6496"/>
    <cellStyle name="Note 2 3 6 2" xfId="6497"/>
    <cellStyle name="Note 2 3 6 2 2" xfId="6498"/>
    <cellStyle name="Note 2 3 6 3" xfId="6499"/>
    <cellStyle name="Note 2 3 7" xfId="6500"/>
    <cellStyle name="Note 2 3 7 2" xfId="6501"/>
    <cellStyle name="Note 2 3 7 2 2" xfId="6502"/>
    <cellStyle name="Note 2 3 7 3" xfId="6503"/>
    <cellStyle name="Note 2 3 8" xfId="6504"/>
    <cellStyle name="Note 2 3 8 2" xfId="6505"/>
    <cellStyle name="Note 2 3 8 2 2" xfId="6506"/>
    <cellStyle name="Note 2 3 8 3" xfId="6507"/>
    <cellStyle name="Note 2 3 9" xfId="6508"/>
    <cellStyle name="Note 2 3 9 2" xfId="6509"/>
    <cellStyle name="Note 2 3_МАРТ" xfId="6510"/>
    <cellStyle name="Note 2 4" xfId="6511"/>
    <cellStyle name="Note 2 4 2" xfId="6512"/>
    <cellStyle name="Note 2 4 2 2" xfId="6513"/>
    <cellStyle name="Note 2 4 2 2 2" xfId="6514"/>
    <cellStyle name="Note 2 4 2 3" xfId="6515"/>
    <cellStyle name="Note 2 4 3" xfId="6516"/>
    <cellStyle name="Note 2 4 3 2" xfId="6517"/>
    <cellStyle name="Note 2 4 3 2 2" xfId="6518"/>
    <cellStyle name="Note 2 4 3 3" xfId="6519"/>
    <cellStyle name="Note 2 4 4" xfId="6520"/>
    <cellStyle name="Note 2 4 4 2" xfId="6521"/>
    <cellStyle name="Note 2 4 4 2 2" xfId="6522"/>
    <cellStyle name="Note 2 4 4 3" xfId="6523"/>
    <cellStyle name="Note 2 4 5" xfId="6524"/>
    <cellStyle name="Note 2 4 5 2" xfId="6525"/>
    <cellStyle name="Note 2 4 5 2 2" xfId="6526"/>
    <cellStyle name="Note 2 4 5 3" xfId="6527"/>
    <cellStyle name="Note 2 4 6" xfId="6528"/>
    <cellStyle name="Note 2 4 6 2" xfId="6529"/>
    <cellStyle name="Note 2 4 6 2 2" xfId="6530"/>
    <cellStyle name="Note 2 4 6 3" xfId="6531"/>
    <cellStyle name="Note 2 4 7" xfId="6532"/>
    <cellStyle name="Note 2 4 7 2" xfId="6533"/>
    <cellStyle name="Note 2 4 7 2 2" xfId="6534"/>
    <cellStyle name="Note 2 4 7 3" xfId="6535"/>
    <cellStyle name="Note 2 4 8" xfId="6536"/>
    <cellStyle name="Note 2 4 8 2" xfId="6537"/>
    <cellStyle name="Note 2 4 9" xfId="6538"/>
    <cellStyle name="Note 2 4_МАРТ" xfId="6539"/>
    <cellStyle name="Note 2 5" xfId="6540"/>
    <cellStyle name="Note 2 5 2" xfId="6541"/>
    <cellStyle name="Note 2 5 2 2" xfId="6542"/>
    <cellStyle name="Note 2 5 2 2 2" xfId="6543"/>
    <cellStyle name="Note 2 5 2 3" xfId="6544"/>
    <cellStyle name="Note 2 5 3" xfId="6545"/>
    <cellStyle name="Note 2 5 3 2" xfId="6546"/>
    <cellStyle name="Note 2 5 3 2 2" xfId="6547"/>
    <cellStyle name="Note 2 5 3 3" xfId="6548"/>
    <cellStyle name="Note 2 5 4" xfId="6549"/>
    <cellStyle name="Note 2 5 4 2" xfId="6550"/>
    <cellStyle name="Note 2 5 4 2 2" xfId="6551"/>
    <cellStyle name="Note 2 5 4 3" xfId="6552"/>
    <cellStyle name="Note 2 5 5" xfId="6553"/>
    <cellStyle name="Note 2 5 5 2" xfId="6554"/>
    <cellStyle name="Note 2 5 5 2 2" xfId="6555"/>
    <cellStyle name="Note 2 5 5 3" xfId="6556"/>
    <cellStyle name="Note 2 5 6" xfId="6557"/>
    <cellStyle name="Note 2 5 6 2" xfId="6558"/>
    <cellStyle name="Note 2 5 6 2 2" xfId="6559"/>
    <cellStyle name="Note 2 5 6 3" xfId="6560"/>
    <cellStyle name="Note 2 5 7" xfId="6561"/>
    <cellStyle name="Note 2 5 7 2" xfId="6562"/>
    <cellStyle name="Note 2 5 7 2 2" xfId="6563"/>
    <cellStyle name="Note 2 5 7 3" xfId="6564"/>
    <cellStyle name="Note 2 5 8" xfId="6565"/>
    <cellStyle name="Note 2 5 8 2" xfId="6566"/>
    <cellStyle name="Note 2 5 9" xfId="6567"/>
    <cellStyle name="Note 2 6" xfId="6568"/>
    <cellStyle name="Note 2 6 2" xfId="6569"/>
    <cellStyle name="Note 2 6 2 2" xfId="6570"/>
    <cellStyle name="Note 2 6 3" xfId="6571"/>
    <cellStyle name="Note 2 7" xfId="6572"/>
    <cellStyle name="Note 2 7 2" xfId="6573"/>
    <cellStyle name="Note 2 7 2 2" xfId="6574"/>
    <cellStyle name="Note 2 7 3" xfId="6575"/>
    <cellStyle name="Note 2 8" xfId="6576"/>
    <cellStyle name="Note 2 8 2" xfId="6577"/>
    <cellStyle name="Note 2 8 2 2" xfId="6578"/>
    <cellStyle name="Note 2 8 3" xfId="6579"/>
    <cellStyle name="Note 2 9" xfId="6580"/>
    <cellStyle name="Note 2 9 2" xfId="6581"/>
    <cellStyle name="Note 2 9 2 2" xfId="6582"/>
    <cellStyle name="Note 2 9 3" xfId="6583"/>
    <cellStyle name="Note 2_МАРТ" xfId="6584"/>
    <cellStyle name="Note 20" xfId="6585"/>
    <cellStyle name="Note 20 2" xfId="6586"/>
    <cellStyle name="Note 20 2 2" xfId="6587"/>
    <cellStyle name="Note 20 3" xfId="6588"/>
    <cellStyle name="Note 21" xfId="6589"/>
    <cellStyle name="Note 21 2" xfId="6590"/>
    <cellStyle name="Note 21 2 2" xfId="6591"/>
    <cellStyle name="Note 21 3" xfId="6592"/>
    <cellStyle name="Note 22" xfId="6593"/>
    <cellStyle name="Note 22 2" xfId="6594"/>
    <cellStyle name="Note 22 2 2" xfId="6595"/>
    <cellStyle name="Note 22 3" xfId="6596"/>
    <cellStyle name="Note 23" xfId="6597"/>
    <cellStyle name="Note 23 2" xfId="6598"/>
    <cellStyle name="Note 23 2 2" xfId="6599"/>
    <cellStyle name="Note 23 3" xfId="6600"/>
    <cellStyle name="Note 24" xfId="6601"/>
    <cellStyle name="Note 24 2" xfId="6602"/>
    <cellStyle name="Note 24 2 2" xfId="6603"/>
    <cellStyle name="Note 24 3" xfId="6604"/>
    <cellStyle name="Note 25" xfId="6605"/>
    <cellStyle name="Note 25 2" xfId="6606"/>
    <cellStyle name="Note 25 2 2" xfId="6607"/>
    <cellStyle name="Note 25 3" xfId="6608"/>
    <cellStyle name="Note 26" xfId="6609"/>
    <cellStyle name="Note 26 2" xfId="6610"/>
    <cellStyle name="Note 26 2 2" xfId="6611"/>
    <cellStyle name="Note 26 3" xfId="6612"/>
    <cellStyle name="Note 27" xfId="6613"/>
    <cellStyle name="Note 27 2" xfId="6614"/>
    <cellStyle name="Note 27 2 2" xfId="6615"/>
    <cellStyle name="Note 27 3" xfId="6616"/>
    <cellStyle name="Note 28" xfId="6617"/>
    <cellStyle name="Note 28 2" xfId="6618"/>
    <cellStyle name="Note 28 2 2" xfId="6619"/>
    <cellStyle name="Note 28 3" xfId="6620"/>
    <cellStyle name="Note 29" xfId="6621"/>
    <cellStyle name="Note 29 2" xfId="6622"/>
    <cellStyle name="Note 29 2 2" xfId="6623"/>
    <cellStyle name="Note 29 3" xfId="6624"/>
    <cellStyle name="Note 3" xfId="6625"/>
    <cellStyle name="Note 3 10" xfId="6626"/>
    <cellStyle name="Note 3 10 2" xfId="6627"/>
    <cellStyle name="Note 3 10 2 2" xfId="6628"/>
    <cellStyle name="Note 3 10 3" xfId="6629"/>
    <cellStyle name="Note 3 11" xfId="6630"/>
    <cellStyle name="Note 3 11 2" xfId="6631"/>
    <cellStyle name="Note 3 12" xfId="6632"/>
    <cellStyle name="Note 3 2" xfId="6633"/>
    <cellStyle name="Note 3 2 10" xfId="6634"/>
    <cellStyle name="Note 3 2 2" xfId="6635"/>
    <cellStyle name="Note 3 2 2 2" xfId="6636"/>
    <cellStyle name="Note 3 2 2 2 2" xfId="6637"/>
    <cellStyle name="Note 3 2 2 2 2 2" xfId="6638"/>
    <cellStyle name="Note 3 2 2 2 3" xfId="6639"/>
    <cellStyle name="Note 3 2 2 3" xfId="6640"/>
    <cellStyle name="Note 3 2 2 3 2" xfId="6641"/>
    <cellStyle name="Note 3 2 2 3 2 2" xfId="6642"/>
    <cellStyle name="Note 3 2 2 3 3" xfId="6643"/>
    <cellStyle name="Note 3 2 2 4" xfId="6644"/>
    <cellStyle name="Note 3 2 2 4 2" xfId="6645"/>
    <cellStyle name="Note 3 2 2 4 2 2" xfId="6646"/>
    <cellStyle name="Note 3 2 2 4 3" xfId="6647"/>
    <cellStyle name="Note 3 2 2 5" xfId="6648"/>
    <cellStyle name="Note 3 2 2 5 2" xfId="6649"/>
    <cellStyle name="Note 3 2 2 5 2 2" xfId="6650"/>
    <cellStyle name="Note 3 2 2 5 3" xfId="6651"/>
    <cellStyle name="Note 3 2 2 6" xfId="6652"/>
    <cellStyle name="Note 3 2 2 6 2" xfId="6653"/>
    <cellStyle name="Note 3 2 2 7" xfId="6654"/>
    <cellStyle name="Note 3 2 3" xfId="6655"/>
    <cellStyle name="Note 3 2 3 2" xfId="6656"/>
    <cellStyle name="Note 3 2 3 2 2" xfId="6657"/>
    <cellStyle name="Note 3 2 3 3" xfId="6658"/>
    <cellStyle name="Note 3 2 4" xfId="6659"/>
    <cellStyle name="Note 3 2 4 2" xfId="6660"/>
    <cellStyle name="Note 3 2 4 2 2" xfId="6661"/>
    <cellStyle name="Note 3 2 4 3" xfId="6662"/>
    <cellStyle name="Note 3 2 5" xfId="6663"/>
    <cellStyle name="Note 3 2 5 2" xfId="6664"/>
    <cellStyle name="Note 3 2 5 2 2" xfId="6665"/>
    <cellStyle name="Note 3 2 5 3" xfId="6666"/>
    <cellStyle name="Note 3 2 6" xfId="6667"/>
    <cellStyle name="Note 3 2 6 2" xfId="6668"/>
    <cellStyle name="Note 3 2 6 2 2" xfId="6669"/>
    <cellStyle name="Note 3 2 6 3" xfId="6670"/>
    <cellStyle name="Note 3 2 7" xfId="6671"/>
    <cellStyle name="Note 3 2 7 2" xfId="6672"/>
    <cellStyle name="Note 3 2 7 2 2" xfId="6673"/>
    <cellStyle name="Note 3 2 7 3" xfId="6674"/>
    <cellStyle name="Note 3 2 8" xfId="6675"/>
    <cellStyle name="Note 3 2 8 2" xfId="6676"/>
    <cellStyle name="Note 3 2 8 2 2" xfId="6677"/>
    <cellStyle name="Note 3 2 8 3" xfId="6678"/>
    <cellStyle name="Note 3 2 9" xfId="6679"/>
    <cellStyle name="Note 3 2 9 2" xfId="6680"/>
    <cellStyle name="Note 3 3" xfId="6681"/>
    <cellStyle name="Note 3 3 10" xfId="6682"/>
    <cellStyle name="Note 3 3 2" xfId="6683"/>
    <cellStyle name="Note 3 3 2 2" xfId="6684"/>
    <cellStyle name="Note 3 3 2 2 2" xfId="6685"/>
    <cellStyle name="Note 3 3 2 2 2 2" xfId="6686"/>
    <cellStyle name="Note 3 3 2 2 3" xfId="6687"/>
    <cellStyle name="Note 3 3 2 3" xfId="6688"/>
    <cellStyle name="Note 3 3 2 3 2" xfId="6689"/>
    <cellStyle name="Note 3 3 2 3 2 2" xfId="6690"/>
    <cellStyle name="Note 3 3 2 3 3" xfId="6691"/>
    <cellStyle name="Note 3 3 2 4" xfId="6692"/>
    <cellStyle name="Note 3 3 2 4 2" xfId="6693"/>
    <cellStyle name="Note 3 3 2 4 2 2" xfId="6694"/>
    <cellStyle name="Note 3 3 2 4 3" xfId="6695"/>
    <cellStyle name="Note 3 3 2 5" xfId="6696"/>
    <cellStyle name="Note 3 3 2 5 2" xfId="6697"/>
    <cellStyle name="Note 3 3 2 5 2 2" xfId="6698"/>
    <cellStyle name="Note 3 3 2 5 3" xfId="6699"/>
    <cellStyle name="Note 3 3 2 6" xfId="6700"/>
    <cellStyle name="Note 3 3 2 6 2" xfId="6701"/>
    <cellStyle name="Note 3 3 2 7" xfId="6702"/>
    <cellStyle name="Note 3 3 3" xfId="6703"/>
    <cellStyle name="Note 3 3 3 2" xfId="6704"/>
    <cellStyle name="Note 3 3 3 2 2" xfId="6705"/>
    <cellStyle name="Note 3 3 3 3" xfId="6706"/>
    <cellStyle name="Note 3 3 4" xfId="6707"/>
    <cellStyle name="Note 3 3 4 2" xfId="6708"/>
    <cellStyle name="Note 3 3 4 2 2" xfId="6709"/>
    <cellStyle name="Note 3 3 4 3" xfId="6710"/>
    <cellStyle name="Note 3 3 5" xfId="6711"/>
    <cellStyle name="Note 3 3 5 2" xfId="6712"/>
    <cellStyle name="Note 3 3 5 2 2" xfId="6713"/>
    <cellStyle name="Note 3 3 5 3" xfId="6714"/>
    <cellStyle name="Note 3 3 6" xfId="6715"/>
    <cellStyle name="Note 3 3 6 2" xfId="6716"/>
    <cellStyle name="Note 3 3 6 2 2" xfId="6717"/>
    <cellStyle name="Note 3 3 6 3" xfId="6718"/>
    <cellStyle name="Note 3 3 7" xfId="6719"/>
    <cellStyle name="Note 3 3 7 2" xfId="6720"/>
    <cellStyle name="Note 3 3 7 2 2" xfId="6721"/>
    <cellStyle name="Note 3 3 7 3" xfId="6722"/>
    <cellStyle name="Note 3 3 8" xfId="6723"/>
    <cellStyle name="Note 3 3 8 2" xfId="6724"/>
    <cellStyle name="Note 3 3 8 2 2" xfId="6725"/>
    <cellStyle name="Note 3 3 8 3" xfId="6726"/>
    <cellStyle name="Note 3 3 9" xfId="6727"/>
    <cellStyle name="Note 3 3 9 2" xfId="6728"/>
    <cellStyle name="Note 3 4" xfId="6729"/>
    <cellStyle name="Note 3 4 2" xfId="6730"/>
    <cellStyle name="Note 3 4 2 2" xfId="6731"/>
    <cellStyle name="Note 3 4 2 2 2" xfId="6732"/>
    <cellStyle name="Note 3 4 2 3" xfId="6733"/>
    <cellStyle name="Note 3 4 3" xfId="6734"/>
    <cellStyle name="Note 3 4 3 2" xfId="6735"/>
    <cellStyle name="Note 3 4 3 2 2" xfId="6736"/>
    <cellStyle name="Note 3 4 3 3" xfId="6737"/>
    <cellStyle name="Note 3 4 4" xfId="6738"/>
    <cellStyle name="Note 3 4 4 2" xfId="6739"/>
    <cellStyle name="Note 3 4 4 2 2" xfId="6740"/>
    <cellStyle name="Note 3 4 4 3" xfId="6741"/>
    <cellStyle name="Note 3 4 5" xfId="6742"/>
    <cellStyle name="Note 3 4 5 2" xfId="6743"/>
    <cellStyle name="Note 3 4 5 2 2" xfId="6744"/>
    <cellStyle name="Note 3 4 5 3" xfId="6745"/>
    <cellStyle name="Note 3 4 6" xfId="6746"/>
    <cellStyle name="Note 3 4 6 2" xfId="6747"/>
    <cellStyle name="Note 3 4 6 2 2" xfId="6748"/>
    <cellStyle name="Note 3 4 6 3" xfId="6749"/>
    <cellStyle name="Note 3 4 7" xfId="6750"/>
    <cellStyle name="Note 3 4 7 2" xfId="6751"/>
    <cellStyle name="Note 3 4 7 2 2" xfId="6752"/>
    <cellStyle name="Note 3 4 7 3" xfId="6753"/>
    <cellStyle name="Note 3 4 8" xfId="6754"/>
    <cellStyle name="Note 3 4 8 2" xfId="6755"/>
    <cellStyle name="Note 3 4 9" xfId="6756"/>
    <cellStyle name="Note 3 5" xfId="6757"/>
    <cellStyle name="Note 3 5 2" xfId="6758"/>
    <cellStyle name="Note 3 5 2 2" xfId="6759"/>
    <cellStyle name="Note 3 5 2 2 2" xfId="6760"/>
    <cellStyle name="Note 3 5 2 3" xfId="6761"/>
    <cellStyle name="Note 3 5 3" xfId="6762"/>
    <cellStyle name="Note 3 5 3 2" xfId="6763"/>
    <cellStyle name="Note 3 5 3 2 2" xfId="6764"/>
    <cellStyle name="Note 3 5 3 3" xfId="6765"/>
    <cellStyle name="Note 3 5 4" xfId="6766"/>
    <cellStyle name="Note 3 5 4 2" xfId="6767"/>
    <cellStyle name="Note 3 5 4 2 2" xfId="6768"/>
    <cellStyle name="Note 3 5 4 3" xfId="6769"/>
    <cellStyle name="Note 3 5 5" xfId="6770"/>
    <cellStyle name="Note 3 5 5 2" xfId="6771"/>
    <cellStyle name="Note 3 5 5 2 2" xfId="6772"/>
    <cellStyle name="Note 3 5 5 3" xfId="6773"/>
    <cellStyle name="Note 3 5 6" xfId="6774"/>
    <cellStyle name="Note 3 5 6 2" xfId="6775"/>
    <cellStyle name="Note 3 5 6 2 2" xfId="6776"/>
    <cellStyle name="Note 3 5 6 3" xfId="6777"/>
    <cellStyle name="Note 3 5 7" xfId="6778"/>
    <cellStyle name="Note 3 5 7 2" xfId="6779"/>
    <cellStyle name="Note 3 5 7 2 2" xfId="6780"/>
    <cellStyle name="Note 3 5 7 3" xfId="6781"/>
    <cellStyle name="Note 3 5 8" xfId="6782"/>
    <cellStyle name="Note 3 5 8 2" xfId="6783"/>
    <cellStyle name="Note 3 5 9" xfId="6784"/>
    <cellStyle name="Note 3 6" xfId="6785"/>
    <cellStyle name="Note 3 6 2" xfId="6786"/>
    <cellStyle name="Note 3 6 2 2" xfId="6787"/>
    <cellStyle name="Note 3 6 3" xfId="6788"/>
    <cellStyle name="Note 3 7" xfId="6789"/>
    <cellStyle name="Note 3 7 2" xfId="6790"/>
    <cellStyle name="Note 3 7 2 2" xfId="6791"/>
    <cellStyle name="Note 3 7 3" xfId="6792"/>
    <cellStyle name="Note 3 8" xfId="6793"/>
    <cellStyle name="Note 3 8 2" xfId="6794"/>
    <cellStyle name="Note 3 8 2 2" xfId="6795"/>
    <cellStyle name="Note 3 8 3" xfId="6796"/>
    <cellStyle name="Note 3 9" xfId="6797"/>
    <cellStyle name="Note 3 9 2" xfId="6798"/>
    <cellStyle name="Note 3 9 2 2" xfId="6799"/>
    <cellStyle name="Note 3 9 3" xfId="6800"/>
    <cellStyle name="Note 3_МАРТ" xfId="6801"/>
    <cellStyle name="Note 30" xfId="6802"/>
    <cellStyle name="Note 30 2" xfId="6803"/>
    <cellStyle name="Note 30 2 2" xfId="6804"/>
    <cellStyle name="Note 30 3" xfId="6805"/>
    <cellStyle name="Note 31" xfId="6806"/>
    <cellStyle name="Note 31 2" xfId="6807"/>
    <cellStyle name="Note 31 2 2" xfId="6808"/>
    <cellStyle name="Note 31 3" xfId="6809"/>
    <cellStyle name="Note 32" xfId="6810"/>
    <cellStyle name="Note 32 2" xfId="6811"/>
    <cellStyle name="Note 32 2 2" xfId="6812"/>
    <cellStyle name="Note 32 3" xfId="6813"/>
    <cellStyle name="Note 33" xfId="6814"/>
    <cellStyle name="Note 33 2" xfId="6815"/>
    <cellStyle name="Note 33 2 2" xfId="6816"/>
    <cellStyle name="Note 33 3" xfId="6817"/>
    <cellStyle name="Note 34" xfId="6818"/>
    <cellStyle name="Note 34 2" xfId="6819"/>
    <cellStyle name="Note 34 2 2" xfId="6820"/>
    <cellStyle name="Note 34 3" xfId="6821"/>
    <cellStyle name="Note 35" xfId="6822"/>
    <cellStyle name="Note 35 2" xfId="6823"/>
    <cellStyle name="Note 35 2 2" xfId="6824"/>
    <cellStyle name="Note 35 3" xfId="6825"/>
    <cellStyle name="Note 36" xfId="6826"/>
    <cellStyle name="Note 36 2" xfId="6827"/>
    <cellStyle name="Note 36 2 2" xfId="6828"/>
    <cellStyle name="Note 36 3" xfId="6829"/>
    <cellStyle name="Note 37" xfId="6830"/>
    <cellStyle name="Note 37 2" xfId="6831"/>
    <cellStyle name="Note 37 2 2" xfId="6832"/>
    <cellStyle name="Note 37 3" xfId="6833"/>
    <cellStyle name="Note 38" xfId="6834"/>
    <cellStyle name="Note 38 2" xfId="6835"/>
    <cellStyle name="Note 39" xfId="6836"/>
    <cellStyle name="Note 4" xfId="6837"/>
    <cellStyle name="Note 4 10" xfId="6838"/>
    <cellStyle name="Note 4 10 2" xfId="6839"/>
    <cellStyle name="Note 4 11" xfId="6840"/>
    <cellStyle name="Note 4 2" xfId="6841"/>
    <cellStyle name="Note 4 2 2" xfId="6842"/>
    <cellStyle name="Note 4 2 2 2" xfId="6843"/>
    <cellStyle name="Note 4 2 2 2 2" xfId="6844"/>
    <cellStyle name="Note 4 2 2 2 2 2" xfId="6845"/>
    <cellStyle name="Note 4 2 2 2 3" xfId="6846"/>
    <cellStyle name="Note 4 2 2 3" xfId="6847"/>
    <cellStyle name="Note 4 2 2 3 2" xfId="6848"/>
    <cellStyle name="Note 4 2 2 3 2 2" xfId="6849"/>
    <cellStyle name="Note 4 2 2 3 3" xfId="6850"/>
    <cellStyle name="Note 4 2 2 4" xfId="6851"/>
    <cellStyle name="Note 4 2 2 4 2" xfId="6852"/>
    <cellStyle name="Note 4 2 2 4 2 2" xfId="6853"/>
    <cellStyle name="Note 4 2 2 4 3" xfId="6854"/>
    <cellStyle name="Note 4 2 2 5" xfId="6855"/>
    <cellStyle name="Note 4 2 2 5 2" xfId="6856"/>
    <cellStyle name="Note 4 2 2 5 2 2" xfId="6857"/>
    <cellStyle name="Note 4 2 2 5 3" xfId="6858"/>
    <cellStyle name="Note 4 2 2 6" xfId="6859"/>
    <cellStyle name="Note 4 2 2 6 2" xfId="6860"/>
    <cellStyle name="Note 4 2 2 7" xfId="6861"/>
    <cellStyle name="Note 4 2 3" xfId="6862"/>
    <cellStyle name="Note 4 2 3 2" xfId="6863"/>
    <cellStyle name="Note 4 2 3 2 2" xfId="6864"/>
    <cellStyle name="Note 4 2 3 3" xfId="6865"/>
    <cellStyle name="Note 4 2 4" xfId="6866"/>
    <cellStyle name="Note 4 2 4 2" xfId="6867"/>
    <cellStyle name="Note 4 2 4 2 2" xfId="6868"/>
    <cellStyle name="Note 4 2 4 3" xfId="6869"/>
    <cellStyle name="Note 4 2 5" xfId="6870"/>
    <cellStyle name="Note 4 2 5 2" xfId="6871"/>
    <cellStyle name="Note 4 2 5 2 2" xfId="6872"/>
    <cellStyle name="Note 4 2 5 3" xfId="6873"/>
    <cellStyle name="Note 4 2 6" xfId="6874"/>
    <cellStyle name="Note 4 2 6 2" xfId="6875"/>
    <cellStyle name="Note 4 2 6 2 2" xfId="6876"/>
    <cellStyle name="Note 4 2 6 3" xfId="6877"/>
    <cellStyle name="Note 4 2 7" xfId="6878"/>
    <cellStyle name="Note 4 2 7 2" xfId="6879"/>
    <cellStyle name="Note 4 2 8" xfId="6880"/>
    <cellStyle name="Note 4 3" xfId="6881"/>
    <cellStyle name="Note 4 3 2" xfId="6882"/>
    <cellStyle name="Note 4 3 2 2" xfId="6883"/>
    <cellStyle name="Note 4 3 2 2 2" xfId="6884"/>
    <cellStyle name="Note 4 3 2 2 2 2" xfId="6885"/>
    <cellStyle name="Note 4 3 2 2 3" xfId="6886"/>
    <cellStyle name="Note 4 3 2 3" xfId="6887"/>
    <cellStyle name="Note 4 3 2 3 2" xfId="6888"/>
    <cellStyle name="Note 4 3 2 3 2 2" xfId="6889"/>
    <cellStyle name="Note 4 3 2 3 3" xfId="6890"/>
    <cellStyle name="Note 4 3 2 4" xfId="6891"/>
    <cellStyle name="Note 4 3 2 4 2" xfId="6892"/>
    <cellStyle name="Note 4 3 2 4 2 2" xfId="6893"/>
    <cellStyle name="Note 4 3 2 4 3" xfId="6894"/>
    <cellStyle name="Note 4 3 2 5" xfId="6895"/>
    <cellStyle name="Note 4 3 2 5 2" xfId="6896"/>
    <cellStyle name="Note 4 3 2 5 2 2" xfId="6897"/>
    <cellStyle name="Note 4 3 2 5 3" xfId="6898"/>
    <cellStyle name="Note 4 3 2 6" xfId="6899"/>
    <cellStyle name="Note 4 3 2 6 2" xfId="6900"/>
    <cellStyle name="Note 4 3 2 7" xfId="6901"/>
    <cellStyle name="Note 4 3 3" xfId="6902"/>
    <cellStyle name="Note 4 3 3 2" xfId="6903"/>
    <cellStyle name="Note 4 3 3 2 2" xfId="6904"/>
    <cellStyle name="Note 4 3 3 3" xfId="6905"/>
    <cellStyle name="Note 4 3 4" xfId="6906"/>
    <cellStyle name="Note 4 3 4 2" xfId="6907"/>
    <cellStyle name="Note 4 3 4 2 2" xfId="6908"/>
    <cellStyle name="Note 4 3 4 3" xfId="6909"/>
    <cellStyle name="Note 4 3 5" xfId="6910"/>
    <cellStyle name="Note 4 3 5 2" xfId="6911"/>
    <cellStyle name="Note 4 3 5 2 2" xfId="6912"/>
    <cellStyle name="Note 4 3 5 3" xfId="6913"/>
    <cellStyle name="Note 4 3 6" xfId="6914"/>
    <cellStyle name="Note 4 3 6 2" xfId="6915"/>
    <cellStyle name="Note 4 3 6 2 2" xfId="6916"/>
    <cellStyle name="Note 4 3 6 3" xfId="6917"/>
    <cellStyle name="Note 4 3 7" xfId="6918"/>
    <cellStyle name="Note 4 3 7 2" xfId="6919"/>
    <cellStyle name="Note 4 3 8" xfId="6920"/>
    <cellStyle name="Note 4 4" xfId="6921"/>
    <cellStyle name="Note 4 4 2" xfId="6922"/>
    <cellStyle name="Note 4 4 2 2" xfId="6923"/>
    <cellStyle name="Note 4 4 2 2 2" xfId="6924"/>
    <cellStyle name="Note 4 4 2 3" xfId="6925"/>
    <cellStyle name="Note 4 4 3" xfId="6926"/>
    <cellStyle name="Note 4 4 3 2" xfId="6927"/>
    <cellStyle name="Note 4 4 3 2 2" xfId="6928"/>
    <cellStyle name="Note 4 4 3 3" xfId="6929"/>
    <cellStyle name="Note 4 4 4" xfId="6930"/>
    <cellStyle name="Note 4 4 4 2" xfId="6931"/>
    <cellStyle name="Note 4 4 4 2 2" xfId="6932"/>
    <cellStyle name="Note 4 4 4 3" xfId="6933"/>
    <cellStyle name="Note 4 4 5" xfId="6934"/>
    <cellStyle name="Note 4 4 5 2" xfId="6935"/>
    <cellStyle name="Note 4 4 5 2 2" xfId="6936"/>
    <cellStyle name="Note 4 4 5 3" xfId="6937"/>
    <cellStyle name="Note 4 4 6" xfId="6938"/>
    <cellStyle name="Note 4 4 6 2" xfId="6939"/>
    <cellStyle name="Note 4 4 7" xfId="6940"/>
    <cellStyle name="Note 4 5" xfId="6941"/>
    <cellStyle name="Note 4 5 2" xfId="6942"/>
    <cellStyle name="Note 4 5 2 2" xfId="6943"/>
    <cellStyle name="Note 4 5 3" xfId="6944"/>
    <cellStyle name="Note 4 6" xfId="6945"/>
    <cellStyle name="Note 4 6 2" xfId="6946"/>
    <cellStyle name="Note 4 6 2 2" xfId="6947"/>
    <cellStyle name="Note 4 6 3" xfId="6948"/>
    <cellStyle name="Note 4 7" xfId="6949"/>
    <cellStyle name="Note 4 7 2" xfId="6950"/>
    <cellStyle name="Note 4 7 2 2" xfId="6951"/>
    <cellStyle name="Note 4 7 3" xfId="6952"/>
    <cellStyle name="Note 4 8" xfId="6953"/>
    <cellStyle name="Note 4 8 2" xfId="6954"/>
    <cellStyle name="Note 4 8 2 2" xfId="6955"/>
    <cellStyle name="Note 4 8 3" xfId="6956"/>
    <cellStyle name="Note 4 9" xfId="6957"/>
    <cellStyle name="Note 4 9 2" xfId="6958"/>
    <cellStyle name="Note 4 9 2 2" xfId="6959"/>
    <cellStyle name="Note 4 9 3" xfId="6960"/>
    <cellStyle name="Note 4_МАРТ" xfId="6961"/>
    <cellStyle name="Note 5" xfId="6962"/>
    <cellStyle name="Note 5 10" xfId="6963"/>
    <cellStyle name="Note 5 2" xfId="6964"/>
    <cellStyle name="Note 5 2 2" xfId="6965"/>
    <cellStyle name="Note 5 2 2 2" xfId="6966"/>
    <cellStyle name="Note 5 2 2 2 2" xfId="6967"/>
    <cellStyle name="Note 5 2 2 2 2 2" xfId="6968"/>
    <cellStyle name="Note 5 2 2 2 3" xfId="6969"/>
    <cellStyle name="Note 5 2 2 3" xfId="6970"/>
    <cellStyle name="Note 5 2 2 3 2" xfId="6971"/>
    <cellStyle name="Note 5 2 2 3 2 2" xfId="6972"/>
    <cellStyle name="Note 5 2 2 3 3" xfId="6973"/>
    <cellStyle name="Note 5 2 2 4" xfId="6974"/>
    <cellStyle name="Note 5 2 2 4 2" xfId="6975"/>
    <cellStyle name="Note 5 2 2 4 2 2" xfId="6976"/>
    <cellStyle name="Note 5 2 2 4 3" xfId="6977"/>
    <cellStyle name="Note 5 2 2 5" xfId="6978"/>
    <cellStyle name="Note 5 2 2 5 2" xfId="6979"/>
    <cellStyle name="Note 5 2 2 5 2 2" xfId="6980"/>
    <cellStyle name="Note 5 2 2 5 3" xfId="6981"/>
    <cellStyle name="Note 5 2 2 6" xfId="6982"/>
    <cellStyle name="Note 5 2 2 6 2" xfId="6983"/>
    <cellStyle name="Note 5 2 2 7" xfId="6984"/>
    <cellStyle name="Note 5 2 3" xfId="6985"/>
    <cellStyle name="Note 5 2 3 2" xfId="6986"/>
    <cellStyle name="Note 5 2 3 2 2" xfId="6987"/>
    <cellStyle name="Note 5 2 3 3" xfId="6988"/>
    <cellStyle name="Note 5 2 4" xfId="6989"/>
    <cellStyle name="Note 5 2 4 2" xfId="6990"/>
    <cellStyle name="Note 5 2 4 2 2" xfId="6991"/>
    <cellStyle name="Note 5 2 4 3" xfId="6992"/>
    <cellStyle name="Note 5 2 5" xfId="6993"/>
    <cellStyle name="Note 5 2 5 2" xfId="6994"/>
    <cellStyle name="Note 5 2 5 2 2" xfId="6995"/>
    <cellStyle name="Note 5 2 5 3" xfId="6996"/>
    <cellStyle name="Note 5 2 6" xfId="6997"/>
    <cellStyle name="Note 5 2 6 2" xfId="6998"/>
    <cellStyle name="Note 5 2 6 2 2" xfId="6999"/>
    <cellStyle name="Note 5 2 6 3" xfId="7000"/>
    <cellStyle name="Note 5 2 7" xfId="7001"/>
    <cellStyle name="Note 5 2 7 2" xfId="7002"/>
    <cellStyle name="Note 5 2 8" xfId="7003"/>
    <cellStyle name="Note 5 3" xfId="7004"/>
    <cellStyle name="Note 5 3 2" xfId="7005"/>
    <cellStyle name="Note 5 3 2 2" xfId="7006"/>
    <cellStyle name="Note 5 3 2 2 2" xfId="7007"/>
    <cellStyle name="Note 5 3 2 3" xfId="7008"/>
    <cellStyle name="Note 5 3 3" xfId="7009"/>
    <cellStyle name="Note 5 3 3 2" xfId="7010"/>
    <cellStyle name="Note 5 3 3 2 2" xfId="7011"/>
    <cellStyle name="Note 5 3 3 3" xfId="7012"/>
    <cellStyle name="Note 5 3 4" xfId="7013"/>
    <cellStyle name="Note 5 3 4 2" xfId="7014"/>
    <cellStyle name="Note 5 3 4 2 2" xfId="7015"/>
    <cellStyle name="Note 5 3 4 3" xfId="7016"/>
    <cellStyle name="Note 5 3 5" xfId="7017"/>
    <cellStyle name="Note 5 3 5 2" xfId="7018"/>
    <cellStyle name="Note 5 3 5 2 2" xfId="7019"/>
    <cellStyle name="Note 5 3 5 3" xfId="7020"/>
    <cellStyle name="Note 5 3 6" xfId="7021"/>
    <cellStyle name="Note 5 3 6 2" xfId="7022"/>
    <cellStyle name="Note 5 3 7" xfId="7023"/>
    <cellStyle name="Note 5 4" xfId="7024"/>
    <cellStyle name="Note 5 4 2" xfId="7025"/>
    <cellStyle name="Note 5 4 2 2" xfId="7026"/>
    <cellStyle name="Note 5 4 3" xfId="7027"/>
    <cellStyle name="Note 5 5" xfId="7028"/>
    <cellStyle name="Note 5 5 2" xfId="7029"/>
    <cellStyle name="Note 5 5 2 2" xfId="7030"/>
    <cellStyle name="Note 5 5 3" xfId="7031"/>
    <cellStyle name="Note 5 6" xfId="7032"/>
    <cellStyle name="Note 5 6 2" xfId="7033"/>
    <cellStyle name="Note 5 6 2 2" xfId="7034"/>
    <cellStyle name="Note 5 6 3" xfId="7035"/>
    <cellStyle name="Note 5 7" xfId="7036"/>
    <cellStyle name="Note 5 7 2" xfId="7037"/>
    <cellStyle name="Note 5 7 2 2" xfId="7038"/>
    <cellStyle name="Note 5 7 3" xfId="7039"/>
    <cellStyle name="Note 5 8" xfId="7040"/>
    <cellStyle name="Note 5 8 2" xfId="7041"/>
    <cellStyle name="Note 5 8 2 2" xfId="7042"/>
    <cellStyle name="Note 5 8 3" xfId="7043"/>
    <cellStyle name="Note 5 9" xfId="7044"/>
    <cellStyle name="Note 5 9 2" xfId="7045"/>
    <cellStyle name="Note 5_МАРТ" xfId="7046"/>
    <cellStyle name="Note 6" xfId="7047"/>
    <cellStyle name="Note 6 10" xfId="7048"/>
    <cellStyle name="Note 6 2" xfId="7049"/>
    <cellStyle name="Note 6 2 2" xfId="7050"/>
    <cellStyle name="Note 6 2 2 2" xfId="7051"/>
    <cellStyle name="Note 6 2 2 2 2" xfId="7052"/>
    <cellStyle name="Note 6 2 2 3" xfId="7053"/>
    <cellStyle name="Note 6 2 3" xfId="7054"/>
    <cellStyle name="Note 6 2 3 2" xfId="7055"/>
    <cellStyle name="Note 6 2 3 2 2" xfId="7056"/>
    <cellStyle name="Note 6 2 3 3" xfId="7057"/>
    <cellStyle name="Note 6 2 4" xfId="7058"/>
    <cellStyle name="Note 6 2 4 2" xfId="7059"/>
    <cellStyle name="Note 6 2 4 2 2" xfId="7060"/>
    <cellStyle name="Note 6 2 4 3" xfId="7061"/>
    <cellStyle name="Note 6 2 5" xfId="7062"/>
    <cellStyle name="Note 6 2 5 2" xfId="7063"/>
    <cellStyle name="Note 6 2 5 2 2" xfId="7064"/>
    <cellStyle name="Note 6 2 5 3" xfId="7065"/>
    <cellStyle name="Note 6 2 6" xfId="7066"/>
    <cellStyle name="Note 6 2 6 2" xfId="7067"/>
    <cellStyle name="Note 6 2 7" xfId="7068"/>
    <cellStyle name="Note 6 3" xfId="7069"/>
    <cellStyle name="Note 6 3 2" xfId="7070"/>
    <cellStyle name="Note 6 3 2 2" xfId="7071"/>
    <cellStyle name="Note 6 3 3" xfId="7072"/>
    <cellStyle name="Note 6 4" xfId="7073"/>
    <cellStyle name="Note 6 4 2" xfId="7074"/>
    <cellStyle name="Note 6 4 2 2" xfId="7075"/>
    <cellStyle name="Note 6 4 3" xfId="7076"/>
    <cellStyle name="Note 6 5" xfId="7077"/>
    <cellStyle name="Note 6 5 2" xfId="7078"/>
    <cellStyle name="Note 6 5 2 2" xfId="7079"/>
    <cellStyle name="Note 6 5 3" xfId="7080"/>
    <cellStyle name="Note 6 6" xfId="7081"/>
    <cellStyle name="Note 6 6 2" xfId="7082"/>
    <cellStyle name="Note 6 6 2 2" xfId="7083"/>
    <cellStyle name="Note 6 6 3" xfId="7084"/>
    <cellStyle name="Note 6 7" xfId="7085"/>
    <cellStyle name="Note 6 7 2" xfId="7086"/>
    <cellStyle name="Note 6 7 2 2" xfId="7087"/>
    <cellStyle name="Note 6 7 3" xfId="7088"/>
    <cellStyle name="Note 6 8" xfId="7089"/>
    <cellStyle name="Note 6 8 2" xfId="7090"/>
    <cellStyle name="Note 6 8 2 2" xfId="7091"/>
    <cellStyle name="Note 6 8 3" xfId="7092"/>
    <cellStyle name="Note 6 9" xfId="7093"/>
    <cellStyle name="Note 6 9 2" xfId="7094"/>
    <cellStyle name="Note 6_МАРТ" xfId="7095"/>
    <cellStyle name="Note 7" xfId="7096"/>
    <cellStyle name="Note 7 10" xfId="7097"/>
    <cellStyle name="Note 7 2" xfId="7098"/>
    <cellStyle name="Note 7 2 2" xfId="7099"/>
    <cellStyle name="Note 7 2 2 2" xfId="7100"/>
    <cellStyle name="Note 7 2 2 2 2" xfId="7101"/>
    <cellStyle name="Note 7 2 2 3" xfId="7102"/>
    <cellStyle name="Note 7 2 3" xfId="7103"/>
    <cellStyle name="Note 7 2 3 2" xfId="7104"/>
    <cellStyle name="Note 7 2 3 2 2" xfId="7105"/>
    <cellStyle name="Note 7 2 3 3" xfId="7106"/>
    <cellStyle name="Note 7 2 4" xfId="7107"/>
    <cellStyle name="Note 7 2 4 2" xfId="7108"/>
    <cellStyle name="Note 7 2 4 2 2" xfId="7109"/>
    <cellStyle name="Note 7 2 4 3" xfId="7110"/>
    <cellStyle name="Note 7 2 5" xfId="7111"/>
    <cellStyle name="Note 7 2 5 2" xfId="7112"/>
    <cellStyle name="Note 7 2 5 2 2" xfId="7113"/>
    <cellStyle name="Note 7 2 5 3" xfId="7114"/>
    <cellStyle name="Note 7 2 6" xfId="7115"/>
    <cellStyle name="Note 7 2 6 2" xfId="7116"/>
    <cellStyle name="Note 7 2 7" xfId="7117"/>
    <cellStyle name="Note 7 3" xfId="7118"/>
    <cellStyle name="Note 7 3 2" xfId="7119"/>
    <cellStyle name="Note 7 3 2 2" xfId="7120"/>
    <cellStyle name="Note 7 3 3" xfId="7121"/>
    <cellStyle name="Note 7 4" xfId="7122"/>
    <cellStyle name="Note 7 4 2" xfId="7123"/>
    <cellStyle name="Note 7 4 2 2" xfId="7124"/>
    <cellStyle name="Note 7 4 3" xfId="7125"/>
    <cellStyle name="Note 7 5" xfId="7126"/>
    <cellStyle name="Note 7 5 2" xfId="7127"/>
    <cellStyle name="Note 7 5 2 2" xfId="7128"/>
    <cellStyle name="Note 7 5 3" xfId="7129"/>
    <cellStyle name="Note 7 6" xfId="7130"/>
    <cellStyle name="Note 7 6 2" xfId="7131"/>
    <cellStyle name="Note 7 6 2 2" xfId="7132"/>
    <cellStyle name="Note 7 6 3" xfId="7133"/>
    <cellStyle name="Note 7 7" xfId="7134"/>
    <cellStyle name="Note 7 7 2" xfId="7135"/>
    <cellStyle name="Note 7 7 2 2" xfId="7136"/>
    <cellStyle name="Note 7 7 3" xfId="7137"/>
    <cellStyle name="Note 7 8" xfId="7138"/>
    <cellStyle name="Note 7 8 2" xfId="7139"/>
    <cellStyle name="Note 7 8 2 2" xfId="7140"/>
    <cellStyle name="Note 7 8 3" xfId="7141"/>
    <cellStyle name="Note 7 9" xfId="7142"/>
    <cellStyle name="Note 7 9 2" xfId="7143"/>
    <cellStyle name="Note 8" xfId="7144"/>
    <cellStyle name="Note 8 2" xfId="7145"/>
    <cellStyle name="Note 8 2 2" xfId="7146"/>
    <cellStyle name="Note 8 2 2 2" xfId="7147"/>
    <cellStyle name="Note 8 2 2 2 2" xfId="7148"/>
    <cellStyle name="Note 8 2 2 3" xfId="7149"/>
    <cellStyle name="Note 8 2 3" xfId="7150"/>
    <cellStyle name="Note 8 2 3 2" xfId="7151"/>
    <cellStyle name="Note 8 2 3 2 2" xfId="7152"/>
    <cellStyle name="Note 8 2 3 3" xfId="7153"/>
    <cellStyle name="Note 8 2 4" xfId="7154"/>
    <cellStyle name="Note 8 2 4 2" xfId="7155"/>
    <cellStyle name="Note 8 2 4 2 2" xfId="7156"/>
    <cellStyle name="Note 8 2 4 3" xfId="7157"/>
    <cellStyle name="Note 8 2 5" xfId="7158"/>
    <cellStyle name="Note 8 2 5 2" xfId="7159"/>
    <cellStyle name="Note 8 2 5 2 2" xfId="7160"/>
    <cellStyle name="Note 8 2 5 3" xfId="7161"/>
    <cellStyle name="Note 8 2 6" xfId="7162"/>
    <cellStyle name="Note 8 2 6 2" xfId="7163"/>
    <cellStyle name="Note 8 2 7" xfId="7164"/>
    <cellStyle name="Note 8 3" xfId="7165"/>
    <cellStyle name="Note 8 3 2" xfId="7166"/>
    <cellStyle name="Note 8 3 2 2" xfId="7167"/>
    <cellStyle name="Note 8 3 3" xfId="7168"/>
    <cellStyle name="Note 8 4" xfId="7169"/>
    <cellStyle name="Note 8 4 2" xfId="7170"/>
    <cellStyle name="Note 8 4 2 2" xfId="7171"/>
    <cellStyle name="Note 8 4 3" xfId="7172"/>
    <cellStyle name="Note 8 5" xfId="7173"/>
    <cellStyle name="Note 8 5 2" xfId="7174"/>
    <cellStyle name="Note 8 5 2 2" xfId="7175"/>
    <cellStyle name="Note 8 5 3" xfId="7176"/>
    <cellStyle name="Note 8 6" xfId="7177"/>
    <cellStyle name="Note 8 6 2" xfId="7178"/>
    <cellStyle name="Note 8 6 2 2" xfId="7179"/>
    <cellStyle name="Note 8 6 3" xfId="7180"/>
    <cellStyle name="Note 8 7" xfId="7181"/>
    <cellStyle name="Note 8 7 2" xfId="7182"/>
    <cellStyle name="Note 8 8" xfId="7183"/>
    <cellStyle name="Note 9" xfId="7184"/>
    <cellStyle name="Note 9 2" xfId="7185"/>
    <cellStyle name="Note 9 2 2" xfId="7186"/>
    <cellStyle name="Note 9 2 2 2" xfId="7187"/>
    <cellStyle name="Note 9 2 3" xfId="7188"/>
    <cellStyle name="Note 9 3" xfId="7189"/>
    <cellStyle name="Note 9 3 2" xfId="7190"/>
    <cellStyle name="Note 9 3 2 2" xfId="7191"/>
    <cellStyle name="Note 9 3 3" xfId="7192"/>
    <cellStyle name="Note 9 4" xfId="7193"/>
    <cellStyle name="Note 9 4 2" xfId="7194"/>
    <cellStyle name="Note 9 4 2 2" xfId="7195"/>
    <cellStyle name="Note 9 4 3" xfId="7196"/>
    <cellStyle name="Note 9 5" xfId="7197"/>
    <cellStyle name="Note 9 5 2" xfId="7198"/>
    <cellStyle name="Note 9 5 2 2" xfId="7199"/>
    <cellStyle name="Note 9 5 3" xfId="7200"/>
    <cellStyle name="Note 9 6" xfId="7201"/>
    <cellStyle name="Note 9 6 2" xfId="7202"/>
    <cellStyle name="Note 9 7" xfId="7203"/>
    <cellStyle name="Note_2Часть  ГД Оренбург_отчет 12 мес 2012" xfId="7204"/>
    <cellStyle name="Notiz" xfId="7205"/>
    <cellStyle name="Notiz 2" xfId="7206"/>
    <cellStyle name="Number" xfId="7207"/>
    <cellStyle name="Nun??c [0]_Raradr" xfId="7208"/>
    <cellStyle name="Nun??c_Raradr" xfId="7209"/>
    <cellStyle name="Ňűń˙÷č [0]_Řâŕáđŕ" xfId="7210"/>
    <cellStyle name="Ňűń˙÷č_Řâŕáđŕ" xfId="7211"/>
    <cellStyle name="Option" xfId="7212"/>
    <cellStyle name="Option 10" xfId="7213"/>
    <cellStyle name="Option 11" xfId="7214"/>
    <cellStyle name="Option 12" xfId="7215"/>
    <cellStyle name="Option 13" xfId="7216"/>
    <cellStyle name="Option 14" xfId="7217"/>
    <cellStyle name="Option 15" xfId="7218"/>
    <cellStyle name="Option 16" xfId="7219"/>
    <cellStyle name="Option 17" xfId="7220"/>
    <cellStyle name="Option 18" xfId="7221"/>
    <cellStyle name="Option 19" xfId="7222"/>
    <cellStyle name="Option 2" xfId="7223"/>
    <cellStyle name="Option 20" xfId="7224"/>
    <cellStyle name="Option 21" xfId="7225"/>
    <cellStyle name="Option 22" xfId="7226"/>
    <cellStyle name="Option 23" xfId="7227"/>
    <cellStyle name="Option 24" xfId="7228"/>
    <cellStyle name="Option 25" xfId="7229"/>
    <cellStyle name="Option 26" xfId="7230"/>
    <cellStyle name="Option 27" xfId="7231"/>
    <cellStyle name="Option 28" xfId="7232"/>
    <cellStyle name="Option 29" xfId="7233"/>
    <cellStyle name="Option 3" xfId="7234"/>
    <cellStyle name="Option 30" xfId="7235"/>
    <cellStyle name="Option 31" xfId="7236"/>
    <cellStyle name="Option 32" xfId="7237"/>
    <cellStyle name="Option 33" xfId="7238"/>
    <cellStyle name="Option 34" xfId="7239"/>
    <cellStyle name="Option 35" xfId="7240"/>
    <cellStyle name="Option 36" xfId="7241"/>
    <cellStyle name="Option 37" xfId="7242"/>
    <cellStyle name="Option 38" xfId="7243"/>
    <cellStyle name="Option 39" xfId="7244"/>
    <cellStyle name="Option 4" xfId="7245"/>
    <cellStyle name="Option 40" xfId="7246"/>
    <cellStyle name="Option 41" xfId="7247"/>
    <cellStyle name="Option 42" xfId="7248"/>
    <cellStyle name="Option 43" xfId="7249"/>
    <cellStyle name="Option 44" xfId="7250"/>
    <cellStyle name="Option 45" xfId="7251"/>
    <cellStyle name="Option 46" xfId="7252"/>
    <cellStyle name="Option 47" xfId="7253"/>
    <cellStyle name="Option 48" xfId="7254"/>
    <cellStyle name="Option 5" xfId="7255"/>
    <cellStyle name="Option 6" xfId="7256"/>
    <cellStyle name="Option 7" xfId="7257"/>
    <cellStyle name="Option 8" xfId="7258"/>
    <cellStyle name="Option 9" xfId="7259"/>
    <cellStyle name="Output" xfId="7260"/>
    <cellStyle name="Output 10" xfId="7261"/>
    <cellStyle name="Output 10 2" xfId="7262"/>
    <cellStyle name="Output 10 2 2" xfId="7263"/>
    <cellStyle name="Output 10 3" xfId="7264"/>
    <cellStyle name="Output 11" xfId="7265"/>
    <cellStyle name="Output 11 2" xfId="7266"/>
    <cellStyle name="Output 11 2 2" xfId="7267"/>
    <cellStyle name="Output 11 3" xfId="7268"/>
    <cellStyle name="Output 12" xfId="7269"/>
    <cellStyle name="Output 12 2" xfId="7270"/>
    <cellStyle name="Output 12 2 2" xfId="7271"/>
    <cellStyle name="Output 12 3" xfId="7272"/>
    <cellStyle name="Output 13" xfId="7273"/>
    <cellStyle name="Output 13 2" xfId="7274"/>
    <cellStyle name="Output 13 2 2" xfId="7275"/>
    <cellStyle name="Output 13 3" xfId="7276"/>
    <cellStyle name="Output 14" xfId="7277"/>
    <cellStyle name="Output 14 2" xfId="7278"/>
    <cellStyle name="Output 14 2 2" xfId="7279"/>
    <cellStyle name="Output 14 3" xfId="7280"/>
    <cellStyle name="Output 15" xfId="7281"/>
    <cellStyle name="Output 15 2" xfId="7282"/>
    <cellStyle name="Output 15 2 2" xfId="7283"/>
    <cellStyle name="Output 15 3" xfId="7284"/>
    <cellStyle name="Output 16" xfId="7285"/>
    <cellStyle name="Output 16 2" xfId="7286"/>
    <cellStyle name="Output 16 2 2" xfId="7287"/>
    <cellStyle name="Output 16 3" xfId="7288"/>
    <cellStyle name="Output 17" xfId="7289"/>
    <cellStyle name="Output 17 2" xfId="7290"/>
    <cellStyle name="Output 17 2 2" xfId="7291"/>
    <cellStyle name="Output 17 3" xfId="7292"/>
    <cellStyle name="Output 18" xfId="7293"/>
    <cellStyle name="Output 18 2" xfId="7294"/>
    <cellStyle name="Output 18 2 2" xfId="7295"/>
    <cellStyle name="Output 18 3" xfId="7296"/>
    <cellStyle name="Output 19" xfId="7297"/>
    <cellStyle name="Output 19 2" xfId="7298"/>
    <cellStyle name="Output 19 2 2" xfId="7299"/>
    <cellStyle name="Output 19 3" xfId="7300"/>
    <cellStyle name="Output 2" xfId="7301"/>
    <cellStyle name="Output 2 2" xfId="7302"/>
    <cellStyle name="Output 2 2 2" xfId="7303"/>
    <cellStyle name="Output 2 2 2 2" xfId="7304"/>
    <cellStyle name="Output 2 2 2 2 2" xfId="7305"/>
    <cellStyle name="Output 2 2 2 2 2 2" xfId="7306"/>
    <cellStyle name="Output 2 2 2 2 3" xfId="7307"/>
    <cellStyle name="Output 2 2 2 3" xfId="7308"/>
    <cellStyle name="Output 2 2 2 3 2" xfId="7309"/>
    <cellStyle name="Output 2 2 2 3 2 2" xfId="7310"/>
    <cellStyle name="Output 2 2 2 3 3" xfId="7311"/>
    <cellStyle name="Output 2 2 2 4" xfId="7312"/>
    <cellStyle name="Output 2 2 2 4 2" xfId="7313"/>
    <cellStyle name="Output 2 2 2 5" xfId="7314"/>
    <cellStyle name="Output 2 2 3" xfId="7315"/>
    <cellStyle name="Output 2 2 3 2" xfId="7316"/>
    <cellStyle name="Output 2 2 3 2 2" xfId="7317"/>
    <cellStyle name="Output 2 2 3 3" xfId="7318"/>
    <cellStyle name="Output 2 2 4" xfId="7319"/>
    <cellStyle name="Output 2 2 4 2" xfId="7320"/>
    <cellStyle name="Output 2 2 4 2 2" xfId="7321"/>
    <cellStyle name="Output 2 2 4 3" xfId="7322"/>
    <cellStyle name="Output 2 2 5" xfId="7323"/>
    <cellStyle name="Output 2 2 5 2" xfId="7324"/>
    <cellStyle name="Output 2 2 5 2 2" xfId="7325"/>
    <cellStyle name="Output 2 2 5 3" xfId="7326"/>
    <cellStyle name="Output 2 2 6" xfId="7327"/>
    <cellStyle name="Output 2 2 6 2" xfId="7328"/>
    <cellStyle name="Output 2 2 7" xfId="7329"/>
    <cellStyle name="Output 2 3" xfId="7330"/>
    <cellStyle name="Output 2 3 2" xfId="7331"/>
    <cellStyle name="Output 2 3 2 2" xfId="7332"/>
    <cellStyle name="Output 2 3 2 2 2" xfId="7333"/>
    <cellStyle name="Output 2 3 2 3" xfId="7334"/>
    <cellStyle name="Output 2 3 3" xfId="7335"/>
    <cellStyle name="Output 2 3 3 2" xfId="7336"/>
    <cellStyle name="Output 2 3 3 2 2" xfId="7337"/>
    <cellStyle name="Output 2 3 3 3" xfId="7338"/>
    <cellStyle name="Output 2 3 4" xfId="7339"/>
    <cellStyle name="Output 2 3 4 2" xfId="7340"/>
    <cellStyle name="Output 2 3 4 2 2" xfId="7341"/>
    <cellStyle name="Output 2 3 4 3" xfId="7342"/>
    <cellStyle name="Output 2 3 5" xfId="7343"/>
    <cellStyle name="Output 2 3 5 2" xfId="7344"/>
    <cellStyle name="Output 2 3 5 2 2" xfId="7345"/>
    <cellStyle name="Output 2 3 5 3" xfId="7346"/>
    <cellStyle name="Output 2 3 6" xfId="7347"/>
    <cellStyle name="Output 2 3 6 2" xfId="7348"/>
    <cellStyle name="Output 2 3 7" xfId="7349"/>
    <cellStyle name="Output 2 4" xfId="7350"/>
    <cellStyle name="Output 2 4 2" xfId="7351"/>
    <cellStyle name="Output 2 4 2 2" xfId="7352"/>
    <cellStyle name="Output 2 4 2 2 2" xfId="7353"/>
    <cellStyle name="Output 2 4 2 3" xfId="7354"/>
    <cellStyle name="Output 2 4 3" xfId="7355"/>
    <cellStyle name="Output 2 4 3 2" xfId="7356"/>
    <cellStyle name="Output 2 4 3 2 2" xfId="7357"/>
    <cellStyle name="Output 2 4 3 3" xfId="7358"/>
    <cellStyle name="Output 2 4 4" xfId="7359"/>
    <cellStyle name="Output 2 4 4 2" xfId="7360"/>
    <cellStyle name="Output 2 4 4 2 2" xfId="7361"/>
    <cellStyle name="Output 2 4 4 3" xfId="7362"/>
    <cellStyle name="Output 2 4 5" xfId="7363"/>
    <cellStyle name="Output 2 4 5 2" xfId="7364"/>
    <cellStyle name="Output 2 4 5 2 2" xfId="7365"/>
    <cellStyle name="Output 2 4 5 3" xfId="7366"/>
    <cellStyle name="Output 2 4 6" xfId="7367"/>
    <cellStyle name="Output 2 4 6 2" xfId="7368"/>
    <cellStyle name="Output 2 4 7" xfId="7369"/>
    <cellStyle name="Output 2 5" xfId="7370"/>
    <cellStyle name="Output 2 5 2" xfId="7371"/>
    <cellStyle name="Output 2 5 2 2" xfId="7372"/>
    <cellStyle name="Output 2 5 2 2 2" xfId="7373"/>
    <cellStyle name="Output 2 5 2 3" xfId="7374"/>
    <cellStyle name="Output 2 5 3" xfId="7375"/>
    <cellStyle name="Output 2 5 3 2" xfId="7376"/>
    <cellStyle name="Output 2 5 3 2 2" xfId="7377"/>
    <cellStyle name="Output 2 5 3 3" xfId="7378"/>
    <cellStyle name="Output 2 5 4" xfId="7379"/>
    <cellStyle name="Output 2 5 4 2" xfId="7380"/>
    <cellStyle name="Output 2 5 5" xfId="7381"/>
    <cellStyle name="Output 2 6" xfId="7382"/>
    <cellStyle name="Output 2 6 2" xfId="7383"/>
    <cellStyle name="Output 2 6 2 2" xfId="7384"/>
    <cellStyle name="Output 2 6 3" xfId="7385"/>
    <cellStyle name="Output 2 7" xfId="7386"/>
    <cellStyle name="Output 2 7 2" xfId="7387"/>
    <cellStyle name="Output 2 7 2 2" xfId="7388"/>
    <cellStyle name="Output 2 7 3" xfId="7389"/>
    <cellStyle name="Output 2 8" xfId="7390"/>
    <cellStyle name="Output 2 8 2" xfId="7391"/>
    <cellStyle name="Output 2 9" xfId="7392"/>
    <cellStyle name="Output 2_МАРТ" xfId="7393"/>
    <cellStyle name="Output 20" xfId="7394"/>
    <cellStyle name="Output 20 2" xfId="7395"/>
    <cellStyle name="Output 20 2 2" xfId="7396"/>
    <cellStyle name="Output 20 3" xfId="7397"/>
    <cellStyle name="Output 21" xfId="7398"/>
    <cellStyle name="Output 21 2" xfId="7399"/>
    <cellStyle name="Output 21 2 2" xfId="7400"/>
    <cellStyle name="Output 21 3" xfId="7401"/>
    <cellStyle name="Output 22" xfId="7402"/>
    <cellStyle name="Output 22 2" xfId="7403"/>
    <cellStyle name="Output 22 2 2" xfId="7404"/>
    <cellStyle name="Output 22 3" xfId="7405"/>
    <cellStyle name="Output 23" xfId="7406"/>
    <cellStyle name="Output 23 2" xfId="7407"/>
    <cellStyle name="Output 23 2 2" xfId="7408"/>
    <cellStyle name="Output 23 3" xfId="7409"/>
    <cellStyle name="Output 24" xfId="7410"/>
    <cellStyle name="Output 24 2" xfId="7411"/>
    <cellStyle name="Output 24 2 2" xfId="7412"/>
    <cellStyle name="Output 24 3" xfId="7413"/>
    <cellStyle name="Output 25" xfId="7414"/>
    <cellStyle name="Output 25 2" xfId="7415"/>
    <cellStyle name="Output 25 2 2" xfId="7416"/>
    <cellStyle name="Output 25 3" xfId="7417"/>
    <cellStyle name="Output 26" xfId="7418"/>
    <cellStyle name="Output 26 2" xfId="7419"/>
    <cellStyle name="Output 26 2 2" xfId="7420"/>
    <cellStyle name="Output 26 3" xfId="7421"/>
    <cellStyle name="Output 27" xfId="7422"/>
    <cellStyle name="Output 27 2" xfId="7423"/>
    <cellStyle name="Output 27 2 2" xfId="7424"/>
    <cellStyle name="Output 27 3" xfId="7425"/>
    <cellStyle name="Output 28" xfId="7426"/>
    <cellStyle name="Output 28 2" xfId="7427"/>
    <cellStyle name="Output 28 2 2" xfId="7428"/>
    <cellStyle name="Output 28 3" xfId="7429"/>
    <cellStyle name="Output 29" xfId="7430"/>
    <cellStyle name="Output 29 2" xfId="7431"/>
    <cellStyle name="Output 29 2 2" xfId="7432"/>
    <cellStyle name="Output 29 3" xfId="7433"/>
    <cellStyle name="Output 3" xfId="7434"/>
    <cellStyle name="Output 3 2" xfId="7435"/>
    <cellStyle name="Output 3 2 2" xfId="7436"/>
    <cellStyle name="Output 3 2 2 2" xfId="7437"/>
    <cellStyle name="Output 3 2 2 2 2" xfId="7438"/>
    <cellStyle name="Output 3 2 2 3" xfId="7439"/>
    <cellStyle name="Output 3 2 3" xfId="7440"/>
    <cellStyle name="Output 3 2 3 2" xfId="7441"/>
    <cellStyle name="Output 3 2 3 2 2" xfId="7442"/>
    <cellStyle name="Output 3 2 3 3" xfId="7443"/>
    <cellStyle name="Output 3 2 4" xfId="7444"/>
    <cellStyle name="Output 3 2 4 2" xfId="7445"/>
    <cellStyle name="Output 3 2 5" xfId="7446"/>
    <cellStyle name="Output 3 3" xfId="7447"/>
    <cellStyle name="Output 3 3 2" xfId="7448"/>
    <cellStyle name="Output 3 3 2 2" xfId="7449"/>
    <cellStyle name="Output 3 3 3" xfId="7450"/>
    <cellStyle name="Output 3 4" xfId="7451"/>
    <cellStyle name="Output 3 4 2" xfId="7452"/>
    <cellStyle name="Output 3 4 2 2" xfId="7453"/>
    <cellStyle name="Output 3 4 3" xfId="7454"/>
    <cellStyle name="Output 3 5" xfId="7455"/>
    <cellStyle name="Output 3 5 2" xfId="7456"/>
    <cellStyle name="Output 3 6" xfId="7457"/>
    <cellStyle name="Output 3_МАРТ" xfId="7458"/>
    <cellStyle name="Output 30" xfId="7459"/>
    <cellStyle name="Output 30 2" xfId="7460"/>
    <cellStyle name="Output 30 2 2" xfId="7461"/>
    <cellStyle name="Output 30 3" xfId="7462"/>
    <cellStyle name="Output 31" xfId="7463"/>
    <cellStyle name="Output 31 2" xfId="7464"/>
    <cellStyle name="Output 31 2 2" xfId="7465"/>
    <cellStyle name="Output 31 3" xfId="7466"/>
    <cellStyle name="Output 32" xfId="7467"/>
    <cellStyle name="Output 32 2" xfId="7468"/>
    <cellStyle name="Output 32 2 2" xfId="7469"/>
    <cellStyle name="Output 32 3" xfId="7470"/>
    <cellStyle name="Output 33" xfId="7471"/>
    <cellStyle name="Output 33 2" xfId="7472"/>
    <cellStyle name="Output 33 2 2" xfId="7473"/>
    <cellStyle name="Output 33 3" xfId="7474"/>
    <cellStyle name="Output 34" xfId="7475"/>
    <cellStyle name="Output 34 2" xfId="7476"/>
    <cellStyle name="Output 34 2 2" xfId="7477"/>
    <cellStyle name="Output 34 3" xfId="7478"/>
    <cellStyle name="Output 35" xfId="7479"/>
    <cellStyle name="Output 35 2" xfId="7480"/>
    <cellStyle name="Output 35 2 2" xfId="7481"/>
    <cellStyle name="Output 35 3" xfId="7482"/>
    <cellStyle name="Output 36" xfId="7483"/>
    <cellStyle name="Output 36 2" xfId="7484"/>
    <cellStyle name="Output 36 2 2" xfId="7485"/>
    <cellStyle name="Output 36 3" xfId="7486"/>
    <cellStyle name="Output 37" xfId="7487"/>
    <cellStyle name="Output 37 2" xfId="7488"/>
    <cellStyle name="Output 37 2 2" xfId="7489"/>
    <cellStyle name="Output 37 3" xfId="7490"/>
    <cellStyle name="Output 38" xfId="7491"/>
    <cellStyle name="Output 38 2" xfId="7492"/>
    <cellStyle name="Output 39" xfId="7493"/>
    <cellStyle name="Output 4" xfId="7494"/>
    <cellStyle name="Output 4 2" xfId="7495"/>
    <cellStyle name="Output 4 2 2" xfId="7496"/>
    <cellStyle name="Output 4 2 2 2" xfId="7497"/>
    <cellStyle name="Output 4 2 2 2 2" xfId="7498"/>
    <cellStyle name="Output 4 2 2 3" xfId="7499"/>
    <cellStyle name="Output 4 2 3" xfId="7500"/>
    <cellStyle name="Output 4 2 3 2" xfId="7501"/>
    <cellStyle name="Output 4 2 3 2 2" xfId="7502"/>
    <cellStyle name="Output 4 2 3 3" xfId="7503"/>
    <cellStyle name="Output 4 2 4" xfId="7504"/>
    <cellStyle name="Output 4 2 4 2" xfId="7505"/>
    <cellStyle name="Output 4 2 5" xfId="7506"/>
    <cellStyle name="Output 4 3" xfId="7507"/>
    <cellStyle name="Output 4 3 2" xfId="7508"/>
    <cellStyle name="Output 4 3 2 2" xfId="7509"/>
    <cellStyle name="Output 4 3 3" xfId="7510"/>
    <cellStyle name="Output 4 4" xfId="7511"/>
    <cellStyle name="Output 4 4 2" xfId="7512"/>
    <cellStyle name="Output 4 4 2 2" xfId="7513"/>
    <cellStyle name="Output 4 4 3" xfId="7514"/>
    <cellStyle name="Output 4 5" xfId="7515"/>
    <cellStyle name="Output 4 5 2" xfId="7516"/>
    <cellStyle name="Output 4 6" xfId="7517"/>
    <cellStyle name="Output 5" xfId="7518"/>
    <cellStyle name="Output 5 2" xfId="7519"/>
    <cellStyle name="Output 5 2 2" xfId="7520"/>
    <cellStyle name="Output 5 2 2 2" xfId="7521"/>
    <cellStyle name="Output 5 2 2 2 2" xfId="7522"/>
    <cellStyle name="Output 5 2 2 3" xfId="7523"/>
    <cellStyle name="Output 5 2 3" xfId="7524"/>
    <cellStyle name="Output 5 2 3 2" xfId="7525"/>
    <cellStyle name="Output 5 2 3 2 2" xfId="7526"/>
    <cellStyle name="Output 5 2 3 3" xfId="7527"/>
    <cellStyle name="Output 5 2 4" xfId="7528"/>
    <cellStyle name="Output 5 2 4 2" xfId="7529"/>
    <cellStyle name="Output 5 2 5" xfId="7530"/>
    <cellStyle name="Output 5 3" xfId="7531"/>
    <cellStyle name="Output 5 3 2" xfId="7532"/>
    <cellStyle name="Output 5 3 2 2" xfId="7533"/>
    <cellStyle name="Output 5 3 3" xfId="7534"/>
    <cellStyle name="Output 5 4" xfId="7535"/>
    <cellStyle name="Output 5 4 2" xfId="7536"/>
    <cellStyle name="Output 5 4 2 2" xfId="7537"/>
    <cellStyle name="Output 5 4 3" xfId="7538"/>
    <cellStyle name="Output 5 5" xfId="7539"/>
    <cellStyle name="Output 5 5 2" xfId="7540"/>
    <cellStyle name="Output 5 6" xfId="7541"/>
    <cellStyle name="Output 6" xfId="7542"/>
    <cellStyle name="Output 6 2" xfId="7543"/>
    <cellStyle name="Output 6 2 2" xfId="7544"/>
    <cellStyle name="Output 6 2 2 2" xfId="7545"/>
    <cellStyle name="Output 6 2 2 2 2" xfId="7546"/>
    <cellStyle name="Output 6 2 2 2 2 2" xfId="7547"/>
    <cellStyle name="Output 6 2 2 2 3" xfId="7548"/>
    <cellStyle name="Output 6 2 2 3" xfId="7549"/>
    <cellStyle name="Output 6 2 2 3 2" xfId="7550"/>
    <cellStyle name="Output 6 2 2 3 2 2" xfId="7551"/>
    <cellStyle name="Output 6 2 2 3 3" xfId="7552"/>
    <cellStyle name="Output 6 2 2 4" xfId="7553"/>
    <cellStyle name="Output 6 2 2 4 2" xfId="7554"/>
    <cellStyle name="Output 6 2 2 5" xfId="7555"/>
    <cellStyle name="Output 6 2 3" xfId="7556"/>
    <cellStyle name="Output 6 2 3 2" xfId="7557"/>
    <cellStyle name="Output 6 2 3 2 2" xfId="7558"/>
    <cellStyle name="Output 6 2 3 3" xfId="7559"/>
    <cellStyle name="Output 6 2 4" xfId="7560"/>
    <cellStyle name="Output 6 2 4 2" xfId="7561"/>
    <cellStyle name="Output 6 2 5" xfId="7562"/>
    <cellStyle name="Output 6 3" xfId="7563"/>
    <cellStyle name="Output 6 3 2" xfId="7564"/>
    <cellStyle name="Output 6 3 2 2" xfId="7565"/>
    <cellStyle name="Output 6 3 2 2 2" xfId="7566"/>
    <cellStyle name="Output 6 3 2 3" xfId="7567"/>
    <cellStyle name="Output 6 3 3" xfId="7568"/>
    <cellStyle name="Output 6 3 3 2" xfId="7569"/>
    <cellStyle name="Output 6 3 3 2 2" xfId="7570"/>
    <cellStyle name="Output 6 3 3 3" xfId="7571"/>
    <cellStyle name="Output 6 3 4" xfId="7572"/>
    <cellStyle name="Output 6 3 4 2" xfId="7573"/>
    <cellStyle name="Output 6 3 5" xfId="7574"/>
    <cellStyle name="Output 6 4" xfId="7575"/>
    <cellStyle name="Output 6 4 2" xfId="7576"/>
    <cellStyle name="Output 6 4 2 2" xfId="7577"/>
    <cellStyle name="Output 6 4 3" xfId="7578"/>
    <cellStyle name="Output 6 5" xfId="7579"/>
    <cellStyle name="Output 6 5 2" xfId="7580"/>
    <cellStyle name="Output 6 5 2 2" xfId="7581"/>
    <cellStyle name="Output 6 5 3" xfId="7582"/>
    <cellStyle name="Output 6 6" xfId="7583"/>
    <cellStyle name="Output 6 6 2" xfId="7584"/>
    <cellStyle name="Output 6 7" xfId="7585"/>
    <cellStyle name="Output 7" xfId="7586"/>
    <cellStyle name="Output 7 2" xfId="7587"/>
    <cellStyle name="Output 7 2 2" xfId="7588"/>
    <cellStyle name="Output 7 2 2 2" xfId="7589"/>
    <cellStyle name="Output 7 2 3" xfId="7590"/>
    <cellStyle name="Output 7 3" xfId="7591"/>
    <cellStyle name="Output 7 3 2" xfId="7592"/>
    <cellStyle name="Output 7 3 2 2" xfId="7593"/>
    <cellStyle name="Output 7 3 3" xfId="7594"/>
    <cellStyle name="Output 7 4" xfId="7595"/>
    <cellStyle name="Output 7 4 2" xfId="7596"/>
    <cellStyle name="Output 7 5" xfId="7597"/>
    <cellStyle name="Output 8" xfId="7598"/>
    <cellStyle name="Output 8 2" xfId="7599"/>
    <cellStyle name="Output 8 2 2" xfId="7600"/>
    <cellStyle name="Output 8 2 2 2" xfId="7601"/>
    <cellStyle name="Output 8 2 3" xfId="7602"/>
    <cellStyle name="Output 8 3" xfId="7603"/>
    <cellStyle name="Output 8 3 2" xfId="7604"/>
    <cellStyle name="Output 8 3 2 2" xfId="7605"/>
    <cellStyle name="Output 8 3 3" xfId="7606"/>
    <cellStyle name="Output 8 4" xfId="7607"/>
    <cellStyle name="Output 8 4 2" xfId="7608"/>
    <cellStyle name="Output 8 5" xfId="7609"/>
    <cellStyle name="Output 9" xfId="7610"/>
    <cellStyle name="Output 9 2" xfId="7611"/>
    <cellStyle name="Output 9 2 2" xfId="7612"/>
    <cellStyle name="Output 9 3" xfId="7613"/>
    <cellStyle name="Output_Амортизация и налог на имущество 2012_01.11.11" xfId="7614"/>
    <cellStyle name="Percent [2]" xfId="7615"/>
    <cellStyle name="Percent 2" xfId="7616"/>
    <cellStyle name="Percent 2 2" xfId="7617"/>
    <cellStyle name="Percent 2 2 2" xfId="7618"/>
    <cellStyle name="Percent 2 2 2 2" xfId="7619"/>
    <cellStyle name="Percent 2 2 2 2 2" xfId="7620"/>
    <cellStyle name="Percent 2 2 2 3" xfId="7621"/>
    <cellStyle name="Percent 2 2 3" xfId="7622"/>
    <cellStyle name="Percent 2 2 3 2" xfId="7623"/>
    <cellStyle name="Percent 2 2 4" xfId="7624"/>
    <cellStyle name="price" xfId="7625"/>
    <cellStyle name="Protected" xfId="7626"/>
    <cellStyle name="ProtectedDates" xfId="7627"/>
    <cellStyle name="Ratio" xfId="7628"/>
    <cellStyle name="Red Sheet" xfId="7629"/>
    <cellStyle name="Red Sheet2" xfId="7630"/>
    <cellStyle name="RowHeading" xfId="7631"/>
    <cellStyle name="RowLevel_1_Ф 24_25 (03_08)(ДОи ДЗОИ)-рабочая Ver 0 4 " xfId="7632"/>
    <cellStyle name="RptHeader" xfId="7633"/>
    <cellStyle name="RptSummary" xfId="7634"/>
    <cellStyle name="S0" xfId="7635"/>
    <cellStyle name="S0 2" xfId="7636"/>
    <cellStyle name="S0 3" xfId="7637"/>
    <cellStyle name="S0 4" xfId="7638"/>
    <cellStyle name="S0 5" xfId="7639"/>
    <cellStyle name="S0 6" xfId="7640"/>
    <cellStyle name="S1" xfId="7641"/>
    <cellStyle name="S10" xfId="7642"/>
    <cellStyle name="S10 2" xfId="7643"/>
    <cellStyle name="S10 3" xfId="7644"/>
    <cellStyle name="S10 4" xfId="7645"/>
    <cellStyle name="S10 5" xfId="7646"/>
    <cellStyle name="S10 6" xfId="7647"/>
    <cellStyle name="S11" xfId="7648"/>
    <cellStyle name="S11 2" xfId="7649"/>
    <cellStyle name="S11 3" xfId="7650"/>
    <cellStyle name="S11 4" xfId="7651"/>
    <cellStyle name="S11 5" xfId="7652"/>
    <cellStyle name="S11 6" xfId="7653"/>
    <cellStyle name="S12" xfId="7654"/>
    <cellStyle name="S13" xfId="7655"/>
    <cellStyle name="S14" xfId="7656"/>
    <cellStyle name="S15" xfId="7657"/>
    <cellStyle name="S15 2" xfId="7658"/>
    <cellStyle name="S16" xfId="7659"/>
    <cellStyle name="S17" xfId="7660"/>
    <cellStyle name="S18" xfId="7661"/>
    <cellStyle name="S19" xfId="7662"/>
    <cellStyle name="S2" xfId="7663"/>
    <cellStyle name="S20" xfId="7664"/>
    <cellStyle name="S21" xfId="7665"/>
    <cellStyle name="S22" xfId="7666"/>
    <cellStyle name="S23" xfId="7667"/>
    <cellStyle name="S24" xfId="7668"/>
    <cellStyle name="S29" xfId="7669"/>
    <cellStyle name="S29 2" xfId="7670"/>
    <cellStyle name="S29 3" xfId="7671"/>
    <cellStyle name="S29 4" xfId="7672"/>
    <cellStyle name="S29 5" xfId="7673"/>
    <cellStyle name="S3" xfId="7674"/>
    <cellStyle name="S30" xfId="7675"/>
    <cellStyle name="S30 10" xfId="7676"/>
    <cellStyle name="S30 11" xfId="7677"/>
    <cellStyle name="S30 12" xfId="7678"/>
    <cellStyle name="S30 13" xfId="7679"/>
    <cellStyle name="S30 14" xfId="7680"/>
    <cellStyle name="S30 15" xfId="7681"/>
    <cellStyle name="S30 16" xfId="7682"/>
    <cellStyle name="S30 17" xfId="7683"/>
    <cellStyle name="S30 18" xfId="7684"/>
    <cellStyle name="S30 19" xfId="7685"/>
    <cellStyle name="S30 2" xfId="7686"/>
    <cellStyle name="S30 20" xfId="7687"/>
    <cellStyle name="S30 21" xfId="7688"/>
    <cellStyle name="S30 22" xfId="7689"/>
    <cellStyle name="S30 23" xfId="7690"/>
    <cellStyle name="S30 24" xfId="7691"/>
    <cellStyle name="S30 25" xfId="7692"/>
    <cellStyle name="S30 26" xfId="7693"/>
    <cellStyle name="S30 27" xfId="7694"/>
    <cellStyle name="S30 28" xfId="7695"/>
    <cellStyle name="S30 29" xfId="7696"/>
    <cellStyle name="S30 3" xfId="7697"/>
    <cellStyle name="S30 30" xfId="7698"/>
    <cellStyle name="S30 31" xfId="7699"/>
    <cellStyle name="S30 32" xfId="7700"/>
    <cellStyle name="S30 33" xfId="7701"/>
    <cellStyle name="S30 34" xfId="7702"/>
    <cellStyle name="S30 35" xfId="7703"/>
    <cellStyle name="S30 36" xfId="7704"/>
    <cellStyle name="S30 37" xfId="7705"/>
    <cellStyle name="S30 38" xfId="7706"/>
    <cellStyle name="S30 39" xfId="7707"/>
    <cellStyle name="S30 4" xfId="7708"/>
    <cellStyle name="S30 40" xfId="7709"/>
    <cellStyle name="S30 41" xfId="7710"/>
    <cellStyle name="S30 42" xfId="7711"/>
    <cellStyle name="S30 43" xfId="7712"/>
    <cellStyle name="S30 44" xfId="7713"/>
    <cellStyle name="S30 45" xfId="7714"/>
    <cellStyle name="S30 46" xfId="7715"/>
    <cellStyle name="S30 47" xfId="7716"/>
    <cellStyle name="S30 48" xfId="7717"/>
    <cellStyle name="S30 5" xfId="7718"/>
    <cellStyle name="S30 6" xfId="7719"/>
    <cellStyle name="S30 7" xfId="7720"/>
    <cellStyle name="S30 8" xfId="7721"/>
    <cellStyle name="S30 9" xfId="7722"/>
    <cellStyle name="S4" xfId="7723"/>
    <cellStyle name="S4 10" xfId="7724"/>
    <cellStyle name="S4 11" xfId="7725"/>
    <cellStyle name="S4 12" xfId="7726"/>
    <cellStyle name="S4 13" xfId="7727"/>
    <cellStyle name="S4 14" xfId="7728"/>
    <cellStyle name="S4 15" xfId="7729"/>
    <cellStyle name="S4 16" xfId="7730"/>
    <cellStyle name="S4 17" xfId="7731"/>
    <cellStyle name="S4 18" xfId="7732"/>
    <cellStyle name="S4 19" xfId="7733"/>
    <cellStyle name="S4 2" xfId="7734"/>
    <cellStyle name="S4 20" xfId="7735"/>
    <cellStyle name="S4 21" xfId="7736"/>
    <cellStyle name="S4 22" xfId="7737"/>
    <cellStyle name="S4 23" xfId="7738"/>
    <cellStyle name="S4 24" xfId="7739"/>
    <cellStyle name="S4 25" xfId="7740"/>
    <cellStyle name="S4 26" xfId="7741"/>
    <cellStyle name="S4 27" xfId="7742"/>
    <cellStyle name="S4 28" xfId="7743"/>
    <cellStyle name="S4 29" xfId="7744"/>
    <cellStyle name="S4 3" xfId="7745"/>
    <cellStyle name="S4 30" xfId="7746"/>
    <cellStyle name="S4 31" xfId="7747"/>
    <cellStyle name="S4 32" xfId="7748"/>
    <cellStyle name="S4 33" xfId="7749"/>
    <cellStyle name="S4 34" xfId="7750"/>
    <cellStyle name="S4 35" xfId="7751"/>
    <cellStyle name="S4 36" xfId="7752"/>
    <cellStyle name="S4 37" xfId="7753"/>
    <cellStyle name="S4 38" xfId="7754"/>
    <cellStyle name="S4 39" xfId="7755"/>
    <cellStyle name="S4 4" xfId="7756"/>
    <cellStyle name="S4 40" xfId="7757"/>
    <cellStyle name="S4 41" xfId="7758"/>
    <cellStyle name="S4 42" xfId="7759"/>
    <cellStyle name="S4 43" xfId="7760"/>
    <cellStyle name="S4 44" xfId="7761"/>
    <cellStyle name="S4 45" xfId="7762"/>
    <cellStyle name="S4 46" xfId="7763"/>
    <cellStyle name="S4 47" xfId="7764"/>
    <cellStyle name="S4 48" xfId="7765"/>
    <cellStyle name="S4 49" xfId="7766"/>
    <cellStyle name="S4 5" xfId="7767"/>
    <cellStyle name="S4 6" xfId="7768"/>
    <cellStyle name="S4 7" xfId="7769"/>
    <cellStyle name="S4 8" xfId="7770"/>
    <cellStyle name="S4 9" xfId="7771"/>
    <cellStyle name="S5" xfId="7772"/>
    <cellStyle name="S5 2" xfId="7773"/>
    <cellStyle name="S5 3" xfId="7774"/>
    <cellStyle name="S5 4" xfId="7775"/>
    <cellStyle name="S5 5" xfId="7776"/>
    <cellStyle name="S5 6" xfId="7777"/>
    <cellStyle name="S6" xfId="7778"/>
    <cellStyle name="S7" xfId="7779"/>
    <cellStyle name="S7 2" xfId="7780"/>
    <cellStyle name="S7 3" xfId="7781"/>
    <cellStyle name="S7 4" xfId="7782"/>
    <cellStyle name="S7 5" xfId="7783"/>
    <cellStyle name="S7 6" xfId="7784"/>
    <cellStyle name="S8" xfId="7785"/>
    <cellStyle name="S9" xfId="7786"/>
    <cellStyle name="SAPBEXaggData" xfId="7787"/>
    <cellStyle name="SAPBEXaggData 10" xfId="7788"/>
    <cellStyle name="SAPBEXaggData 10 2" xfId="7789"/>
    <cellStyle name="SAPBEXaggData 10 2 2" xfId="7790"/>
    <cellStyle name="SAPBEXaggData 10 2 2 2" xfId="7791"/>
    <cellStyle name="SAPBEXaggData 10 2 3" xfId="7792"/>
    <cellStyle name="SAPBEXaggData 10 3" xfId="7793"/>
    <cellStyle name="SAPBEXaggData 10 3 2" xfId="7794"/>
    <cellStyle name="SAPBEXaggData 10 3 2 2" xfId="7795"/>
    <cellStyle name="SAPBEXaggData 10 3 3" xfId="7796"/>
    <cellStyle name="SAPBEXaggData 10 4" xfId="7797"/>
    <cellStyle name="SAPBEXaggData 10 4 2" xfId="7798"/>
    <cellStyle name="SAPBEXaggData 10 4 2 2" xfId="7799"/>
    <cellStyle name="SAPBEXaggData 10 4 3" xfId="7800"/>
    <cellStyle name="SAPBEXaggData 10 5" xfId="7801"/>
    <cellStyle name="SAPBEXaggData 10 5 2" xfId="7802"/>
    <cellStyle name="SAPBEXaggData 10 6" xfId="7803"/>
    <cellStyle name="SAPBEXaggData 11" xfId="7804"/>
    <cellStyle name="SAPBEXaggData 11 2" xfId="7805"/>
    <cellStyle name="SAPBEXaggData 11 2 2" xfId="7806"/>
    <cellStyle name="SAPBEXaggData 11 3" xfId="7807"/>
    <cellStyle name="SAPBEXaggData 12" xfId="7808"/>
    <cellStyle name="SAPBEXaggData 12 2" xfId="7809"/>
    <cellStyle name="SAPBEXaggData 12 2 2" xfId="7810"/>
    <cellStyle name="SAPBEXaggData 12 3" xfId="7811"/>
    <cellStyle name="SAPBEXaggData 13" xfId="7812"/>
    <cellStyle name="SAPBEXaggData 13 2" xfId="7813"/>
    <cellStyle name="SAPBEXaggData 13 2 2" xfId="7814"/>
    <cellStyle name="SAPBEXaggData 13 3" xfId="7815"/>
    <cellStyle name="SAPBEXaggData 14" xfId="7816"/>
    <cellStyle name="SAPBEXaggData 14 2" xfId="7817"/>
    <cellStyle name="SAPBEXaggData 14 2 2" xfId="7818"/>
    <cellStyle name="SAPBEXaggData 14 3" xfId="7819"/>
    <cellStyle name="SAPBEXaggData 15" xfId="7820"/>
    <cellStyle name="SAPBEXaggData 15 2" xfId="7821"/>
    <cellStyle name="SAPBEXaggData 16" xfId="7822"/>
    <cellStyle name="SAPBEXaggData 2" xfId="7823"/>
    <cellStyle name="SAPBEXaggData 2 10" xfId="7824"/>
    <cellStyle name="SAPBEXaggData 2 10 2" xfId="7825"/>
    <cellStyle name="SAPBEXaggData 2 10 2 2" xfId="7826"/>
    <cellStyle name="SAPBEXaggData 2 10 3" xfId="7827"/>
    <cellStyle name="SAPBEXaggData 2 11" xfId="7828"/>
    <cellStyle name="SAPBEXaggData 2 11 2" xfId="7829"/>
    <cellStyle name="SAPBEXaggData 2 12" xfId="7830"/>
    <cellStyle name="SAPBEXaggData 2 2" xfId="7831"/>
    <cellStyle name="SAPBEXaggData 2 2 2" xfId="7832"/>
    <cellStyle name="SAPBEXaggData 2 2 2 2" xfId="7833"/>
    <cellStyle name="SAPBEXaggData 2 2 2 2 2" xfId="7834"/>
    <cellStyle name="SAPBEXaggData 2 2 2 2 2 2" xfId="7835"/>
    <cellStyle name="SAPBEXaggData 2 2 2 2 2 2 2" xfId="7836"/>
    <cellStyle name="SAPBEXaggData 2 2 2 2 2 3" xfId="7837"/>
    <cellStyle name="SAPBEXaggData 2 2 2 2 3" xfId="7838"/>
    <cellStyle name="SAPBEXaggData 2 2 2 2 3 2" xfId="7839"/>
    <cellStyle name="SAPBEXaggData 2 2 2 2 3 2 2" xfId="7840"/>
    <cellStyle name="SAPBEXaggData 2 2 2 2 3 3" xfId="7841"/>
    <cellStyle name="SAPBEXaggData 2 2 2 2 4" xfId="7842"/>
    <cellStyle name="SAPBEXaggData 2 2 2 2 4 2" xfId="7843"/>
    <cellStyle name="SAPBEXaggData 2 2 2 2 4 2 2" xfId="7844"/>
    <cellStyle name="SAPBEXaggData 2 2 2 2 4 3" xfId="7845"/>
    <cellStyle name="SAPBEXaggData 2 2 2 2 5" xfId="7846"/>
    <cellStyle name="SAPBEXaggData 2 2 2 2 5 2" xfId="7847"/>
    <cellStyle name="SAPBEXaggData 2 2 2 2 6" xfId="7848"/>
    <cellStyle name="SAPBEXaggData 2 2 2 3" xfId="7849"/>
    <cellStyle name="SAPBEXaggData 2 2 2 3 2" xfId="7850"/>
    <cellStyle name="SAPBEXaggData 2 2 2 3 2 2" xfId="7851"/>
    <cellStyle name="SAPBEXaggData 2 2 2 3 3" xfId="7852"/>
    <cellStyle name="SAPBEXaggData 2 2 2 4" xfId="7853"/>
    <cellStyle name="SAPBEXaggData 2 2 2 4 2" xfId="7854"/>
    <cellStyle name="SAPBEXaggData 2 2 2 4 2 2" xfId="7855"/>
    <cellStyle name="SAPBEXaggData 2 2 2 4 3" xfId="7856"/>
    <cellStyle name="SAPBEXaggData 2 2 2 5" xfId="7857"/>
    <cellStyle name="SAPBEXaggData 2 2 2 5 2" xfId="7858"/>
    <cellStyle name="SAPBEXaggData 2 2 2 6" xfId="7859"/>
    <cellStyle name="SAPBEXaggData 2 2 3" xfId="7860"/>
    <cellStyle name="SAPBEXaggData 2 2 3 2" xfId="7861"/>
    <cellStyle name="SAPBEXaggData 2 2 3 2 2" xfId="7862"/>
    <cellStyle name="SAPBEXaggData 2 2 3 2 2 2" xfId="7863"/>
    <cellStyle name="SAPBEXaggData 2 2 3 2 3" xfId="7864"/>
    <cellStyle name="SAPBEXaggData 2 2 3 3" xfId="7865"/>
    <cellStyle name="SAPBEXaggData 2 2 3 3 2" xfId="7866"/>
    <cellStyle name="SAPBEXaggData 2 2 3 3 2 2" xfId="7867"/>
    <cellStyle name="SAPBEXaggData 2 2 3 3 3" xfId="7868"/>
    <cellStyle name="SAPBEXaggData 2 2 3 4" xfId="7869"/>
    <cellStyle name="SAPBEXaggData 2 2 3 4 2" xfId="7870"/>
    <cellStyle name="SAPBEXaggData 2 2 3 4 2 2" xfId="7871"/>
    <cellStyle name="SAPBEXaggData 2 2 3 4 3" xfId="7872"/>
    <cellStyle name="SAPBEXaggData 2 2 3 5" xfId="7873"/>
    <cellStyle name="SAPBEXaggData 2 2 3 5 2" xfId="7874"/>
    <cellStyle name="SAPBEXaggData 2 2 3 6" xfId="7875"/>
    <cellStyle name="SAPBEXaggData 2 2 4" xfId="7876"/>
    <cellStyle name="SAPBEXaggData 2 2 4 2" xfId="7877"/>
    <cellStyle name="SAPBEXaggData 2 2 4 2 2" xfId="7878"/>
    <cellStyle name="SAPBEXaggData 2 2 4 3" xfId="7879"/>
    <cellStyle name="SAPBEXaggData 2 2 5" xfId="7880"/>
    <cellStyle name="SAPBEXaggData 2 2 5 2" xfId="7881"/>
    <cellStyle name="SAPBEXaggData 2 2 5 2 2" xfId="7882"/>
    <cellStyle name="SAPBEXaggData 2 2 5 3" xfId="7883"/>
    <cellStyle name="SAPBEXaggData 2 2 6" xfId="7884"/>
    <cellStyle name="SAPBEXaggData 2 2 6 2" xfId="7885"/>
    <cellStyle name="SAPBEXaggData 2 2 7" xfId="7886"/>
    <cellStyle name="SAPBEXaggData 2 3" xfId="7887"/>
    <cellStyle name="SAPBEXaggData 2 3 2" xfId="7888"/>
    <cellStyle name="SAPBEXaggData 2 3 2 2" xfId="7889"/>
    <cellStyle name="SAPBEXaggData 2 3 2 2 2" xfId="7890"/>
    <cellStyle name="SAPBEXaggData 2 3 2 2 2 2" xfId="7891"/>
    <cellStyle name="SAPBEXaggData 2 3 2 2 2 2 2" xfId="7892"/>
    <cellStyle name="SAPBEXaggData 2 3 2 2 2 3" xfId="7893"/>
    <cellStyle name="SAPBEXaggData 2 3 2 2 3" xfId="7894"/>
    <cellStyle name="SAPBEXaggData 2 3 2 2 3 2" xfId="7895"/>
    <cellStyle name="SAPBEXaggData 2 3 2 2 3 2 2" xfId="7896"/>
    <cellStyle name="SAPBEXaggData 2 3 2 2 3 3" xfId="7897"/>
    <cellStyle name="SAPBEXaggData 2 3 2 2 4" xfId="7898"/>
    <cellStyle name="SAPBEXaggData 2 3 2 2 4 2" xfId="7899"/>
    <cellStyle name="SAPBEXaggData 2 3 2 2 4 2 2" xfId="7900"/>
    <cellStyle name="SAPBEXaggData 2 3 2 2 4 3" xfId="7901"/>
    <cellStyle name="SAPBEXaggData 2 3 2 2 5" xfId="7902"/>
    <cellStyle name="SAPBEXaggData 2 3 2 2 5 2" xfId="7903"/>
    <cellStyle name="SAPBEXaggData 2 3 2 2 6" xfId="7904"/>
    <cellStyle name="SAPBEXaggData 2 3 2 3" xfId="7905"/>
    <cellStyle name="SAPBEXaggData 2 3 2 3 2" xfId="7906"/>
    <cellStyle name="SAPBEXaggData 2 3 2 3 2 2" xfId="7907"/>
    <cellStyle name="SAPBEXaggData 2 3 2 3 3" xfId="7908"/>
    <cellStyle name="SAPBEXaggData 2 3 2 4" xfId="7909"/>
    <cellStyle name="SAPBEXaggData 2 3 2 4 2" xfId="7910"/>
    <cellStyle name="SAPBEXaggData 2 3 2 4 2 2" xfId="7911"/>
    <cellStyle name="SAPBEXaggData 2 3 2 4 3" xfId="7912"/>
    <cellStyle name="SAPBEXaggData 2 3 2 5" xfId="7913"/>
    <cellStyle name="SAPBEXaggData 2 3 2 5 2" xfId="7914"/>
    <cellStyle name="SAPBEXaggData 2 3 2 6" xfId="7915"/>
    <cellStyle name="SAPBEXaggData 2 3 3" xfId="7916"/>
    <cellStyle name="SAPBEXaggData 2 3 3 2" xfId="7917"/>
    <cellStyle name="SAPBEXaggData 2 3 3 2 2" xfId="7918"/>
    <cellStyle name="SAPBEXaggData 2 3 3 2 2 2" xfId="7919"/>
    <cellStyle name="SAPBEXaggData 2 3 3 2 3" xfId="7920"/>
    <cellStyle name="SAPBEXaggData 2 3 3 3" xfId="7921"/>
    <cellStyle name="SAPBEXaggData 2 3 3 3 2" xfId="7922"/>
    <cellStyle name="SAPBEXaggData 2 3 3 3 2 2" xfId="7923"/>
    <cellStyle name="SAPBEXaggData 2 3 3 3 3" xfId="7924"/>
    <cellStyle name="SAPBEXaggData 2 3 3 4" xfId="7925"/>
    <cellStyle name="SAPBEXaggData 2 3 3 4 2" xfId="7926"/>
    <cellStyle name="SAPBEXaggData 2 3 3 4 2 2" xfId="7927"/>
    <cellStyle name="SAPBEXaggData 2 3 3 4 3" xfId="7928"/>
    <cellStyle name="SAPBEXaggData 2 3 3 5" xfId="7929"/>
    <cellStyle name="SAPBEXaggData 2 3 3 5 2" xfId="7930"/>
    <cellStyle name="SAPBEXaggData 2 3 3 6" xfId="7931"/>
    <cellStyle name="SAPBEXaggData 2 3 4" xfId="7932"/>
    <cellStyle name="SAPBEXaggData 2 3 4 2" xfId="7933"/>
    <cellStyle name="SAPBEXaggData 2 3 4 2 2" xfId="7934"/>
    <cellStyle name="SAPBEXaggData 2 3 4 3" xfId="7935"/>
    <cellStyle name="SAPBEXaggData 2 3 5" xfId="7936"/>
    <cellStyle name="SAPBEXaggData 2 3 5 2" xfId="7937"/>
    <cellStyle name="SAPBEXaggData 2 3 5 2 2" xfId="7938"/>
    <cellStyle name="SAPBEXaggData 2 3 5 3" xfId="7939"/>
    <cellStyle name="SAPBEXaggData 2 3 6" xfId="7940"/>
    <cellStyle name="SAPBEXaggData 2 3 6 2" xfId="7941"/>
    <cellStyle name="SAPBEXaggData 2 3 7" xfId="7942"/>
    <cellStyle name="SAPBEXaggData 2 4" xfId="7943"/>
    <cellStyle name="SAPBEXaggData 2 4 2" xfId="7944"/>
    <cellStyle name="SAPBEXaggData 2 4 2 2" xfId="7945"/>
    <cellStyle name="SAPBEXaggData 2 4 2 2 2" xfId="7946"/>
    <cellStyle name="SAPBEXaggData 2 4 2 2 2 2" xfId="7947"/>
    <cellStyle name="SAPBEXaggData 2 4 2 2 3" xfId="7948"/>
    <cellStyle name="SAPBEXaggData 2 4 2 3" xfId="7949"/>
    <cellStyle name="SAPBEXaggData 2 4 2 3 2" xfId="7950"/>
    <cellStyle name="SAPBEXaggData 2 4 2 3 2 2" xfId="7951"/>
    <cellStyle name="SAPBEXaggData 2 4 2 3 3" xfId="7952"/>
    <cellStyle name="SAPBEXaggData 2 4 2 4" xfId="7953"/>
    <cellStyle name="SAPBEXaggData 2 4 2 4 2" xfId="7954"/>
    <cellStyle name="SAPBEXaggData 2 4 2 4 2 2" xfId="7955"/>
    <cellStyle name="SAPBEXaggData 2 4 2 4 3" xfId="7956"/>
    <cellStyle name="SAPBEXaggData 2 4 2 5" xfId="7957"/>
    <cellStyle name="SAPBEXaggData 2 4 2 5 2" xfId="7958"/>
    <cellStyle name="SAPBEXaggData 2 4 2 5 2 2" xfId="7959"/>
    <cellStyle name="SAPBEXaggData 2 4 2 5 3" xfId="7960"/>
    <cellStyle name="SAPBEXaggData 2 4 2 6" xfId="7961"/>
    <cellStyle name="SAPBEXaggData 2 4 2 6 2" xfId="7962"/>
    <cellStyle name="SAPBEXaggData 2 4 2 7" xfId="7963"/>
    <cellStyle name="SAPBEXaggData 2 4 3" xfId="7964"/>
    <cellStyle name="SAPBEXaggData 2 4 3 2" xfId="7965"/>
    <cellStyle name="SAPBEXaggData 2 4 3 2 2" xfId="7966"/>
    <cellStyle name="SAPBEXaggData 2 4 3 3" xfId="7967"/>
    <cellStyle name="SAPBEXaggData 2 4 4" xfId="7968"/>
    <cellStyle name="SAPBEXaggData 2 4 4 2" xfId="7969"/>
    <cellStyle name="SAPBEXaggData 2 4 4 2 2" xfId="7970"/>
    <cellStyle name="SAPBEXaggData 2 4 4 3" xfId="7971"/>
    <cellStyle name="SAPBEXaggData 2 4 5" xfId="7972"/>
    <cellStyle name="SAPBEXaggData 2 4 5 2" xfId="7973"/>
    <cellStyle name="SAPBEXaggData 2 4 5 2 2" xfId="7974"/>
    <cellStyle name="SAPBEXaggData 2 4 5 3" xfId="7975"/>
    <cellStyle name="SAPBEXaggData 2 4 6" xfId="7976"/>
    <cellStyle name="SAPBEXaggData 2 4 6 2" xfId="7977"/>
    <cellStyle name="SAPBEXaggData 2 4 6 2 2" xfId="7978"/>
    <cellStyle name="SAPBEXaggData 2 4 6 3" xfId="7979"/>
    <cellStyle name="SAPBEXaggData 2 4 7" xfId="7980"/>
    <cellStyle name="SAPBEXaggData 2 4 7 2" xfId="7981"/>
    <cellStyle name="SAPBEXaggData 2 4 8" xfId="7982"/>
    <cellStyle name="SAPBEXaggData 2 5" xfId="7983"/>
    <cellStyle name="SAPBEXaggData 2 5 2" xfId="7984"/>
    <cellStyle name="SAPBEXaggData 2 5 2 2" xfId="7985"/>
    <cellStyle name="SAPBEXaggData 2 5 2 2 2" xfId="7986"/>
    <cellStyle name="SAPBEXaggData 2 5 2 3" xfId="7987"/>
    <cellStyle name="SAPBEXaggData 2 5 3" xfId="7988"/>
    <cellStyle name="SAPBEXaggData 2 5 3 2" xfId="7989"/>
    <cellStyle name="SAPBEXaggData 2 5 3 2 2" xfId="7990"/>
    <cellStyle name="SAPBEXaggData 2 5 3 3" xfId="7991"/>
    <cellStyle name="SAPBEXaggData 2 5 4" xfId="7992"/>
    <cellStyle name="SAPBEXaggData 2 5 4 2" xfId="7993"/>
    <cellStyle name="SAPBEXaggData 2 5 4 2 2" xfId="7994"/>
    <cellStyle name="SAPBEXaggData 2 5 4 3" xfId="7995"/>
    <cellStyle name="SAPBEXaggData 2 5 5" xfId="7996"/>
    <cellStyle name="SAPBEXaggData 2 5 5 2" xfId="7997"/>
    <cellStyle name="SAPBEXaggData 2 5 5 2 2" xfId="7998"/>
    <cellStyle name="SAPBEXaggData 2 5 5 3" xfId="7999"/>
    <cellStyle name="SAPBEXaggData 2 5 6" xfId="8000"/>
    <cellStyle name="SAPBEXaggData 2 5 6 2" xfId="8001"/>
    <cellStyle name="SAPBEXaggData 2 5 7" xfId="8002"/>
    <cellStyle name="SAPBEXaggData 2 6" xfId="8003"/>
    <cellStyle name="SAPBEXaggData 2 6 2" xfId="8004"/>
    <cellStyle name="SAPBEXaggData 2 6 2 2" xfId="8005"/>
    <cellStyle name="SAPBEXaggData 2 6 3" xfId="8006"/>
    <cellStyle name="SAPBEXaggData 2 7" xfId="8007"/>
    <cellStyle name="SAPBEXaggData 2 7 2" xfId="8008"/>
    <cellStyle name="SAPBEXaggData 2 7 2 2" xfId="8009"/>
    <cellStyle name="SAPBEXaggData 2 7 3" xfId="8010"/>
    <cellStyle name="SAPBEXaggData 2 8" xfId="8011"/>
    <cellStyle name="SAPBEXaggData 2 8 2" xfId="8012"/>
    <cellStyle name="SAPBEXaggData 2 8 2 2" xfId="8013"/>
    <cellStyle name="SAPBEXaggData 2 8 3" xfId="8014"/>
    <cellStyle name="SAPBEXaggData 2 9" xfId="8015"/>
    <cellStyle name="SAPBEXaggData 2 9 2" xfId="8016"/>
    <cellStyle name="SAPBEXaggData 2 9 2 2" xfId="8017"/>
    <cellStyle name="SAPBEXaggData 2 9 3" xfId="8018"/>
    <cellStyle name="SAPBEXaggData 2_МАРТ" xfId="8019"/>
    <cellStyle name="SAPBEXaggData 3" xfId="8020"/>
    <cellStyle name="SAPBEXaggData 3 2" xfId="8021"/>
    <cellStyle name="SAPBEXaggData 3 2 2" xfId="8022"/>
    <cellStyle name="SAPBEXaggData 3 2 2 2" xfId="8023"/>
    <cellStyle name="SAPBEXaggData 3 2 2 2 2" xfId="8024"/>
    <cellStyle name="SAPBEXaggData 3 2 2 2 2 2" xfId="8025"/>
    <cellStyle name="SAPBEXaggData 3 2 2 2 3" xfId="8026"/>
    <cellStyle name="SAPBEXaggData 3 2 2 3" xfId="8027"/>
    <cellStyle name="SAPBEXaggData 3 2 2 3 2" xfId="8028"/>
    <cellStyle name="SAPBEXaggData 3 2 2 3 2 2" xfId="8029"/>
    <cellStyle name="SAPBEXaggData 3 2 2 3 3" xfId="8030"/>
    <cellStyle name="SAPBEXaggData 3 2 2 4" xfId="8031"/>
    <cellStyle name="SAPBEXaggData 3 2 2 4 2" xfId="8032"/>
    <cellStyle name="SAPBEXaggData 3 2 2 4 2 2" xfId="8033"/>
    <cellStyle name="SAPBEXaggData 3 2 2 4 3" xfId="8034"/>
    <cellStyle name="SAPBEXaggData 3 2 2 5" xfId="8035"/>
    <cellStyle name="SAPBEXaggData 3 2 2 5 2" xfId="8036"/>
    <cellStyle name="SAPBEXaggData 3 2 2 6" xfId="8037"/>
    <cellStyle name="SAPBEXaggData 3 2 3" xfId="8038"/>
    <cellStyle name="SAPBEXaggData 3 2 3 2" xfId="8039"/>
    <cellStyle name="SAPBEXaggData 3 2 3 2 2" xfId="8040"/>
    <cellStyle name="SAPBEXaggData 3 2 3 3" xfId="8041"/>
    <cellStyle name="SAPBEXaggData 3 2 4" xfId="8042"/>
    <cellStyle name="SAPBEXaggData 3 2 4 2" xfId="8043"/>
    <cellStyle name="SAPBEXaggData 3 2 4 2 2" xfId="8044"/>
    <cellStyle name="SAPBEXaggData 3 2 4 3" xfId="8045"/>
    <cellStyle name="SAPBEXaggData 3 2 5" xfId="8046"/>
    <cellStyle name="SAPBEXaggData 3 2 5 2" xfId="8047"/>
    <cellStyle name="SAPBEXaggData 3 2 6" xfId="8048"/>
    <cellStyle name="SAPBEXaggData 3 3" xfId="8049"/>
    <cellStyle name="SAPBEXaggData 3 3 2" xfId="8050"/>
    <cellStyle name="SAPBEXaggData 3 3 2 2" xfId="8051"/>
    <cellStyle name="SAPBEXaggData 3 3 2 2 2" xfId="8052"/>
    <cellStyle name="SAPBEXaggData 3 3 2 3" xfId="8053"/>
    <cellStyle name="SAPBEXaggData 3 3 3" xfId="8054"/>
    <cellStyle name="SAPBEXaggData 3 3 3 2" xfId="8055"/>
    <cellStyle name="SAPBEXaggData 3 3 3 2 2" xfId="8056"/>
    <cellStyle name="SAPBEXaggData 3 3 3 3" xfId="8057"/>
    <cellStyle name="SAPBEXaggData 3 3 4" xfId="8058"/>
    <cellStyle name="SAPBEXaggData 3 3 4 2" xfId="8059"/>
    <cellStyle name="SAPBEXaggData 3 3 4 2 2" xfId="8060"/>
    <cellStyle name="SAPBEXaggData 3 3 4 3" xfId="8061"/>
    <cellStyle name="SAPBEXaggData 3 3 5" xfId="8062"/>
    <cellStyle name="SAPBEXaggData 3 3 5 2" xfId="8063"/>
    <cellStyle name="SAPBEXaggData 3 3 6" xfId="8064"/>
    <cellStyle name="SAPBEXaggData 3 4" xfId="8065"/>
    <cellStyle name="SAPBEXaggData 3 4 2" xfId="8066"/>
    <cellStyle name="SAPBEXaggData 3 4 2 2" xfId="8067"/>
    <cellStyle name="SAPBEXaggData 3 4 3" xfId="8068"/>
    <cellStyle name="SAPBEXaggData 3 5" xfId="8069"/>
    <cellStyle name="SAPBEXaggData 3 5 2" xfId="8070"/>
    <cellStyle name="SAPBEXaggData 3 5 2 2" xfId="8071"/>
    <cellStyle name="SAPBEXaggData 3 5 3" xfId="8072"/>
    <cellStyle name="SAPBEXaggData 3 6" xfId="8073"/>
    <cellStyle name="SAPBEXaggData 3 6 2" xfId="8074"/>
    <cellStyle name="SAPBEXaggData 3 6 2 2" xfId="8075"/>
    <cellStyle name="SAPBEXaggData 3 6 3" xfId="8076"/>
    <cellStyle name="SAPBEXaggData 3 7" xfId="8077"/>
    <cellStyle name="SAPBEXaggData 3 7 2" xfId="8078"/>
    <cellStyle name="SAPBEXaggData 3 8" xfId="8079"/>
    <cellStyle name="SAPBEXaggData 3_МАРТ" xfId="8080"/>
    <cellStyle name="SAPBEXaggData 4" xfId="8081"/>
    <cellStyle name="SAPBEXaggData 4 2" xfId="8082"/>
    <cellStyle name="SAPBEXaggData 4 2 2" xfId="8083"/>
    <cellStyle name="SAPBEXaggData 4 2 2 2" xfId="8084"/>
    <cellStyle name="SAPBEXaggData 4 2 2 2 2" xfId="8085"/>
    <cellStyle name="SAPBEXaggData 4 2 2 2 2 2" xfId="8086"/>
    <cellStyle name="SAPBEXaggData 4 2 2 2 3" xfId="8087"/>
    <cellStyle name="SAPBEXaggData 4 2 2 3" xfId="8088"/>
    <cellStyle name="SAPBEXaggData 4 2 2 3 2" xfId="8089"/>
    <cellStyle name="SAPBEXaggData 4 2 2 3 2 2" xfId="8090"/>
    <cellStyle name="SAPBEXaggData 4 2 2 3 3" xfId="8091"/>
    <cellStyle name="SAPBEXaggData 4 2 2 4" xfId="8092"/>
    <cellStyle name="SAPBEXaggData 4 2 2 4 2" xfId="8093"/>
    <cellStyle name="SAPBEXaggData 4 2 2 4 2 2" xfId="8094"/>
    <cellStyle name="SAPBEXaggData 4 2 2 4 3" xfId="8095"/>
    <cellStyle name="SAPBEXaggData 4 2 2 5" xfId="8096"/>
    <cellStyle name="SAPBEXaggData 4 2 2 5 2" xfId="8097"/>
    <cellStyle name="SAPBEXaggData 4 2 2 6" xfId="8098"/>
    <cellStyle name="SAPBEXaggData 4 2 3" xfId="8099"/>
    <cellStyle name="SAPBEXaggData 4 2 3 2" xfId="8100"/>
    <cellStyle name="SAPBEXaggData 4 2 3 2 2" xfId="8101"/>
    <cellStyle name="SAPBEXaggData 4 2 3 3" xfId="8102"/>
    <cellStyle name="SAPBEXaggData 4 2 4" xfId="8103"/>
    <cellStyle name="SAPBEXaggData 4 2 4 2" xfId="8104"/>
    <cellStyle name="SAPBEXaggData 4 2 4 2 2" xfId="8105"/>
    <cellStyle name="SAPBEXaggData 4 2 4 3" xfId="8106"/>
    <cellStyle name="SAPBEXaggData 4 2 5" xfId="8107"/>
    <cellStyle name="SAPBEXaggData 4 2 5 2" xfId="8108"/>
    <cellStyle name="SAPBEXaggData 4 2 6" xfId="8109"/>
    <cellStyle name="SAPBEXaggData 4 3" xfId="8110"/>
    <cellStyle name="SAPBEXaggData 4 3 2" xfId="8111"/>
    <cellStyle name="SAPBEXaggData 4 3 2 2" xfId="8112"/>
    <cellStyle name="SAPBEXaggData 4 3 2 2 2" xfId="8113"/>
    <cellStyle name="SAPBEXaggData 4 3 2 3" xfId="8114"/>
    <cellStyle name="SAPBEXaggData 4 3 3" xfId="8115"/>
    <cellStyle name="SAPBEXaggData 4 3 3 2" xfId="8116"/>
    <cellStyle name="SAPBEXaggData 4 3 3 2 2" xfId="8117"/>
    <cellStyle name="SAPBEXaggData 4 3 3 3" xfId="8118"/>
    <cellStyle name="SAPBEXaggData 4 3 4" xfId="8119"/>
    <cellStyle name="SAPBEXaggData 4 3 4 2" xfId="8120"/>
    <cellStyle name="SAPBEXaggData 4 3 4 2 2" xfId="8121"/>
    <cellStyle name="SAPBEXaggData 4 3 4 3" xfId="8122"/>
    <cellStyle name="SAPBEXaggData 4 3 5" xfId="8123"/>
    <cellStyle name="SAPBEXaggData 4 3 5 2" xfId="8124"/>
    <cellStyle name="SAPBEXaggData 4 3 6" xfId="8125"/>
    <cellStyle name="SAPBEXaggData 4 4" xfId="8126"/>
    <cellStyle name="SAPBEXaggData 4 4 2" xfId="8127"/>
    <cellStyle name="SAPBEXaggData 4 4 2 2" xfId="8128"/>
    <cellStyle name="SAPBEXaggData 4 4 3" xfId="8129"/>
    <cellStyle name="SAPBEXaggData 4 5" xfId="8130"/>
    <cellStyle name="SAPBEXaggData 4 5 2" xfId="8131"/>
    <cellStyle name="SAPBEXaggData 4 5 2 2" xfId="8132"/>
    <cellStyle name="SAPBEXaggData 4 5 3" xfId="8133"/>
    <cellStyle name="SAPBEXaggData 4 6" xfId="8134"/>
    <cellStyle name="SAPBEXaggData 4 6 2" xfId="8135"/>
    <cellStyle name="SAPBEXaggData 4 6 2 2" xfId="8136"/>
    <cellStyle name="SAPBEXaggData 4 6 3" xfId="8137"/>
    <cellStyle name="SAPBEXaggData 4 7" xfId="8138"/>
    <cellStyle name="SAPBEXaggData 4 7 2" xfId="8139"/>
    <cellStyle name="SAPBEXaggData 4 8" xfId="8140"/>
    <cellStyle name="SAPBEXaggData 4_МАРТ" xfId="8141"/>
    <cellStyle name="SAPBEXaggData 5" xfId="8142"/>
    <cellStyle name="SAPBEXaggData 5 2" xfId="8143"/>
    <cellStyle name="SAPBEXaggData 5 2 2" xfId="8144"/>
    <cellStyle name="SAPBEXaggData 5 2 2 2" xfId="8145"/>
    <cellStyle name="SAPBEXaggData 5 2 2 2 2" xfId="8146"/>
    <cellStyle name="SAPBEXaggData 5 2 2 2 2 2" xfId="8147"/>
    <cellStyle name="SAPBEXaggData 5 2 2 2 3" xfId="8148"/>
    <cellStyle name="SAPBEXaggData 5 2 2 3" xfId="8149"/>
    <cellStyle name="SAPBEXaggData 5 2 2 3 2" xfId="8150"/>
    <cellStyle name="SAPBEXaggData 5 2 2 3 2 2" xfId="8151"/>
    <cellStyle name="SAPBEXaggData 5 2 2 3 3" xfId="8152"/>
    <cellStyle name="SAPBEXaggData 5 2 2 4" xfId="8153"/>
    <cellStyle name="SAPBEXaggData 5 2 2 4 2" xfId="8154"/>
    <cellStyle name="SAPBEXaggData 5 2 2 4 2 2" xfId="8155"/>
    <cellStyle name="SAPBEXaggData 5 2 2 4 3" xfId="8156"/>
    <cellStyle name="SAPBEXaggData 5 2 2 5" xfId="8157"/>
    <cellStyle name="SAPBEXaggData 5 2 2 5 2" xfId="8158"/>
    <cellStyle name="SAPBEXaggData 5 2 2 6" xfId="8159"/>
    <cellStyle name="SAPBEXaggData 5 2 3" xfId="8160"/>
    <cellStyle name="SAPBEXaggData 5 2 3 2" xfId="8161"/>
    <cellStyle name="SAPBEXaggData 5 2 3 2 2" xfId="8162"/>
    <cellStyle name="SAPBEXaggData 5 2 3 3" xfId="8163"/>
    <cellStyle name="SAPBEXaggData 5 2 4" xfId="8164"/>
    <cellStyle name="SAPBEXaggData 5 2 4 2" xfId="8165"/>
    <cellStyle name="SAPBEXaggData 5 2 4 2 2" xfId="8166"/>
    <cellStyle name="SAPBEXaggData 5 2 4 3" xfId="8167"/>
    <cellStyle name="SAPBEXaggData 5 2 5" xfId="8168"/>
    <cellStyle name="SAPBEXaggData 5 2 5 2" xfId="8169"/>
    <cellStyle name="SAPBEXaggData 5 2 6" xfId="8170"/>
    <cellStyle name="SAPBEXaggData 5 3" xfId="8171"/>
    <cellStyle name="SAPBEXaggData 5 3 2" xfId="8172"/>
    <cellStyle name="SAPBEXaggData 5 3 2 2" xfId="8173"/>
    <cellStyle name="SAPBEXaggData 5 3 2 2 2" xfId="8174"/>
    <cellStyle name="SAPBEXaggData 5 3 2 3" xfId="8175"/>
    <cellStyle name="SAPBEXaggData 5 3 3" xfId="8176"/>
    <cellStyle name="SAPBEXaggData 5 3 3 2" xfId="8177"/>
    <cellStyle name="SAPBEXaggData 5 3 3 2 2" xfId="8178"/>
    <cellStyle name="SAPBEXaggData 5 3 3 3" xfId="8179"/>
    <cellStyle name="SAPBEXaggData 5 3 4" xfId="8180"/>
    <cellStyle name="SAPBEXaggData 5 3 4 2" xfId="8181"/>
    <cellStyle name="SAPBEXaggData 5 3 4 2 2" xfId="8182"/>
    <cellStyle name="SAPBEXaggData 5 3 4 3" xfId="8183"/>
    <cellStyle name="SAPBEXaggData 5 3 5" xfId="8184"/>
    <cellStyle name="SAPBEXaggData 5 3 5 2" xfId="8185"/>
    <cellStyle name="SAPBEXaggData 5 3 6" xfId="8186"/>
    <cellStyle name="SAPBEXaggData 5 4" xfId="8187"/>
    <cellStyle name="SAPBEXaggData 5 4 2" xfId="8188"/>
    <cellStyle name="SAPBEXaggData 5 4 2 2" xfId="8189"/>
    <cellStyle name="SAPBEXaggData 5 4 3" xfId="8190"/>
    <cellStyle name="SAPBEXaggData 5 5" xfId="8191"/>
    <cellStyle name="SAPBEXaggData 5 5 2" xfId="8192"/>
    <cellStyle name="SAPBEXaggData 5 5 2 2" xfId="8193"/>
    <cellStyle name="SAPBEXaggData 5 5 3" xfId="8194"/>
    <cellStyle name="SAPBEXaggData 5 6" xfId="8195"/>
    <cellStyle name="SAPBEXaggData 5 6 2" xfId="8196"/>
    <cellStyle name="SAPBEXaggData 5 7" xfId="8197"/>
    <cellStyle name="SAPBEXaggData 6" xfId="8198"/>
    <cellStyle name="SAPBEXaggData 6 2" xfId="8199"/>
    <cellStyle name="SAPBEXaggData 6 2 2" xfId="8200"/>
    <cellStyle name="SAPBEXaggData 6 2 2 2" xfId="8201"/>
    <cellStyle name="SAPBEXaggData 6 2 2 2 2" xfId="8202"/>
    <cellStyle name="SAPBEXaggData 6 2 2 2 2 2" xfId="8203"/>
    <cellStyle name="SAPBEXaggData 6 2 2 2 3" xfId="8204"/>
    <cellStyle name="SAPBEXaggData 6 2 2 3" xfId="8205"/>
    <cellStyle name="SAPBEXaggData 6 2 2 3 2" xfId="8206"/>
    <cellStyle name="SAPBEXaggData 6 2 2 3 2 2" xfId="8207"/>
    <cellStyle name="SAPBEXaggData 6 2 2 3 3" xfId="8208"/>
    <cellStyle name="SAPBEXaggData 6 2 2 4" xfId="8209"/>
    <cellStyle name="SAPBEXaggData 6 2 2 4 2" xfId="8210"/>
    <cellStyle name="SAPBEXaggData 6 2 2 4 2 2" xfId="8211"/>
    <cellStyle name="SAPBEXaggData 6 2 2 4 3" xfId="8212"/>
    <cellStyle name="SAPBEXaggData 6 2 2 5" xfId="8213"/>
    <cellStyle name="SAPBEXaggData 6 2 2 5 2" xfId="8214"/>
    <cellStyle name="SAPBEXaggData 6 2 2 6" xfId="8215"/>
    <cellStyle name="SAPBEXaggData 6 2 3" xfId="8216"/>
    <cellStyle name="SAPBEXaggData 6 2 3 2" xfId="8217"/>
    <cellStyle name="SAPBEXaggData 6 2 3 2 2" xfId="8218"/>
    <cellStyle name="SAPBEXaggData 6 2 3 3" xfId="8219"/>
    <cellStyle name="SAPBEXaggData 6 2 4" xfId="8220"/>
    <cellStyle name="SAPBEXaggData 6 2 4 2" xfId="8221"/>
    <cellStyle name="SAPBEXaggData 6 2 4 2 2" xfId="8222"/>
    <cellStyle name="SAPBEXaggData 6 2 4 3" xfId="8223"/>
    <cellStyle name="SAPBEXaggData 6 2 5" xfId="8224"/>
    <cellStyle name="SAPBEXaggData 6 2 5 2" xfId="8225"/>
    <cellStyle name="SAPBEXaggData 6 2 6" xfId="8226"/>
    <cellStyle name="SAPBEXaggData 6 3" xfId="8227"/>
    <cellStyle name="SAPBEXaggData 6 3 2" xfId="8228"/>
    <cellStyle name="SAPBEXaggData 6 3 2 2" xfId="8229"/>
    <cellStyle name="SAPBEXaggData 6 3 2 2 2" xfId="8230"/>
    <cellStyle name="SAPBEXaggData 6 3 2 3" xfId="8231"/>
    <cellStyle name="SAPBEXaggData 6 3 3" xfId="8232"/>
    <cellStyle name="SAPBEXaggData 6 3 3 2" xfId="8233"/>
    <cellStyle name="SAPBEXaggData 6 3 3 2 2" xfId="8234"/>
    <cellStyle name="SAPBEXaggData 6 3 3 3" xfId="8235"/>
    <cellStyle name="SAPBEXaggData 6 3 4" xfId="8236"/>
    <cellStyle name="SAPBEXaggData 6 3 4 2" xfId="8237"/>
    <cellStyle name="SAPBEXaggData 6 3 4 2 2" xfId="8238"/>
    <cellStyle name="SAPBEXaggData 6 3 4 3" xfId="8239"/>
    <cellStyle name="SAPBEXaggData 6 3 5" xfId="8240"/>
    <cellStyle name="SAPBEXaggData 6 3 5 2" xfId="8241"/>
    <cellStyle name="SAPBEXaggData 6 3 6" xfId="8242"/>
    <cellStyle name="SAPBEXaggData 6 4" xfId="8243"/>
    <cellStyle name="SAPBEXaggData 6 4 2" xfId="8244"/>
    <cellStyle name="SAPBEXaggData 6 4 2 2" xfId="8245"/>
    <cellStyle name="SAPBEXaggData 6 4 3" xfId="8246"/>
    <cellStyle name="SAPBEXaggData 6 5" xfId="8247"/>
    <cellStyle name="SAPBEXaggData 6 5 2" xfId="8248"/>
    <cellStyle name="SAPBEXaggData 6 5 2 2" xfId="8249"/>
    <cellStyle name="SAPBEXaggData 6 5 3" xfId="8250"/>
    <cellStyle name="SAPBEXaggData 6 6" xfId="8251"/>
    <cellStyle name="SAPBEXaggData 6 6 2" xfId="8252"/>
    <cellStyle name="SAPBEXaggData 6 7" xfId="8253"/>
    <cellStyle name="SAPBEXaggData 7" xfId="8254"/>
    <cellStyle name="SAPBEXaggData 7 2" xfId="8255"/>
    <cellStyle name="SAPBEXaggData 7 2 2" xfId="8256"/>
    <cellStyle name="SAPBEXaggData 7 2 2 2" xfId="8257"/>
    <cellStyle name="SAPBEXaggData 7 2 2 2 2" xfId="8258"/>
    <cellStyle name="SAPBEXaggData 7 2 2 2 2 2" xfId="8259"/>
    <cellStyle name="SAPBEXaggData 7 2 2 2 3" xfId="8260"/>
    <cellStyle name="SAPBEXaggData 7 2 2 3" xfId="8261"/>
    <cellStyle name="SAPBEXaggData 7 2 2 3 2" xfId="8262"/>
    <cellStyle name="SAPBEXaggData 7 2 2 3 2 2" xfId="8263"/>
    <cellStyle name="SAPBEXaggData 7 2 2 3 3" xfId="8264"/>
    <cellStyle name="SAPBEXaggData 7 2 2 4" xfId="8265"/>
    <cellStyle name="SAPBEXaggData 7 2 2 4 2" xfId="8266"/>
    <cellStyle name="SAPBEXaggData 7 2 2 4 2 2" xfId="8267"/>
    <cellStyle name="SAPBEXaggData 7 2 2 4 3" xfId="8268"/>
    <cellStyle name="SAPBEXaggData 7 2 2 5" xfId="8269"/>
    <cellStyle name="SAPBEXaggData 7 2 2 5 2" xfId="8270"/>
    <cellStyle name="SAPBEXaggData 7 2 2 6" xfId="8271"/>
    <cellStyle name="SAPBEXaggData 7 2 3" xfId="8272"/>
    <cellStyle name="SAPBEXaggData 7 2 3 2" xfId="8273"/>
    <cellStyle name="SAPBEXaggData 7 2 3 2 2" xfId="8274"/>
    <cellStyle name="SAPBEXaggData 7 2 3 3" xfId="8275"/>
    <cellStyle name="SAPBEXaggData 7 2 4" xfId="8276"/>
    <cellStyle name="SAPBEXaggData 7 2 4 2" xfId="8277"/>
    <cellStyle name="SAPBEXaggData 7 2 4 2 2" xfId="8278"/>
    <cellStyle name="SAPBEXaggData 7 2 4 3" xfId="8279"/>
    <cellStyle name="SAPBEXaggData 7 2 5" xfId="8280"/>
    <cellStyle name="SAPBEXaggData 7 2 5 2" xfId="8281"/>
    <cellStyle name="SAPBEXaggData 7 2 6" xfId="8282"/>
    <cellStyle name="SAPBEXaggData 7 3" xfId="8283"/>
    <cellStyle name="SAPBEXaggData 7 3 2" xfId="8284"/>
    <cellStyle name="SAPBEXaggData 7 3 2 2" xfId="8285"/>
    <cellStyle name="SAPBEXaggData 7 3 2 2 2" xfId="8286"/>
    <cellStyle name="SAPBEXaggData 7 3 2 3" xfId="8287"/>
    <cellStyle name="SAPBEXaggData 7 3 3" xfId="8288"/>
    <cellStyle name="SAPBEXaggData 7 3 3 2" xfId="8289"/>
    <cellStyle name="SAPBEXaggData 7 3 3 2 2" xfId="8290"/>
    <cellStyle name="SAPBEXaggData 7 3 3 3" xfId="8291"/>
    <cellStyle name="SAPBEXaggData 7 3 4" xfId="8292"/>
    <cellStyle name="SAPBEXaggData 7 3 4 2" xfId="8293"/>
    <cellStyle name="SAPBEXaggData 7 3 4 2 2" xfId="8294"/>
    <cellStyle name="SAPBEXaggData 7 3 4 3" xfId="8295"/>
    <cellStyle name="SAPBEXaggData 7 3 5" xfId="8296"/>
    <cellStyle name="SAPBEXaggData 7 3 5 2" xfId="8297"/>
    <cellStyle name="SAPBEXaggData 7 3 6" xfId="8298"/>
    <cellStyle name="SAPBEXaggData 7 4" xfId="8299"/>
    <cellStyle name="SAPBEXaggData 7 4 2" xfId="8300"/>
    <cellStyle name="SAPBEXaggData 7 4 2 2" xfId="8301"/>
    <cellStyle name="SAPBEXaggData 7 4 3" xfId="8302"/>
    <cellStyle name="SAPBEXaggData 7 5" xfId="8303"/>
    <cellStyle name="SAPBEXaggData 7 5 2" xfId="8304"/>
    <cellStyle name="SAPBEXaggData 7 5 2 2" xfId="8305"/>
    <cellStyle name="SAPBEXaggData 7 5 3" xfId="8306"/>
    <cellStyle name="SAPBEXaggData 7 6" xfId="8307"/>
    <cellStyle name="SAPBEXaggData 7 6 2" xfId="8308"/>
    <cellStyle name="SAPBEXaggData 7 7" xfId="8309"/>
    <cellStyle name="SAPBEXaggData 8" xfId="8310"/>
    <cellStyle name="SAPBEXaggData 8 2" xfId="8311"/>
    <cellStyle name="SAPBEXaggData 8 2 2" xfId="8312"/>
    <cellStyle name="SAPBEXaggData 8 2 2 2" xfId="8313"/>
    <cellStyle name="SAPBEXaggData 8 2 2 2 2" xfId="8314"/>
    <cellStyle name="SAPBEXaggData 8 2 2 3" xfId="8315"/>
    <cellStyle name="SAPBEXaggData 8 2 3" xfId="8316"/>
    <cellStyle name="SAPBEXaggData 8 2 3 2" xfId="8317"/>
    <cellStyle name="SAPBEXaggData 8 2 3 2 2" xfId="8318"/>
    <cellStyle name="SAPBEXaggData 8 2 3 3" xfId="8319"/>
    <cellStyle name="SAPBEXaggData 8 2 4" xfId="8320"/>
    <cellStyle name="SAPBEXaggData 8 2 4 2" xfId="8321"/>
    <cellStyle name="SAPBEXaggData 8 2 4 2 2" xfId="8322"/>
    <cellStyle name="SAPBEXaggData 8 2 4 3" xfId="8323"/>
    <cellStyle name="SAPBEXaggData 8 2 5" xfId="8324"/>
    <cellStyle name="SAPBEXaggData 8 2 5 2" xfId="8325"/>
    <cellStyle name="SAPBEXaggData 8 2 5 2 2" xfId="8326"/>
    <cellStyle name="SAPBEXaggData 8 2 5 3" xfId="8327"/>
    <cellStyle name="SAPBEXaggData 8 2 6" xfId="8328"/>
    <cellStyle name="SAPBEXaggData 8 2 6 2" xfId="8329"/>
    <cellStyle name="SAPBEXaggData 8 2 7" xfId="8330"/>
    <cellStyle name="SAPBEXaggData 8 3" xfId="8331"/>
    <cellStyle name="SAPBEXaggData 8 3 2" xfId="8332"/>
    <cellStyle name="SAPBEXaggData 8 3 2 2" xfId="8333"/>
    <cellStyle name="SAPBEXaggData 8 3 3" xfId="8334"/>
    <cellStyle name="SAPBEXaggData 8 4" xfId="8335"/>
    <cellStyle name="SAPBEXaggData 8 4 2" xfId="8336"/>
    <cellStyle name="SAPBEXaggData 8 4 2 2" xfId="8337"/>
    <cellStyle name="SAPBEXaggData 8 4 3" xfId="8338"/>
    <cellStyle name="SAPBEXaggData 8 5" xfId="8339"/>
    <cellStyle name="SAPBEXaggData 8 5 2" xfId="8340"/>
    <cellStyle name="SAPBEXaggData 8 5 2 2" xfId="8341"/>
    <cellStyle name="SAPBEXaggData 8 5 3" xfId="8342"/>
    <cellStyle name="SAPBEXaggData 8 6" xfId="8343"/>
    <cellStyle name="SAPBEXaggData 8 6 2" xfId="8344"/>
    <cellStyle name="SAPBEXaggData 8 6 2 2" xfId="8345"/>
    <cellStyle name="SAPBEXaggData 8 6 3" xfId="8346"/>
    <cellStyle name="SAPBEXaggData 8 7" xfId="8347"/>
    <cellStyle name="SAPBEXaggData 8 7 2" xfId="8348"/>
    <cellStyle name="SAPBEXaggData 8 8" xfId="8349"/>
    <cellStyle name="SAPBEXaggData 9" xfId="8350"/>
    <cellStyle name="SAPBEXaggData 9 2" xfId="8351"/>
    <cellStyle name="SAPBEXaggData 9 2 2" xfId="8352"/>
    <cellStyle name="SAPBEXaggData 9 2 2 2" xfId="8353"/>
    <cellStyle name="SAPBEXaggData 9 2 3" xfId="8354"/>
    <cellStyle name="SAPBEXaggData 9 3" xfId="8355"/>
    <cellStyle name="SAPBEXaggData 9 3 2" xfId="8356"/>
    <cellStyle name="SAPBEXaggData 9 3 2 2" xfId="8357"/>
    <cellStyle name="SAPBEXaggData 9 3 3" xfId="8358"/>
    <cellStyle name="SAPBEXaggData 9 4" xfId="8359"/>
    <cellStyle name="SAPBEXaggData 9 4 2" xfId="8360"/>
    <cellStyle name="SAPBEXaggData 9 4 2 2" xfId="8361"/>
    <cellStyle name="SAPBEXaggData 9 4 3" xfId="8362"/>
    <cellStyle name="SAPBEXaggData 9 5" xfId="8363"/>
    <cellStyle name="SAPBEXaggData 9 5 2" xfId="8364"/>
    <cellStyle name="SAPBEXaggData 9 6" xfId="8365"/>
    <cellStyle name="SAPBEXaggData_Лист1" xfId="8366"/>
    <cellStyle name="SAPBEXaggDataEmph" xfId="8367"/>
    <cellStyle name="SAPBEXaggDataEmph 10" xfId="8368"/>
    <cellStyle name="SAPBEXaggDataEmph 10 2" xfId="8369"/>
    <cellStyle name="SAPBEXaggDataEmph 10 2 2" xfId="8370"/>
    <cellStyle name="SAPBEXaggDataEmph 10 3" xfId="8371"/>
    <cellStyle name="SAPBEXaggDataEmph 11" xfId="8372"/>
    <cellStyle name="SAPBEXaggDataEmph 11 2" xfId="8373"/>
    <cellStyle name="SAPBEXaggDataEmph 11 2 2" xfId="8374"/>
    <cellStyle name="SAPBEXaggDataEmph 11 3" xfId="8375"/>
    <cellStyle name="SAPBEXaggDataEmph 12" xfId="8376"/>
    <cellStyle name="SAPBEXaggDataEmph 12 2" xfId="8377"/>
    <cellStyle name="SAPBEXaggDataEmph 12 2 2" xfId="8378"/>
    <cellStyle name="SAPBEXaggDataEmph 12 3" xfId="8379"/>
    <cellStyle name="SAPBEXaggDataEmph 13" xfId="8380"/>
    <cellStyle name="SAPBEXaggDataEmph 13 2" xfId="8381"/>
    <cellStyle name="SAPBEXaggDataEmph 13 2 2" xfId="8382"/>
    <cellStyle name="SAPBEXaggDataEmph 13 3" xfId="8383"/>
    <cellStyle name="SAPBEXaggDataEmph 14" xfId="8384"/>
    <cellStyle name="SAPBEXaggDataEmph 14 2" xfId="8385"/>
    <cellStyle name="SAPBEXaggDataEmph 15" xfId="8386"/>
    <cellStyle name="SAPBEXaggDataEmph 2" xfId="8387"/>
    <cellStyle name="SAPBEXaggDataEmph 2 10" xfId="8388"/>
    <cellStyle name="SAPBEXaggDataEmph 2 10 2" xfId="8389"/>
    <cellStyle name="SAPBEXaggDataEmph 2 11" xfId="8390"/>
    <cellStyle name="SAPBEXaggDataEmph 2 2" xfId="8391"/>
    <cellStyle name="SAPBEXaggDataEmph 2 2 2" xfId="8392"/>
    <cellStyle name="SAPBEXaggDataEmph 2 2 2 2" xfId="8393"/>
    <cellStyle name="SAPBEXaggDataEmph 2 2 2 2 2" xfId="8394"/>
    <cellStyle name="SAPBEXaggDataEmph 2 2 2 2 2 2" xfId="8395"/>
    <cellStyle name="SAPBEXaggDataEmph 2 2 2 2 2 2 2" xfId="8396"/>
    <cellStyle name="SAPBEXaggDataEmph 2 2 2 2 2 3" xfId="8397"/>
    <cellStyle name="SAPBEXaggDataEmph 2 2 2 2 3" xfId="8398"/>
    <cellStyle name="SAPBEXaggDataEmph 2 2 2 2 3 2" xfId="8399"/>
    <cellStyle name="SAPBEXaggDataEmph 2 2 2 2 3 2 2" xfId="8400"/>
    <cellStyle name="SAPBEXaggDataEmph 2 2 2 2 3 3" xfId="8401"/>
    <cellStyle name="SAPBEXaggDataEmph 2 2 2 2 4" xfId="8402"/>
    <cellStyle name="SAPBEXaggDataEmph 2 2 2 2 4 2" xfId="8403"/>
    <cellStyle name="SAPBEXaggDataEmph 2 2 2 2 4 2 2" xfId="8404"/>
    <cellStyle name="SAPBEXaggDataEmph 2 2 2 2 4 3" xfId="8405"/>
    <cellStyle name="SAPBEXaggDataEmph 2 2 2 2 5" xfId="8406"/>
    <cellStyle name="SAPBEXaggDataEmph 2 2 2 2 5 2" xfId="8407"/>
    <cellStyle name="SAPBEXaggDataEmph 2 2 2 2 6" xfId="8408"/>
    <cellStyle name="SAPBEXaggDataEmph 2 2 2 3" xfId="8409"/>
    <cellStyle name="SAPBEXaggDataEmph 2 2 2 3 2" xfId="8410"/>
    <cellStyle name="SAPBEXaggDataEmph 2 2 2 3 2 2" xfId="8411"/>
    <cellStyle name="SAPBEXaggDataEmph 2 2 2 3 3" xfId="8412"/>
    <cellStyle name="SAPBEXaggDataEmph 2 2 2 4" xfId="8413"/>
    <cellStyle name="SAPBEXaggDataEmph 2 2 2 4 2" xfId="8414"/>
    <cellStyle name="SAPBEXaggDataEmph 2 2 2 4 2 2" xfId="8415"/>
    <cellStyle name="SAPBEXaggDataEmph 2 2 2 4 3" xfId="8416"/>
    <cellStyle name="SAPBEXaggDataEmph 2 2 2 5" xfId="8417"/>
    <cellStyle name="SAPBEXaggDataEmph 2 2 2 5 2" xfId="8418"/>
    <cellStyle name="SAPBEXaggDataEmph 2 2 2 6" xfId="8419"/>
    <cellStyle name="SAPBEXaggDataEmph 2 2 3" xfId="8420"/>
    <cellStyle name="SAPBEXaggDataEmph 2 2 3 2" xfId="8421"/>
    <cellStyle name="SAPBEXaggDataEmph 2 2 3 2 2" xfId="8422"/>
    <cellStyle name="SAPBEXaggDataEmph 2 2 3 2 2 2" xfId="8423"/>
    <cellStyle name="SAPBEXaggDataEmph 2 2 3 2 3" xfId="8424"/>
    <cellStyle name="SAPBEXaggDataEmph 2 2 3 3" xfId="8425"/>
    <cellStyle name="SAPBEXaggDataEmph 2 2 3 3 2" xfId="8426"/>
    <cellStyle name="SAPBEXaggDataEmph 2 2 3 3 2 2" xfId="8427"/>
    <cellStyle name="SAPBEXaggDataEmph 2 2 3 3 3" xfId="8428"/>
    <cellStyle name="SAPBEXaggDataEmph 2 2 3 4" xfId="8429"/>
    <cellStyle name="SAPBEXaggDataEmph 2 2 3 4 2" xfId="8430"/>
    <cellStyle name="SAPBEXaggDataEmph 2 2 3 4 2 2" xfId="8431"/>
    <cellStyle name="SAPBEXaggDataEmph 2 2 3 4 3" xfId="8432"/>
    <cellStyle name="SAPBEXaggDataEmph 2 2 3 5" xfId="8433"/>
    <cellStyle name="SAPBEXaggDataEmph 2 2 3 5 2" xfId="8434"/>
    <cellStyle name="SAPBEXaggDataEmph 2 2 3 6" xfId="8435"/>
    <cellStyle name="SAPBEXaggDataEmph 2 2 4" xfId="8436"/>
    <cellStyle name="SAPBEXaggDataEmph 2 2 4 2" xfId="8437"/>
    <cellStyle name="SAPBEXaggDataEmph 2 2 4 2 2" xfId="8438"/>
    <cellStyle name="SAPBEXaggDataEmph 2 2 4 3" xfId="8439"/>
    <cellStyle name="SAPBEXaggDataEmph 2 2 5" xfId="8440"/>
    <cellStyle name="SAPBEXaggDataEmph 2 2 5 2" xfId="8441"/>
    <cellStyle name="SAPBEXaggDataEmph 2 2 5 2 2" xfId="8442"/>
    <cellStyle name="SAPBEXaggDataEmph 2 2 5 3" xfId="8443"/>
    <cellStyle name="SAPBEXaggDataEmph 2 2 6" xfId="8444"/>
    <cellStyle name="SAPBEXaggDataEmph 2 2 6 2" xfId="8445"/>
    <cellStyle name="SAPBEXaggDataEmph 2 2 7" xfId="8446"/>
    <cellStyle name="SAPBEXaggDataEmph 2 3" xfId="8447"/>
    <cellStyle name="SAPBEXaggDataEmph 2 3 2" xfId="8448"/>
    <cellStyle name="SAPBEXaggDataEmph 2 3 2 2" xfId="8449"/>
    <cellStyle name="SAPBEXaggDataEmph 2 3 2 2 2" xfId="8450"/>
    <cellStyle name="SAPBEXaggDataEmph 2 3 2 2 2 2" xfId="8451"/>
    <cellStyle name="SAPBEXaggDataEmph 2 3 2 2 2 2 2" xfId="8452"/>
    <cellStyle name="SAPBEXaggDataEmph 2 3 2 2 2 3" xfId="8453"/>
    <cellStyle name="SAPBEXaggDataEmph 2 3 2 2 3" xfId="8454"/>
    <cellStyle name="SAPBEXaggDataEmph 2 3 2 2 3 2" xfId="8455"/>
    <cellStyle name="SAPBEXaggDataEmph 2 3 2 2 3 2 2" xfId="8456"/>
    <cellStyle name="SAPBEXaggDataEmph 2 3 2 2 3 3" xfId="8457"/>
    <cellStyle name="SAPBEXaggDataEmph 2 3 2 2 4" xfId="8458"/>
    <cellStyle name="SAPBEXaggDataEmph 2 3 2 2 4 2" xfId="8459"/>
    <cellStyle name="SAPBEXaggDataEmph 2 3 2 2 4 2 2" xfId="8460"/>
    <cellStyle name="SAPBEXaggDataEmph 2 3 2 2 4 3" xfId="8461"/>
    <cellStyle name="SAPBEXaggDataEmph 2 3 2 2 5" xfId="8462"/>
    <cellStyle name="SAPBEXaggDataEmph 2 3 2 2 5 2" xfId="8463"/>
    <cellStyle name="SAPBEXaggDataEmph 2 3 2 2 6" xfId="8464"/>
    <cellStyle name="SAPBEXaggDataEmph 2 3 2 3" xfId="8465"/>
    <cellStyle name="SAPBEXaggDataEmph 2 3 2 3 2" xfId="8466"/>
    <cellStyle name="SAPBEXaggDataEmph 2 3 2 3 2 2" xfId="8467"/>
    <cellStyle name="SAPBEXaggDataEmph 2 3 2 3 3" xfId="8468"/>
    <cellStyle name="SAPBEXaggDataEmph 2 3 2 4" xfId="8469"/>
    <cellStyle name="SAPBEXaggDataEmph 2 3 2 4 2" xfId="8470"/>
    <cellStyle name="SAPBEXaggDataEmph 2 3 2 4 2 2" xfId="8471"/>
    <cellStyle name="SAPBEXaggDataEmph 2 3 2 4 3" xfId="8472"/>
    <cellStyle name="SAPBEXaggDataEmph 2 3 2 5" xfId="8473"/>
    <cellStyle name="SAPBEXaggDataEmph 2 3 2 5 2" xfId="8474"/>
    <cellStyle name="SAPBEXaggDataEmph 2 3 2 6" xfId="8475"/>
    <cellStyle name="SAPBEXaggDataEmph 2 3 3" xfId="8476"/>
    <cellStyle name="SAPBEXaggDataEmph 2 3 3 2" xfId="8477"/>
    <cellStyle name="SAPBEXaggDataEmph 2 3 3 2 2" xfId="8478"/>
    <cellStyle name="SAPBEXaggDataEmph 2 3 3 2 2 2" xfId="8479"/>
    <cellStyle name="SAPBEXaggDataEmph 2 3 3 2 3" xfId="8480"/>
    <cellStyle name="SAPBEXaggDataEmph 2 3 3 3" xfId="8481"/>
    <cellStyle name="SAPBEXaggDataEmph 2 3 3 3 2" xfId="8482"/>
    <cellStyle name="SAPBEXaggDataEmph 2 3 3 3 2 2" xfId="8483"/>
    <cellStyle name="SAPBEXaggDataEmph 2 3 3 3 3" xfId="8484"/>
    <cellStyle name="SAPBEXaggDataEmph 2 3 3 4" xfId="8485"/>
    <cellStyle name="SAPBEXaggDataEmph 2 3 3 4 2" xfId="8486"/>
    <cellStyle name="SAPBEXaggDataEmph 2 3 3 4 2 2" xfId="8487"/>
    <cellStyle name="SAPBEXaggDataEmph 2 3 3 4 3" xfId="8488"/>
    <cellStyle name="SAPBEXaggDataEmph 2 3 3 5" xfId="8489"/>
    <cellStyle name="SAPBEXaggDataEmph 2 3 3 5 2" xfId="8490"/>
    <cellStyle name="SAPBEXaggDataEmph 2 3 3 6" xfId="8491"/>
    <cellStyle name="SAPBEXaggDataEmph 2 3 4" xfId="8492"/>
    <cellStyle name="SAPBEXaggDataEmph 2 3 4 2" xfId="8493"/>
    <cellStyle name="SAPBEXaggDataEmph 2 3 4 2 2" xfId="8494"/>
    <cellStyle name="SAPBEXaggDataEmph 2 3 4 3" xfId="8495"/>
    <cellStyle name="SAPBEXaggDataEmph 2 3 5" xfId="8496"/>
    <cellStyle name="SAPBEXaggDataEmph 2 3 5 2" xfId="8497"/>
    <cellStyle name="SAPBEXaggDataEmph 2 3 5 2 2" xfId="8498"/>
    <cellStyle name="SAPBEXaggDataEmph 2 3 5 3" xfId="8499"/>
    <cellStyle name="SAPBEXaggDataEmph 2 3 6" xfId="8500"/>
    <cellStyle name="SAPBEXaggDataEmph 2 3 6 2" xfId="8501"/>
    <cellStyle name="SAPBEXaggDataEmph 2 3 7" xfId="8502"/>
    <cellStyle name="SAPBEXaggDataEmph 2 4" xfId="8503"/>
    <cellStyle name="SAPBEXaggDataEmph 2 4 2" xfId="8504"/>
    <cellStyle name="SAPBEXaggDataEmph 2 4 2 2" xfId="8505"/>
    <cellStyle name="SAPBEXaggDataEmph 2 4 2 2 2" xfId="8506"/>
    <cellStyle name="SAPBEXaggDataEmph 2 4 2 2 2 2" xfId="8507"/>
    <cellStyle name="SAPBEXaggDataEmph 2 4 2 2 3" xfId="8508"/>
    <cellStyle name="SAPBEXaggDataEmph 2 4 2 3" xfId="8509"/>
    <cellStyle name="SAPBEXaggDataEmph 2 4 2 3 2" xfId="8510"/>
    <cellStyle name="SAPBEXaggDataEmph 2 4 2 3 2 2" xfId="8511"/>
    <cellStyle name="SAPBEXaggDataEmph 2 4 2 3 3" xfId="8512"/>
    <cellStyle name="SAPBEXaggDataEmph 2 4 2 4" xfId="8513"/>
    <cellStyle name="SAPBEXaggDataEmph 2 4 2 4 2" xfId="8514"/>
    <cellStyle name="SAPBEXaggDataEmph 2 4 2 4 2 2" xfId="8515"/>
    <cellStyle name="SAPBEXaggDataEmph 2 4 2 4 3" xfId="8516"/>
    <cellStyle name="SAPBEXaggDataEmph 2 4 2 5" xfId="8517"/>
    <cellStyle name="SAPBEXaggDataEmph 2 4 2 5 2" xfId="8518"/>
    <cellStyle name="SAPBEXaggDataEmph 2 4 2 5 2 2" xfId="8519"/>
    <cellStyle name="SAPBEXaggDataEmph 2 4 2 5 3" xfId="8520"/>
    <cellStyle name="SAPBEXaggDataEmph 2 4 2 6" xfId="8521"/>
    <cellStyle name="SAPBEXaggDataEmph 2 4 2 6 2" xfId="8522"/>
    <cellStyle name="SAPBEXaggDataEmph 2 4 2 7" xfId="8523"/>
    <cellStyle name="SAPBEXaggDataEmph 2 4 3" xfId="8524"/>
    <cellStyle name="SAPBEXaggDataEmph 2 4 3 2" xfId="8525"/>
    <cellStyle name="SAPBEXaggDataEmph 2 4 3 2 2" xfId="8526"/>
    <cellStyle name="SAPBEXaggDataEmph 2 4 3 3" xfId="8527"/>
    <cellStyle name="SAPBEXaggDataEmph 2 4 4" xfId="8528"/>
    <cellStyle name="SAPBEXaggDataEmph 2 4 4 2" xfId="8529"/>
    <cellStyle name="SAPBEXaggDataEmph 2 4 4 2 2" xfId="8530"/>
    <cellStyle name="SAPBEXaggDataEmph 2 4 4 3" xfId="8531"/>
    <cellStyle name="SAPBEXaggDataEmph 2 4 5" xfId="8532"/>
    <cellStyle name="SAPBEXaggDataEmph 2 4 5 2" xfId="8533"/>
    <cellStyle name="SAPBEXaggDataEmph 2 4 5 2 2" xfId="8534"/>
    <cellStyle name="SAPBEXaggDataEmph 2 4 5 3" xfId="8535"/>
    <cellStyle name="SAPBEXaggDataEmph 2 4 6" xfId="8536"/>
    <cellStyle name="SAPBEXaggDataEmph 2 4 6 2" xfId="8537"/>
    <cellStyle name="SAPBEXaggDataEmph 2 4 6 2 2" xfId="8538"/>
    <cellStyle name="SAPBEXaggDataEmph 2 4 6 3" xfId="8539"/>
    <cellStyle name="SAPBEXaggDataEmph 2 4 7" xfId="8540"/>
    <cellStyle name="SAPBEXaggDataEmph 2 4 7 2" xfId="8541"/>
    <cellStyle name="SAPBEXaggDataEmph 2 4 8" xfId="8542"/>
    <cellStyle name="SAPBEXaggDataEmph 2 5" xfId="8543"/>
    <cellStyle name="SAPBEXaggDataEmph 2 5 2" xfId="8544"/>
    <cellStyle name="SAPBEXaggDataEmph 2 5 2 2" xfId="8545"/>
    <cellStyle name="SAPBEXaggDataEmph 2 5 2 2 2" xfId="8546"/>
    <cellStyle name="SAPBEXaggDataEmph 2 5 2 3" xfId="8547"/>
    <cellStyle name="SAPBEXaggDataEmph 2 5 3" xfId="8548"/>
    <cellStyle name="SAPBEXaggDataEmph 2 5 3 2" xfId="8549"/>
    <cellStyle name="SAPBEXaggDataEmph 2 5 3 2 2" xfId="8550"/>
    <cellStyle name="SAPBEXaggDataEmph 2 5 3 3" xfId="8551"/>
    <cellStyle name="SAPBEXaggDataEmph 2 5 4" xfId="8552"/>
    <cellStyle name="SAPBEXaggDataEmph 2 5 4 2" xfId="8553"/>
    <cellStyle name="SAPBEXaggDataEmph 2 5 4 2 2" xfId="8554"/>
    <cellStyle name="SAPBEXaggDataEmph 2 5 4 3" xfId="8555"/>
    <cellStyle name="SAPBEXaggDataEmph 2 5 5" xfId="8556"/>
    <cellStyle name="SAPBEXaggDataEmph 2 5 5 2" xfId="8557"/>
    <cellStyle name="SAPBEXaggDataEmph 2 5 5 2 2" xfId="8558"/>
    <cellStyle name="SAPBEXaggDataEmph 2 5 5 3" xfId="8559"/>
    <cellStyle name="SAPBEXaggDataEmph 2 5 6" xfId="8560"/>
    <cellStyle name="SAPBEXaggDataEmph 2 5 6 2" xfId="8561"/>
    <cellStyle name="SAPBEXaggDataEmph 2 5 7" xfId="8562"/>
    <cellStyle name="SAPBEXaggDataEmph 2 6" xfId="8563"/>
    <cellStyle name="SAPBEXaggDataEmph 2 6 2" xfId="8564"/>
    <cellStyle name="SAPBEXaggDataEmph 2 6 2 2" xfId="8565"/>
    <cellStyle name="SAPBEXaggDataEmph 2 6 3" xfId="8566"/>
    <cellStyle name="SAPBEXaggDataEmph 2 7" xfId="8567"/>
    <cellStyle name="SAPBEXaggDataEmph 2 7 2" xfId="8568"/>
    <cellStyle name="SAPBEXaggDataEmph 2 7 2 2" xfId="8569"/>
    <cellStyle name="SAPBEXaggDataEmph 2 7 3" xfId="8570"/>
    <cellStyle name="SAPBEXaggDataEmph 2 8" xfId="8571"/>
    <cellStyle name="SAPBEXaggDataEmph 2 8 2" xfId="8572"/>
    <cellStyle name="SAPBEXaggDataEmph 2 8 2 2" xfId="8573"/>
    <cellStyle name="SAPBEXaggDataEmph 2 8 3" xfId="8574"/>
    <cellStyle name="SAPBEXaggDataEmph 2 9" xfId="8575"/>
    <cellStyle name="SAPBEXaggDataEmph 2 9 2" xfId="8576"/>
    <cellStyle name="SAPBEXaggDataEmph 2 9 2 2" xfId="8577"/>
    <cellStyle name="SAPBEXaggDataEmph 2 9 3" xfId="8578"/>
    <cellStyle name="SAPBEXaggDataEmph 2_МАРТ" xfId="8579"/>
    <cellStyle name="SAPBEXaggDataEmph 3" xfId="8580"/>
    <cellStyle name="SAPBEXaggDataEmph 3 2" xfId="8581"/>
    <cellStyle name="SAPBEXaggDataEmph 3 2 2" xfId="8582"/>
    <cellStyle name="SAPBEXaggDataEmph 3 2 2 2" xfId="8583"/>
    <cellStyle name="SAPBEXaggDataEmph 3 2 2 2 2" xfId="8584"/>
    <cellStyle name="SAPBEXaggDataEmph 3 2 2 2 2 2" xfId="8585"/>
    <cellStyle name="SAPBEXaggDataEmph 3 2 2 2 3" xfId="8586"/>
    <cellStyle name="SAPBEXaggDataEmph 3 2 2 3" xfId="8587"/>
    <cellStyle name="SAPBEXaggDataEmph 3 2 2 3 2" xfId="8588"/>
    <cellStyle name="SAPBEXaggDataEmph 3 2 2 3 2 2" xfId="8589"/>
    <cellStyle name="SAPBEXaggDataEmph 3 2 2 3 3" xfId="8590"/>
    <cellStyle name="SAPBEXaggDataEmph 3 2 2 4" xfId="8591"/>
    <cellStyle name="SAPBEXaggDataEmph 3 2 2 4 2" xfId="8592"/>
    <cellStyle name="SAPBEXaggDataEmph 3 2 2 4 2 2" xfId="8593"/>
    <cellStyle name="SAPBEXaggDataEmph 3 2 2 4 3" xfId="8594"/>
    <cellStyle name="SAPBEXaggDataEmph 3 2 2 5" xfId="8595"/>
    <cellStyle name="SAPBEXaggDataEmph 3 2 2 5 2" xfId="8596"/>
    <cellStyle name="SAPBEXaggDataEmph 3 2 2 6" xfId="8597"/>
    <cellStyle name="SAPBEXaggDataEmph 3 2 3" xfId="8598"/>
    <cellStyle name="SAPBEXaggDataEmph 3 2 3 2" xfId="8599"/>
    <cellStyle name="SAPBEXaggDataEmph 3 2 3 2 2" xfId="8600"/>
    <cellStyle name="SAPBEXaggDataEmph 3 2 3 3" xfId="8601"/>
    <cellStyle name="SAPBEXaggDataEmph 3 2 4" xfId="8602"/>
    <cellStyle name="SAPBEXaggDataEmph 3 2 4 2" xfId="8603"/>
    <cellStyle name="SAPBEXaggDataEmph 3 2 4 2 2" xfId="8604"/>
    <cellStyle name="SAPBEXaggDataEmph 3 2 4 3" xfId="8605"/>
    <cellStyle name="SAPBEXaggDataEmph 3 2 5" xfId="8606"/>
    <cellStyle name="SAPBEXaggDataEmph 3 2 5 2" xfId="8607"/>
    <cellStyle name="SAPBEXaggDataEmph 3 2 6" xfId="8608"/>
    <cellStyle name="SAPBEXaggDataEmph 3 3" xfId="8609"/>
    <cellStyle name="SAPBEXaggDataEmph 3 3 2" xfId="8610"/>
    <cellStyle name="SAPBEXaggDataEmph 3 3 2 2" xfId="8611"/>
    <cellStyle name="SAPBEXaggDataEmph 3 3 2 2 2" xfId="8612"/>
    <cellStyle name="SAPBEXaggDataEmph 3 3 2 3" xfId="8613"/>
    <cellStyle name="SAPBEXaggDataEmph 3 3 3" xfId="8614"/>
    <cellStyle name="SAPBEXaggDataEmph 3 3 3 2" xfId="8615"/>
    <cellStyle name="SAPBEXaggDataEmph 3 3 3 2 2" xfId="8616"/>
    <cellStyle name="SAPBEXaggDataEmph 3 3 3 3" xfId="8617"/>
    <cellStyle name="SAPBEXaggDataEmph 3 3 4" xfId="8618"/>
    <cellStyle name="SAPBEXaggDataEmph 3 3 4 2" xfId="8619"/>
    <cellStyle name="SAPBEXaggDataEmph 3 3 4 2 2" xfId="8620"/>
    <cellStyle name="SAPBEXaggDataEmph 3 3 4 3" xfId="8621"/>
    <cellStyle name="SAPBEXaggDataEmph 3 3 5" xfId="8622"/>
    <cellStyle name="SAPBEXaggDataEmph 3 3 5 2" xfId="8623"/>
    <cellStyle name="SAPBEXaggDataEmph 3 3 6" xfId="8624"/>
    <cellStyle name="SAPBEXaggDataEmph 3 4" xfId="8625"/>
    <cellStyle name="SAPBEXaggDataEmph 3 4 2" xfId="8626"/>
    <cellStyle name="SAPBEXaggDataEmph 3 4 2 2" xfId="8627"/>
    <cellStyle name="SAPBEXaggDataEmph 3 4 3" xfId="8628"/>
    <cellStyle name="SAPBEXaggDataEmph 3 5" xfId="8629"/>
    <cellStyle name="SAPBEXaggDataEmph 3 5 2" xfId="8630"/>
    <cellStyle name="SAPBEXaggDataEmph 3 5 2 2" xfId="8631"/>
    <cellStyle name="SAPBEXaggDataEmph 3 5 3" xfId="8632"/>
    <cellStyle name="SAPBEXaggDataEmph 3 6" xfId="8633"/>
    <cellStyle name="SAPBEXaggDataEmph 3 6 2" xfId="8634"/>
    <cellStyle name="SAPBEXaggDataEmph 3 6 2 2" xfId="8635"/>
    <cellStyle name="SAPBEXaggDataEmph 3 6 3" xfId="8636"/>
    <cellStyle name="SAPBEXaggDataEmph 3 7" xfId="8637"/>
    <cellStyle name="SAPBEXaggDataEmph 3 7 2" xfId="8638"/>
    <cellStyle name="SAPBEXaggDataEmph 3 8" xfId="8639"/>
    <cellStyle name="SAPBEXaggDataEmph 3_МАРТ" xfId="8640"/>
    <cellStyle name="SAPBEXaggDataEmph 4" xfId="8641"/>
    <cellStyle name="SAPBEXaggDataEmph 4 2" xfId="8642"/>
    <cellStyle name="SAPBEXaggDataEmph 4 2 2" xfId="8643"/>
    <cellStyle name="SAPBEXaggDataEmph 4 2 2 2" xfId="8644"/>
    <cellStyle name="SAPBEXaggDataEmph 4 2 2 2 2" xfId="8645"/>
    <cellStyle name="SAPBEXaggDataEmph 4 2 2 2 2 2" xfId="8646"/>
    <cellStyle name="SAPBEXaggDataEmph 4 2 2 2 3" xfId="8647"/>
    <cellStyle name="SAPBEXaggDataEmph 4 2 2 3" xfId="8648"/>
    <cellStyle name="SAPBEXaggDataEmph 4 2 2 3 2" xfId="8649"/>
    <cellStyle name="SAPBEXaggDataEmph 4 2 2 3 2 2" xfId="8650"/>
    <cellStyle name="SAPBEXaggDataEmph 4 2 2 3 3" xfId="8651"/>
    <cellStyle name="SAPBEXaggDataEmph 4 2 2 4" xfId="8652"/>
    <cellStyle name="SAPBEXaggDataEmph 4 2 2 4 2" xfId="8653"/>
    <cellStyle name="SAPBEXaggDataEmph 4 2 2 4 2 2" xfId="8654"/>
    <cellStyle name="SAPBEXaggDataEmph 4 2 2 4 3" xfId="8655"/>
    <cellStyle name="SAPBEXaggDataEmph 4 2 2 5" xfId="8656"/>
    <cellStyle name="SAPBEXaggDataEmph 4 2 2 5 2" xfId="8657"/>
    <cellStyle name="SAPBEXaggDataEmph 4 2 2 6" xfId="8658"/>
    <cellStyle name="SAPBEXaggDataEmph 4 2 3" xfId="8659"/>
    <cellStyle name="SAPBEXaggDataEmph 4 2 3 2" xfId="8660"/>
    <cellStyle name="SAPBEXaggDataEmph 4 2 3 2 2" xfId="8661"/>
    <cellStyle name="SAPBEXaggDataEmph 4 2 3 3" xfId="8662"/>
    <cellStyle name="SAPBEXaggDataEmph 4 2 4" xfId="8663"/>
    <cellStyle name="SAPBEXaggDataEmph 4 2 4 2" xfId="8664"/>
    <cellStyle name="SAPBEXaggDataEmph 4 2 4 2 2" xfId="8665"/>
    <cellStyle name="SAPBEXaggDataEmph 4 2 4 3" xfId="8666"/>
    <cellStyle name="SAPBEXaggDataEmph 4 2 5" xfId="8667"/>
    <cellStyle name="SAPBEXaggDataEmph 4 2 5 2" xfId="8668"/>
    <cellStyle name="SAPBEXaggDataEmph 4 2 6" xfId="8669"/>
    <cellStyle name="SAPBEXaggDataEmph 4 3" xfId="8670"/>
    <cellStyle name="SAPBEXaggDataEmph 4 3 2" xfId="8671"/>
    <cellStyle name="SAPBEXaggDataEmph 4 3 2 2" xfId="8672"/>
    <cellStyle name="SAPBEXaggDataEmph 4 3 2 2 2" xfId="8673"/>
    <cellStyle name="SAPBEXaggDataEmph 4 3 2 3" xfId="8674"/>
    <cellStyle name="SAPBEXaggDataEmph 4 3 3" xfId="8675"/>
    <cellStyle name="SAPBEXaggDataEmph 4 3 3 2" xfId="8676"/>
    <cellStyle name="SAPBEXaggDataEmph 4 3 3 2 2" xfId="8677"/>
    <cellStyle name="SAPBEXaggDataEmph 4 3 3 3" xfId="8678"/>
    <cellStyle name="SAPBEXaggDataEmph 4 3 4" xfId="8679"/>
    <cellStyle name="SAPBEXaggDataEmph 4 3 4 2" xfId="8680"/>
    <cellStyle name="SAPBEXaggDataEmph 4 3 4 2 2" xfId="8681"/>
    <cellStyle name="SAPBEXaggDataEmph 4 3 4 3" xfId="8682"/>
    <cellStyle name="SAPBEXaggDataEmph 4 3 5" xfId="8683"/>
    <cellStyle name="SAPBEXaggDataEmph 4 3 5 2" xfId="8684"/>
    <cellStyle name="SAPBEXaggDataEmph 4 3 6" xfId="8685"/>
    <cellStyle name="SAPBEXaggDataEmph 4 4" xfId="8686"/>
    <cellStyle name="SAPBEXaggDataEmph 4 4 2" xfId="8687"/>
    <cellStyle name="SAPBEXaggDataEmph 4 4 2 2" xfId="8688"/>
    <cellStyle name="SAPBEXaggDataEmph 4 4 3" xfId="8689"/>
    <cellStyle name="SAPBEXaggDataEmph 4 5" xfId="8690"/>
    <cellStyle name="SAPBEXaggDataEmph 4 5 2" xfId="8691"/>
    <cellStyle name="SAPBEXaggDataEmph 4 5 2 2" xfId="8692"/>
    <cellStyle name="SAPBEXaggDataEmph 4 5 3" xfId="8693"/>
    <cellStyle name="SAPBEXaggDataEmph 4 6" xfId="8694"/>
    <cellStyle name="SAPBEXaggDataEmph 4 6 2" xfId="8695"/>
    <cellStyle name="SAPBEXaggDataEmph 4 6 2 2" xfId="8696"/>
    <cellStyle name="SAPBEXaggDataEmph 4 6 3" xfId="8697"/>
    <cellStyle name="SAPBEXaggDataEmph 4 7" xfId="8698"/>
    <cellStyle name="SAPBEXaggDataEmph 4 7 2" xfId="8699"/>
    <cellStyle name="SAPBEXaggDataEmph 4 8" xfId="8700"/>
    <cellStyle name="SAPBEXaggDataEmph 5" xfId="8701"/>
    <cellStyle name="SAPBEXaggDataEmph 5 2" xfId="8702"/>
    <cellStyle name="SAPBEXaggDataEmph 5 2 2" xfId="8703"/>
    <cellStyle name="SAPBEXaggDataEmph 5 2 2 2" xfId="8704"/>
    <cellStyle name="SAPBEXaggDataEmph 5 2 2 2 2" xfId="8705"/>
    <cellStyle name="SAPBEXaggDataEmph 5 2 2 2 2 2" xfId="8706"/>
    <cellStyle name="SAPBEXaggDataEmph 5 2 2 2 3" xfId="8707"/>
    <cellStyle name="SAPBEXaggDataEmph 5 2 2 3" xfId="8708"/>
    <cellStyle name="SAPBEXaggDataEmph 5 2 2 3 2" xfId="8709"/>
    <cellStyle name="SAPBEXaggDataEmph 5 2 2 3 2 2" xfId="8710"/>
    <cellStyle name="SAPBEXaggDataEmph 5 2 2 3 3" xfId="8711"/>
    <cellStyle name="SAPBEXaggDataEmph 5 2 2 4" xfId="8712"/>
    <cellStyle name="SAPBEXaggDataEmph 5 2 2 4 2" xfId="8713"/>
    <cellStyle name="SAPBEXaggDataEmph 5 2 2 4 2 2" xfId="8714"/>
    <cellStyle name="SAPBEXaggDataEmph 5 2 2 4 3" xfId="8715"/>
    <cellStyle name="SAPBEXaggDataEmph 5 2 2 5" xfId="8716"/>
    <cellStyle name="SAPBEXaggDataEmph 5 2 2 5 2" xfId="8717"/>
    <cellStyle name="SAPBEXaggDataEmph 5 2 2 6" xfId="8718"/>
    <cellStyle name="SAPBEXaggDataEmph 5 2 3" xfId="8719"/>
    <cellStyle name="SAPBEXaggDataEmph 5 2 3 2" xfId="8720"/>
    <cellStyle name="SAPBEXaggDataEmph 5 2 3 2 2" xfId="8721"/>
    <cellStyle name="SAPBEXaggDataEmph 5 2 3 3" xfId="8722"/>
    <cellStyle name="SAPBEXaggDataEmph 5 2 4" xfId="8723"/>
    <cellStyle name="SAPBEXaggDataEmph 5 2 4 2" xfId="8724"/>
    <cellStyle name="SAPBEXaggDataEmph 5 2 4 2 2" xfId="8725"/>
    <cellStyle name="SAPBEXaggDataEmph 5 2 4 3" xfId="8726"/>
    <cellStyle name="SAPBEXaggDataEmph 5 2 5" xfId="8727"/>
    <cellStyle name="SAPBEXaggDataEmph 5 2 5 2" xfId="8728"/>
    <cellStyle name="SAPBEXaggDataEmph 5 2 6" xfId="8729"/>
    <cellStyle name="SAPBEXaggDataEmph 5 3" xfId="8730"/>
    <cellStyle name="SAPBEXaggDataEmph 5 3 2" xfId="8731"/>
    <cellStyle name="SAPBEXaggDataEmph 5 3 2 2" xfId="8732"/>
    <cellStyle name="SAPBEXaggDataEmph 5 3 2 2 2" xfId="8733"/>
    <cellStyle name="SAPBEXaggDataEmph 5 3 2 3" xfId="8734"/>
    <cellStyle name="SAPBEXaggDataEmph 5 3 3" xfId="8735"/>
    <cellStyle name="SAPBEXaggDataEmph 5 3 3 2" xfId="8736"/>
    <cellStyle name="SAPBEXaggDataEmph 5 3 3 2 2" xfId="8737"/>
    <cellStyle name="SAPBEXaggDataEmph 5 3 3 3" xfId="8738"/>
    <cellStyle name="SAPBEXaggDataEmph 5 3 4" xfId="8739"/>
    <cellStyle name="SAPBEXaggDataEmph 5 3 4 2" xfId="8740"/>
    <cellStyle name="SAPBEXaggDataEmph 5 3 4 2 2" xfId="8741"/>
    <cellStyle name="SAPBEXaggDataEmph 5 3 4 3" xfId="8742"/>
    <cellStyle name="SAPBEXaggDataEmph 5 3 5" xfId="8743"/>
    <cellStyle name="SAPBEXaggDataEmph 5 3 5 2" xfId="8744"/>
    <cellStyle name="SAPBEXaggDataEmph 5 3 6" xfId="8745"/>
    <cellStyle name="SAPBEXaggDataEmph 5 4" xfId="8746"/>
    <cellStyle name="SAPBEXaggDataEmph 5 4 2" xfId="8747"/>
    <cellStyle name="SAPBEXaggDataEmph 5 4 2 2" xfId="8748"/>
    <cellStyle name="SAPBEXaggDataEmph 5 4 3" xfId="8749"/>
    <cellStyle name="SAPBEXaggDataEmph 5 5" xfId="8750"/>
    <cellStyle name="SAPBEXaggDataEmph 5 5 2" xfId="8751"/>
    <cellStyle name="SAPBEXaggDataEmph 5 5 2 2" xfId="8752"/>
    <cellStyle name="SAPBEXaggDataEmph 5 5 3" xfId="8753"/>
    <cellStyle name="SAPBEXaggDataEmph 5 6" xfId="8754"/>
    <cellStyle name="SAPBEXaggDataEmph 5 6 2" xfId="8755"/>
    <cellStyle name="SAPBEXaggDataEmph 5 7" xfId="8756"/>
    <cellStyle name="SAPBEXaggDataEmph 6" xfId="8757"/>
    <cellStyle name="SAPBEXaggDataEmph 6 2" xfId="8758"/>
    <cellStyle name="SAPBEXaggDataEmph 6 2 2" xfId="8759"/>
    <cellStyle name="SAPBEXaggDataEmph 6 2 2 2" xfId="8760"/>
    <cellStyle name="SAPBEXaggDataEmph 6 2 2 2 2" xfId="8761"/>
    <cellStyle name="SAPBEXaggDataEmph 6 2 2 2 2 2" xfId="8762"/>
    <cellStyle name="SAPBEXaggDataEmph 6 2 2 2 3" xfId="8763"/>
    <cellStyle name="SAPBEXaggDataEmph 6 2 2 3" xfId="8764"/>
    <cellStyle name="SAPBEXaggDataEmph 6 2 2 3 2" xfId="8765"/>
    <cellStyle name="SAPBEXaggDataEmph 6 2 2 3 2 2" xfId="8766"/>
    <cellStyle name="SAPBEXaggDataEmph 6 2 2 3 3" xfId="8767"/>
    <cellStyle name="SAPBEXaggDataEmph 6 2 2 4" xfId="8768"/>
    <cellStyle name="SAPBEXaggDataEmph 6 2 2 4 2" xfId="8769"/>
    <cellStyle name="SAPBEXaggDataEmph 6 2 2 4 2 2" xfId="8770"/>
    <cellStyle name="SAPBEXaggDataEmph 6 2 2 4 3" xfId="8771"/>
    <cellStyle name="SAPBEXaggDataEmph 6 2 2 5" xfId="8772"/>
    <cellStyle name="SAPBEXaggDataEmph 6 2 2 5 2" xfId="8773"/>
    <cellStyle name="SAPBEXaggDataEmph 6 2 2 6" xfId="8774"/>
    <cellStyle name="SAPBEXaggDataEmph 6 2 3" xfId="8775"/>
    <cellStyle name="SAPBEXaggDataEmph 6 2 3 2" xfId="8776"/>
    <cellStyle name="SAPBEXaggDataEmph 6 2 3 2 2" xfId="8777"/>
    <cellStyle name="SAPBEXaggDataEmph 6 2 3 3" xfId="8778"/>
    <cellStyle name="SAPBEXaggDataEmph 6 2 4" xfId="8779"/>
    <cellStyle name="SAPBEXaggDataEmph 6 2 4 2" xfId="8780"/>
    <cellStyle name="SAPBEXaggDataEmph 6 2 4 2 2" xfId="8781"/>
    <cellStyle name="SAPBEXaggDataEmph 6 2 4 3" xfId="8782"/>
    <cellStyle name="SAPBEXaggDataEmph 6 2 5" xfId="8783"/>
    <cellStyle name="SAPBEXaggDataEmph 6 2 5 2" xfId="8784"/>
    <cellStyle name="SAPBEXaggDataEmph 6 2 6" xfId="8785"/>
    <cellStyle name="SAPBEXaggDataEmph 6 3" xfId="8786"/>
    <cellStyle name="SAPBEXaggDataEmph 6 3 2" xfId="8787"/>
    <cellStyle name="SAPBEXaggDataEmph 6 3 2 2" xfId="8788"/>
    <cellStyle name="SAPBEXaggDataEmph 6 3 2 2 2" xfId="8789"/>
    <cellStyle name="SAPBEXaggDataEmph 6 3 2 3" xfId="8790"/>
    <cellStyle name="SAPBEXaggDataEmph 6 3 3" xfId="8791"/>
    <cellStyle name="SAPBEXaggDataEmph 6 3 3 2" xfId="8792"/>
    <cellStyle name="SAPBEXaggDataEmph 6 3 3 2 2" xfId="8793"/>
    <cellStyle name="SAPBEXaggDataEmph 6 3 3 3" xfId="8794"/>
    <cellStyle name="SAPBEXaggDataEmph 6 3 4" xfId="8795"/>
    <cellStyle name="SAPBEXaggDataEmph 6 3 4 2" xfId="8796"/>
    <cellStyle name="SAPBEXaggDataEmph 6 3 4 2 2" xfId="8797"/>
    <cellStyle name="SAPBEXaggDataEmph 6 3 4 3" xfId="8798"/>
    <cellStyle name="SAPBEXaggDataEmph 6 3 5" xfId="8799"/>
    <cellStyle name="SAPBEXaggDataEmph 6 3 5 2" xfId="8800"/>
    <cellStyle name="SAPBEXaggDataEmph 6 3 6" xfId="8801"/>
    <cellStyle name="SAPBEXaggDataEmph 6 4" xfId="8802"/>
    <cellStyle name="SAPBEXaggDataEmph 6 4 2" xfId="8803"/>
    <cellStyle name="SAPBEXaggDataEmph 6 4 2 2" xfId="8804"/>
    <cellStyle name="SAPBEXaggDataEmph 6 4 3" xfId="8805"/>
    <cellStyle name="SAPBEXaggDataEmph 6 5" xfId="8806"/>
    <cellStyle name="SAPBEXaggDataEmph 6 5 2" xfId="8807"/>
    <cellStyle name="SAPBEXaggDataEmph 6 5 2 2" xfId="8808"/>
    <cellStyle name="SAPBEXaggDataEmph 6 5 3" xfId="8809"/>
    <cellStyle name="SAPBEXaggDataEmph 6 6" xfId="8810"/>
    <cellStyle name="SAPBEXaggDataEmph 6 6 2" xfId="8811"/>
    <cellStyle name="SAPBEXaggDataEmph 6 7" xfId="8812"/>
    <cellStyle name="SAPBEXaggDataEmph 7" xfId="8813"/>
    <cellStyle name="SAPBEXaggDataEmph 7 2" xfId="8814"/>
    <cellStyle name="SAPBEXaggDataEmph 7 2 2" xfId="8815"/>
    <cellStyle name="SAPBEXaggDataEmph 7 2 2 2" xfId="8816"/>
    <cellStyle name="SAPBEXaggDataEmph 7 2 2 2 2" xfId="8817"/>
    <cellStyle name="SAPBEXaggDataEmph 7 2 2 3" xfId="8818"/>
    <cellStyle name="SAPBEXaggDataEmph 7 2 3" xfId="8819"/>
    <cellStyle name="SAPBEXaggDataEmph 7 2 3 2" xfId="8820"/>
    <cellStyle name="SAPBEXaggDataEmph 7 2 3 2 2" xfId="8821"/>
    <cellStyle name="SAPBEXaggDataEmph 7 2 3 3" xfId="8822"/>
    <cellStyle name="SAPBEXaggDataEmph 7 2 4" xfId="8823"/>
    <cellStyle name="SAPBEXaggDataEmph 7 2 4 2" xfId="8824"/>
    <cellStyle name="SAPBEXaggDataEmph 7 2 4 2 2" xfId="8825"/>
    <cellStyle name="SAPBEXaggDataEmph 7 2 4 3" xfId="8826"/>
    <cellStyle name="SAPBEXaggDataEmph 7 2 5" xfId="8827"/>
    <cellStyle name="SAPBEXaggDataEmph 7 2 5 2" xfId="8828"/>
    <cellStyle name="SAPBEXaggDataEmph 7 2 5 2 2" xfId="8829"/>
    <cellStyle name="SAPBEXaggDataEmph 7 2 5 3" xfId="8830"/>
    <cellStyle name="SAPBEXaggDataEmph 7 2 6" xfId="8831"/>
    <cellStyle name="SAPBEXaggDataEmph 7 2 6 2" xfId="8832"/>
    <cellStyle name="SAPBEXaggDataEmph 7 2 7" xfId="8833"/>
    <cellStyle name="SAPBEXaggDataEmph 7 3" xfId="8834"/>
    <cellStyle name="SAPBEXaggDataEmph 7 3 2" xfId="8835"/>
    <cellStyle name="SAPBEXaggDataEmph 7 3 2 2" xfId="8836"/>
    <cellStyle name="SAPBEXaggDataEmph 7 3 3" xfId="8837"/>
    <cellStyle name="SAPBEXaggDataEmph 7 4" xfId="8838"/>
    <cellStyle name="SAPBEXaggDataEmph 7 4 2" xfId="8839"/>
    <cellStyle name="SAPBEXaggDataEmph 7 4 2 2" xfId="8840"/>
    <cellStyle name="SAPBEXaggDataEmph 7 4 3" xfId="8841"/>
    <cellStyle name="SAPBEXaggDataEmph 7 5" xfId="8842"/>
    <cellStyle name="SAPBEXaggDataEmph 7 5 2" xfId="8843"/>
    <cellStyle name="SAPBEXaggDataEmph 7 5 2 2" xfId="8844"/>
    <cellStyle name="SAPBEXaggDataEmph 7 5 3" xfId="8845"/>
    <cellStyle name="SAPBEXaggDataEmph 7 6" xfId="8846"/>
    <cellStyle name="SAPBEXaggDataEmph 7 6 2" xfId="8847"/>
    <cellStyle name="SAPBEXaggDataEmph 7 6 2 2" xfId="8848"/>
    <cellStyle name="SAPBEXaggDataEmph 7 6 3" xfId="8849"/>
    <cellStyle name="SAPBEXaggDataEmph 7 7" xfId="8850"/>
    <cellStyle name="SAPBEXaggDataEmph 7 7 2" xfId="8851"/>
    <cellStyle name="SAPBEXaggDataEmph 7 8" xfId="8852"/>
    <cellStyle name="SAPBEXaggDataEmph 8" xfId="8853"/>
    <cellStyle name="SAPBEXaggDataEmph 8 2" xfId="8854"/>
    <cellStyle name="SAPBEXaggDataEmph 8 2 2" xfId="8855"/>
    <cellStyle name="SAPBEXaggDataEmph 8 2 2 2" xfId="8856"/>
    <cellStyle name="SAPBEXaggDataEmph 8 2 3" xfId="8857"/>
    <cellStyle name="SAPBEXaggDataEmph 8 3" xfId="8858"/>
    <cellStyle name="SAPBEXaggDataEmph 8 3 2" xfId="8859"/>
    <cellStyle name="SAPBEXaggDataEmph 8 3 2 2" xfId="8860"/>
    <cellStyle name="SAPBEXaggDataEmph 8 3 3" xfId="8861"/>
    <cellStyle name="SAPBEXaggDataEmph 8 4" xfId="8862"/>
    <cellStyle name="SAPBEXaggDataEmph 8 4 2" xfId="8863"/>
    <cellStyle name="SAPBEXaggDataEmph 8 4 2 2" xfId="8864"/>
    <cellStyle name="SAPBEXaggDataEmph 8 4 3" xfId="8865"/>
    <cellStyle name="SAPBEXaggDataEmph 8 5" xfId="8866"/>
    <cellStyle name="SAPBEXaggDataEmph 8 5 2" xfId="8867"/>
    <cellStyle name="SAPBEXaggDataEmph 8 6" xfId="8868"/>
    <cellStyle name="SAPBEXaggDataEmph 9" xfId="8869"/>
    <cellStyle name="SAPBEXaggDataEmph 9 2" xfId="8870"/>
    <cellStyle name="SAPBEXaggDataEmph 9 2 2" xfId="8871"/>
    <cellStyle name="SAPBEXaggDataEmph 9 2 2 2" xfId="8872"/>
    <cellStyle name="SAPBEXaggDataEmph 9 2 3" xfId="8873"/>
    <cellStyle name="SAPBEXaggDataEmph 9 3" xfId="8874"/>
    <cellStyle name="SAPBEXaggDataEmph 9 3 2" xfId="8875"/>
    <cellStyle name="SAPBEXaggDataEmph 9 3 2 2" xfId="8876"/>
    <cellStyle name="SAPBEXaggDataEmph 9 3 3" xfId="8877"/>
    <cellStyle name="SAPBEXaggDataEmph 9 4" xfId="8878"/>
    <cellStyle name="SAPBEXaggDataEmph 9 4 2" xfId="8879"/>
    <cellStyle name="SAPBEXaggDataEmph 9 4 2 2" xfId="8880"/>
    <cellStyle name="SAPBEXaggDataEmph 9 4 3" xfId="8881"/>
    <cellStyle name="SAPBEXaggDataEmph 9 5" xfId="8882"/>
    <cellStyle name="SAPBEXaggDataEmph 9 5 2" xfId="8883"/>
    <cellStyle name="SAPBEXaggDataEmph 9 6" xfId="8884"/>
    <cellStyle name="SAPBEXaggDataEmph_Лист1" xfId="8885"/>
    <cellStyle name="SAPBEXaggExc1" xfId="8886"/>
    <cellStyle name="SAPBEXaggExc1Emph" xfId="8887"/>
    <cellStyle name="SAPBEXaggExc2" xfId="8888"/>
    <cellStyle name="SAPBEXaggExc2Emph" xfId="8889"/>
    <cellStyle name="SAPBEXaggItem" xfId="8890"/>
    <cellStyle name="SAPBEXaggItem 10" xfId="8891"/>
    <cellStyle name="SAPBEXaggItem 10 2" xfId="8892"/>
    <cellStyle name="SAPBEXaggItem 10 2 2" xfId="8893"/>
    <cellStyle name="SAPBEXaggItem 10 2 2 2" xfId="8894"/>
    <cellStyle name="SAPBEXaggItem 10 2 3" xfId="8895"/>
    <cellStyle name="SAPBEXaggItem 10 3" xfId="8896"/>
    <cellStyle name="SAPBEXaggItem 10 3 2" xfId="8897"/>
    <cellStyle name="SAPBEXaggItem 10 3 2 2" xfId="8898"/>
    <cellStyle name="SAPBEXaggItem 10 3 3" xfId="8899"/>
    <cellStyle name="SAPBEXaggItem 10 4" xfId="8900"/>
    <cellStyle name="SAPBEXaggItem 10 4 2" xfId="8901"/>
    <cellStyle name="SAPBEXaggItem 10 4 2 2" xfId="8902"/>
    <cellStyle name="SAPBEXaggItem 10 4 3" xfId="8903"/>
    <cellStyle name="SAPBEXaggItem 10 5" xfId="8904"/>
    <cellStyle name="SAPBEXaggItem 10 5 2" xfId="8905"/>
    <cellStyle name="SAPBEXaggItem 10 6" xfId="8906"/>
    <cellStyle name="SAPBEXaggItem 11" xfId="8907"/>
    <cellStyle name="SAPBEXaggItem 11 2" xfId="8908"/>
    <cellStyle name="SAPBEXaggItem 11 2 2" xfId="8909"/>
    <cellStyle name="SAPBEXaggItem 11 3" xfId="8910"/>
    <cellStyle name="SAPBEXaggItem 12" xfId="8911"/>
    <cellStyle name="SAPBEXaggItem 12 2" xfId="8912"/>
    <cellStyle name="SAPBEXaggItem 12 2 2" xfId="8913"/>
    <cellStyle name="SAPBEXaggItem 12 3" xfId="8914"/>
    <cellStyle name="SAPBEXaggItem 13" xfId="8915"/>
    <cellStyle name="SAPBEXaggItem 13 2" xfId="8916"/>
    <cellStyle name="SAPBEXaggItem 13 2 2" xfId="8917"/>
    <cellStyle name="SAPBEXaggItem 13 3" xfId="8918"/>
    <cellStyle name="SAPBEXaggItem 14" xfId="8919"/>
    <cellStyle name="SAPBEXaggItem 14 2" xfId="8920"/>
    <cellStyle name="SAPBEXaggItem 14 2 2" xfId="8921"/>
    <cellStyle name="SAPBEXaggItem 14 3" xfId="8922"/>
    <cellStyle name="SAPBEXaggItem 15" xfId="8923"/>
    <cellStyle name="SAPBEXaggItem 15 2" xfId="8924"/>
    <cellStyle name="SAPBEXaggItem 16" xfId="8925"/>
    <cellStyle name="SAPBEXaggItem 2" xfId="8926"/>
    <cellStyle name="SAPBEXaggItem 2 10" xfId="8927"/>
    <cellStyle name="SAPBEXaggItem 2 10 2" xfId="8928"/>
    <cellStyle name="SAPBEXaggItem 2 10 2 2" xfId="8929"/>
    <cellStyle name="SAPBEXaggItem 2 10 3" xfId="8930"/>
    <cellStyle name="SAPBEXaggItem 2 11" xfId="8931"/>
    <cellStyle name="SAPBEXaggItem 2 11 2" xfId="8932"/>
    <cellStyle name="SAPBEXaggItem 2 12" xfId="8933"/>
    <cellStyle name="SAPBEXaggItem 2 2" xfId="8934"/>
    <cellStyle name="SAPBEXaggItem 2 2 2" xfId="8935"/>
    <cellStyle name="SAPBEXaggItem 2 2 2 2" xfId="8936"/>
    <cellStyle name="SAPBEXaggItem 2 2 2 2 2" xfId="8937"/>
    <cellStyle name="SAPBEXaggItem 2 2 2 2 2 2" xfId="8938"/>
    <cellStyle name="SAPBEXaggItem 2 2 2 2 2 2 2" xfId="8939"/>
    <cellStyle name="SAPBEXaggItem 2 2 2 2 2 3" xfId="8940"/>
    <cellStyle name="SAPBEXaggItem 2 2 2 2 3" xfId="8941"/>
    <cellStyle name="SAPBEXaggItem 2 2 2 2 3 2" xfId="8942"/>
    <cellStyle name="SAPBEXaggItem 2 2 2 2 3 2 2" xfId="8943"/>
    <cellStyle name="SAPBEXaggItem 2 2 2 2 3 3" xfId="8944"/>
    <cellStyle name="SAPBEXaggItem 2 2 2 2 4" xfId="8945"/>
    <cellStyle name="SAPBEXaggItem 2 2 2 2 4 2" xfId="8946"/>
    <cellStyle name="SAPBEXaggItem 2 2 2 2 4 2 2" xfId="8947"/>
    <cellStyle name="SAPBEXaggItem 2 2 2 2 4 3" xfId="8948"/>
    <cellStyle name="SAPBEXaggItem 2 2 2 2 5" xfId="8949"/>
    <cellStyle name="SAPBEXaggItem 2 2 2 2 5 2" xfId="8950"/>
    <cellStyle name="SAPBEXaggItem 2 2 2 2 6" xfId="8951"/>
    <cellStyle name="SAPBEXaggItem 2 2 2 3" xfId="8952"/>
    <cellStyle name="SAPBEXaggItem 2 2 2 3 2" xfId="8953"/>
    <cellStyle name="SAPBEXaggItem 2 2 2 3 2 2" xfId="8954"/>
    <cellStyle name="SAPBEXaggItem 2 2 2 3 3" xfId="8955"/>
    <cellStyle name="SAPBEXaggItem 2 2 2 4" xfId="8956"/>
    <cellStyle name="SAPBEXaggItem 2 2 2 4 2" xfId="8957"/>
    <cellStyle name="SAPBEXaggItem 2 2 2 4 2 2" xfId="8958"/>
    <cellStyle name="SAPBEXaggItem 2 2 2 4 3" xfId="8959"/>
    <cellStyle name="SAPBEXaggItem 2 2 2 5" xfId="8960"/>
    <cellStyle name="SAPBEXaggItem 2 2 2 5 2" xfId="8961"/>
    <cellStyle name="SAPBEXaggItem 2 2 2 6" xfId="8962"/>
    <cellStyle name="SAPBEXaggItem 2 2 3" xfId="8963"/>
    <cellStyle name="SAPBEXaggItem 2 2 3 2" xfId="8964"/>
    <cellStyle name="SAPBEXaggItem 2 2 3 2 2" xfId="8965"/>
    <cellStyle name="SAPBEXaggItem 2 2 3 2 2 2" xfId="8966"/>
    <cellStyle name="SAPBEXaggItem 2 2 3 2 3" xfId="8967"/>
    <cellStyle name="SAPBEXaggItem 2 2 3 3" xfId="8968"/>
    <cellStyle name="SAPBEXaggItem 2 2 3 3 2" xfId="8969"/>
    <cellStyle name="SAPBEXaggItem 2 2 3 3 2 2" xfId="8970"/>
    <cellStyle name="SAPBEXaggItem 2 2 3 3 3" xfId="8971"/>
    <cellStyle name="SAPBEXaggItem 2 2 3 4" xfId="8972"/>
    <cellStyle name="SAPBEXaggItem 2 2 3 4 2" xfId="8973"/>
    <cellStyle name="SAPBEXaggItem 2 2 3 4 2 2" xfId="8974"/>
    <cellStyle name="SAPBEXaggItem 2 2 3 4 3" xfId="8975"/>
    <cellStyle name="SAPBEXaggItem 2 2 3 5" xfId="8976"/>
    <cellStyle name="SAPBEXaggItem 2 2 3 5 2" xfId="8977"/>
    <cellStyle name="SAPBEXaggItem 2 2 3 6" xfId="8978"/>
    <cellStyle name="SAPBEXaggItem 2 2 4" xfId="8979"/>
    <cellStyle name="SAPBEXaggItem 2 2 4 2" xfId="8980"/>
    <cellStyle name="SAPBEXaggItem 2 2 4 2 2" xfId="8981"/>
    <cellStyle name="SAPBEXaggItem 2 2 4 3" xfId="8982"/>
    <cellStyle name="SAPBEXaggItem 2 2 5" xfId="8983"/>
    <cellStyle name="SAPBEXaggItem 2 2 5 2" xfId="8984"/>
    <cellStyle name="SAPBEXaggItem 2 2 5 2 2" xfId="8985"/>
    <cellStyle name="SAPBEXaggItem 2 2 5 3" xfId="8986"/>
    <cellStyle name="SAPBEXaggItem 2 2 6" xfId="8987"/>
    <cellStyle name="SAPBEXaggItem 2 2 6 2" xfId="8988"/>
    <cellStyle name="SAPBEXaggItem 2 2 7" xfId="8989"/>
    <cellStyle name="SAPBEXaggItem 2 3" xfId="8990"/>
    <cellStyle name="SAPBEXaggItem 2 3 2" xfId="8991"/>
    <cellStyle name="SAPBEXaggItem 2 3 2 2" xfId="8992"/>
    <cellStyle name="SAPBEXaggItem 2 3 2 2 2" xfId="8993"/>
    <cellStyle name="SAPBEXaggItem 2 3 2 2 2 2" xfId="8994"/>
    <cellStyle name="SAPBEXaggItem 2 3 2 2 2 2 2" xfId="8995"/>
    <cellStyle name="SAPBEXaggItem 2 3 2 2 2 3" xfId="8996"/>
    <cellStyle name="SAPBEXaggItem 2 3 2 2 3" xfId="8997"/>
    <cellStyle name="SAPBEXaggItem 2 3 2 2 3 2" xfId="8998"/>
    <cellStyle name="SAPBEXaggItem 2 3 2 2 3 2 2" xfId="8999"/>
    <cellStyle name="SAPBEXaggItem 2 3 2 2 3 3" xfId="9000"/>
    <cellStyle name="SAPBEXaggItem 2 3 2 2 4" xfId="9001"/>
    <cellStyle name="SAPBEXaggItem 2 3 2 2 4 2" xfId="9002"/>
    <cellStyle name="SAPBEXaggItem 2 3 2 2 4 2 2" xfId="9003"/>
    <cellStyle name="SAPBEXaggItem 2 3 2 2 4 3" xfId="9004"/>
    <cellStyle name="SAPBEXaggItem 2 3 2 2 5" xfId="9005"/>
    <cellStyle name="SAPBEXaggItem 2 3 2 2 5 2" xfId="9006"/>
    <cellStyle name="SAPBEXaggItem 2 3 2 2 6" xfId="9007"/>
    <cellStyle name="SAPBEXaggItem 2 3 2 3" xfId="9008"/>
    <cellStyle name="SAPBEXaggItem 2 3 2 3 2" xfId="9009"/>
    <cellStyle name="SAPBEXaggItem 2 3 2 3 2 2" xfId="9010"/>
    <cellStyle name="SAPBEXaggItem 2 3 2 3 3" xfId="9011"/>
    <cellStyle name="SAPBEXaggItem 2 3 2 4" xfId="9012"/>
    <cellStyle name="SAPBEXaggItem 2 3 2 4 2" xfId="9013"/>
    <cellStyle name="SAPBEXaggItem 2 3 2 4 2 2" xfId="9014"/>
    <cellStyle name="SAPBEXaggItem 2 3 2 4 3" xfId="9015"/>
    <cellStyle name="SAPBEXaggItem 2 3 2 5" xfId="9016"/>
    <cellStyle name="SAPBEXaggItem 2 3 2 5 2" xfId="9017"/>
    <cellStyle name="SAPBEXaggItem 2 3 2 6" xfId="9018"/>
    <cellStyle name="SAPBEXaggItem 2 3 3" xfId="9019"/>
    <cellStyle name="SAPBEXaggItem 2 3 3 2" xfId="9020"/>
    <cellStyle name="SAPBEXaggItem 2 3 3 2 2" xfId="9021"/>
    <cellStyle name="SAPBEXaggItem 2 3 3 2 2 2" xfId="9022"/>
    <cellStyle name="SAPBEXaggItem 2 3 3 2 3" xfId="9023"/>
    <cellStyle name="SAPBEXaggItem 2 3 3 3" xfId="9024"/>
    <cellStyle name="SAPBEXaggItem 2 3 3 3 2" xfId="9025"/>
    <cellStyle name="SAPBEXaggItem 2 3 3 3 2 2" xfId="9026"/>
    <cellStyle name="SAPBEXaggItem 2 3 3 3 3" xfId="9027"/>
    <cellStyle name="SAPBEXaggItem 2 3 3 4" xfId="9028"/>
    <cellStyle name="SAPBEXaggItem 2 3 3 4 2" xfId="9029"/>
    <cellStyle name="SAPBEXaggItem 2 3 3 4 2 2" xfId="9030"/>
    <cellStyle name="SAPBEXaggItem 2 3 3 4 3" xfId="9031"/>
    <cellStyle name="SAPBEXaggItem 2 3 3 5" xfId="9032"/>
    <cellStyle name="SAPBEXaggItem 2 3 3 5 2" xfId="9033"/>
    <cellStyle name="SAPBEXaggItem 2 3 3 6" xfId="9034"/>
    <cellStyle name="SAPBEXaggItem 2 3 4" xfId="9035"/>
    <cellStyle name="SAPBEXaggItem 2 3 4 2" xfId="9036"/>
    <cellStyle name="SAPBEXaggItem 2 3 4 2 2" xfId="9037"/>
    <cellStyle name="SAPBEXaggItem 2 3 4 3" xfId="9038"/>
    <cellStyle name="SAPBEXaggItem 2 3 5" xfId="9039"/>
    <cellStyle name="SAPBEXaggItem 2 3 5 2" xfId="9040"/>
    <cellStyle name="SAPBEXaggItem 2 3 5 2 2" xfId="9041"/>
    <cellStyle name="SAPBEXaggItem 2 3 5 3" xfId="9042"/>
    <cellStyle name="SAPBEXaggItem 2 3 6" xfId="9043"/>
    <cellStyle name="SAPBEXaggItem 2 3 6 2" xfId="9044"/>
    <cellStyle name="SAPBEXaggItem 2 3 7" xfId="9045"/>
    <cellStyle name="SAPBEXaggItem 2 4" xfId="9046"/>
    <cellStyle name="SAPBEXaggItem 2 4 2" xfId="9047"/>
    <cellStyle name="SAPBEXaggItem 2 4 2 2" xfId="9048"/>
    <cellStyle name="SAPBEXaggItem 2 4 2 2 2" xfId="9049"/>
    <cellStyle name="SAPBEXaggItem 2 4 2 2 2 2" xfId="9050"/>
    <cellStyle name="SAPBEXaggItem 2 4 2 2 3" xfId="9051"/>
    <cellStyle name="SAPBEXaggItem 2 4 2 3" xfId="9052"/>
    <cellStyle name="SAPBEXaggItem 2 4 2 3 2" xfId="9053"/>
    <cellStyle name="SAPBEXaggItem 2 4 2 3 2 2" xfId="9054"/>
    <cellStyle name="SAPBEXaggItem 2 4 2 3 3" xfId="9055"/>
    <cellStyle name="SAPBEXaggItem 2 4 2 4" xfId="9056"/>
    <cellStyle name="SAPBEXaggItem 2 4 2 4 2" xfId="9057"/>
    <cellStyle name="SAPBEXaggItem 2 4 2 4 2 2" xfId="9058"/>
    <cellStyle name="SAPBEXaggItem 2 4 2 4 3" xfId="9059"/>
    <cellStyle name="SAPBEXaggItem 2 4 2 5" xfId="9060"/>
    <cellStyle name="SAPBEXaggItem 2 4 2 5 2" xfId="9061"/>
    <cellStyle name="SAPBEXaggItem 2 4 2 5 2 2" xfId="9062"/>
    <cellStyle name="SAPBEXaggItem 2 4 2 5 3" xfId="9063"/>
    <cellStyle name="SAPBEXaggItem 2 4 2 6" xfId="9064"/>
    <cellStyle name="SAPBEXaggItem 2 4 2 6 2" xfId="9065"/>
    <cellStyle name="SAPBEXaggItem 2 4 2 7" xfId="9066"/>
    <cellStyle name="SAPBEXaggItem 2 4 3" xfId="9067"/>
    <cellStyle name="SAPBEXaggItem 2 4 3 2" xfId="9068"/>
    <cellStyle name="SAPBEXaggItem 2 4 3 2 2" xfId="9069"/>
    <cellStyle name="SAPBEXaggItem 2 4 3 3" xfId="9070"/>
    <cellStyle name="SAPBEXaggItem 2 4 4" xfId="9071"/>
    <cellStyle name="SAPBEXaggItem 2 4 4 2" xfId="9072"/>
    <cellStyle name="SAPBEXaggItem 2 4 4 2 2" xfId="9073"/>
    <cellStyle name="SAPBEXaggItem 2 4 4 3" xfId="9074"/>
    <cellStyle name="SAPBEXaggItem 2 4 5" xfId="9075"/>
    <cellStyle name="SAPBEXaggItem 2 4 5 2" xfId="9076"/>
    <cellStyle name="SAPBEXaggItem 2 4 5 2 2" xfId="9077"/>
    <cellStyle name="SAPBEXaggItem 2 4 5 3" xfId="9078"/>
    <cellStyle name="SAPBEXaggItem 2 4 6" xfId="9079"/>
    <cellStyle name="SAPBEXaggItem 2 4 6 2" xfId="9080"/>
    <cellStyle name="SAPBEXaggItem 2 4 6 2 2" xfId="9081"/>
    <cellStyle name="SAPBEXaggItem 2 4 6 3" xfId="9082"/>
    <cellStyle name="SAPBEXaggItem 2 4 7" xfId="9083"/>
    <cellStyle name="SAPBEXaggItem 2 4 7 2" xfId="9084"/>
    <cellStyle name="SAPBEXaggItem 2 4 8" xfId="9085"/>
    <cellStyle name="SAPBEXaggItem 2 5" xfId="9086"/>
    <cellStyle name="SAPBEXaggItem 2 5 2" xfId="9087"/>
    <cellStyle name="SAPBEXaggItem 2 5 2 2" xfId="9088"/>
    <cellStyle name="SAPBEXaggItem 2 5 2 2 2" xfId="9089"/>
    <cellStyle name="SAPBEXaggItem 2 5 2 3" xfId="9090"/>
    <cellStyle name="SAPBEXaggItem 2 5 3" xfId="9091"/>
    <cellStyle name="SAPBEXaggItem 2 5 3 2" xfId="9092"/>
    <cellStyle name="SAPBEXaggItem 2 5 3 2 2" xfId="9093"/>
    <cellStyle name="SAPBEXaggItem 2 5 3 3" xfId="9094"/>
    <cellStyle name="SAPBEXaggItem 2 5 4" xfId="9095"/>
    <cellStyle name="SAPBEXaggItem 2 5 4 2" xfId="9096"/>
    <cellStyle name="SAPBEXaggItem 2 5 4 2 2" xfId="9097"/>
    <cellStyle name="SAPBEXaggItem 2 5 4 3" xfId="9098"/>
    <cellStyle name="SAPBEXaggItem 2 5 5" xfId="9099"/>
    <cellStyle name="SAPBEXaggItem 2 5 5 2" xfId="9100"/>
    <cellStyle name="SAPBEXaggItem 2 5 5 2 2" xfId="9101"/>
    <cellStyle name="SAPBEXaggItem 2 5 5 3" xfId="9102"/>
    <cellStyle name="SAPBEXaggItem 2 5 6" xfId="9103"/>
    <cellStyle name="SAPBEXaggItem 2 5 6 2" xfId="9104"/>
    <cellStyle name="SAPBEXaggItem 2 5 7" xfId="9105"/>
    <cellStyle name="SAPBEXaggItem 2 6" xfId="9106"/>
    <cellStyle name="SAPBEXaggItem 2 6 2" xfId="9107"/>
    <cellStyle name="SAPBEXaggItem 2 6 2 2" xfId="9108"/>
    <cellStyle name="SAPBEXaggItem 2 6 3" xfId="9109"/>
    <cellStyle name="SAPBEXaggItem 2 7" xfId="9110"/>
    <cellStyle name="SAPBEXaggItem 2 7 2" xfId="9111"/>
    <cellStyle name="SAPBEXaggItem 2 7 2 2" xfId="9112"/>
    <cellStyle name="SAPBEXaggItem 2 7 3" xfId="9113"/>
    <cellStyle name="SAPBEXaggItem 2 8" xfId="9114"/>
    <cellStyle name="SAPBEXaggItem 2 8 2" xfId="9115"/>
    <cellStyle name="SAPBEXaggItem 2 8 2 2" xfId="9116"/>
    <cellStyle name="SAPBEXaggItem 2 8 3" xfId="9117"/>
    <cellStyle name="SAPBEXaggItem 2 9" xfId="9118"/>
    <cellStyle name="SAPBEXaggItem 2 9 2" xfId="9119"/>
    <cellStyle name="SAPBEXaggItem 2 9 2 2" xfId="9120"/>
    <cellStyle name="SAPBEXaggItem 2 9 3" xfId="9121"/>
    <cellStyle name="SAPBEXaggItem 2_МАРТ" xfId="9122"/>
    <cellStyle name="SAPBEXaggItem 3" xfId="9123"/>
    <cellStyle name="SAPBEXaggItem 3 2" xfId="9124"/>
    <cellStyle name="SAPBEXaggItem 3 2 2" xfId="9125"/>
    <cellStyle name="SAPBEXaggItem 3 2 2 2" xfId="9126"/>
    <cellStyle name="SAPBEXaggItem 3 2 2 2 2" xfId="9127"/>
    <cellStyle name="SAPBEXaggItem 3 2 2 2 2 2" xfId="9128"/>
    <cellStyle name="SAPBEXaggItem 3 2 2 2 3" xfId="9129"/>
    <cellStyle name="SAPBEXaggItem 3 2 2 3" xfId="9130"/>
    <cellStyle name="SAPBEXaggItem 3 2 2 3 2" xfId="9131"/>
    <cellStyle name="SAPBEXaggItem 3 2 2 3 2 2" xfId="9132"/>
    <cellStyle name="SAPBEXaggItem 3 2 2 3 3" xfId="9133"/>
    <cellStyle name="SAPBEXaggItem 3 2 2 4" xfId="9134"/>
    <cellStyle name="SAPBEXaggItem 3 2 2 4 2" xfId="9135"/>
    <cellStyle name="SAPBEXaggItem 3 2 2 4 2 2" xfId="9136"/>
    <cellStyle name="SAPBEXaggItem 3 2 2 4 3" xfId="9137"/>
    <cellStyle name="SAPBEXaggItem 3 2 2 5" xfId="9138"/>
    <cellStyle name="SAPBEXaggItem 3 2 2 5 2" xfId="9139"/>
    <cellStyle name="SAPBEXaggItem 3 2 2 6" xfId="9140"/>
    <cellStyle name="SAPBEXaggItem 3 2 3" xfId="9141"/>
    <cellStyle name="SAPBEXaggItem 3 2 3 2" xfId="9142"/>
    <cellStyle name="SAPBEXaggItem 3 2 3 2 2" xfId="9143"/>
    <cellStyle name="SAPBEXaggItem 3 2 3 3" xfId="9144"/>
    <cellStyle name="SAPBEXaggItem 3 2 4" xfId="9145"/>
    <cellStyle name="SAPBEXaggItem 3 2 4 2" xfId="9146"/>
    <cellStyle name="SAPBEXaggItem 3 2 4 2 2" xfId="9147"/>
    <cellStyle name="SAPBEXaggItem 3 2 4 3" xfId="9148"/>
    <cellStyle name="SAPBEXaggItem 3 2 5" xfId="9149"/>
    <cellStyle name="SAPBEXaggItem 3 2 5 2" xfId="9150"/>
    <cellStyle name="SAPBEXaggItem 3 2 6" xfId="9151"/>
    <cellStyle name="SAPBEXaggItem 3 3" xfId="9152"/>
    <cellStyle name="SAPBEXaggItem 3 3 2" xfId="9153"/>
    <cellStyle name="SAPBEXaggItem 3 3 2 2" xfId="9154"/>
    <cellStyle name="SAPBEXaggItem 3 3 2 2 2" xfId="9155"/>
    <cellStyle name="SAPBEXaggItem 3 3 2 3" xfId="9156"/>
    <cellStyle name="SAPBEXaggItem 3 3 3" xfId="9157"/>
    <cellStyle name="SAPBEXaggItem 3 3 3 2" xfId="9158"/>
    <cellStyle name="SAPBEXaggItem 3 3 3 2 2" xfId="9159"/>
    <cellStyle name="SAPBEXaggItem 3 3 3 3" xfId="9160"/>
    <cellStyle name="SAPBEXaggItem 3 3 4" xfId="9161"/>
    <cellStyle name="SAPBEXaggItem 3 3 4 2" xfId="9162"/>
    <cellStyle name="SAPBEXaggItem 3 3 4 2 2" xfId="9163"/>
    <cellStyle name="SAPBEXaggItem 3 3 4 3" xfId="9164"/>
    <cellStyle name="SAPBEXaggItem 3 3 5" xfId="9165"/>
    <cellStyle name="SAPBEXaggItem 3 3 5 2" xfId="9166"/>
    <cellStyle name="SAPBEXaggItem 3 3 6" xfId="9167"/>
    <cellStyle name="SAPBEXaggItem 3 4" xfId="9168"/>
    <cellStyle name="SAPBEXaggItem 3 4 2" xfId="9169"/>
    <cellStyle name="SAPBEXaggItem 3 4 2 2" xfId="9170"/>
    <cellStyle name="SAPBEXaggItem 3 4 3" xfId="9171"/>
    <cellStyle name="SAPBEXaggItem 3 5" xfId="9172"/>
    <cellStyle name="SAPBEXaggItem 3 5 2" xfId="9173"/>
    <cellStyle name="SAPBEXaggItem 3 5 2 2" xfId="9174"/>
    <cellStyle name="SAPBEXaggItem 3 5 3" xfId="9175"/>
    <cellStyle name="SAPBEXaggItem 3 6" xfId="9176"/>
    <cellStyle name="SAPBEXaggItem 3 6 2" xfId="9177"/>
    <cellStyle name="SAPBEXaggItem 3 6 2 2" xfId="9178"/>
    <cellStyle name="SAPBEXaggItem 3 6 3" xfId="9179"/>
    <cellStyle name="SAPBEXaggItem 3 7" xfId="9180"/>
    <cellStyle name="SAPBEXaggItem 3 7 2" xfId="9181"/>
    <cellStyle name="SAPBEXaggItem 3 8" xfId="9182"/>
    <cellStyle name="SAPBEXaggItem 3_МАРТ" xfId="9183"/>
    <cellStyle name="SAPBEXaggItem 4" xfId="9184"/>
    <cellStyle name="SAPBEXaggItem 4 2" xfId="9185"/>
    <cellStyle name="SAPBEXaggItem 4 2 2" xfId="9186"/>
    <cellStyle name="SAPBEXaggItem 4 2 2 2" xfId="9187"/>
    <cellStyle name="SAPBEXaggItem 4 2 2 2 2" xfId="9188"/>
    <cellStyle name="SAPBEXaggItem 4 2 2 2 2 2" xfId="9189"/>
    <cellStyle name="SAPBEXaggItem 4 2 2 2 3" xfId="9190"/>
    <cellStyle name="SAPBEXaggItem 4 2 2 3" xfId="9191"/>
    <cellStyle name="SAPBEXaggItem 4 2 2 3 2" xfId="9192"/>
    <cellStyle name="SAPBEXaggItem 4 2 2 3 2 2" xfId="9193"/>
    <cellStyle name="SAPBEXaggItem 4 2 2 3 3" xfId="9194"/>
    <cellStyle name="SAPBEXaggItem 4 2 2 4" xfId="9195"/>
    <cellStyle name="SAPBEXaggItem 4 2 2 4 2" xfId="9196"/>
    <cellStyle name="SAPBEXaggItem 4 2 2 4 2 2" xfId="9197"/>
    <cellStyle name="SAPBEXaggItem 4 2 2 4 3" xfId="9198"/>
    <cellStyle name="SAPBEXaggItem 4 2 2 5" xfId="9199"/>
    <cellStyle name="SAPBEXaggItem 4 2 2 5 2" xfId="9200"/>
    <cellStyle name="SAPBEXaggItem 4 2 2 6" xfId="9201"/>
    <cellStyle name="SAPBEXaggItem 4 2 3" xfId="9202"/>
    <cellStyle name="SAPBEXaggItem 4 2 3 2" xfId="9203"/>
    <cellStyle name="SAPBEXaggItem 4 2 3 2 2" xfId="9204"/>
    <cellStyle name="SAPBEXaggItem 4 2 3 3" xfId="9205"/>
    <cellStyle name="SAPBEXaggItem 4 2 4" xfId="9206"/>
    <cellStyle name="SAPBEXaggItem 4 2 4 2" xfId="9207"/>
    <cellStyle name="SAPBEXaggItem 4 2 4 2 2" xfId="9208"/>
    <cellStyle name="SAPBEXaggItem 4 2 4 3" xfId="9209"/>
    <cellStyle name="SAPBEXaggItem 4 2 5" xfId="9210"/>
    <cellStyle name="SAPBEXaggItem 4 2 5 2" xfId="9211"/>
    <cellStyle name="SAPBEXaggItem 4 2 6" xfId="9212"/>
    <cellStyle name="SAPBEXaggItem 4 3" xfId="9213"/>
    <cellStyle name="SAPBEXaggItem 4 3 2" xfId="9214"/>
    <cellStyle name="SAPBEXaggItem 4 3 2 2" xfId="9215"/>
    <cellStyle name="SAPBEXaggItem 4 3 2 2 2" xfId="9216"/>
    <cellStyle name="SAPBEXaggItem 4 3 2 3" xfId="9217"/>
    <cellStyle name="SAPBEXaggItem 4 3 3" xfId="9218"/>
    <cellStyle name="SAPBEXaggItem 4 3 3 2" xfId="9219"/>
    <cellStyle name="SAPBEXaggItem 4 3 3 2 2" xfId="9220"/>
    <cellStyle name="SAPBEXaggItem 4 3 3 3" xfId="9221"/>
    <cellStyle name="SAPBEXaggItem 4 3 4" xfId="9222"/>
    <cellStyle name="SAPBEXaggItem 4 3 4 2" xfId="9223"/>
    <cellStyle name="SAPBEXaggItem 4 3 4 2 2" xfId="9224"/>
    <cellStyle name="SAPBEXaggItem 4 3 4 3" xfId="9225"/>
    <cellStyle name="SAPBEXaggItem 4 3 5" xfId="9226"/>
    <cellStyle name="SAPBEXaggItem 4 3 5 2" xfId="9227"/>
    <cellStyle name="SAPBEXaggItem 4 3 6" xfId="9228"/>
    <cellStyle name="SAPBEXaggItem 4 4" xfId="9229"/>
    <cellStyle name="SAPBEXaggItem 4 4 2" xfId="9230"/>
    <cellStyle name="SAPBEXaggItem 4 4 2 2" xfId="9231"/>
    <cellStyle name="SAPBEXaggItem 4 4 3" xfId="9232"/>
    <cellStyle name="SAPBEXaggItem 4 5" xfId="9233"/>
    <cellStyle name="SAPBEXaggItem 4 5 2" xfId="9234"/>
    <cellStyle name="SAPBEXaggItem 4 5 2 2" xfId="9235"/>
    <cellStyle name="SAPBEXaggItem 4 5 3" xfId="9236"/>
    <cellStyle name="SAPBEXaggItem 4 6" xfId="9237"/>
    <cellStyle name="SAPBEXaggItem 4 6 2" xfId="9238"/>
    <cellStyle name="SAPBEXaggItem 4 6 2 2" xfId="9239"/>
    <cellStyle name="SAPBEXaggItem 4 6 3" xfId="9240"/>
    <cellStyle name="SAPBEXaggItem 4 7" xfId="9241"/>
    <cellStyle name="SAPBEXaggItem 4 7 2" xfId="9242"/>
    <cellStyle name="SAPBEXaggItem 4 8" xfId="9243"/>
    <cellStyle name="SAPBEXaggItem 4_МАРТ" xfId="9244"/>
    <cellStyle name="SAPBEXaggItem 5" xfId="9245"/>
    <cellStyle name="SAPBEXaggItem 5 2" xfId="9246"/>
    <cellStyle name="SAPBEXaggItem 5 2 2" xfId="9247"/>
    <cellStyle name="SAPBEXaggItem 5 2 2 2" xfId="9248"/>
    <cellStyle name="SAPBEXaggItem 5 2 2 2 2" xfId="9249"/>
    <cellStyle name="SAPBEXaggItem 5 2 2 2 2 2" xfId="9250"/>
    <cellStyle name="SAPBEXaggItem 5 2 2 2 3" xfId="9251"/>
    <cellStyle name="SAPBEXaggItem 5 2 2 3" xfId="9252"/>
    <cellStyle name="SAPBEXaggItem 5 2 2 3 2" xfId="9253"/>
    <cellStyle name="SAPBEXaggItem 5 2 2 3 2 2" xfId="9254"/>
    <cellStyle name="SAPBEXaggItem 5 2 2 3 3" xfId="9255"/>
    <cellStyle name="SAPBEXaggItem 5 2 2 4" xfId="9256"/>
    <cellStyle name="SAPBEXaggItem 5 2 2 4 2" xfId="9257"/>
    <cellStyle name="SAPBEXaggItem 5 2 2 4 2 2" xfId="9258"/>
    <cellStyle name="SAPBEXaggItem 5 2 2 4 3" xfId="9259"/>
    <cellStyle name="SAPBEXaggItem 5 2 2 5" xfId="9260"/>
    <cellStyle name="SAPBEXaggItem 5 2 2 5 2" xfId="9261"/>
    <cellStyle name="SAPBEXaggItem 5 2 2 6" xfId="9262"/>
    <cellStyle name="SAPBEXaggItem 5 2 3" xfId="9263"/>
    <cellStyle name="SAPBEXaggItem 5 2 3 2" xfId="9264"/>
    <cellStyle name="SAPBEXaggItem 5 2 3 2 2" xfId="9265"/>
    <cellStyle name="SAPBEXaggItem 5 2 3 3" xfId="9266"/>
    <cellStyle name="SAPBEXaggItem 5 2 4" xfId="9267"/>
    <cellStyle name="SAPBEXaggItem 5 2 4 2" xfId="9268"/>
    <cellStyle name="SAPBEXaggItem 5 2 4 2 2" xfId="9269"/>
    <cellStyle name="SAPBEXaggItem 5 2 4 3" xfId="9270"/>
    <cellStyle name="SAPBEXaggItem 5 2 5" xfId="9271"/>
    <cellStyle name="SAPBEXaggItem 5 2 5 2" xfId="9272"/>
    <cellStyle name="SAPBEXaggItem 5 2 6" xfId="9273"/>
    <cellStyle name="SAPBEXaggItem 5 3" xfId="9274"/>
    <cellStyle name="SAPBEXaggItem 5 3 2" xfId="9275"/>
    <cellStyle name="SAPBEXaggItem 5 3 2 2" xfId="9276"/>
    <cellStyle name="SAPBEXaggItem 5 3 2 2 2" xfId="9277"/>
    <cellStyle name="SAPBEXaggItem 5 3 2 3" xfId="9278"/>
    <cellStyle name="SAPBEXaggItem 5 3 3" xfId="9279"/>
    <cellStyle name="SAPBEXaggItem 5 3 3 2" xfId="9280"/>
    <cellStyle name="SAPBEXaggItem 5 3 3 2 2" xfId="9281"/>
    <cellStyle name="SAPBEXaggItem 5 3 3 3" xfId="9282"/>
    <cellStyle name="SAPBEXaggItem 5 3 4" xfId="9283"/>
    <cellStyle name="SAPBEXaggItem 5 3 4 2" xfId="9284"/>
    <cellStyle name="SAPBEXaggItem 5 3 4 2 2" xfId="9285"/>
    <cellStyle name="SAPBEXaggItem 5 3 4 3" xfId="9286"/>
    <cellStyle name="SAPBEXaggItem 5 3 5" xfId="9287"/>
    <cellStyle name="SAPBEXaggItem 5 3 5 2" xfId="9288"/>
    <cellStyle name="SAPBEXaggItem 5 3 6" xfId="9289"/>
    <cellStyle name="SAPBEXaggItem 5 4" xfId="9290"/>
    <cellStyle name="SAPBEXaggItem 5 4 2" xfId="9291"/>
    <cellStyle name="SAPBEXaggItem 5 4 2 2" xfId="9292"/>
    <cellStyle name="SAPBEXaggItem 5 4 3" xfId="9293"/>
    <cellStyle name="SAPBEXaggItem 5 5" xfId="9294"/>
    <cellStyle name="SAPBEXaggItem 5 5 2" xfId="9295"/>
    <cellStyle name="SAPBEXaggItem 5 5 2 2" xfId="9296"/>
    <cellStyle name="SAPBEXaggItem 5 5 3" xfId="9297"/>
    <cellStyle name="SAPBEXaggItem 5 6" xfId="9298"/>
    <cellStyle name="SAPBEXaggItem 5 6 2" xfId="9299"/>
    <cellStyle name="SAPBEXaggItem 5 7" xfId="9300"/>
    <cellStyle name="SAPBEXaggItem 6" xfId="9301"/>
    <cellStyle name="SAPBEXaggItem 6 2" xfId="9302"/>
    <cellStyle name="SAPBEXaggItem 6 2 2" xfId="9303"/>
    <cellStyle name="SAPBEXaggItem 6 2 2 2" xfId="9304"/>
    <cellStyle name="SAPBEXaggItem 6 2 2 2 2" xfId="9305"/>
    <cellStyle name="SAPBEXaggItem 6 2 2 2 2 2" xfId="9306"/>
    <cellStyle name="SAPBEXaggItem 6 2 2 2 3" xfId="9307"/>
    <cellStyle name="SAPBEXaggItem 6 2 2 3" xfId="9308"/>
    <cellStyle name="SAPBEXaggItem 6 2 2 3 2" xfId="9309"/>
    <cellStyle name="SAPBEXaggItem 6 2 2 3 2 2" xfId="9310"/>
    <cellStyle name="SAPBEXaggItem 6 2 2 3 3" xfId="9311"/>
    <cellStyle name="SAPBEXaggItem 6 2 2 4" xfId="9312"/>
    <cellStyle name="SAPBEXaggItem 6 2 2 4 2" xfId="9313"/>
    <cellStyle name="SAPBEXaggItem 6 2 2 4 2 2" xfId="9314"/>
    <cellStyle name="SAPBEXaggItem 6 2 2 4 3" xfId="9315"/>
    <cellStyle name="SAPBEXaggItem 6 2 2 5" xfId="9316"/>
    <cellStyle name="SAPBEXaggItem 6 2 2 5 2" xfId="9317"/>
    <cellStyle name="SAPBEXaggItem 6 2 2 6" xfId="9318"/>
    <cellStyle name="SAPBEXaggItem 6 2 3" xfId="9319"/>
    <cellStyle name="SAPBEXaggItem 6 2 3 2" xfId="9320"/>
    <cellStyle name="SAPBEXaggItem 6 2 3 2 2" xfId="9321"/>
    <cellStyle name="SAPBEXaggItem 6 2 3 3" xfId="9322"/>
    <cellStyle name="SAPBEXaggItem 6 2 4" xfId="9323"/>
    <cellStyle name="SAPBEXaggItem 6 2 4 2" xfId="9324"/>
    <cellStyle name="SAPBEXaggItem 6 2 4 2 2" xfId="9325"/>
    <cellStyle name="SAPBEXaggItem 6 2 4 3" xfId="9326"/>
    <cellStyle name="SAPBEXaggItem 6 2 5" xfId="9327"/>
    <cellStyle name="SAPBEXaggItem 6 2 5 2" xfId="9328"/>
    <cellStyle name="SAPBEXaggItem 6 2 6" xfId="9329"/>
    <cellStyle name="SAPBEXaggItem 6 3" xfId="9330"/>
    <cellStyle name="SAPBEXaggItem 6 3 2" xfId="9331"/>
    <cellStyle name="SAPBEXaggItem 6 3 2 2" xfId="9332"/>
    <cellStyle name="SAPBEXaggItem 6 3 2 2 2" xfId="9333"/>
    <cellStyle name="SAPBEXaggItem 6 3 2 3" xfId="9334"/>
    <cellStyle name="SAPBEXaggItem 6 3 3" xfId="9335"/>
    <cellStyle name="SAPBEXaggItem 6 3 3 2" xfId="9336"/>
    <cellStyle name="SAPBEXaggItem 6 3 3 2 2" xfId="9337"/>
    <cellStyle name="SAPBEXaggItem 6 3 3 3" xfId="9338"/>
    <cellStyle name="SAPBEXaggItem 6 3 4" xfId="9339"/>
    <cellStyle name="SAPBEXaggItem 6 3 4 2" xfId="9340"/>
    <cellStyle name="SAPBEXaggItem 6 3 4 2 2" xfId="9341"/>
    <cellStyle name="SAPBEXaggItem 6 3 4 3" xfId="9342"/>
    <cellStyle name="SAPBEXaggItem 6 3 5" xfId="9343"/>
    <cellStyle name="SAPBEXaggItem 6 3 5 2" xfId="9344"/>
    <cellStyle name="SAPBEXaggItem 6 3 6" xfId="9345"/>
    <cellStyle name="SAPBEXaggItem 6 4" xfId="9346"/>
    <cellStyle name="SAPBEXaggItem 6 4 2" xfId="9347"/>
    <cellStyle name="SAPBEXaggItem 6 4 2 2" xfId="9348"/>
    <cellStyle name="SAPBEXaggItem 6 4 3" xfId="9349"/>
    <cellStyle name="SAPBEXaggItem 6 5" xfId="9350"/>
    <cellStyle name="SAPBEXaggItem 6 5 2" xfId="9351"/>
    <cellStyle name="SAPBEXaggItem 6 5 2 2" xfId="9352"/>
    <cellStyle name="SAPBEXaggItem 6 5 3" xfId="9353"/>
    <cellStyle name="SAPBEXaggItem 6 6" xfId="9354"/>
    <cellStyle name="SAPBEXaggItem 6 6 2" xfId="9355"/>
    <cellStyle name="SAPBEXaggItem 6 7" xfId="9356"/>
    <cellStyle name="SAPBEXaggItem 7" xfId="9357"/>
    <cellStyle name="SAPBEXaggItem 7 2" xfId="9358"/>
    <cellStyle name="SAPBEXaggItem 7 2 2" xfId="9359"/>
    <cellStyle name="SAPBEXaggItem 7 2 2 2" xfId="9360"/>
    <cellStyle name="SAPBEXaggItem 7 2 2 2 2" xfId="9361"/>
    <cellStyle name="SAPBEXaggItem 7 2 2 2 2 2" xfId="9362"/>
    <cellStyle name="SAPBEXaggItem 7 2 2 2 3" xfId="9363"/>
    <cellStyle name="SAPBEXaggItem 7 2 2 3" xfId="9364"/>
    <cellStyle name="SAPBEXaggItem 7 2 2 3 2" xfId="9365"/>
    <cellStyle name="SAPBEXaggItem 7 2 2 3 2 2" xfId="9366"/>
    <cellStyle name="SAPBEXaggItem 7 2 2 3 3" xfId="9367"/>
    <cellStyle name="SAPBEXaggItem 7 2 2 4" xfId="9368"/>
    <cellStyle name="SAPBEXaggItem 7 2 2 4 2" xfId="9369"/>
    <cellStyle name="SAPBEXaggItem 7 2 2 4 2 2" xfId="9370"/>
    <cellStyle name="SAPBEXaggItem 7 2 2 4 3" xfId="9371"/>
    <cellStyle name="SAPBEXaggItem 7 2 2 5" xfId="9372"/>
    <cellStyle name="SAPBEXaggItem 7 2 2 5 2" xfId="9373"/>
    <cellStyle name="SAPBEXaggItem 7 2 2 6" xfId="9374"/>
    <cellStyle name="SAPBEXaggItem 7 2 3" xfId="9375"/>
    <cellStyle name="SAPBEXaggItem 7 2 3 2" xfId="9376"/>
    <cellStyle name="SAPBEXaggItem 7 2 3 2 2" xfId="9377"/>
    <cellStyle name="SAPBEXaggItem 7 2 3 3" xfId="9378"/>
    <cellStyle name="SAPBEXaggItem 7 2 4" xfId="9379"/>
    <cellStyle name="SAPBEXaggItem 7 2 4 2" xfId="9380"/>
    <cellStyle name="SAPBEXaggItem 7 2 4 2 2" xfId="9381"/>
    <cellStyle name="SAPBEXaggItem 7 2 4 3" xfId="9382"/>
    <cellStyle name="SAPBEXaggItem 7 2 5" xfId="9383"/>
    <cellStyle name="SAPBEXaggItem 7 2 5 2" xfId="9384"/>
    <cellStyle name="SAPBEXaggItem 7 2 6" xfId="9385"/>
    <cellStyle name="SAPBEXaggItem 7 3" xfId="9386"/>
    <cellStyle name="SAPBEXaggItem 7 3 2" xfId="9387"/>
    <cellStyle name="SAPBEXaggItem 7 3 2 2" xfId="9388"/>
    <cellStyle name="SAPBEXaggItem 7 3 2 2 2" xfId="9389"/>
    <cellStyle name="SAPBEXaggItem 7 3 2 3" xfId="9390"/>
    <cellStyle name="SAPBEXaggItem 7 3 3" xfId="9391"/>
    <cellStyle name="SAPBEXaggItem 7 3 3 2" xfId="9392"/>
    <cellStyle name="SAPBEXaggItem 7 3 3 2 2" xfId="9393"/>
    <cellStyle name="SAPBEXaggItem 7 3 3 3" xfId="9394"/>
    <cellStyle name="SAPBEXaggItem 7 3 4" xfId="9395"/>
    <cellStyle name="SAPBEXaggItem 7 3 4 2" xfId="9396"/>
    <cellStyle name="SAPBEXaggItem 7 3 4 2 2" xfId="9397"/>
    <cellStyle name="SAPBEXaggItem 7 3 4 3" xfId="9398"/>
    <cellStyle name="SAPBEXaggItem 7 3 5" xfId="9399"/>
    <cellStyle name="SAPBEXaggItem 7 3 5 2" xfId="9400"/>
    <cellStyle name="SAPBEXaggItem 7 3 6" xfId="9401"/>
    <cellStyle name="SAPBEXaggItem 7 4" xfId="9402"/>
    <cellStyle name="SAPBEXaggItem 7 4 2" xfId="9403"/>
    <cellStyle name="SAPBEXaggItem 7 4 2 2" xfId="9404"/>
    <cellStyle name="SAPBEXaggItem 7 4 3" xfId="9405"/>
    <cellStyle name="SAPBEXaggItem 7 5" xfId="9406"/>
    <cellStyle name="SAPBEXaggItem 7 5 2" xfId="9407"/>
    <cellStyle name="SAPBEXaggItem 7 5 2 2" xfId="9408"/>
    <cellStyle name="SAPBEXaggItem 7 5 3" xfId="9409"/>
    <cellStyle name="SAPBEXaggItem 7 6" xfId="9410"/>
    <cellStyle name="SAPBEXaggItem 7 6 2" xfId="9411"/>
    <cellStyle name="SAPBEXaggItem 7 7" xfId="9412"/>
    <cellStyle name="SAPBEXaggItem 8" xfId="9413"/>
    <cellStyle name="SAPBEXaggItem 8 2" xfId="9414"/>
    <cellStyle name="SAPBEXaggItem 8 2 2" xfId="9415"/>
    <cellStyle name="SAPBEXaggItem 8 2 2 2" xfId="9416"/>
    <cellStyle name="SAPBEXaggItem 8 2 2 2 2" xfId="9417"/>
    <cellStyle name="SAPBEXaggItem 8 2 2 3" xfId="9418"/>
    <cellStyle name="SAPBEXaggItem 8 2 3" xfId="9419"/>
    <cellStyle name="SAPBEXaggItem 8 2 3 2" xfId="9420"/>
    <cellStyle name="SAPBEXaggItem 8 2 3 2 2" xfId="9421"/>
    <cellStyle name="SAPBEXaggItem 8 2 3 3" xfId="9422"/>
    <cellStyle name="SAPBEXaggItem 8 2 4" xfId="9423"/>
    <cellStyle name="SAPBEXaggItem 8 2 4 2" xfId="9424"/>
    <cellStyle name="SAPBEXaggItem 8 2 4 2 2" xfId="9425"/>
    <cellStyle name="SAPBEXaggItem 8 2 4 3" xfId="9426"/>
    <cellStyle name="SAPBEXaggItem 8 2 5" xfId="9427"/>
    <cellStyle name="SAPBEXaggItem 8 2 5 2" xfId="9428"/>
    <cellStyle name="SAPBEXaggItem 8 2 5 2 2" xfId="9429"/>
    <cellStyle name="SAPBEXaggItem 8 2 5 3" xfId="9430"/>
    <cellStyle name="SAPBEXaggItem 8 2 6" xfId="9431"/>
    <cellStyle name="SAPBEXaggItem 8 2 6 2" xfId="9432"/>
    <cellStyle name="SAPBEXaggItem 8 2 7" xfId="9433"/>
    <cellStyle name="SAPBEXaggItem 8 3" xfId="9434"/>
    <cellStyle name="SAPBEXaggItem 8 3 2" xfId="9435"/>
    <cellStyle name="SAPBEXaggItem 8 3 2 2" xfId="9436"/>
    <cellStyle name="SAPBEXaggItem 8 3 3" xfId="9437"/>
    <cellStyle name="SAPBEXaggItem 8 4" xfId="9438"/>
    <cellStyle name="SAPBEXaggItem 8 4 2" xfId="9439"/>
    <cellStyle name="SAPBEXaggItem 8 4 2 2" xfId="9440"/>
    <cellStyle name="SAPBEXaggItem 8 4 3" xfId="9441"/>
    <cellStyle name="SAPBEXaggItem 8 5" xfId="9442"/>
    <cellStyle name="SAPBEXaggItem 8 5 2" xfId="9443"/>
    <cellStyle name="SAPBEXaggItem 8 5 2 2" xfId="9444"/>
    <cellStyle name="SAPBEXaggItem 8 5 3" xfId="9445"/>
    <cellStyle name="SAPBEXaggItem 8 6" xfId="9446"/>
    <cellStyle name="SAPBEXaggItem 8 6 2" xfId="9447"/>
    <cellStyle name="SAPBEXaggItem 8 6 2 2" xfId="9448"/>
    <cellStyle name="SAPBEXaggItem 8 6 3" xfId="9449"/>
    <cellStyle name="SAPBEXaggItem 8 7" xfId="9450"/>
    <cellStyle name="SAPBEXaggItem 8 7 2" xfId="9451"/>
    <cellStyle name="SAPBEXaggItem 8 8" xfId="9452"/>
    <cellStyle name="SAPBEXaggItem 9" xfId="9453"/>
    <cellStyle name="SAPBEXaggItem 9 2" xfId="9454"/>
    <cellStyle name="SAPBEXaggItem 9 2 2" xfId="9455"/>
    <cellStyle name="SAPBEXaggItem 9 2 2 2" xfId="9456"/>
    <cellStyle name="SAPBEXaggItem 9 2 3" xfId="9457"/>
    <cellStyle name="SAPBEXaggItem 9 3" xfId="9458"/>
    <cellStyle name="SAPBEXaggItem 9 3 2" xfId="9459"/>
    <cellStyle name="SAPBEXaggItem 9 3 2 2" xfId="9460"/>
    <cellStyle name="SAPBEXaggItem 9 3 3" xfId="9461"/>
    <cellStyle name="SAPBEXaggItem 9 4" xfId="9462"/>
    <cellStyle name="SAPBEXaggItem 9 4 2" xfId="9463"/>
    <cellStyle name="SAPBEXaggItem 9 4 2 2" xfId="9464"/>
    <cellStyle name="SAPBEXaggItem 9 4 3" xfId="9465"/>
    <cellStyle name="SAPBEXaggItem 9 5" xfId="9466"/>
    <cellStyle name="SAPBEXaggItem 9 5 2" xfId="9467"/>
    <cellStyle name="SAPBEXaggItem 9 6" xfId="9468"/>
    <cellStyle name="SAPBEXaggItem_Лист1" xfId="9469"/>
    <cellStyle name="SAPBEXaggItemX" xfId="9470"/>
    <cellStyle name="SAPBEXaggItemX 10" xfId="9471"/>
    <cellStyle name="SAPBEXaggItemX 10 2" xfId="9472"/>
    <cellStyle name="SAPBEXaggItemX 10 2 2" xfId="9473"/>
    <cellStyle name="SAPBEXaggItemX 10 2 2 2" xfId="9474"/>
    <cellStyle name="SAPBEXaggItemX 10 2 3" xfId="9475"/>
    <cellStyle name="SAPBEXaggItemX 10 3" xfId="9476"/>
    <cellStyle name="SAPBEXaggItemX 10 3 2" xfId="9477"/>
    <cellStyle name="SAPBEXaggItemX 10 3 2 2" xfId="9478"/>
    <cellStyle name="SAPBEXaggItemX 10 3 3" xfId="9479"/>
    <cellStyle name="SAPBEXaggItemX 10 4" xfId="9480"/>
    <cellStyle name="SAPBEXaggItemX 10 4 2" xfId="9481"/>
    <cellStyle name="SAPBEXaggItemX 10 4 2 2" xfId="9482"/>
    <cellStyle name="SAPBEXaggItemX 10 4 3" xfId="9483"/>
    <cellStyle name="SAPBEXaggItemX 10 5" xfId="9484"/>
    <cellStyle name="SAPBEXaggItemX 10 5 2" xfId="9485"/>
    <cellStyle name="SAPBEXaggItemX 10 6" xfId="9486"/>
    <cellStyle name="SAPBEXaggItemX 11" xfId="9487"/>
    <cellStyle name="SAPBEXaggItemX 11 2" xfId="9488"/>
    <cellStyle name="SAPBEXaggItemX 11 2 2" xfId="9489"/>
    <cellStyle name="SAPBEXaggItemX 11 3" xfId="9490"/>
    <cellStyle name="SAPBEXaggItemX 12" xfId="9491"/>
    <cellStyle name="SAPBEXaggItemX 12 2" xfId="9492"/>
    <cellStyle name="SAPBEXaggItemX 12 2 2" xfId="9493"/>
    <cellStyle name="SAPBEXaggItemX 12 3" xfId="9494"/>
    <cellStyle name="SAPBEXaggItemX 13" xfId="9495"/>
    <cellStyle name="SAPBEXaggItemX 13 2" xfId="9496"/>
    <cellStyle name="SAPBEXaggItemX 13 2 2" xfId="9497"/>
    <cellStyle name="SAPBEXaggItemX 13 3" xfId="9498"/>
    <cellStyle name="SAPBEXaggItemX 14" xfId="9499"/>
    <cellStyle name="SAPBEXaggItemX 14 2" xfId="9500"/>
    <cellStyle name="SAPBEXaggItemX 14 2 2" xfId="9501"/>
    <cellStyle name="SAPBEXaggItemX 14 3" xfId="9502"/>
    <cellStyle name="SAPBEXaggItemX 15" xfId="9503"/>
    <cellStyle name="SAPBEXaggItemX 15 2" xfId="9504"/>
    <cellStyle name="SAPBEXaggItemX 16" xfId="9505"/>
    <cellStyle name="SAPBEXaggItemX 2" xfId="9506"/>
    <cellStyle name="SAPBEXaggItemX 2 2" xfId="9507"/>
    <cellStyle name="SAPBEXaggItemX 2 2 2" xfId="9508"/>
    <cellStyle name="SAPBEXaggItemX 2 2 2 2" xfId="9509"/>
    <cellStyle name="SAPBEXaggItemX 2 2 2 2 2" xfId="9510"/>
    <cellStyle name="SAPBEXaggItemX 2 2 2 2 2 2" xfId="9511"/>
    <cellStyle name="SAPBEXaggItemX 2 2 2 2 2 2 2" xfId="9512"/>
    <cellStyle name="SAPBEXaggItemX 2 2 2 2 2 3" xfId="9513"/>
    <cellStyle name="SAPBEXaggItemX 2 2 2 2 3" xfId="9514"/>
    <cellStyle name="SAPBEXaggItemX 2 2 2 2 3 2" xfId="9515"/>
    <cellStyle name="SAPBEXaggItemX 2 2 2 2 3 2 2" xfId="9516"/>
    <cellStyle name="SAPBEXaggItemX 2 2 2 2 3 3" xfId="9517"/>
    <cellStyle name="SAPBEXaggItemX 2 2 2 2 4" xfId="9518"/>
    <cellStyle name="SAPBEXaggItemX 2 2 2 2 4 2" xfId="9519"/>
    <cellStyle name="SAPBEXaggItemX 2 2 2 2 4 2 2" xfId="9520"/>
    <cellStyle name="SAPBEXaggItemX 2 2 2 2 4 3" xfId="9521"/>
    <cellStyle name="SAPBEXaggItemX 2 2 2 2 5" xfId="9522"/>
    <cellStyle name="SAPBEXaggItemX 2 2 2 2 5 2" xfId="9523"/>
    <cellStyle name="SAPBEXaggItemX 2 2 2 2 6" xfId="9524"/>
    <cellStyle name="SAPBEXaggItemX 2 2 2 3" xfId="9525"/>
    <cellStyle name="SAPBEXaggItemX 2 2 2 3 2" xfId="9526"/>
    <cellStyle name="SAPBEXaggItemX 2 2 2 3 2 2" xfId="9527"/>
    <cellStyle name="SAPBEXaggItemX 2 2 2 3 3" xfId="9528"/>
    <cellStyle name="SAPBEXaggItemX 2 2 2 4" xfId="9529"/>
    <cellStyle name="SAPBEXaggItemX 2 2 2 4 2" xfId="9530"/>
    <cellStyle name="SAPBEXaggItemX 2 2 2 4 2 2" xfId="9531"/>
    <cellStyle name="SAPBEXaggItemX 2 2 2 4 3" xfId="9532"/>
    <cellStyle name="SAPBEXaggItemX 2 2 2 5" xfId="9533"/>
    <cellStyle name="SAPBEXaggItemX 2 2 2 5 2" xfId="9534"/>
    <cellStyle name="SAPBEXaggItemX 2 2 2 6" xfId="9535"/>
    <cellStyle name="SAPBEXaggItemX 2 2 3" xfId="9536"/>
    <cellStyle name="SAPBEXaggItemX 2 2 3 2" xfId="9537"/>
    <cellStyle name="SAPBEXaggItemX 2 2 3 2 2" xfId="9538"/>
    <cellStyle name="SAPBEXaggItemX 2 2 3 2 2 2" xfId="9539"/>
    <cellStyle name="SAPBEXaggItemX 2 2 3 2 3" xfId="9540"/>
    <cellStyle name="SAPBEXaggItemX 2 2 3 3" xfId="9541"/>
    <cellStyle name="SAPBEXaggItemX 2 2 3 3 2" xfId="9542"/>
    <cellStyle name="SAPBEXaggItemX 2 2 3 3 2 2" xfId="9543"/>
    <cellStyle name="SAPBEXaggItemX 2 2 3 3 3" xfId="9544"/>
    <cellStyle name="SAPBEXaggItemX 2 2 3 4" xfId="9545"/>
    <cellStyle name="SAPBEXaggItemX 2 2 3 4 2" xfId="9546"/>
    <cellStyle name="SAPBEXaggItemX 2 2 3 4 2 2" xfId="9547"/>
    <cellStyle name="SAPBEXaggItemX 2 2 3 4 3" xfId="9548"/>
    <cellStyle name="SAPBEXaggItemX 2 2 3 5" xfId="9549"/>
    <cellStyle name="SAPBEXaggItemX 2 2 3 5 2" xfId="9550"/>
    <cellStyle name="SAPBEXaggItemX 2 2 3 6" xfId="9551"/>
    <cellStyle name="SAPBEXaggItemX 2 2 4" xfId="9552"/>
    <cellStyle name="SAPBEXaggItemX 2 2 4 2" xfId="9553"/>
    <cellStyle name="SAPBEXaggItemX 2 2 4 2 2" xfId="9554"/>
    <cellStyle name="SAPBEXaggItemX 2 2 4 3" xfId="9555"/>
    <cellStyle name="SAPBEXaggItemX 2 2 5" xfId="9556"/>
    <cellStyle name="SAPBEXaggItemX 2 2 5 2" xfId="9557"/>
    <cellStyle name="SAPBEXaggItemX 2 2 5 2 2" xfId="9558"/>
    <cellStyle name="SAPBEXaggItemX 2 2 5 3" xfId="9559"/>
    <cellStyle name="SAPBEXaggItemX 2 2 6" xfId="9560"/>
    <cellStyle name="SAPBEXaggItemX 2 2 6 2" xfId="9561"/>
    <cellStyle name="SAPBEXaggItemX 2 2 7" xfId="9562"/>
    <cellStyle name="SAPBEXaggItemX 2 3" xfId="9563"/>
    <cellStyle name="SAPBEXaggItemX 2 3 2" xfId="9564"/>
    <cellStyle name="SAPBEXaggItemX 2 3 2 2" xfId="9565"/>
    <cellStyle name="SAPBEXaggItemX 2 3 2 2 2" xfId="9566"/>
    <cellStyle name="SAPBEXaggItemX 2 3 2 2 2 2" xfId="9567"/>
    <cellStyle name="SAPBEXaggItemX 2 3 2 2 2 2 2" xfId="9568"/>
    <cellStyle name="SAPBEXaggItemX 2 3 2 2 2 3" xfId="9569"/>
    <cellStyle name="SAPBEXaggItemX 2 3 2 2 3" xfId="9570"/>
    <cellStyle name="SAPBEXaggItemX 2 3 2 2 3 2" xfId="9571"/>
    <cellStyle name="SAPBEXaggItemX 2 3 2 2 3 2 2" xfId="9572"/>
    <cellStyle name="SAPBEXaggItemX 2 3 2 2 3 3" xfId="9573"/>
    <cellStyle name="SAPBEXaggItemX 2 3 2 2 4" xfId="9574"/>
    <cellStyle name="SAPBEXaggItemX 2 3 2 2 4 2" xfId="9575"/>
    <cellStyle name="SAPBEXaggItemX 2 3 2 2 4 2 2" xfId="9576"/>
    <cellStyle name="SAPBEXaggItemX 2 3 2 2 4 3" xfId="9577"/>
    <cellStyle name="SAPBEXaggItemX 2 3 2 2 5" xfId="9578"/>
    <cellStyle name="SAPBEXaggItemX 2 3 2 2 5 2" xfId="9579"/>
    <cellStyle name="SAPBEXaggItemX 2 3 2 2 6" xfId="9580"/>
    <cellStyle name="SAPBEXaggItemX 2 3 2 3" xfId="9581"/>
    <cellStyle name="SAPBEXaggItemX 2 3 2 3 2" xfId="9582"/>
    <cellStyle name="SAPBEXaggItemX 2 3 2 3 2 2" xfId="9583"/>
    <cellStyle name="SAPBEXaggItemX 2 3 2 3 3" xfId="9584"/>
    <cellStyle name="SAPBEXaggItemX 2 3 2 4" xfId="9585"/>
    <cellStyle name="SAPBEXaggItemX 2 3 2 4 2" xfId="9586"/>
    <cellStyle name="SAPBEXaggItemX 2 3 2 4 2 2" xfId="9587"/>
    <cellStyle name="SAPBEXaggItemX 2 3 2 4 3" xfId="9588"/>
    <cellStyle name="SAPBEXaggItemX 2 3 2 5" xfId="9589"/>
    <cellStyle name="SAPBEXaggItemX 2 3 2 5 2" xfId="9590"/>
    <cellStyle name="SAPBEXaggItemX 2 3 2 6" xfId="9591"/>
    <cellStyle name="SAPBEXaggItemX 2 3 3" xfId="9592"/>
    <cellStyle name="SAPBEXaggItemX 2 3 3 2" xfId="9593"/>
    <cellStyle name="SAPBEXaggItemX 2 3 3 2 2" xfId="9594"/>
    <cellStyle name="SAPBEXaggItemX 2 3 3 2 2 2" xfId="9595"/>
    <cellStyle name="SAPBEXaggItemX 2 3 3 2 3" xfId="9596"/>
    <cellStyle name="SAPBEXaggItemX 2 3 3 3" xfId="9597"/>
    <cellStyle name="SAPBEXaggItemX 2 3 3 3 2" xfId="9598"/>
    <cellStyle name="SAPBEXaggItemX 2 3 3 3 2 2" xfId="9599"/>
    <cellStyle name="SAPBEXaggItemX 2 3 3 3 3" xfId="9600"/>
    <cellStyle name="SAPBEXaggItemX 2 3 3 4" xfId="9601"/>
    <cellStyle name="SAPBEXaggItemX 2 3 3 4 2" xfId="9602"/>
    <cellStyle name="SAPBEXaggItemX 2 3 3 4 2 2" xfId="9603"/>
    <cellStyle name="SAPBEXaggItemX 2 3 3 4 3" xfId="9604"/>
    <cellStyle name="SAPBEXaggItemX 2 3 3 5" xfId="9605"/>
    <cellStyle name="SAPBEXaggItemX 2 3 3 5 2" xfId="9606"/>
    <cellStyle name="SAPBEXaggItemX 2 3 3 6" xfId="9607"/>
    <cellStyle name="SAPBEXaggItemX 2 3 4" xfId="9608"/>
    <cellStyle name="SAPBEXaggItemX 2 3 4 2" xfId="9609"/>
    <cellStyle name="SAPBEXaggItemX 2 3 4 2 2" xfId="9610"/>
    <cellStyle name="SAPBEXaggItemX 2 3 4 3" xfId="9611"/>
    <cellStyle name="SAPBEXaggItemX 2 3 5" xfId="9612"/>
    <cellStyle name="SAPBEXaggItemX 2 3 5 2" xfId="9613"/>
    <cellStyle name="SAPBEXaggItemX 2 3 5 2 2" xfId="9614"/>
    <cellStyle name="SAPBEXaggItemX 2 3 5 3" xfId="9615"/>
    <cellStyle name="SAPBEXaggItemX 2 3 6" xfId="9616"/>
    <cellStyle name="SAPBEXaggItemX 2 3 6 2" xfId="9617"/>
    <cellStyle name="SAPBEXaggItemX 2 3 7" xfId="9618"/>
    <cellStyle name="SAPBEXaggItemX 2 4" xfId="9619"/>
    <cellStyle name="SAPBEXaggItemX 2 4 2" xfId="9620"/>
    <cellStyle name="SAPBEXaggItemX 2 4 2 2" xfId="9621"/>
    <cellStyle name="SAPBEXaggItemX 2 4 2 2 2" xfId="9622"/>
    <cellStyle name="SAPBEXaggItemX 2 4 2 3" xfId="9623"/>
    <cellStyle name="SAPBEXaggItemX 2 4 3" xfId="9624"/>
    <cellStyle name="SAPBEXaggItemX 2 4 3 2" xfId="9625"/>
    <cellStyle name="SAPBEXaggItemX 2 4 3 2 2" xfId="9626"/>
    <cellStyle name="SAPBEXaggItemX 2 4 3 3" xfId="9627"/>
    <cellStyle name="SAPBEXaggItemX 2 4 4" xfId="9628"/>
    <cellStyle name="SAPBEXaggItemX 2 4 4 2" xfId="9629"/>
    <cellStyle name="SAPBEXaggItemX 2 4 4 2 2" xfId="9630"/>
    <cellStyle name="SAPBEXaggItemX 2 4 4 3" xfId="9631"/>
    <cellStyle name="SAPBEXaggItemX 2 4 5" xfId="9632"/>
    <cellStyle name="SAPBEXaggItemX 2 4 5 2" xfId="9633"/>
    <cellStyle name="SAPBEXaggItemX 2 4 6" xfId="9634"/>
    <cellStyle name="SAPBEXaggItemX 2 5" xfId="9635"/>
    <cellStyle name="SAPBEXaggItemX 2 5 2" xfId="9636"/>
    <cellStyle name="SAPBEXaggItemX 2 5 2 2" xfId="9637"/>
    <cellStyle name="SAPBEXaggItemX 2 5 3" xfId="9638"/>
    <cellStyle name="SAPBEXaggItemX 2 6" xfId="9639"/>
    <cellStyle name="SAPBEXaggItemX 2 6 2" xfId="9640"/>
    <cellStyle name="SAPBEXaggItemX 2 6 2 2" xfId="9641"/>
    <cellStyle name="SAPBEXaggItemX 2 6 3" xfId="9642"/>
    <cellStyle name="SAPBEXaggItemX 2 7" xfId="9643"/>
    <cellStyle name="SAPBEXaggItemX 2 7 2" xfId="9644"/>
    <cellStyle name="SAPBEXaggItemX 2 7 2 2" xfId="9645"/>
    <cellStyle name="SAPBEXaggItemX 2 7 3" xfId="9646"/>
    <cellStyle name="SAPBEXaggItemX 2 8" xfId="9647"/>
    <cellStyle name="SAPBEXaggItemX 2 8 2" xfId="9648"/>
    <cellStyle name="SAPBEXaggItemX 2 9" xfId="9649"/>
    <cellStyle name="SAPBEXaggItemX 2_МАРТ" xfId="9650"/>
    <cellStyle name="SAPBEXaggItemX 3" xfId="9651"/>
    <cellStyle name="SAPBEXaggItemX 3 2" xfId="9652"/>
    <cellStyle name="SAPBEXaggItemX 3 2 2" xfId="9653"/>
    <cellStyle name="SAPBEXaggItemX 3 2 2 2" xfId="9654"/>
    <cellStyle name="SAPBEXaggItemX 3 2 2 2 2" xfId="9655"/>
    <cellStyle name="SAPBEXaggItemX 3 2 2 2 2 2" xfId="9656"/>
    <cellStyle name="SAPBEXaggItemX 3 2 2 2 2 2 2" xfId="9657"/>
    <cellStyle name="SAPBEXaggItemX 3 2 2 2 2 3" xfId="9658"/>
    <cellStyle name="SAPBEXaggItemX 3 2 2 2 3" xfId="9659"/>
    <cellStyle name="SAPBEXaggItemX 3 2 2 2 3 2" xfId="9660"/>
    <cellStyle name="SAPBEXaggItemX 3 2 2 2 3 2 2" xfId="9661"/>
    <cellStyle name="SAPBEXaggItemX 3 2 2 2 3 3" xfId="9662"/>
    <cellStyle name="SAPBEXaggItemX 3 2 2 2 4" xfId="9663"/>
    <cellStyle name="SAPBEXaggItemX 3 2 2 2 4 2" xfId="9664"/>
    <cellStyle name="SAPBEXaggItemX 3 2 2 2 4 2 2" xfId="9665"/>
    <cellStyle name="SAPBEXaggItemX 3 2 2 2 4 3" xfId="9666"/>
    <cellStyle name="SAPBEXaggItemX 3 2 2 2 5" xfId="9667"/>
    <cellStyle name="SAPBEXaggItemX 3 2 2 2 5 2" xfId="9668"/>
    <cellStyle name="SAPBEXaggItemX 3 2 2 2 6" xfId="9669"/>
    <cellStyle name="SAPBEXaggItemX 3 2 2 3" xfId="9670"/>
    <cellStyle name="SAPBEXaggItemX 3 2 2 3 2" xfId="9671"/>
    <cellStyle name="SAPBEXaggItemX 3 2 2 3 2 2" xfId="9672"/>
    <cellStyle name="SAPBEXaggItemX 3 2 2 3 3" xfId="9673"/>
    <cellStyle name="SAPBEXaggItemX 3 2 2 4" xfId="9674"/>
    <cellStyle name="SAPBEXaggItemX 3 2 2 4 2" xfId="9675"/>
    <cellStyle name="SAPBEXaggItemX 3 2 2 4 2 2" xfId="9676"/>
    <cellStyle name="SAPBEXaggItemX 3 2 2 4 3" xfId="9677"/>
    <cellStyle name="SAPBEXaggItemX 3 2 2 5" xfId="9678"/>
    <cellStyle name="SAPBEXaggItemX 3 2 2 5 2" xfId="9679"/>
    <cellStyle name="SAPBEXaggItemX 3 2 2 6" xfId="9680"/>
    <cellStyle name="SAPBEXaggItemX 3 2 3" xfId="9681"/>
    <cellStyle name="SAPBEXaggItemX 3 2 3 2" xfId="9682"/>
    <cellStyle name="SAPBEXaggItemX 3 2 3 2 2" xfId="9683"/>
    <cellStyle name="SAPBEXaggItemX 3 2 3 2 2 2" xfId="9684"/>
    <cellStyle name="SAPBEXaggItemX 3 2 3 2 3" xfId="9685"/>
    <cellStyle name="SAPBEXaggItemX 3 2 3 3" xfId="9686"/>
    <cellStyle name="SAPBEXaggItemX 3 2 3 3 2" xfId="9687"/>
    <cellStyle name="SAPBEXaggItemX 3 2 3 3 2 2" xfId="9688"/>
    <cellStyle name="SAPBEXaggItemX 3 2 3 3 3" xfId="9689"/>
    <cellStyle name="SAPBEXaggItemX 3 2 3 4" xfId="9690"/>
    <cellStyle name="SAPBEXaggItemX 3 2 3 4 2" xfId="9691"/>
    <cellStyle name="SAPBEXaggItemX 3 2 3 4 2 2" xfId="9692"/>
    <cellStyle name="SAPBEXaggItemX 3 2 3 4 3" xfId="9693"/>
    <cellStyle name="SAPBEXaggItemX 3 2 3 5" xfId="9694"/>
    <cellStyle name="SAPBEXaggItemX 3 2 3 5 2" xfId="9695"/>
    <cellStyle name="SAPBEXaggItemX 3 2 3 6" xfId="9696"/>
    <cellStyle name="SAPBEXaggItemX 3 2 4" xfId="9697"/>
    <cellStyle name="SAPBEXaggItemX 3 2 4 2" xfId="9698"/>
    <cellStyle name="SAPBEXaggItemX 3 2 4 2 2" xfId="9699"/>
    <cellStyle name="SAPBEXaggItemX 3 2 4 3" xfId="9700"/>
    <cellStyle name="SAPBEXaggItemX 3 2 5" xfId="9701"/>
    <cellStyle name="SAPBEXaggItemX 3 2 5 2" xfId="9702"/>
    <cellStyle name="SAPBEXaggItemX 3 2 5 2 2" xfId="9703"/>
    <cellStyle name="SAPBEXaggItemX 3 2 5 3" xfId="9704"/>
    <cellStyle name="SAPBEXaggItemX 3 2 6" xfId="9705"/>
    <cellStyle name="SAPBEXaggItemX 3 2 6 2" xfId="9706"/>
    <cellStyle name="SAPBEXaggItemX 3 2 7" xfId="9707"/>
    <cellStyle name="SAPBEXaggItemX 3 3" xfId="9708"/>
    <cellStyle name="SAPBEXaggItemX 3 3 2" xfId="9709"/>
    <cellStyle name="SAPBEXaggItemX 3 3 2 2" xfId="9710"/>
    <cellStyle name="SAPBEXaggItemX 3 3 2 2 2" xfId="9711"/>
    <cellStyle name="SAPBEXaggItemX 3 3 2 3" xfId="9712"/>
    <cellStyle name="SAPBEXaggItemX 3 3 3" xfId="9713"/>
    <cellStyle name="SAPBEXaggItemX 3 3 3 2" xfId="9714"/>
    <cellStyle name="SAPBEXaggItemX 3 3 3 2 2" xfId="9715"/>
    <cellStyle name="SAPBEXaggItemX 3 3 3 3" xfId="9716"/>
    <cellStyle name="SAPBEXaggItemX 3 3 4" xfId="9717"/>
    <cellStyle name="SAPBEXaggItemX 3 3 4 2" xfId="9718"/>
    <cellStyle name="SAPBEXaggItemX 3 3 4 2 2" xfId="9719"/>
    <cellStyle name="SAPBEXaggItemX 3 3 4 3" xfId="9720"/>
    <cellStyle name="SAPBEXaggItemX 3 3 5" xfId="9721"/>
    <cellStyle name="SAPBEXaggItemX 3 3 5 2" xfId="9722"/>
    <cellStyle name="SAPBEXaggItemX 3 3 6" xfId="9723"/>
    <cellStyle name="SAPBEXaggItemX 3 4" xfId="9724"/>
    <cellStyle name="SAPBEXaggItemX 3 4 2" xfId="9725"/>
    <cellStyle name="SAPBEXaggItemX 3 4 2 2" xfId="9726"/>
    <cellStyle name="SAPBEXaggItemX 3 4 3" xfId="9727"/>
    <cellStyle name="SAPBEXaggItemX 3 5" xfId="9728"/>
    <cellStyle name="SAPBEXaggItemX 3 5 2" xfId="9729"/>
    <cellStyle name="SAPBEXaggItemX 3 5 2 2" xfId="9730"/>
    <cellStyle name="SAPBEXaggItemX 3 5 3" xfId="9731"/>
    <cellStyle name="SAPBEXaggItemX 3 6" xfId="9732"/>
    <cellStyle name="SAPBEXaggItemX 3 6 2" xfId="9733"/>
    <cellStyle name="SAPBEXaggItemX 3 6 2 2" xfId="9734"/>
    <cellStyle name="SAPBEXaggItemX 3 6 3" xfId="9735"/>
    <cellStyle name="SAPBEXaggItemX 3 7" xfId="9736"/>
    <cellStyle name="SAPBEXaggItemX 3 7 2" xfId="9737"/>
    <cellStyle name="SAPBEXaggItemX 3 8" xfId="9738"/>
    <cellStyle name="SAPBEXaggItemX 3_МАРТ" xfId="9739"/>
    <cellStyle name="SAPBEXaggItemX 4" xfId="9740"/>
    <cellStyle name="SAPBEXaggItemX 4 2" xfId="9741"/>
    <cellStyle name="SAPBEXaggItemX 4 2 2" xfId="9742"/>
    <cellStyle name="SAPBEXaggItemX 4 2 2 2" xfId="9743"/>
    <cellStyle name="SAPBEXaggItemX 4 2 2 2 2" xfId="9744"/>
    <cellStyle name="SAPBEXaggItemX 4 2 2 2 2 2" xfId="9745"/>
    <cellStyle name="SAPBEXaggItemX 4 2 2 2 3" xfId="9746"/>
    <cellStyle name="SAPBEXaggItemX 4 2 2 3" xfId="9747"/>
    <cellStyle name="SAPBEXaggItemX 4 2 2 3 2" xfId="9748"/>
    <cellStyle name="SAPBEXaggItemX 4 2 2 3 2 2" xfId="9749"/>
    <cellStyle name="SAPBEXaggItemX 4 2 2 3 3" xfId="9750"/>
    <cellStyle name="SAPBEXaggItemX 4 2 2 4" xfId="9751"/>
    <cellStyle name="SAPBEXaggItemX 4 2 2 4 2" xfId="9752"/>
    <cellStyle name="SAPBEXaggItemX 4 2 2 4 2 2" xfId="9753"/>
    <cellStyle name="SAPBEXaggItemX 4 2 2 4 3" xfId="9754"/>
    <cellStyle name="SAPBEXaggItemX 4 2 2 5" xfId="9755"/>
    <cellStyle name="SAPBEXaggItemX 4 2 2 5 2" xfId="9756"/>
    <cellStyle name="SAPBEXaggItemX 4 2 2 6" xfId="9757"/>
    <cellStyle name="SAPBEXaggItemX 4 2 3" xfId="9758"/>
    <cellStyle name="SAPBEXaggItemX 4 2 3 2" xfId="9759"/>
    <cellStyle name="SAPBEXaggItemX 4 2 3 2 2" xfId="9760"/>
    <cellStyle name="SAPBEXaggItemX 4 2 3 3" xfId="9761"/>
    <cellStyle name="SAPBEXaggItemX 4 2 4" xfId="9762"/>
    <cellStyle name="SAPBEXaggItemX 4 2 4 2" xfId="9763"/>
    <cellStyle name="SAPBEXaggItemX 4 2 4 2 2" xfId="9764"/>
    <cellStyle name="SAPBEXaggItemX 4 2 4 3" xfId="9765"/>
    <cellStyle name="SAPBEXaggItemX 4 2 5" xfId="9766"/>
    <cellStyle name="SAPBEXaggItemX 4 2 5 2" xfId="9767"/>
    <cellStyle name="SAPBEXaggItemX 4 2 6" xfId="9768"/>
    <cellStyle name="SAPBEXaggItemX 4 3" xfId="9769"/>
    <cellStyle name="SAPBEXaggItemX 4 3 2" xfId="9770"/>
    <cellStyle name="SAPBEXaggItemX 4 3 2 2" xfId="9771"/>
    <cellStyle name="SAPBEXaggItemX 4 3 2 2 2" xfId="9772"/>
    <cellStyle name="SAPBEXaggItemX 4 3 2 3" xfId="9773"/>
    <cellStyle name="SAPBEXaggItemX 4 3 3" xfId="9774"/>
    <cellStyle name="SAPBEXaggItemX 4 3 3 2" xfId="9775"/>
    <cellStyle name="SAPBEXaggItemX 4 3 3 2 2" xfId="9776"/>
    <cellStyle name="SAPBEXaggItemX 4 3 3 3" xfId="9777"/>
    <cellStyle name="SAPBEXaggItemX 4 3 4" xfId="9778"/>
    <cellStyle name="SAPBEXaggItemX 4 3 4 2" xfId="9779"/>
    <cellStyle name="SAPBEXaggItemX 4 3 4 2 2" xfId="9780"/>
    <cellStyle name="SAPBEXaggItemX 4 3 4 3" xfId="9781"/>
    <cellStyle name="SAPBEXaggItemX 4 3 5" xfId="9782"/>
    <cellStyle name="SAPBEXaggItemX 4 3 5 2" xfId="9783"/>
    <cellStyle name="SAPBEXaggItemX 4 3 6" xfId="9784"/>
    <cellStyle name="SAPBEXaggItemX 4 4" xfId="9785"/>
    <cellStyle name="SAPBEXaggItemX 4 4 2" xfId="9786"/>
    <cellStyle name="SAPBEXaggItemX 4 4 2 2" xfId="9787"/>
    <cellStyle name="SAPBEXaggItemX 4 4 3" xfId="9788"/>
    <cellStyle name="SAPBEXaggItemX 4 5" xfId="9789"/>
    <cellStyle name="SAPBEXaggItemX 4 5 2" xfId="9790"/>
    <cellStyle name="SAPBEXaggItemX 4 5 2 2" xfId="9791"/>
    <cellStyle name="SAPBEXaggItemX 4 5 3" xfId="9792"/>
    <cellStyle name="SAPBEXaggItemX 4 6" xfId="9793"/>
    <cellStyle name="SAPBEXaggItemX 4 6 2" xfId="9794"/>
    <cellStyle name="SAPBEXaggItemX 4 6 2 2" xfId="9795"/>
    <cellStyle name="SAPBEXaggItemX 4 6 3" xfId="9796"/>
    <cellStyle name="SAPBEXaggItemX 4 7" xfId="9797"/>
    <cellStyle name="SAPBEXaggItemX 4 7 2" xfId="9798"/>
    <cellStyle name="SAPBEXaggItemX 4 8" xfId="9799"/>
    <cellStyle name="SAPBEXaggItemX 5" xfId="9800"/>
    <cellStyle name="SAPBEXaggItemX 5 2" xfId="9801"/>
    <cellStyle name="SAPBEXaggItemX 5 2 2" xfId="9802"/>
    <cellStyle name="SAPBEXaggItemX 5 2 2 2" xfId="9803"/>
    <cellStyle name="SAPBEXaggItemX 5 2 2 2 2" xfId="9804"/>
    <cellStyle name="SAPBEXaggItemX 5 2 2 2 2 2" xfId="9805"/>
    <cellStyle name="SAPBEXaggItemX 5 2 2 2 3" xfId="9806"/>
    <cellStyle name="SAPBEXaggItemX 5 2 2 3" xfId="9807"/>
    <cellStyle name="SAPBEXaggItemX 5 2 2 3 2" xfId="9808"/>
    <cellStyle name="SAPBEXaggItemX 5 2 2 3 2 2" xfId="9809"/>
    <cellStyle name="SAPBEXaggItemX 5 2 2 3 3" xfId="9810"/>
    <cellStyle name="SAPBEXaggItemX 5 2 2 4" xfId="9811"/>
    <cellStyle name="SAPBEXaggItemX 5 2 2 4 2" xfId="9812"/>
    <cellStyle name="SAPBEXaggItemX 5 2 2 4 2 2" xfId="9813"/>
    <cellStyle name="SAPBEXaggItemX 5 2 2 4 3" xfId="9814"/>
    <cellStyle name="SAPBEXaggItemX 5 2 2 5" xfId="9815"/>
    <cellStyle name="SAPBEXaggItemX 5 2 2 5 2" xfId="9816"/>
    <cellStyle name="SAPBEXaggItemX 5 2 2 6" xfId="9817"/>
    <cellStyle name="SAPBEXaggItemX 5 2 3" xfId="9818"/>
    <cellStyle name="SAPBEXaggItemX 5 2 3 2" xfId="9819"/>
    <cellStyle name="SAPBEXaggItemX 5 2 3 2 2" xfId="9820"/>
    <cellStyle name="SAPBEXaggItemX 5 2 3 3" xfId="9821"/>
    <cellStyle name="SAPBEXaggItemX 5 2 4" xfId="9822"/>
    <cellStyle name="SAPBEXaggItemX 5 2 4 2" xfId="9823"/>
    <cellStyle name="SAPBEXaggItemX 5 2 4 2 2" xfId="9824"/>
    <cellStyle name="SAPBEXaggItemX 5 2 4 3" xfId="9825"/>
    <cellStyle name="SAPBEXaggItemX 5 2 5" xfId="9826"/>
    <cellStyle name="SAPBEXaggItemX 5 2 5 2" xfId="9827"/>
    <cellStyle name="SAPBEXaggItemX 5 2 6" xfId="9828"/>
    <cellStyle name="SAPBEXaggItemX 5 3" xfId="9829"/>
    <cellStyle name="SAPBEXaggItemX 5 3 2" xfId="9830"/>
    <cellStyle name="SAPBEXaggItemX 5 3 2 2" xfId="9831"/>
    <cellStyle name="SAPBEXaggItemX 5 3 2 2 2" xfId="9832"/>
    <cellStyle name="SAPBEXaggItemX 5 3 2 3" xfId="9833"/>
    <cellStyle name="SAPBEXaggItemX 5 3 3" xfId="9834"/>
    <cellStyle name="SAPBEXaggItemX 5 3 3 2" xfId="9835"/>
    <cellStyle name="SAPBEXaggItemX 5 3 3 2 2" xfId="9836"/>
    <cellStyle name="SAPBEXaggItemX 5 3 3 3" xfId="9837"/>
    <cellStyle name="SAPBEXaggItemX 5 3 4" xfId="9838"/>
    <cellStyle name="SAPBEXaggItemX 5 3 4 2" xfId="9839"/>
    <cellStyle name="SAPBEXaggItemX 5 3 4 2 2" xfId="9840"/>
    <cellStyle name="SAPBEXaggItemX 5 3 4 3" xfId="9841"/>
    <cellStyle name="SAPBEXaggItemX 5 3 5" xfId="9842"/>
    <cellStyle name="SAPBEXaggItemX 5 3 5 2" xfId="9843"/>
    <cellStyle name="SAPBEXaggItemX 5 3 6" xfId="9844"/>
    <cellStyle name="SAPBEXaggItemX 5 4" xfId="9845"/>
    <cellStyle name="SAPBEXaggItemX 5 4 2" xfId="9846"/>
    <cellStyle name="SAPBEXaggItemX 5 4 2 2" xfId="9847"/>
    <cellStyle name="SAPBEXaggItemX 5 4 3" xfId="9848"/>
    <cellStyle name="SAPBEXaggItemX 5 5" xfId="9849"/>
    <cellStyle name="SAPBEXaggItemX 5 5 2" xfId="9850"/>
    <cellStyle name="SAPBEXaggItemX 5 5 2 2" xfId="9851"/>
    <cellStyle name="SAPBEXaggItemX 5 5 3" xfId="9852"/>
    <cellStyle name="SAPBEXaggItemX 5 6" xfId="9853"/>
    <cellStyle name="SAPBEXaggItemX 5 6 2" xfId="9854"/>
    <cellStyle name="SAPBEXaggItemX 5 7" xfId="9855"/>
    <cellStyle name="SAPBEXaggItemX 6" xfId="9856"/>
    <cellStyle name="SAPBEXaggItemX 6 2" xfId="9857"/>
    <cellStyle name="SAPBEXaggItemX 6 2 2" xfId="9858"/>
    <cellStyle name="SAPBEXaggItemX 6 2 2 2" xfId="9859"/>
    <cellStyle name="SAPBEXaggItemX 6 2 2 2 2" xfId="9860"/>
    <cellStyle name="SAPBEXaggItemX 6 2 2 2 2 2" xfId="9861"/>
    <cellStyle name="SAPBEXaggItemX 6 2 2 2 3" xfId="9862"/>
    <cellStyle name="SAPBEXaggItemX 6 2 2 3" xfId="9863"/>
    <cellStyle name="SAPBEXaggItemX 6 2 2 3 2" xfId="9864"/>
    <cellStyle name="SAPBEXaggItemX 6 2 2 3 2 2" xfId="9865"/>
    <cellStyle name="SAPBEXaggItemX 6 2 2 3 3" xfId="9866"/>
    <cellStyle name="SAPBEXaggItemX 6 2 2 4" xfId="9867"/>
    <cellStyle name="SAPBEXaggItemX 6 2 2 4 2" xfId="9868"/>
    <cellStyle name="SAPBEXaggItemX 6 2 2 4 2 2" xfId="9869"/>
    <cellStyle name="SAPBEXaggItemX 6 2 2 4 3" xfId="9870"/>
    <cellStyle name="SAPBEXaggItemX 6 2 2 5" xfId="9871"/>
    <cellStyle name="SAPBEXaggItemX 6 2 2 5 2" xfId="9872"/>
    <cellStyle name="SAPBEXaggItemX 6 2 2 6" xfId="9873"/>
    <cellStyle name="SAPBEXaggItemX 6 2 3" xfId="9874"/>
    <cellStyle name="SAPBEXaggItemX 6 2 3 2" xfId="9875"/>
    <cellStyle name="SAPBEXaggItemX 6 2 3 2 2" xfId="9876"/>
    <cellStyle name="SAPBEXaggItemX 6 2 3 3" xfId="9877"/>
    <cellStyle name="SAPBEXaggItemX 6 2 4" xfId="9878"/>
    <cellStyle name="SAPBEXaggItemX 6 2 4 2" xfId="9879"/>
    <cellStyle name="SAPBEXaggItemX 6 2 4 2 2" xfId="9880"/>
    <cellStyle name="SAPBEXaggItemX 6 2 4 3" xfId="9881"/>
    <cellStyle name="SAPBEXaggItemX 6 2 5" xfId="9882"/>
    <cellStyle name="SAPBEXaggItemX 6 2 5 2" xfId="9883"/>
    <cellStyle name="SAPBEXaggItemX 6 2 6" xfId="9884"/>
    <cellStyle name="SAPBEXaggItemX 6 3" xfId="9885"/>
    <cellStyle name="SAPBEXaggItemX 6 3 2" xfId="9886"/>
    <cellStyle name="SAPBEXaggItemX 6 3 2 2" xfId="9887"/>
    <cellStyle name="SAPBEXaggItemX 6 3 2 2 2" xfId="9888"/>
    <cellStyle name="SAPBEXaggItemX 6 3 2 3" xfId="9889"/>
    <cellStyle name="SAPBEXaggItemX 6 3 3" xfId="9890"/>
    <cellStyle name="SAPBEXaggItemX 6 3 3 2" xfId="9891"/>
    <cellStyle name="SAPBEXaggItemX 6 3 3 2 2" xfId="9892"/>
    <cellStyle name="SAPBEXaggItemX 6 3 3 3" xfId="9893"/>
    <cellStyle name="SAPBEXaggItemX 6 3 4" xfId="9894"/>
    <cellStyle name="SAPBEXaggItemX 6 3 4 2" xfId="9895"/>
    <cellStyle name="SAPBEXaggItemX 6 3 4 2 2" xfId="9896"/>
    <cellStyle name="SAPBEXaggItemX 6 3 4 3" xfId="9897"/>
    <cellStyle name="SAPBEXaggItemX 6 3 5" xfId="9898"/>
    <cellStyle name="SAPBEXaggItemX 6 3 5 2" xfId="9899"/>
    <cellStyle name="SAPBEXaggItemX 6 3 6" xfId="9900"/>
    <cellStyle name="SAPBEXaggItemX 6 4" xfId="9901"/>
    <cellStyle name="SAPBEXaggItemX 6 4 2" xfId="9902"/>
    <cellStyle name="SAPBEXaggItemX 6 4 2 2" xfId="9903"/>
    <cellStyle name="SAPBEXaggItemX 6 4 3" xfId="9904"/>
    <cellStyle name="SAPBEXaggItemX 6 5" xfId="9905"/>
    <cellStyle name="SAPBEXaggItemX 6 5 2" xfId="9906"/>
    <cellStyle name="SAPBEXaggItemX 6 5 2 2" xfId="9907"/>
    <cellStyle name="SAPBEXaggItemX 6 5 3" xfId="9908"/>
    <cellStyle name="SAPBEXaggItemX 6 6" xfId="9909"/>
    <cellStyle name="SAPBEXaggItemX 6 6 2" xfId="9910"/>
    <cellStyle name="SAPBEXaggItemX 6 7" xfId="9911"/>
    <cellStyle name="SAPBEXaggItemX 7" xfId="9912"/>
    <cellStyle name="SAPBEXaggItemX 7 2" xfId="9913"/>
    <cellStyle name="SAPBEXaggItemX 7 2 2" xfId="9914"/>
    <cellStyle name="SAPBEXaggItemX 7 2 2 2" xfId="9915"/>
    <cellStyle name="SAPBEXaggItemX 7 2 2 2 2" xfId="9916"/>
    <cellStyle name="SAPBEXaggItemX 7 2 2 2 2 2" xfId="9917"/>
    <cellStyle name="SAPBEXaggItemX 7 2 2 2 3" xfId="9918"/>
    <cellStyle name="SAPBEXaggItemX 7 2 2 3" xfId="9919"/>
    <cellStyle name="SAPBEXaggItemX 7 2 2 3 2" xfId="9920"/>
    <cellStyle name="SAPBEXaggItemX 7 2 2 3 2 2" xfId="9921"/>
    <cellStyle name="SAPBEXaggItemX 7 2 2 3 3" xfId="9922"/>
    <cellStyle name="SAPBEXaggItemX 7 2 2 4" xfId="9923"/>
    <cellStyle name="SAPBEXaggItemX 7 2 2 4 2" xfId="9924"/>
    <cellStyle name="SAPBEXaggItemX 7 2 2 4 2 2" xfId="9925"/>
    <cellStyle name="SAPBEXaggItemX 7 2 2 4 3" xfId="9926"/>
    <cellStyle name="SAPBEXaggItemX 7 2 2 5" xfId="9927"/>
    <cellStyle name="SAPBEXaggItemX 7 2 2 5 2" xfId="9928"/>
    <cellStyle name="SAPBEXaggItemX 7 2 2 6" xfId="9929"/>
    <cellStyle name="SAPBEXaggItemX 7 2 3" xfId="9930"/>
    <cellStyle name="SAPBEXaggItemX 7 2 3 2" xfId="9931"/>
    <cellStyle name="SAPBEXaggItemX 7 2 3 2 2" xfId="9932"/>
    <cellStyle name="SAPBEXaggItemX 7 2 3 3" xfId="9933"/>
    <cellStyle name="SAPBEXaggItemX 7 2 4" xfId="9934"/>
    <cellStyle name="SAPBEXaggItemX 7 2 4 2" xfId="9935"/>
    <cellStyle name="SAPBEXaggItemX 7 2 4 2 2" xfId="9936"/>
    <cellStyle name="SAPBEXaggItemX 7 2 4 3" xfId="9937"/>
    <cellStyle name="SAPBEXaggItemX 7 2 5" xfId="9938"/>
    <cellStyle name="SAPBEXaggItemX 7 2 5 2" xfId="9939"/>
    <cellStyle name="SAPBEXaggItemX 7 2 6" xfId="9940"/>
    <cellStyle name="SAPBEXaggItemX 7 3" xfId="9941"/>
    <cellStyle name="SAPBEXaggItemX 7 3 2" xfId="9942"/>
    <cellStyle name="SAPBEXaggItemX 7 3 2 2" xfId="9943"/>
    <cellStyle name="SAPBEXaggItemX 7 3 2 2 2" xfId="9944"/>
    <cellStyle name="SAPBEXaggItemX 7 3 2 3" xfId="9945"/>
    <cellStyle name="SAPBEXaggItemX 7 3 3" xfId="9946"/>
    <cellStyle name="SAPBEXaggItemX 7 3 3 2" xfId="9947"/>
    <cellStyle name="SAPBEXaggItemX 7 3 3 2 2" xfId="9948"/>
    <cellStyle name="SAPBEXaggItemX 7 3 3 3" xfId="9949"/>
    <cellStyle name="SAPBEXaggItemX 7 3 4" xfId="9950"/>
    <cellStyle name="SAPBEXaggItemX 7 3 4 2" xfId="9951"/>
    <cellStyle name="SAPBEXaggItemX 7 3 4 2 2" xfId="9952"/>
    <cellStyle name="SAPBEXaggItemX 7 3 4 3" xfId="9953"/>
    <cellStyle name="SAPBEXaggItemX 7 3 5" xfId="9954"/>
    <cellStyle name="SAPBEXaggItemX 7 3 5 2" xfId="9955"/>
    <cellStyle name="SAPBEXaggItemX 7 3 6" xfId="9956"/>
    <cellStyle name="SAPBEXaggItemX 7 4" xfId="9957"/>
    <cellStyle name="SAPBEXaggItemX 7 4 2" xfId="9958"/>
    <cellStyle name="SAPBEXaggItemX 7 4 2 2" xfId="9959"/>
    <cellStyle name="SAPBEXaggItemX 7 4 3" xfId="9960"/>
    <cellStyle name="SAPBEXaggItemX 7 5" xfId="9961"/>
    <cellStyle name="SAPBEXaggItemX 7 5 2" xfId="9962"/>
    <cellStyle name="SAPBEXaggItemX 7 5 2 2" xfId="9963"/>
    <cellStyle name="SAPBEXaggItemX 7 5 3" xfId="9964"/>
    <cellStyle name="SAPBEXaggItemX 7 6" xfId="9965"/>
    <cellStyle name="SAPBEXaggItemX 7 6 2" xfId="9966"/>
    <cellStyle name="SAPBEXaggItemX 7 7" xfId="9967"/>
    <cellStyle name="SAPBEXaggItemX 8" xfId="9968"/>
    <cellStyle name="SAPBEXaggItemX 8 2" xfId="9969"/>
    <cellStyle name="SAPBEXaggItemX 8 2 2" xfId="9970"/>
    <cellStyle name="SAPBEXaggItemX 8 2 2 2" xfId="9971"/>
    <cellStyle name="SAPBEXaggItemX 8 2 2 2 2" xfId="9972"/>
    <cellStyle name="SAPBEXaggItemX 8 2 2 2 2 2" xfId="9973"/>
    <cellStyle name="SAPBEXaggItemX 8 2 2 2 3" xfId="9974"/>
    <cellStyle name="SAPBEXaggItemX 8 2 2 3" xfId="9975"/>
    <cellStyle name="SAPBEXaggItemX 8 2 2 3 2" xfId="9976"/>
    <cellStyle name="SAPBEXaggItemX 8 2 2 3 2 2" xfId="9977"/>
    <cellStyle name="SAPBEXaggItemX 8 2 2 3 3" xfId="9978"/>
    <cellStyle name="SAPBEXaggItemX 8 2 2 4" xfId="9979"/>
    <cellStyle name="SAPBEXaggItemX 8 2 2 4 2" xfId="9980"/>
    <cellStyle name="SAPBEXaggItemX 8 2 2 4 2 2" xfId="9981"/>
    <cellStyle name="SAPBEXaggItemX 8 2 2 4 3" xfId="9982"/>
    <cellStyle name="SAPBEXaggItemX 8 2 2 5" xfId="9983"/>
    <cellStyle name="SAPBEXaggItemX 8 2 2 5 2" xfId="9984"/>
    <cellStyle name="SAPBEXaggItemX 8 2 2 6" xfId="9985"/>
    <cellStyle name="SAPBEXaggItemX 8 2 3" xfId="9986"/>
    <cellStyle name="SAPBEXaggItemX 8 2 3 2" xfId="9987"/>
    <cellStyle name="SAPBEXaggItemX 8 2 3 2 2" xfId="9988"/>
    <cellStyle name="SAPBEXaggItemX 8 2 3 3" xfId="9989"/>
    <cellStyle name="SAPBEXaggItemX 8 2 4" xfId="9990"/>
    <cellStyle name="SAPBEXaggItemX 8 2 4 2" xfId="9991"/>
    <cellStyle name="SAPBEXaggItemX 8 2 4 2 2" xfId="9992"/>
    <cellStyle name="SAPBEXaggItemX 8 2 4 3" xfId="9993"/>
    <cellStyle name="SAPBEXaggItemX 8 2 5" xfId="9994"/>
    <cellStyle name="SAPBEXaggItemX 8 2 5 2" xfId="9995"/>
    <cellStyle name="SAPBEXaggItemX 8 2 6" xfId="9996"/>
    <cellStyle name="SAPBEXaggItemX 8 3" xfId="9997"/>
    <cellStyle name="SAPBEXaggItemX 8 3 2" xfId="9998"/>
    <cellStyle name="SAPBEXaggItemX 8 3 2 2" xfId="9999"/>
    <cellStyle name="SAPBEXaggItemX 8 3 2 2 2" xfId="10000"/>
    <cellStyle name="SAPBEXaggItemX 8 3 2 3" xfId="10001"/>
    <cellStyle name="SAPBEXaggItemX 8 3 3" xfId="10002"/>
    <cellStyle name="SAPBEXaggItemX 8 3 3 2" xfId="10003"/>
    <cellStyle name="SAPBEXaggItemX 8 3 3 2 2" xfId="10004"/>
    <cellStyle name="SAPBEXaggItemX 8 3 3 3" xfId="10005"/>
    <cellStyle name="SAPBEXaggItemX 8 3 4" xfId="10006"/>
    <cellStyle name="SAPBEXaggItemX 8 3 4 2" xfId="10007"/>
    <cellStyle name="SAPBEXaggItemX 8 3 4 2 2" xfId="10008"/>
    <cellStyle name="SAPBEXaggItemX 8 3 4 3" xfId="10009"/>
    <cellStyle name="SAPBEXaggItemX 8 3 5" xfId="10010"/>
    <cellStyle name="SAPBEXaggItemX 8 3 5 2" xfId="10011"/>
    <cellStyle name="SAPBEXaggItemX 8 3 6" xfId="10012"/>
    <cellStyle name="SAPBEXaggItemX 8 4" xfId="10013"/>
    <cellStyle name="SAPBEXaggItemX 8 4 2" xfId="10014"/>
    <cellStyle name="SAPBEXaggItemX 8 4 2 2" xfId="10015"/>
    <cellStyle name="SAPBEXaggItemX 8 4 3" xfId="10016"/>
    <cellStyle name="SAPBEXaggItemX 8 5" xfId="10017"/>
    <cellStyle name="SAPBEXaggItemX 8 5 2" xfId="10018"/>
    <cellStyle name="SAPBEXaggItemX 8 5 2 2" xfId="10019"/>
    <cellStyle name="SAPBEXaggItemX 8 5 3" xfId="10020"/>
    <cellStyle name="SAPBEXaggItemX 8 6" xfId="10021"/>
    <cellStyle name="SAPBEXaggItemX 8 6 2" xfId="10022"/>
    <cellStyle name="SAPBEXaggItemX 8 7" xfId="10023"/>
    <cellStyle name="SAPBEXaggItemX 9" xfId="10024"/>
    <cellStyle name="SAPBEXaggItemX 9 2" xfId="10025"/>
    <cellStyle name="SAPBEXaggItemX 9 2 2" xfId="10026"/>
    <cellStyle name="SAPBEXaggItemX 9 2 2 2" xfId="10027"/>
    <cellStyle name="SAPBEXaggItemX 9 2 3" xfId="10028"/>
    <cellStyle name="SAPBEXaggItemX 9 3" xfId="10029"/>
    <cellStyle name="SAPBEXaggItemX 9 3 2" xfId="10030"/>
    <cellStyle name="SAPBEXaggItemX 9 3 2 2" xfId="10031"/>
    <cellStyle name="SAPBEXaggItemX 9 3 3" xfId="10032"/>
    <cellStyle name="SAPBEXaggItemX 9 4" xfId="10033"/>
    <cellStyle name="SAPBEXaggItemX 9 4 2" xfId="10034"/>
    <cellStyle name="SAPBEXaggItemX 9 4 2 2" xfId="10035"/>
    <cellStyle name="SAPBEXaggItemX 9 4 3" xfId="10036"/>
    <cellStyle name="SAPBEXaggItemX 9 5" xfId="10037"/>
    <cellStyle name="SAPBEXaggItemX 9 5 2" xfId="10038"/>
    <cellStyle name="SAPBEXaggItemX 9 6" xfId="10039"/>
    <cellStyle name="SAPBEXaggItemX_Лист1" xfId="10040"/>
    <cellStyle name="SAPBEXbackground" xfId="10041"/>
    <cellStyle name="SAPBEXchaText" xfId="10042"/>
    <cellStyle name="SAPBEXchaText 2" xfId="10043"/>
    <cellStyle name="SAPBEXchaText 2 2" xfId="10044"/>
    <cellStyle name="SAPBEXchaText 2 3" xfId="10045"/>
    <cellStyle name="SAPBEXchaText 2 4" xfId="10046"/>
    <cellStyle name="SAPBEXchaText 2 4 2" xfId="10047"/>
    <cellStyle name="SAPBEXchaText 2 4 2 2" xfId="10048"/>
    <cellStyle name="SAPBEXchaText 2 4 2 2 2" xfId="10049"/>
    <cellStyle name="SAPBEXchaText 2 4 2 2 2 2" xfId="10050"/>
    <cellStyle name="SAPBEXchaText 2 4 2 2 3" xfId="10051"/>
    <cellStyle name="SAPBEXchaText 2 4 2 3" xfId="10052"/>
    <cellStyle name="SAPBEXchaText 2 4 2 3 2" xfId="10053"/>
    <cellStyle name="SAPBEXchaText 2 4 2 3 2 2" xfId="10054"/>
    <cellStyle name="SAPBEXchaText 2 4 2 3 3" xfId="10055"/>
    <cellStyle name="SAPBEXchaText 2 4 2 4" xfId="10056"/>
    <cellStyle name="SAPBEXchaText 2 4 2 4 2" xfId="10057"/>
    <cellStyle name="SAPBEXchaText 2 4 2 4 2 2" xfId="10058"/>
    <cellStyle name="SAPBEXchaText 2 4 2 4 3" xfId="10059"/>
    <cellStyle name="SAPBEXchaText 2 4 2 5" xfId="10060"/>
    <cellStyle name="SAPBEXchaText 2 4 2 5 2" xfId="10061"/>
    <cellStyle name="SAPBEXchaText 2 4 2 5 2 2" xfId="10062"/>
    <cellStyle name="SAPBEXchaText 2 4 2 5 3" xfId="10063"/>
    <cellStyle name="SAPBEXchaText 2 4 2 6" xfId="10064"/>
    <cellStyle name="SAPBEXchaText 2 4 2 6 2" xfId="10065"/>
    <cellStyle name="SAPBEXchaText 2 4 2 7" xfId="10066"/>
    <cellStyle name="SAPBEXchaText 2 4 3" xfId="10067"/>
    <cellStyle name="SAPBEXchaText 2 4 3 2" xfId="10068"/>
    <cellStyle name="SAPBEXchaText 2 4 3 2 2" xfId="10069"/>
    <cellStyle name="SAPBEXchaText 2 4 3 3" xfId="10070"/>
    <cellStyle name="SAPBEXchaText 2 4 4" xfId="10071"/>
    <cellStyle name="SAPBEXchaText 2 4 4 2" xfId="10072"/>
    <cellStyle name="SAPBEXchaText 2 4 4 2 2" xfId="10073"/>
    <cellStyle name="SAPBEXchaText 2 4 4 3" xfId="10074"/>
    <cellStyle name="SAPBEXchaText 2 4 5" xfId="10075"/>
    <cellStyle name="SAPBEXchaText 2 4 5 2" xfId="10076"/>
    <cellStyle name="SAPBEXchaText 2 4 5 2 2" xfId="10077"/>
    <cellStyle name="SAPBEXchaText 2 4 5 3" xfId="10078"/>
    <cellStyle name="SAPBEXchaText 2 4 6" xfId="10079"/>
    <cellStyle name="SAPBEXchaText 2 4 6 2" xfId="10080"/>
    <cellStyle name="SAPBEXchaText 2 4 6 2 2" xfId="10081"/>
    <cellStyle name="SAPBEXchaText 2 4 6 3" xfId="10082"/>
    <cellStyle name="SAPBEXchaText 2 4 7" xfId="10083"/>
    <cellStyle name="SAPBEXchaText 2 4 7 2" xfId="10084"/>
    <cellStyle name="SAPBEXchaText 2 4 8" xfId="10085"/>
    <cellStyle name="SAPBEXchaText 2 5" xfId="10086"/>
    <cellStyle name="SAPBEXchaText 2 5 2" xfId="10087"/>
    <cellStyle name="SAPBEXchaText 2 5 2 2" xfId="10088"/>
    <cellStyle name="SAPBEXchaText 2 5 2 2 2" xfId="10089"/>
    <cellStyle name="SAPBEXchaText 2 5 2 3" xfId="10090"/>
    <cellStyle name="SAPBEXchaText 2 5 3" xfId="10091"/>
    <cellStyle name="SAPBEXchaText 2 5 3 2" xfId="10092"/>
    <cellStyle name="SAPBEXchaText 2 5 3 2 2" xfId="10093"/>
    <cellStyle name="SAPBEXchaText 2 5 3 3" xfId="10094"/>
    <cellStyle name="SAPBEXchaText 2 5 4" xfId="10095"/>
    <cellStyle name="SAPBEXchaText 2 5 4 2" xfId="10096"/>
    <cellStyle name="SAPBEXchaText 2 5 4 2 2" xfId="10097"/>
    <cellStyle name="SAPBEXchaText 2 5 4 3" xfId="10098"/>
    <cellStyle name="SAPBEXchaText 2 5 5" xfId="10099"/>
    <cellStyle name="SAPBEXchaText 2 5 5 2" xfId="10100"/>
    <cellStyle name="SAPBEXchaText 2 5 5 2 2" xfId="10101"/>
    <cellStyle name="SAPBEXchaText 2 5 5 3" xfId="10102"/>
    <cellStyle name="SAPBEXchaText 2 5 6" xfId="10103"/>
    <cellStyle name="SAPBEXchaText 2 5 6 2" xfId="10104"/>
    <cellStyle name="SAPBEXchaText 2 5 7" xfId="10105"/>
    <cellStyle name="SAPBEXchaText 2 6" xfId="10106"/>
    <cellStyle name="SAPBEXchaText 2 6 2" xfId="10107"/>
    <cellStyle name="SAPBEXchaText 2 6 2 2" xfId="10108"/>
    <cellStyle name="SAPBEXchaText 2 6 3" xfId="10109"/>
    <cellStyle name="SAPBEXchaText 2 7" xfId="10110"/>
    <cellStyle name="SAPBEXchaText 2 7 2" xfId="10111"/>
    <cellStyle name="SAPBEXchaText 2 7 2 2" xfId="10112"/>
    <cellStyle name="SAPBEXchaText 2 7 3" xfId="10113"/>
    <cellStyle name="SAPBEXchaText 2 8" xfId="10114"/>
    <cellStyle name="SAPBEXchaText 2 8 2" xfId="10115"/>
    <cellStyle name="SAPBEXchaText 2 8 2 2" xfId="10116"/>
    <cellStyle name="SAPBEXchaText 2 8 3" xfId="10117"/>
    <cellStyle name="SAPBEXchaText 2 9" xfId="10118"/>
    <cellStyle name="SAPBEXchaText 3" xfId="10119"/>
    <cellStyle name="SAPBEXchaText 3 2" xfId="10120"/>
    <cellStyle name="SAPBEXchaText 3 3" xfId="10121"/>
    <cellStyle name="SAPBEXchaText 4" xfId="10122"/>
    <cellStyle name="SAPBEXchaText 5" xfId="10123"/>
    <cellStyle name="SAPBEXchaText 6" xfId="10124"/>
    <cellStyle name="SAPBEXchaText 7" xfId="10125"/>
    <cellStyle name="SAPBEXchaText 7 2" xfId="10126"/>
    <cellStyle name="SAPBEXchaText 7 2 2" xfId="10127"/>
    <cellStyle name="SAPBEXchaText 7 2 2 2" xfId="10128"/>
    <cellStyle name="SAPBEXchaText 7 2 2 2 2" xfId="10129"/>
    <cellStyle name="SAPBEXchaText 7 2 2 3" xfId="10130"/>
    <cellStyle name="SAPBEXchaText 7 2 3" xfId="10131"/>
    <cellStyle name="SAPBEXchaText 7 2 3 2" xfId="10132"/>
    <cellStyle name="SAPBEXchaText 7 2 3 2 2" xfId="10133"/>
    <cellStyle name="SAPBEXchaText 7 2 3 3" xfId="10134"/>
    <cellStyle name="SAPBEXchaText 7 2 4" xfId="10135"/>
    <cellStyle name="SAPBEXchaText 7 2 4 2" xfId="10136"/>
    <cellStyle name="SAPBEXchaText 7 2 4 2 2" xfId="10137"/>
    <cellStyle name="SAPBEXchaText 7 2 4 3" xfId="10138"/>
    <cellStyle name="SAPBEXchaText 7 2 5" xfId="10139"/>
    <cellStyle name="SAPBEXchaText 7 2 5 2" xfId="10140"/>
    <cellStyle name="SAPBEXchaText 7 2 5 2 2" xfId="10141"/>
    <cellStyle name="SAPBEXchaText 7 2 5 3" xfId="10142"/>
    <cellStyle name="SAPBEXchaText 7 2 6" xfId="10143"/>
    <cellStyle name="SAPBEXchaText 7 2 6 2" xfId="10144"/>
    <cellStyle name="SAPBEXchaText 7 2 7" xfId="10145"/>
    <cellStyle name="SAPBEXchaText 7 3" xfId="10146"/>
    <cellStyle name="SAPBEXchaText 7 3 2" xfId="10147"/>
    <cellStyle name="SAPBEXchaText 7 3 2 2" xfId="10148"/>
    <cellStyle name="SAPBEXchaText 7 3 3" xfId="10149"/>
    <cellStyle name="SAPBEXchaText 7 4" xfId="10150"/>
    <cellStyle name="SAPBEXchaText 7 4 2" xfId="10151"/>
    <cellStyle name="SAPBEXchaText 7 4 2 2" xfId="10152"/>
    <cellStyle name="SAPBEXchaText 7 4 3" xfId="10153"/>
    <cellStyle name="SAPBEXchaText 7 5" xfId="10154"/>
    <cellStyle name="SAPBEXchaText 7 5 2" xfId="10155"/>
    <cellStyle name="SAPBEXchaText 7 5 2 2" xfId="10156"/>
    <cellStyle name="SAPBEXchaText 7 5 3" xfId="10157"/>
    <cellStyle name="SAPBEXchaText 7 6" xfId="10158"/>
    <cellStyle name="SAPBEXchaText 7 6 2" xfId="10159"/>
    <cellStyle name="SAPBEXchaText 7 6 2 2" xfId="10160"/>
    <cellStyle name="SAPBEXchaText 7 6 3" xfId="10161"/>
    <cellStyle name="SAPBEXchaText 7 7" xfId="10162"/>
    <cellStyle name="SAPBEXchaText 7 7 2" xfId="10163"/>
    <cellStyle name="SAPBEXchaText 7 8" xfId="10164"/>
    <cellStyle name="SAPBEXchaText 8" xfId="10165"/>
    <cellStyle name="SAPBEXchaText 8 2" xfId="10166"/>
    <cellStyle name="SAPBEXchaText 8 2 2" xfId="10167"/>
    <cellStyle name="SAPBEXchaText 8 3" xfId="10168"/>
    <cellStyle name="SAPBEXchaText_20-газ добыча" xfId="10169"/>
    <cellStyle name="SAPBEXexcBad" xfId="10170"/>
    <cellStyle name="SAPBEXexcBad 2" xfId="10171"/>
    <cellStyle name="SAPBEXexcBad 2 2" xfId="10172"/>
    <cellStyle name="SAPBEXexcBad 3" xfId="10173"/>
    <cellStyle name="SAPBEXexcBad_МАРТ" xfId="10174"/>
    <cellStyle name="SAPBEXexcBad7" xfId="10175"/>
    <cellStyle name="SAPBEXexcBad7 10" xfId="10176"/>
    <cellStyle name="SAPBEXexcBad7 10 2" xfId="10177"/>
    <cellStyle name="SAPBEXexcBad7 10 2 2" xfId="10178"/>
    <cellStyle name="SAPBEXexcBad7 10 3" xfId="10179"/>
    <cellStyle name="SAPBEXexcBad7 11" xfId="10180"/>
    <cellStyle name="SAPBEXexcBad7 11 2" xfId="10181"/>
    <cellStyle name="SAPBEXexcBad7 12" xfId="10182"/>
    <cellStyle name="SAPBEXexcBad7 2" xfId="10183"/>
    <cellStyle name="SAPBEXexcBad7 2 10" xfId="10184"/>
    <cellStyle name="SAPBEXexcBad7 2 2" xfId="10185"/>
    <cellStyle name="SAPBEXexcBad7 2 2 2" xfId="10186"/>
    <cellStyle name="SAPBEXexcBad7 2 2 2 2" xfId="10187"/>
    <cellStyle name="SAPBEXexcBad7 2 2 2 2 2" xfId="10188"/>
    <cellStyle name="SAPBEXexcBad7 2 2 2 2 2 2" xfId="10189"/>
    <cellStyle name="SAPBEXexcBad7 2 2 2 2 3" xfId="10190"/>
    <cellStyle name="SAPBEXexcBad7 2 2 2 3" xfId="10191"/>
    <cellStyle name="SAPBEXexcBad7 2 2 2 3 2" xfId="10192"/>
    <cellStyle name="SAPBEXexcBad7 2 2 2 3 2 2" xfId="10193"/>
    <cellStyle name="SAPBEXexcBad7 2 2 2 3 3" xfId="10194"/>
    <cellStyle name="SAPBEXexcBad7 2 2 2 4" xfId="10195"/>
    <cellStyle name="SAPBEXexcBad7 2 2 2 4 2" xfId="10196"/>
    <cellStyle name="SAPBEXexcBad7 2 2 2 4 2 2" xfId="10197"/>
    <cellStyle name="SAPBEXexcBad7 2 2 2 4 3" xfId="10198"/>
    <cellStyle name="SAPBEXexcBad7 2 2 2 5" xfId="10199"/>
    <cellStyle name="SAPBEXexcBad7 2 2 2 5 2" xfId="10200"/>
    <cellStyle name="SAPBEXexcBad7 2 2 2 5 2 2" xfId="10201"/>
    <cellStyle name="SAPBEXexcBad7 2 2 2 5 3" xfId="10202"/>
    <cellStyle name="SAPBEXexcBad7 2 2 2 6" xfId="10203"/>
    <cellStyle name="SAPBEXexcBad7 2 2 2 6 2" xfId="10204"/>
    <cellStyle name="SAPBEXexcBad7 2 2 2 7" xfId="10205"/>
    <cellStyle name="SAPBEXexcBad7 2 2 3" xfId="10206"/>
    <cellStyle name="SAPBEXexcBad7 2 2 3 2" xfId="10207"/>
    <cellStyle name="SAPBEXexcBad7 2 2 3 2 2" xfId="10208"/>
    <cellStyle name="SAPBEXexcBad7 2 2 3 3" xfId="10209"/>
    <cellStyle name="SAPBEXexcBad7 2 2 4" xfId="10210"/>
    <cellStyle name="SAPBEXexcBad7 2 2 4 2" xfId="10211"/>
    <cellStyle name="SAPBEXexcBad7 2 2 4 2 2" xfId="10212"/>
    <cellStyle name="SAPBEXexcBad7 2 2 4 3" xfId="10213"/>
    <cellStyle name="SAPBEXexcBad7 2 2 5" xfId="10214"/>
    <cellStyle name="SAPBEXexcBad7 2 2 5 2" xfId="10215"/>
    <cellStyle name="SAPBEXexcBad7 2 2 5 2 2" xfId="10216"/>
    <cellStyle name="SAPBEXexcBad7 2 2 5 3" xfId="10217"/>
    <cellStyle name="SAPBEXexcBad7 2 2 6" xfId="10218"/>
    <cellStyle name="SAPBEXexcBad7 2 2 6 2" xfId="10219"/>
    <cellStyle name="SAPBEXexcBad7 2 2 6 2 2" xfId="10220"/>
    <cellStyle name="SAPBEXexcBad7 2 2 6 3" xfId="10221"/>
    <cellStyle name="SAPBEXexcBad7 2 2 7" xfId="10222"/>
    <cellStyle name="SAPBEXexcBad7 2 2 7 2" xfId="10223"/>
    <cellStyle name="SAPBEXexcBad7 2 2 8" xfId="10224"/>
    <cellStyle name="SAPBEXexcBad7 2 3" xfId="10225"/>
    <cellStyle name="SAPBEXexcBad7 2 3 2" xfId="10226"/>
    <cellStyle name="SAPBEXexcBad7 2 3 2 2" xfId="10227"/>
    <cellStyle name="SAPBEXexcBad7 2 3 2 2 2" xfId="10228"/>
    <cellStyle name="SAPBEXexcBad7 2 3 2 3" xfId="10229"/>
    <cellStyle name="SAPBEXexcBad7 2 3 3" xfId="10230"/>
    <cellStyle name="SAPBEXexcBad7 2 3 3 2" xfId="10231"/>
    <cellStyle name="SAPBEXexcBad7 2 3 3 2 2" xfId="10232"/>
    <cellStyle name="SAPBEXexcBad7 2 3 3 3" xfId="10233"/>
    <cellStyle name="SAPBEXexcBad7 2 3 4" xfId="10234"/>
    <cellStyle name="SAPBEXexcBad7 2 3 4 2" xfId="10235"/>
    <cellStyle name="SAPBEXexcBad7 2 3 4 2 2" xfId="10236"/>
    <cellStyle name="SAPBEXexcBad7 2 3 4 3" xfId="10237"/>
    <cellStyle name="SAPBEXexcBad7 2 3 5" xfId="10238"/>
    <cellStyle name="SAPBEXexcBad7 2 3 5 2" xfId="10239"/>
    <cellStyle name="SAPBEXexcBad7 2 3 5 2 2" xfId="10240"/>
    <cellStyle name="SAPBEXexcBad7 2 3 5 3" xfId="10241"/>
    <cellStyle name="SAPBEXexcBad7 2 3 6" xfId="10242"/>
    <cellStyle name="SAPBEXexcBad7 2 3 6 2" xfId="10243"/>
    <cellStyle name="SAPBEXexcBad7 2 3 7" xfId="10244"/>
    <cellStyle name="SAPBEXexcBad7 2 4" xfId="10245"/>
    <cellStyle name="SAPBEXexcBad7 2 4 2" xfId="10246"/>
    <cellStyle name="SAPBEXexcBad7 2 4 2 2" xfId="10247"/>
    <cellStyle name="SAPBEXexcBad7 2 4 3" xfId="10248"/>
    <cellStyle name="SAPBEXexcBad7 2 5" xfId="10249"/>
    <cellStyle name="SAPBEXexcBad7 2 5 2" xfId="10250"/>
    <cellStyle name="SAPBEXexcBad7 2 5 2 2" xfId="10251"/>
    <cellStyle name="SAPBEXexcBad7 2 5 3" xfId="10252"/>
    <cellStyle name="SAPBEXexcBad7 2 6" xfId="10253"/>
    <cellStyle name="SAPBEXexcBad7 2 6 2" xfId="10254"/>
    <cellStyle name="SAPBEXexcBad7 2 6 2 2" xfId="10255"/>
    <cellStyle name="SAPBEXexcBad7 2 6 3" xfId="10256"/>
    <cellStyle name="SAPBEXexcBad7 2 7" xfId="10257"/>
    <cellStyle name="SAPBEXexcBad7 2 7 2" xfId="10258"/>
    <cellStyle name="SAPBEXexcBad7 2 7 2 2" xfId="10259"/>
    <cellStyle name="SAPBEXexcBad7 2 7 3" xfId="10260"/>
    <cellStyle name="SAPBEXexcBad7 2 8" xfId="10261"/>
    <cellStyle name="SAPBEXexcBad7 2 8 2" xfId="10262"/>
    <cellStyle name="SAPBEXexcBad7 2 8 2 2" xfId="10263"/>
    <cellStyle name="SAPBEXexcBad7 2 8 3" xfId="10264"/>
    <cellStyle name="SAPBEXexcBad7 2 9" xfId="10265"/>
    <cellStyle name="SAPBEXexcBad7 2 9 2" xfId="10266"/>
    <cellStyle name="SAPBEXexcBad7 2_МАРТ" xfId="10267"/>
    <cellStyle name="SAPBEXexcBad7 3" xfId="10268"/>
    <cellStyle name="SAPBEXexcBad7 3 2" xfId="10269"/>
    <cellStyle name="SAPBEXexcBad7 3 2 2" xfId="10270"/>
    <cellStyle name="SAPBEXexcBad7 3 2 2 2" xfId="10271"/>
    <cellStyle name="SAPBEXexcBad7 3 2 2 2 2" xfId="10272"/>
    <cellStyle name="SAPBEXexcBad7 3 2 2 2 2 2" xfId="10273"/>
    <cellStyle name="SAPBEXexcBad7 3 2 2 2 3" xfId="10274"/>
    <cellStyle name="SAPBEXexcBad7 3 2 2 3" xfId="10275"/>
    <cellStyle name="SAPBEXexcBad7 3 2 2 3 2" xfId="10276"/>
    <cellStyle name="SAPBEXexcBad7 3 2 2 3 2 2" xfId="10277"/>
    <cellStyle name="SAPBEXexcBad7 3 2 2 3 3" xfId="10278"/>
    <cellStyle name="SAPBEXexcBad7 3 2 2 4" xfId="10279"/>
    <cellStyle name="SAPBEXexcBad7 3 2 2 4 2" xfId="10280"/>
    <cellStyle name="SAPBEXexcBad7 3 2 2 4 2 2" xfId="10281"/>
    <cellStyle name="SAPBEXexcBad7 3 2 2 4 3" xfId="10282"/>
    <cellStyle name="SAPBEXexcBad7 3 2 2 5" xfId="10283"/>
    <cellStyle name="SAPBEXexcBad7 3 2 2 5 2" xfId="10284"/>
    <cellStyle name="SAPBEXexcBad7 3 2 2 6" xfId="10285"/>
    <cellStyle name="SAPBEXexcBad7 3 2 3" xfId="10286"/>
    <cellStyle name="SAPBEXexcBad7 3 2 3 2" xfId="10287"/>
    <cellStyle name="SAPBEXexcBad7 3 2 3 2 2" xfId="10288"/>
    <cellStyle name="SAPBEXexcBad7 3 2 3 3" xfId="10289"/>
    <cellStyle name="SAPBEXexcBad7 3 2 4" xfId="10290"/>
    <cellStyle name="SAPBEXexcBad7 3 2 4 2" xfId="10291"/>
    <cellStyle name="SAPBEXexcBad7 3 2 4 2 2" xfId="10292"/>
    <cellStyle name="SAPBEXexcBad7 3 2 4 3" xfId="10293"/>
    <cellStyle name="SAPBEXexcBad7 3 2 5" xfId="10294"/>
    <cellStyle name="SAPBEXexcBad7 3 2 5 2" xfId="10295"/>
    <cellStyle name="SAPBEXexcBad7 3 2 6" xfId="10296"/>
    <cellStyle name="SAPBEXexcBad7 3 3" xfId="10297"/>
    <cellStyle name="SAPBEXexcBad7 3 3 2" xfId="10298"/>
    <cellStyle name="SAPBEXexcBad7 3 3 2 2" xfId="10299"/>
    <cellStyle name="SAPBEXexcBad7 3 3 2 2 2" xfId="10300"/>
    <cellStyle name="SAPBEXexcBad7 3 3 2 3" xfId="10301"/>
    <cellStyle name="SAPBEXexcBad7 3 3 3" xfId="10302"/>
    <cellStyle name="SAPBEXexcBad7 3 3 3 2" xfId="10303"/>
    <cellStyle name="SAPBEXexcBad7 3 3 3 2 2" xfId="10304"/>
    <cellStyle name="SAPBEXexcBad7 3 3 3 3" xfId="10305"/>
    <cellStyle name="SAPBEXexcBad7 3 3 4" xfId="10306"/>
    <cellStyle name="SAPBEXexcBad7 3 3 4 2" xfId="10307"/>
    <cellStyle name="SAPBEXexcBad7 3 3 4 2 2" xfId="10308"/>
    <cellStyle name="SAPBEXexcBad7 3 3 4 3" xfId="10309"/>
    <cellStyle name="SAPBEXexcBad7 3 3 5" xfId="10310"/>
    <cellStyle name="SAPBEXexcBad7 3 3 5 2" xfId="10311"/>
    <cellStyle name="SAPBEXexcBad7 3 3 6" xfId="10312"/>
    <cellStyle name="SAPBEXexcBad7 3 4" xfId="10313"/>
    <cellStyle name="SAPBEXexcBad7 3 4 2" xfId="10314"/>
    <cellStyle name="SAPBEXexcBad7 3 4 2 2" xfId="10315"/>
    <cellStyle name="SAPBEXexcBad7 3 4 3" xfId="10316"/>
    <cellStyle name="SAPBEXexcBad7 3 5" xfId="10317"/>
    <cellStyle name="SAPBEXexcBad7 3 5 2" xfId="10318"/>
    <cellStyle name="SAPBEXexcBad7 3 5 2 2" xfId="10319"/>
    <cellStyle name="SAPBEXexcBad7 3 5 3" xfId="10320"/>
    <cellStyle name="SAPBEXexcBad7 3 6" xfId="10321"/>
    <cellStyle name="SAPBEXexcBad7 3 6 2" xfId="10322"/>
    <cellStyle name="SAPBEXexcBad7 3 6 2 2" xfId="10323"/>
    <cellStyle name="SAPBEXexcBad7 3 6 3" xfId="10324"/>
    <cellStyle name="SAPBEXexcBad7 3 7" xfId="10325"/>
    <cellStyle name="SAPBEXexcBad7 3 7 2" xfId="10326"/>
    <cellStyle name="SAPBEXexcBad7 3 8" xfId="10327"/>
    <cellStyle name="SAPBEXexcBad7 3_МАРТ" xfId="10328"/>
    <cellStyle name="SAPBEXexcBad7 4" xfId="10329"/>
    <cellStyle name="SAPBEXexcBad7 4 10" xfId="10330"/>
    <cellStyle name="SAPBEXexcBad7 4 2" xfId="10331"/>
    <cellStyle name="SAPBEXexcBad7 4 2 2" xfId="10332"/>
    <cellStyle name="SAPBEXexcBad7 4 2 2 2" xfId="10333"/>
    <cellStyle name="SAPBEXexcBad7 4 2 2 2 2" xfId="10334"/>
    <cellStyle name="SAPBEXexcBad7 4 2 2 3" xfId="10335"/>
    <cellStyle name="SAPBEXexcBad7 4 2 3" xfId="10336"/>
    <cellStyle name="SAPBEXexcBad7 4 2 3 2" xfId="10337"/>
    <cellStyle name="SAPBEXexcBad7 4 2 3 2 2" xfId="10338"/>
    <cellStyle name="SAPBEXexcBad7 4 2 3 3" xfId="10339"/>
    <cellStyle name="SAPBEXexcBad7 4 2 4" xfId="10340"/>
    <cellStyle name="SAPBEXexcBad7 4 2 4 2" xfId="10341"/>
    <cellStyle name="SAPBEXexcBad7 4 2 4 2 2" xfId="10342"/>
    <cellStyle name="SAPBEXexcBad7 4 2 4 3" xfId="10343"/>
    <cellStyle name="SAPBEXexcBad7 4 2 5" xfId="10344"/>
    <cellStyle name="SAPBEXexcBad7 4 2 5 2" xfId="10345"/>
    <cellStyle name="SAPBEXexcBad7 4 2 5 2 2" xfId="10346"/>
    <cellStyle name="SAPBEXexcBad7 4 2 5 3" xfId="10347"/>
    <cellStyle name="SAPBEXexcBad7 4 2 6" xfId="10348"/>
    <cellStyle name="SAPBEXexcBad7 4 2 6 2" xfId="10349"/>
    <cellStyle name="SAPBEXexcBad7 4 2 7" xfId="10350"/>
    <cellStyle name="SAPBEXexcBad7 4 3" xfId="10351"/>
    <cellStyle name="SAPBEXexcBad7 4 3 2" xfId="10352"/>
    <cellStyle name="SAPBEXexcBad7 4 3 2 2" xfId="10353"/>
    <cellStyle name="SAPBEXexcBad7 4 3 3" xfId="10354"/>
    <cellStyle name="SAPBEXexcBad7 4 4" xfId="10355"/>
    <cellStyle name="SAPBEXexcBad7 4 4 2" xfId="10356"/>
    <cellStyle name="SAPBEXexcBad7 4 4 2 2" xfId="10357"/>
    <cellStyle name="SAPBEXexcBad7 4 4 3" xfId="10358"/>
    <cellStyle name="SAPBEXexcBad7 4 5" xfId="10359"/>
    <cellStyle name="SAPBEXexcBad7 4 5 2" xfId="10360"/>
    <cellStyle name="SAPBEXexcBad7 4 5 2 2" xfId="10361"/>
    <cellStyle name="SAPBEXexcBad7 4 5 3" xfId="10362"/>
    <cellStyle name="SAPBEXexcBad7 4 6" xfId="10363"/>
    <cellStyle name="SAPBEXexcBad7 4 6 2" xfId="10364"/>
    <cellStyle name="SAPBEXexcBad7 4 6 2 2" xfId="10365"/>
    <cellStyle name="SAPBEXexcBad7 4 6 3" xfId="10366"/>
    <cellStyle name="SAPBEXexcBad7 4 7" xfId="10367"/>
    <cellStyle name="SAPBEXexcBad7 4 7 2" xfId="10368"/>
    <cellStyle name="SAPBEXexcBad7 4 7 2 2" xfId="10369"/>
    <cellStyle name="SAPBEXexcBad7 4 7 3" xfId="10370"/>
    <cellStyle name="SAPBEXexcBad7 4 8" xfId="10371"/>
    <cellStyle name="SAPBEXexcBad7 4 8 2" xfId="10372"/>
    <cellStyle name="SAPBEXexcBad7 4 8 2 2" xfId="10373"/>
    <cellStyle name="SAPBEXexcBad7 4 8 3" xfId="10374"/>
    <cellStyle name="SAPBEXexcBad7 4 9" xfId="10375"/>
    <cellStyle name="SAPBEXexcBad7 4 9 2" xfId="10376"/>
    <cellStyle name="SAPBEXexcBad7 5" xfId="10377"/>
    <cellStyle name="SAPBEXexcBad7 5 2" xfId="10378"/>
    <cellStyle name="SAPBEXexcBad7 5 2 2" xfId="10379"/>
    <cellStyle name="SAPBEXexcBad7 5 2 2 2" xfId="10380"/>
    <cellStyle name="SAPBEXexcBad7 5 2 3" xfId="10381"/>
    <cellStyle name="SAPBEXexcBad7 5 3" xfId="10382"/>
    <cellStyle name="SAPBEXexcBad7 5 3 2" xfId="10383"/>
    <cellStyle name="SAPBEXexcBad7 5 3 2 2" xfId="10384"/>
    <cellStyle name="SAPBEXexcBad7 5 3 3" xfId="10385"/>
    <cellStyle name="SAPBEXexcBad7 5 4" xfId="10386"/>
    <cellStyle name="SAPBEXexcBad7 5 4 2" xfId="10387"/>
    <cellStyle name="SAPBEXexcBad7 5 4 2 2" xfId="10388"/>
    <cellStyle name="SAPBEXexcBad7 5 4 3" xfId="10389"/>
    <cellStyle name="SAPBEXexcBad7 5 5" xfId="10390"/>
    <cellStyle name="SAPBEXexcBad7 5 5 2" xfId="10391"/>
    <cellStyle name="SAPBEXexcBad7 5 6" xfId="10392"/>
    <cellStyle name="SAPBEXexcBad7 6" xfId="10393"/>
    <cellStyle name="SAPBEXexcBad7 6 2" xfId="10394"/>
    <cellStyle name="SAPBEXexcBad7 6 2 2" xfId="10395"/>
    <cellStyle name="SAPBEXexcBad7 6 2 2 2" xfId="10396"/>
    <cellStyle name="SAPBEXexcBad7 6 2 3" xfId="10397"/>
    <cellStyle name="SAPBEXexcBad7 6 3" xfId="10398"/>
    <cellStyle name="SAPBEXexcBad7 6 3 2" xfId="10399"/>
    <cellStyle name="SAPBEXexcBad7 6 3 2 2" xfId="10400"/>
    <cellStyle name="SAPBEXexcBad7 6 3 3" xfId="10401"/>
    <cellStyle name="SAPBEXexcBad7 6 4" xfId="10402"/>
    <cellStyle name="SAPBEXexcBad7 6 4 2" xfId="10403"/>
    <cellStyle name="SAPBEXexcBad7 6 4 2 2" xfId="10404"/>
    <cellStyle name="SAPBEXexcBad7 6 4 3" xfId="10405"/>
    <cellStyle name="SAPBEXexcBad7 6 5" xfId="10406"/>
    <cellStyle name="SAPBEXexcBad7 6 5 2" xfId="10407"/>
    <cellStyle name="SAPBEXexcBad7 6 6" xfId="10408"/>
    <cellStyle name="SAPBEXexcBad7 7" xfId="10409"/>
    <cellStyle name="SAPBEXexcBad7 7 2" xfId="10410"/>
    <cellStyle name="SAPBEXexcBad7 7 2 2" xfId="10411"/>
    <cellStyle name="SAPBEXexcBad7 7 3" xfId="10412"/>
    <cellStyle name="SAPBEXexcBad7 8" xfId="10413"/>
    <cellStyle name="SAPBEXexcBad7 8 2" xfId="10414"/>
    <cellStyle name="SAPBEXexcBad7 8 2 2" xfId="10415"/>
    <cellStyle name="SAPBEXexcBad7 8 3" xfId="10416"/>
    <cellStyle name="SAPBEXexcBad7 9" xfId="10417"/>
    <cellStyle name="SAPBEXexcBad7 9 2" xfId="10418"/>
    <cellStyle name="SAPBEXexcBad7 9 2 2" xfId="10419"/>
    <cellStyle name="SAPBEXexcBad7 9 3" xfId="10420"/>
    <cellStyle name="SAPBEXexcBad7_МАРТ" xfId="10421"/>
    <cellStyle name="SAPBEXexcBad8" xfId="10422"/>
    <cellStyle name="SAPBEXexcBad8 10" xfId="10423"/>
    <cellStyle name="SAPBEXexcBad8 10 2" xfId="10424"/>
    <cellStyle name="SAPBEXexcBad8 10 2 2" xfId="10425"/>
    <cellStyle name="SAPBEXexcBad8 10 3" xfId="10426"/>
    <cellStyle name="SAPBEXexcBad8 11" xfId="10427"/>
    <cellStyle name="SAPBEXexcBad8 11 2" xfId="10428"/>
    <cellStyle name="SAPBEXexcBad8 12" xfId="10429"/>
    <cellStyle name="SAPBEXexcBad8 2" xfId="10430"/>
    <cellStyle name="SAPBEXexcBad8 2 10" xfId="10431"/>
    <cellStyle name="SAPBEXexcBad8 2 2" xfId="10432"/>
    <cellStyle name="SAPBEXexcBad8 2 2 2" xfId="10433"/>
    <cellStyle name="SAPBEXexcBad8 2 2 2 2" xfId="10434"/>
    <cellStyle name="SAPBEXexcBad8 2 2 2 2 2" xfId="10435"/>
    <cellStyle name="SAPBEXexcBad8 2 2 2 2 2 2" xfId="10436"/>
    <cellStyle name="SAPBEXexcBad8 2 2 2 2 3" xfId="10437"/>
    <cellStyle name="SAPBEXexcBad8 2 2 2 3" xfId="10438"/>
    <cellStyle name="SAPBEXexcBad8 2 2 2 3 2" xfId="10439"/>
    <cellStyle name="SAPBEXexcBad8 2 2 2 3 2 2" xfId="10440"/>
    <cellStyle name="SAPBEXexcBad8 2 2 2 3 3" xfId="10441"/>
    <cellStyle name="SAPBEXexcBad8 2 2 2 4" xfId="10442"/>
    <cellStyle name="SAPBEXexcBad8 2 2 2 4 2" xfId="10443"/>
    <cellStyle name="SAPBEXexcBad8 2 2 2 4 2 2" xfId="10444"/>
    <cellStyle name="SAPBEXexcBad8 2 2 2 4 3" xfId="10445"/>
    <cellStyle name="SAPBEXexcBad8 2 2 2 5" xfId="10446"/>
    <cellStyle name="SAPBEXexcBad8 2 2 2 5 2" xfId="10447"/>
    <cellStyle name="SAPBEXexcBad8 2 2 2 5 2 2" xfId="10448"/>
    <cellStyle name="SAPBEXexcBad8 2 2 2 5 3" xfId="10449"/>
    <cellStyle name="SAPBEXexcBad8 2 2 2 6" xfId="10450"/>
    <cellStyle name="SAPBEXexcBad8 2 2 2 6 2" xfId="10451"/>
    <cellStyle name="SAPBEXexcBad8 2 2 2 7" xfId="10452"/>
    <cellStyle name="SAPBEXexcBad8 2 2 3" xfId="10453"/>
    <cellStyle name="SAPBEXexcBad8 2 2 3 2" xfId="10454"/>
    <cellStyle name="SAPBEXexcBad8 2 2 3 2 2" xfId="10455"/>
    <cellStyle name="SAPBEXexcBad8 2 2 3 3" xfId="10456"/>
    <cellStyle name="SAPBEXexcBad8 2 2 4" xfId="10457"/>
    <cellStyle name="SAPBEXexcBad8 2 2 4 2" xfId="10458"/>
    <cellStyle name="SAPBEXexcBad8 2 2 4 2 2" xfId="10459"/>
    <cellStyle name="SAPBEXexcBad8 2 2 4 3" xfId="10460"/>
    <cellStyle name="SAPBEXexcBad8 2 2 5" xfId="10461"/>
    <cellStyle name="SAPBEXexcBad8 2 2 5 2" xfId="10462"/>
    <cellStyle name="SAPBEXexcBad8 2 2 5 2 2" xfId="10463"/>
    <cellStyle name="SAPBEXexcBad8 2 2 5 3" xfId="10464"/>
    <cellStyle name="SAPBEXexcBad8 2 2 6" xfId="10465"/>
    <cellStyle name="SAPBEXexcBad8 2 2 6 2" xfId="10466"/>
    <cellStyle name="SAPBEXexcBad8 2 2 6 2 2" xfId="10467"/>
    <cellStyle name="SAPBEXexcBad8 2 2 6 3" xfId="10468"/>
    <cellStyle name="SAPBEXexcBad8 2 2 7" xfId="10469"/>
    <cellStyle name="SAPBEXexcBad8 2 2 7 2" xfId="10470"/>
    <cellStyle name="SAPBEXexcBad8 2 2 8" xfId="10471"/>
    <cellStyle name="SAPBEXexcBad8 2 3" xfId="10472"/>
    <cellStyle name="SAPBEXexcBad8 2 3 2" xfId="10473"/>
    <cellStyle name="SAPBEXexcBad8 2 3 2 2" xfId="10474"/>
    <cellStyle name="SAPBEXexcBad8 2 3 2 2 2" xfId="10475"/>
    <cellStyle name="SAPBEXexcBad8 2 3 2 3" xfId="10476"/>
    <cellStyle name="SAPBEXexcBad8 2 3 3" xfId="10477"/>
    <cellStyle name="SAPBEXexcBad8 2 3 3 2" xfId="10478"/>
    <cellStyle name="SAPBEXexcBad8 2 3 3 2 2" xfId="10479"/>
    <cellStyle name="SAPBEXexcBad8 2 3 3 3" xfId="10480"/>
    <cellStyle name="SAPBEXexcBad8 2 3 4" xfId="10481"/>
    <cellStyle name="SAPBEXexcBad8 2 3 4 2" xfId="10482"/>
    <cellStyle name="SAPBEXexcBad8 2 3 4 2 2" xfId="10483"/>
    <cellStyle name="SAPBEXexcBad8 2 3 4 3" xfId="10484"/>
    <cellStyle name="SAPBEXexcBad8 2 3 5" xfId="10485"/>
    <cellStyle name="SAPBEXexcBad8 2 3 5 2" xfId="10486"/>
    <cellStyle name="SAPBEXexcBad8 2 3 5 2 2" xfId="10487"/>
    <cellStyle name="SAPBEXexcBad8 2 3 5 3" xfId="10488"/>
    <cellStyle name="SAPBEXexcBad8 2 3 6" xfId="10489"/>
    <cellStyle name="SAPBEXexcBad8 2 3 6 2" xfId="10490"/>
    <cellStyle name="SAPBEXexcBad8 2 3 7" xfId="10491"/>
    <cellStyle name="SAPBEXexcBad8 2 4" xfId="10492"/>
    <cellStyle name="SAPBEXexcBad8 2 4 2" xfId="10493"/>
    <cellStyle name="SAPBEXexcBad8 2 4 2 2" xfId="10494"/>
    <cellStyle name="SAPBEXexcBad8 2 4 3" xfId="10495"/>
    <cellStyle name="SAPBEXexcBad8 2 5" xfId="10496"/>
    <cellStyle name="SAPBEXexcBad8 2 5 2" xfId="10497"/>
    <cellStyle name="SAPBEXexcBad8 2 5 2 2" xfId="10498"/>
    <cellStyle name="SAPBEXexcBad8 2 5 3" xfId="10499"/>
    <cellStyle name="SAPBEXexcBad8 2 6" xfId="10500"/>
    <cellStyle name="SAPBEXexcBad8 2 6 2" xfId="10501"/>
    <cellStyle name="SAPBEXexcBad8 2 6 2 2" xfId="10502"/>
    <cellStyle name="SAPBEXexcBad8 2 6 3" xfId="10503"/>
    <cellStyle name="SAPBEXexcBad8 2 7" xfId="10504"/>
    <cellStyle name="SAPBEXexcBad8 2 7 2" xfId="10505"/>
    <cellStyle name="SAPBEXexcBad8 2 7 2 2" xfId="10506"/>
    <cellStyle name="SAPBEXexcBad8 2 7 3" xfId="10507"/>
    <cellStyle name="SAPBEXexcBad8 2 8" xfId="10508"/>
    <cellStyle name="SAPBEXexcBad8 2 8 2" xfId="10509"/>
    <cellStyle name="SAPBEXexcBad8 2 8 2 2" xfId="10510"/>
    <cellStyle name="SAPBEXexcBad8 2 8 3" xfId="10511"/>
    <cellStyle name="SAPBEXexcBad8 2 9" xfId="10512"/>
    <cellStyle name="SAPBEXexcBad8 2 9 2" xfId="10513"/>
    <cellStyle name="SAPBEXexcBad8 2_МАРТ" xfId="10514"/>
    <cellStyle name="SAPBEXexcBad8 3" xfId="10515"/>
    <cellStyle name="SAPBEXexcBad8 3 2" xfId="10516"/>
    <cellStyle name="SAPBEXexcBad8 3 2 2" xfId="10517"/>
    <cellStyle name="SAPBEXexcBad8 3 2 2 2" xfId="10518"/>
    <cellStyle name="SAPBEXexcBad8 3 2 2 2 2" xfId="10519"/>
    <cellStyle name="SAPBEXexcBad8 3 2 2 2 2 2" xfId="10520"/>
    <cellStyle name="SAPBEXexcBad8 3 2 2 2 3" xfId="10521"/>
    <cellStyle name="SAPBEXexcBad8 3 2 2 3" xfId="10522"/>
    <cellStyle name="SAPBEXexcBad8 3 2 2 3 2" xfId="10523"/>
    <cellStyle name="SAPBEXexcBad8 3 2 2 3 2 2" xfId="10524"/>
    <cellStyle name="SAPBEXexcBad8 3 2 2 3 3" xfId="10525"/>
    <cellStyle name="SAPBEXexcBad8 3 2 2 4" xfId="10526"/>
    <cellStyle name="SAPBEXexcBad8 3 2 2 4 2" xfId="10527"/>
    <cellStyle name="SAPBEXexcBad8 3 2 2 4 2 2" xfId="10528"/>
    <cellStyle name="SAPBEXexcBad8 3 2 2 4 3" xfId="10529"/>
    <cellStyle name="SAPBEXexcBad8 3 2 2 5" xfId="10530"/>
    <cellStyle name="SAPBEXexcBad8 3 2 2 5 2" xfId="10531"/>
    <cellStyle name="SAPBEXexcBad8 3 2 2 6" xfId="10532"/>
    <cellStyle name="SAPBEXexcBad8 3 2 3" xfId="10533"/>
    <cellStyle name="SAPBEXexcBad8 3 2 3 2" xfId="10534"/>
    <cellStyle name="SAPBEXexcBad8 3 2 3 2 2" xfId="10535"/>
    <cellStyle name="SAPBEXexcBad8 3 2 3 3" xfId="10536"/>
    <cellStyle name="SAPBEXexcBad8 3 2 4" xfId="10537"/>
    <cellStyle name="SAPBEXexcBad8 3 2 4 2" xfId="10538"/>
    <cellStyle name="SAPBEXexcBad8 3 2 4 2 2" xfId="10539"/>
    <cellStyle name="SAPBEXexcBad8 3 2 4 3" xfId="10540"/>
    <cellStyle name="SAPBEXexcBad8 3 2 5" xfId="10541"/>
    <cellStyle name="SAPBEXexcBad8 3 2 5 2" xfId="10542"/>
    <cellStyle name="SAPBEXexcBad8 3 2 6" xfId="10543"/>
    <cellStyle name="SAPBEXexcBad8 3 3" xfId="10544"/>
    <cellStyle name="SAPBEXexcBad8 3 3 2" xfId="10545"/>
    <cellStyle name="SAPBEXexcBad8 3 3 2 2" xfId="10546"/>
    <cellStyle name="SAPBEXexcBad8 3 3 2 2 2" xfId="10547"/>
    <cellStyle name="SAPBEXexcBad8 3 3 2 3" xfId="10548"/>
    <cellStyle name="SAPBEXexcBad8 3 3 3" xfId="10549"/>
    <cellStyle name="SAPBEXexcBad8 3 3 3 2" xfId="10550"/>
    <cellStyle name="SAPBEXexcBad8 3 3 3 2 2" xfId="10551"/>
    <cellStyle name="SAPBEXexcBad8 3 3 3 3" xfId="10552"/>
    <cellStyle name="SAPBEXexcBad8 3 3 4" xfId="10553"/>
    <cellStyle name="SAPBEXexcBad8 3 3 4 2" xfId="10554"/>
    <cellStyle name="SAPBEXexcBad8 3 3 4 2 2" xfId="10555"/>
    <cellStyle name="SAPBEXexcBad8 3 3 4 3" xfId="10556"/>
    <cellStyle name="SAPBEXexcBad8 3 3 5" xfId="10557"/>
    <cellStyle name="SAPBEXexcBad8 3 3 5 2" xfId="10558"/>
    <cellStyle name="SAPBEXexcBad8 3 3 6" xfId="10559"/>
    <cellStyle name="SAPBEXexcBad8 3 4" xfId="10560"/>
    <cellStyle name="SAPBEXexcBad8 3 4 2" xfId="10561"/>
    <cellStyle name="SAPBEXexcBad8 3 4 2 2" xfId="10562"/>
    <cellStyle name="SAPBEXexcBad8 3 4 3" xfId="10563"/>
    <cellStyle name="SAPBEXexcBad8 3 5" xfId="10564"/>
    <cellStyle name="SAPBEXexcBad8 3 5 2" xfId="10565"/>
    <cellStyle name="SAPBEXexcBad8 3 5 2 2" xfId="10566"/>
    <cellStyle name="SAPBEXexcBad8 3 5 3" xfId="10567"/>
    <cellStyle name="SAPBEXexcBad8 3 6" xfId="10568"/>
    <cellStyle name="SAPBEXexcBad8 3 6 2" xfId="10569"/>
    <cellStyle name="SAPBEXexcBad8 3 6 2 2" xfId="10570"/>
    <cellStyle name="SAPBEXexcBad8 3 6 3" xfId="10571"/>
    <cellStyle name="SAPBEXexcBad8 3 7" xfId="10572"/>
    <cellStyle name="SAPBEXexcBad8 3 7 2" xfId="10573"/>
    <cellStyle name="SAPBEXexcBad8 3 8" xfId="10574"/>
    <cellStyle name="SAPBEXexcBad8 3_МАРТ" xfId="10575"/>
    <cellStyle name="SAPBEXexcBad8 4" xfId="10576"/>
    <cellStyle name="SAPBEXexcBad8 4 10" xfId="10577"/>
    <cellStyle name="SAPBEXexcBad8 4 2" xfId="10578"/>
    <cellStyle name="SAPBEXexcBad8 4 2 2" xfId="10579"/>
    <cellStyle name="SAPBEXexcBad8 4 2 2 2" xfId="10580"/>
    <cellStyle name="SAPBEXexcBad8 4 2 2 2 2" xfId="10581"/>
    <cellStyle name="SAPBEXexcBad8 4 2 2 3" xfId="10582"/>
    <cellStyle name="SAPBEXexcBad8 4 2 3" xfId="10583"/>
    <cellStyle name="SAPBEXexcBad8 4 2 3 2" xfId="10584"/>
    <cellStyle name="SAPBEXexcBad8 4 2 3 2 2" xfId="10585"/>
    <cellStyle name="SAPBEXexcBad8 4 2 3 3" xfId="10586"/>
    <cellStyle name="SAPBEXexcBad8 4 2 4" xfId="10587"/>
    <cellStyle name="SAPBEXexcBad8 4 2 4 2" xfId="10588"/>
    <cellStyle name="SAPBEXexcBad8 4 2 4 2 2" xfId="10589"/>
    <cellStyle name="SAPBEXexcBad8 4 2 4 3" xfId="10590"/>
    <cellStyle name="SAPBEXexcBad8 4 2 5" xfId="10591"/>
    <cellStyle name="SAPBEXexcBad8 4 2 5 2" xfId="10592"/>
    <cellStyle name="SAPBEXexcBad8 4 2 5 2 2" xfId="10593"/>
    <cellStyle name="SAPBEXexcBad8 4 2 5 3" xfId="10594"/>
    <cellStyle name="SAPBEXexcBad8 4 2 6" xfId="10595"/>
    <cellStyle name="SAPBEXexcBad8 4 2 6 2" xfId="10596"/>
    <cellStyle name="SAPBEXexcBad8 4 2 7" xfId="10597"/>
    <cellStyle name="SAPBEXexcBad8 4 3" xfId="10598"/>
    <cellStyle name="SAPBEXexcBad8 4 3 2" xfId="10599"/>
    <cellStyle name="SAPBEXexcBad8 4 3 2 2" xfId="10600"/>
    <cellStyle name="SAPBEXexcBad8 4 3 3" xfId="10601"/>
    <cellStyle name="SAPBEXexcBad8 4 4" xfId="10602"/>
    <cellStyle name="SAPBEXexcBad8 4 4 2" xfId="10603"/>
    <cellStyle name="SAPBEXexcBad8 4 4 2 2" xfId="10604"/>
    <cellStyle name="SAPBEXexcBad8 4 4 3" xfId="10605"/>
    <cellStyle name="SAPBEXexcBad8 4 5" xfId="10606"/>
    <cellStyle name="SAPBEXexcBad8 4 5 2" xfId="10607"/>
    <cellStyle name="SAPBEXexcBad8 4 5 2 2" xfId="10608"/>
    <cellStyle name="SAPBEXexcBad8 4 5 3" xfId="10609"/>
    <cellStyle name="SAPBEXexcBad8 4 6" xfId="10610"/>
    <cellStyle name="SAPBEXexcBad8 4 6 2" xfId="10611"/>
    <cellStyle name="SAPBEXexcBad8 4 6 2 2" xfId="10612"/>
    <cellStyle name="SAPBEXexcBad8 4 6 3" xfId="10613"/>
    <cellStyle name="SAPBEXexcBad8 4 7" xfId="10614"/>
    <cellStyle name="SAPBEXexcBad8 4 7 2" xfId="10615"/>
    <cellStyle name="SAPBEXexcBad8 4 7 2 2" xfId="10616"/>
    <cellStyle name="SAPBEXexcBad8 4 7 3" xfId="10617"/>
    <cellStyle name="SAPBEXexcBad8 4 8" xfId="10618"/>
    <cellStyle name="SAPBEXexcBad8 4 8 2" xfId="10619"/>
    <cellStyle name="SAPBEXexcBad8 4 8 2 2" xfId="10620"/>
    <cellStyle name="SAPBEXexcBad8 4 8 3" xfId="10621"/>
    <cellStyle name="SAPBEXexcBad8 4 9" xfId="10622"/>
    <cellStyle name="SAPBEXexcBad8 4 9 2" xfId="10623"/>
    <cellStyle name="SAPBEXexcBad8 5" xfId="10624"/>
    <cellStyle name="SAPBEXexcBad8 5 2" xfId="10625"/>
    <cellStyle name="SAPBEXexcBad8 5 2 2" xfId="10626"/>
    <cellStyle name="SAPBEXexcBad8 5 2 2 2" xfId="10627"/>
    <cellStyle name="SAPBEXexcBad8 5 2 3" xfId="10628"/>
    <cellStyle name="SAPBEXexcBad8 5 3" xfId="10629"/>
    <cellStyle name="SAPBEXexcBad8 5 3 2" xfId="10630"/>
    <cellStyle name="SAPBEXexcBad8 5 3 2 2" xfId="10631"/>
    <cellStyle name="SAPBEXexcBad8 5 3 3" xfId="10632"/>
    <cellStyle name="SAPBEXexcBad8 5 4" xfId="10633"/>
    <cellStyle name="SAPBEXexcBad8 5 4 2" xfId="10634"/>
    <cellStyle name="SAPBEXexcBad8 5 4 2 2" xfId="10635"/>
    <cellStyle name="SAPBEXexcBad8 5 4 3" xfId="10636"/>
    <cellStyle name="SAPBEXexcBad8 5 5" xfId="10637"/>
    <cellStyle name="SAPBEXexcBad8 5 5 2" xfId="10638"/>
    <cellStyle name="SAPBEXexcBad8 5 6" xfId="10639"/>
    <cellStyle name="SAPBEXexcBad8 6" xfId="10640"/>
    <cellStyle name="SAPBEXexcBad8 6 2" xfId="10641"/>
    <cellStyle name="SAPBEXexcBad8 6 2 2" xfId="10642"/>
    <cellStyle name="SAPBEXexcBad8 6 2 2 2" xfId="10643"/>
    <cellStyle name="SAPBEXexcBad8 6 2 3" xfId="10644"/>
    <cellStyle name="SAPBEXexcBad8 6 3" xfId="10645"/>
    <cellStyle name="SAPBEXexcBad8 6 3 2" xfId="10646"/>
    <cellStyle name="SAPBEXexcBad8 6 3 2 2" xfId="10647"/>
    <cellStyle name="SAPBEXexcBad8 6 3 3" xfId="10648"/>
    <cellStyle name="SAPBEXexcBad8 6 4" xfId="10649"/>
    <cellStyle name="SAPBEXexcBad8 6 4 2" xfId="10650"/>
    <cellStyle name="SAPBEXexcBad8 6 4 2 2" xfId="10651"/>
    <cellStyle name="SAPBEXexcBad8 6 4 3" xfId="10652"/>
    <cellStyle name="SAPBEXexcBad8 6 5" xfId="10653"/>
    <cellStyle name="SAPBEXexcBad8 6 5 2" xfId="10654"/>
    <cellStyle name="SAPBEXexcBad8 6 6" xfId="10655"/>
    <cellStyle name="SAPBEXexcBad8 7" xfId="10656"/>
    <cellStyle name="SAPBEXexcBad8 7 2" xfId="10657"/>
    <cellStyle name="SAPBEXexcBad8 7 2 2" xfId="10658"/>
    <cellStyle name="SAPBEXexcBad8 7 3" xfId="10659"/>
    <cellStyle name="SAPBEXexcBad8 8" xfId="10660"/>
    <cellStyle name="SAPBEXexcBad8 8 2" xfId="10661"/>
    <cellStyle name="SAPBEXexcBad8 8 2 2" xfId="10662"/>
    <cellStyle name="SAPBEXexcBad8 8 3" xfId="10663"/>
    <cellStyle name="SAPBEXexcBad8 9" xfId="10664"/>
    <cellStyle name="SAPBEXexcBad8 9 2" xfId="10665"/>
    <cellStyle name="SAPBEXexcBad8 9 2 2" xfId="10666"/>
    <cellStyle name="SAPBEXexcBad8 9 3" xfId="10667"/>
    <cellStyle name="SAPBEXexcBad8_МАРТ" xfId="10668"/>
    <cellStyle name="SAPBEXexcBad9" xfId="10669"/>
    <cellStyle name="SAPBEXexcBad9 10" xfId="10670"/>
    <cellStyle name="SAPBEXexcBad9 10 2" xfId="10671"/>
    <cellStyle name="SAPBEXexcBad9 10 2 2" xfId="10672"/>
    <cellStyle name="SAPBEXexcBad9 10 3" xfId="10673"/>
    <cellStyle name="SAPBEXexcBad9 11" xfId="10674"/>
    <cellStyle name="SAPBEXexcBad9 11 2" xfId="10675"/>
    <cellStyle name="SAPBEXexcBad9 12" xfId="10676"/>
    <cellStyle name="SAPBEXexcBad9 2" xfId="10677"/>
    <cellStyle name="SAPBEXexcBad9 2 10" xfId="10678"/>
    <cellStyle name="SAPBEXexcBad9 2 2" xfId="10679"/>
    <cellStyle name="SAPBEXexcBad9 2 2 2" xfId="10680"/>
    <cellStyle name="SAPBEXexcBad9 2 2 2 2" xfId="10681"/>
    <cellStyle name="SAPBEXexcBad9 2 2 2 2 2" xfId="10682"/>
    <cellStyle name="SAPBEXexcBad9 2 2 2 2 2 2" xfId="10683"/>
    <cellStyle name="SAPBEXexcBad9 2 2 2 2 3" xfId="10684"/>
    <cellStyle name="SAPBEXexcBad9 2 2 2 3" xfId="10685"/>
    <cellStyle name="SAPBEXexcBad9 2 2 2 3 2" xfId="10686"/>
    <cellStyle name="SAPBEXexcBad9 2 2 2 3 2 2" xfId="10687"/>
    <cellStyle name="SAPBEXexcBad9 2 2 2 3 3" xfId="10688"/>
    <cellStyle name="SAPBEXexcBad9 2 2 2 4" xfId="10689"/>
    <cellStyle name="SAPBEXexcBad9 2 2 2 4 2" xfId="10690"/>
    <cellStyle name="SAPBEXexcBad9 2 2 2 4 2 2" xfId="10691"/>
    <cellStyle name="SAPBEXexcBad9 2 2 2 4 3" xfId="10692"/>
    <cellStyle name="SAPBEXexcBad9 2 2 2 5" xfId="10693"/>
    <cellStyle name="SAPBEXexcBad9 2 2 2 5 2" xfId="10694"/>
    <cellStyle name="SAPBEXexcBad9 2 2 2 5 2 2" xfId="10695"/>
    <cellStyle name="SAPBEXexcBad9 2 2 2 5 3" xfId="10696"/>
    <cellStyle name="SAPBEXexcBad9 2 2 2 6" xfId="10697"/>
    <cellStyle name="SAPBEXexcBad9 2 2 2 6 2" xfId="10698"/>
    <cellStyle name="SAPBEXexcBad9 2 2 2 7" xfId="10699"/>
    <cellStyle name="SAPBEXexcBad9 2 2 3" xfId="10700"/>
    <cellStyle name="SAPBEXexcBad9 2 2 3 2" xfId="10701"/>
    <cellStyle name="SAPBEXexcBad9 2 2 3 2 2" xfId="10702"/>
    <cellStyle name="SAPBEXexcBad9 2 2 3 3" xfId="10703"/>
    <cellStyle name="SAPBEXexcBad9 2 2 4" xfId="10704"/>
    <cellStyle name="SAPBEXexcBad9 2 2 4 2" xfId="10705"/>
    <cellStyle name="SAPBEXexcBad9 2 2 4 2 2" xfId="10706"/>
    <cellStyle name="SAPBEXexcBad9 2 2 4 3" xfId="10707"/>
    <cellStyle name="SAPBEXexcBad9 2 2 5" xfId="10708"/>
    <cellStyle name="SAPBEXexcBad9 2 2 5 2" xfId="10709"/>
    <cellStyle name="SAPBEXexcBad9 2 2 5 2 2" xfId="10710"/>
    <cellStyle name="SAPBEXexcBad9 2 2 5 3" xfId="10711"/>
    <cellStyle name="SAPBEXexcBad9 2 2 6" xfId="10712"/>
    <cellStyle name="SAPBEXexcBad9 2 2 6 2" xfId="10713"/>
    <cellStyle name="SAPBEXexcBad9 2 2 6 2 2" xfId="10714"/>
    <cellStyle name="SAPBEXexcBad9 2 2 6 3" xfId="10715"/>
    <cellStyle name="SAPBEXexcBad9 2 2 7" xfId="10716"/>
    <cellStyle name="SAPBEXexcBad9 2 2 7 2" xfId="10717"/>
    <cellStyle name="SAPBEXexcBad9 2 2 8" xfId="10718"/>
    <cellStyle name="SAPBEXexcBad9 2 3" xfId="10719"/>
    <cellStyle name="SAPBEXexcBad9 2 3 2" xfId="10720"/>
    <cellStyle name="SAPBEXexcBad9 2 3 2 2" xfId="10721"/>
    <cellStyle name="SAPBEXexcBad9 2 3 2 2 2" xfId="10722"/>
    <cellStyle name="SAPBEXexcBad9 2 3 2 3" xfId="10723"/>
    <cellStyle name="SAPBEXexcBad9 2 3 3" xfId="10724"/>
    <cellStyle name="SAPBEXexcBad9 2 3 3 2" xfId="10725"/>
    <cellStyle name="SAPBEXexcBad9 2 3 3 2 2" xfId="10726"/>
    <cellStyle name="SAPBEXexcBad9 2 3 3 3" xfId="10727"/>
    <cellStyle name="SAPBEXexcBad9 2 3 4" xfId="10728"/>
    <cellStyle name="SAPBEXexcBad9 2 3 4 2" xfId="10729"/>
    <cellStyle name="SAPBEXexcBad9 2 3 4 2 2" xfId="10730"/>
    <cellStyle name="SAPBEXexcBad9 2 3 4 3" xfId="10731"/>
    <cellStyle name="SAPBEXexcBad9 2 3 5" xfId="10732"/>
    <cellStyle name="SAPBEXexcBad9 2 3 5 2" xfId="10733"/>
    <cellStyle name="SAPBEXexcBad9 2 3 5 2 2" xfId="10734"/>
    <cellStyle name="SAPBEXexcBad9 2 3 5 3" xfId="10735"/>
    <cellStyle name="SAPBEXexcBad9 2 3 6" xfId="10736"/>
    <cellStyle name="SAPBEXexcBad9 2 3 6 2" xfId="10737"/>
    <cellStyle name="SAPBEXexcBad9 2 3 7" xfId="10738"/>
    <cellStyle name="SAPBEXexcBad9 2 4" xfId="10739"/>
    <cellStyle name="SAPBEXexcBad9 2 4 2" xfId="10740"/>
    <cellStyle name="SAPBEXexcBad9 2 4 2 2" xfId="10741"/>
    <cellStyle name="SAPBEXexcBad9 2 4 3" xfId="10742"/>
    <cellStyle name="SAPBEXexcBad9 2 5" xfId="10743"/>
    <cellStyle name="SAPBEXexcBad9 2 5 2" xfId="10744"/>
    <cellStyle name="SAPBEXexcBad9 2 5 2 2" xfId="10745"/>
    <cellStyle name="SAPBEXexcBad9 2 5 3" xfId="10746"/>
    <cellStyle name="SAPBEXexcBad9 2 6" xfId="10747"/>
    <cellStyle name="SAPBEXexcBad9 2 6 2" xfId="10748"/>
    <cellStyle name="SAPBEXexcBad9 2 6 2 2" xfId="10749"/>
    <cellStyle name="SAPBEXexcBad9 2 6 3" xfId="10750"/>
    <cellStyle name="SAPBEXexcBad9 2 7" xfId="10751"/>
    <cellStyle name="SAPBEXexcBad9 2 7 2" xfId="10752"/>
    <cellStyle name="SAPBEXexcBad9 2 7 2 2" xfId="10753"/>
    <cellStyle name="SAPBEXexcBad9 2 7 3" xfId="10754"/>
    <cellStyle name="SAPBEXexcBad9 2 8" xfId="10755"/>
    <cellStyle name="SAPBEXexcBad9 2 8 2" xfId="10756"/>
    <cellStyle name="SAPBEXexcBad9 2 8 2 2" xfId="10757"/>
    <cellStyle name="SAPBEXexcBad9 2 8 3" xfId="10758"/>
    <cellStyle name="SAPBEXexcBad9 2 9" xfId="10759"/>
    <cellStyle name="SAPBEXexcBad9 2 9 2" xfId="10760"/>
    <cellStyle name="SAPBEXexcBad9 2_МАРТ" xfId="10761"/>
    <cellStyle name="SAPBEXexcBad9 3" xfId="10762"/>
    <cellStyle name="SAPBEXexcBad9 3 2" xfId="10763"/>
    <cellStyle name="SAPBEXexcBad9 3 2 2" xfId="10764"/>
    <cellStyle name="SAPBEXexcBad9 3 2 2 2" xfId="10765"/>
    <cellStyle name="SAPBEXexcBad9 3 2 2 2 2" xfId="10766"/>
    <cellStyle name="SAPBEXexcBad9 3 2 2 2 2 2" xfId="10767"/>
    <cellStyle name="SAPBEXexcBad9 3 2 2 2 3" xfId="10768"/>
    <cellStyle name="SAPBEXexcBad9 3 2 2 3" xfId="10769"/>
    <cellStyle name="SAPBEXexcBad9 3 2 2 3 2" xfId="10770"/>
    <cellStyle name="SAPBEXexcBad9 3 2 2 3 2 2" xfId="10771"/>
    <cellStyle name="SAPBEXexcBad9 3 2 2 3 3" xfId="10772"/>
    <cellStyle name="SAPBEXexcBad9 3 2 2 4" xfId="10773"/>
    <cellStyle name="SAPBEXexcBad9 3 2 2 4 2" xfId="10774"/>
    <cellStyle name="SAPBEXexcBad9 3 2 2 4 2 2" xfId="10775"/>
    <cellStyle name="SAPBEXexcBad9 3 2 2 4 3" xfId="10776"/>
    <cellStyle name="SAPBEXexcBad9 3 2 2 5" xfId="10777"/>
    <cellStyle name="SAPBEXexcBad9 3 2 2 5 2" xfId="10778"/>
    <cellStyle name="SAPBEXexcBad9 3 2 2 6" xfId="10779"/>
    <cellStyle name="SAPBEXexcBad9 3 2 3" xfId="10780"/>
    <cellStyle name="SAPBEXexcBad9 3 2 3 2" xfId="10781"/>
    <cellStyle name="SAPBEXexcBad9 3 2 3 2 2" xfId="10782"/>
    <cellStyle name="SAPBEXexcBad9 3 2 3 3" xfId="10783"/>
    <cellStyle name="SAPBEXexcBad9 3 2 4" xfId="10784"/>
    <cellStyle name="SAPBEXexcBad9 3 2 4 2" xfId="10785"/>
    <cellStyle name="SAPBEXexcBad9 3 2 4 2 2" xfId="10786"/>
    <cellStyle name="SAPBEXexcBad9 3 2 4 3" xfId="10787"/>
    <cellStyle name="SAPBEXexcBad9 3 2 5" xfId="10788"/>
    <cellStyle name="SAPBEXexcBad9 3 2 5 2" xfId="10789"/>
    <cellStyle name="SAPBEXexcBad9 3 2 6" xfId="10790"/>
    <cellStyle name="SAPBEXexcBad9 3 3" xfId="10791"/>
    <cellStyle name="SAPBEXexcBad9 3 3 2" xfId="10792"/>
    <cellStyle name="SAPBEXexcBad9 3 3 2 2" xfId="10793"/>
    <cellStyle name="SAPBEXexcBad9 3 3 2 2 2" xfId="10794"/>
    <cellStyle name="SAPBEXexcBad9 3 3 2 3" xfId="10795"/>
    <cellStyle name="SAPBEXexcBad9 3 3 3" xfId="10796"/>
    <cellStyle name="SAPBEXexcBad9 3 3 3 2" xfId="10797"/>
    <cellStyle name="SAPBEXexcBad9 3 3 3 2 2" xfId="10798"/>
    <cellStyle name="SAPBEXexcBad9 3 3 3 3" xfId="10799"/>
    <cellStyle name="SAPBEXexcBad9 3 3 4" xfId="10800"/>
    <cellStyle name="SAPBEXexcBad9 3 3 4 2" xfId="10801"/>
    <cellStyle name="SAPBEXexcBad9 3 3 4 2 2" xfId="10802"/>
    <cellStyle name="SAPBEXexcBad9 3 3 4 3" xfId="10803"/>
    <cellStyle name="SAPBEXexcBad9 3 3 5" xfId="10804"/>
    <cellStyle name="SAPBEXexcBad9 3 3 5 2" xfId="10805"/>
    <cellStyle name="SAPBEXexcBad9 3 3 6" xfId="10806"/>
    <cellStyle name="SAPBEXexcBad9 3 4" xfId="10807"/>
    <cellStyle name="SAPBEXexcBad9 3 4 2" xfId="10808"/>
    <cellStyle name="SAPBEXexcBad9 3 4 2 2" xfId="10809"/>
    <cellStyle name="SAPBEXexcBad9 3 4 3" xfId="10810"/>
    <cellStyle name="SAPBEXexcBad9 3 5" xfId="10811"/>
    <cellStyle name="SAPBEXexcBad9 3 5 2" xfId="10812"/>
    <cellStyle name="SAPBEXexcBad9 3 5 2 2" xfId="10813"/>
    <cellStyle name="SAPBEXexcBad9 3 5 3" xfId="10814"/>
    <cellStyle name="SAPBEXexcBad9 3 6" xfId="10815"/>
    <cellStyle name="SAPBEXexcBad9 3 6 2" xfId="10816"/>
    <cellStyle name="SAPBEXexcBad9 3 6 2 2" xfId="10817"/>
    <cellStyle name="SAPBEXexcBad9 3 6 3" xfId="10818"/>
    <cellStyle name="SAPBEXexcBad9 3 7" xfId="10819"/>
    <cellStyle name="SAPBEXexcBad9 3 7 2" xfId="10820"/>
    <cellStyle name="SAPBEXexcBad9 3 8" xfId="10821"/>
    <cellStyle name="SAPBEXexcBad9 3_МАРТ" xfId="10822"/>
    <cellStyle name="SAPBEXexcBad9 4" xfId="10823"/>
    <cellStyle name="SAPBEXexcBad9 4 10" xfId="10824"/>
    <cellStyle name="SAPBEXexcBad9 4 2" xfId="10825"/>
    <cellStyle name="SAPBEXexcBad9 4 2 2" xfId="10826"/>
    <cellStyle name="SAPBEXexcBad9 4 2 2 2" xfId="10827"/>
    <cellStyle name="SAPBEXexcBad9 4 2 2 2 2" xfId="10828"/>
    <cellStyle name="SAPBEXexcBad9 4 2 2 3" xfId="10829"/>
    <cellStyle name="SAPBEXexcBad9 4 2 3" xfId="10830"/>
    <cellStyle name="SAPBEXexcBad9 4 2 3 2" xfId="10831"/>
    <cellStyle name="SAPBEXexcBad9 4 2 3 2 2" xfId="10832"/>
    <cellStyle name="SAPBEXexcBad9 4 2 3 3" xfId="10833"/>
    <cellStyle name="SAPBEXexcBad9 4 2 4" xfId="10834"/>
    <cellStyle name="SAPBEXexcBad9 4 2 4 2" xfId="10835"/>
    <cellStyle name="SAPBEXexcBad9 4 2 4 2 2" xfId="10836"/>
    <cellStyle name="SAPBEXexcBad9 4 2 4 3" xfId="10837"/>
    <cellStyle name="SAPBEXexcBad9 4 2 5" xfId="10838"/>
    <cellStyle name="SAPBEXexcBad9 4 2 5 2" xfId="10839"/>
    <cellStyle name="SAPBEXexcBad9 4 2 5 2 2" xfId="10840"/>
    <cellStyle name="SAPBEXexcBad9 4 2 5 3" xfId="10841"/>
    <cellStyle name="SAPBEXexcBad9 4 2 6" xfId="10842"/>
    <cellStyle name="SAPBEXexcBad9 4 2 6 2" xfId="10843"/>
    <cellStyle name="SAPBEXexcBad9 4 2 7" xfId="10844"/>
    <cellStyle name="SAPBEXexcBad9 4 3" xfId="10845"/>
    <cellStyle name="SAPBEXexcBad9 4 3 2" xfId="10846"/>
    <cellStyle name="SAPBEXexcBad9 4 3 2 2" xfId="10847"/>
    <cellStyle name="SAPBEXexcBad9 4 3 3" xfId="10848"/>
    <cellStyle name="SAPBEXexcBad9 4 4" xfId="10849"/>
    <cellStyle name="SAPBEXexcBad9 4 4 2" xfId="10850"/>
    <cellStyle name="SAPBEXexcBad9 4 4 2 2" xfId="10851"/>
    <cellStyle name="SAPBEXexcBad9 4 4 3" xfId="10852"/>
    <cellStyle name="SAPBEXexcBad9 4 5" xfId="10853"/>
    <cellStyle name="SAPBEXexcBad9 4 5 2" xfId="10854"/>
    <cellStyle name="SAPBEXexcBad9 4 5 2 2" xfId="10855"/>
    <cellStyle name="SAPBEXexcBad9 4 5 3" xfId="10856"/>
    <cellStyle name="SAPBEXexcBad9 4 6" xfId="10857"/>
    <cellStyle name="SAPBEXexcBad9 4 6 2" xfId="10858"/>
    <cellStyle name="SAPBEXexcBad9 4 6 2 2" xfId="10859"/>
    <cellStyle name="SAPBEXexcBad9 4 6 3" xfId="10860"/>
    <cellStyle name="SAPBEXexcBad9 4 7" xfId="10861"/>
    <cellStyle name="SAPBEXexcBad9 4 7 2" xfId="10862"/>
    <cellStyle name="SAPBEXexcBad9 4 7 2 2" xfId="10863"/>
    <cellStyle name="SAPBEXexcBad9 4 7 3" xfId="10864"/>
    <cellStyle name="SAPBEXexcBad9 4 8" xfId="10865"/>
    <cellStyle name="SAPBEXexcBad9 4 8 2" xfId="10866"/>
    <cellStyle name="SAPBEXexcBad9 4 8 2 2" xfId="10867"/>
    <cellStyle name="SAPBEXexcBad9 4 8 3" xfId="10868"/>
    <cellStyle name="SAPBEXexcBad9 4 9" xfId="10869"/>
    <cellStyle name="SAPBEXexcBad9 4 9 2" xfId="10870"/>
    <cellStyle name="SAPBEXexcBad9 5" xfId="10871"/>
    <cellStyle name="SAPBEXexcBad9 5 2" xfId="10872"/>
    <cellStyle name="SAPBEXexcBad9 5 2 2" xfId="10873"/>
    <cellStyle name="SAPBEXexcBad9 5 2 2 2" xfId="10874"/>
    <cellStyle name="SAPBEXexcBad9 5 2 3" xfId="10875"/>
    <cellStyle name="SAPBEXexcBad9 5 3" xfId="10876"/>
    <cellStyle name="SAPBEXexcBad9 5 3 2" xfId="10877"/>
    <cellStyle name="SAPBEXexcBad9 5 3 2 2" xfId="10878"/>
    <cellStyle name="SAPBEXexcBad9 5 3 3" xfId="10879"/>
    <cellStyle name="SAPBEXexcBad9 5 4" xfId="10880"/>
    <cellStyle name="SAPBEXexcBad9 5 4 2" xfId="10881"/>
    <cellStyle name="SAPBEXexcBad9 5 4 2 2" xfId="10882"/>
    <cellStyle name="SAPBEXexcBad9 5 4 3" xfId="10883"/>
    <cellStyle name="SAPBEXexcBad9 5 5" xfId="10884"/>
    <cellStyle name="SAPBEXexcBad9 5 5 2" xfId="10885"/>
    <cellStyle name="SAPBEXexcBad9 5 6" xfId="10886"/>
    <cellStyle name="SAPBEXexcBad9 6" xfId="10887"/>
    <cellStyle name="SAPBEXexcBad9 6 2" xfId="10888"/>
    <cellStyle name="SAPBEXexcBad9 6 2 2" xfId="10889"/>
    <cellStyle name="SAPBEXexcBad9 6 2 2 2" xfId="10890"/>
    <cellStyle name="SAPBEXexcBad9 6 2 3" xfId="10891"/>
    <cellStyle name="SAPBEXexcBad9 6 3" xfId="10892"/>
    <cellStyle name="SAPBEXexcBad9 6 3 2" xfId="10893"/>
    <cellStyle name="SAPBEXexcBad9 6 3 2 2" xfId="10894"/>
    <cellStyle name="SAPBEXexcBad9 6 3 3" xfId="10895"/>
    <cellStyle name="SAPBEXexcBad9 6 4" xfId="10896"/>
    <cellStyle name="SAPBEXexcBad9 6 4 2" xfId="10897"/>
    <cellStyle name="SAPBEXexcBad9 6 4 2 2" xfId="10898"/>
    <cellStyle name="SAPBEXexcBad9 6 4 3" xfId="10899"/>
    <cellStyle name="SAPBEXexcBad9 6 5" xfId="10900"/>
    <cellStyle name="SAPBEXexcBad9 6 5 2" xfId="10901"/>
    <cellStyle name="SAPBEXexcBad9 6 6" xfId="10902"/>
    <cellStyle name="SAPBEXexcBad9 7" xfId="10903"/>
    <cellStyle name="SAPBEXexcBad9 7 2" xfId="10904"/>
    <cellStyle name="SAPBEXexcBad9 7 2 2" xfId="10905"/>
    <cellStyle name="SAPBEXexcBad9 7 3" xfId="10906"/>
    <cellStyle name="SAPBEXexcBad9 8" xfId="10907"/>
    <cellStyle name="SAPBEXexcBad9 8 2" xfId="10908"/>
    <cellStyle name="SAPBEXexcBad9 8 2 2" xfId="10909"/>
    <cellStyle name="SAPBEXexcBad9 8 3" xfId="10910"/>
    <cellStyle name="SAPBEXexcBad9 9" xfId="10911"/>
    <cellStyle name="SAPBEXexcBad9 9 2" xfId="10912"/>
    <cellStyle name="SAPBEXexcBad9 9 2 2" xfId="10913"/>
    <cellStyle name="SAPBEXexcBad9 9 3" xfId="10914"/>
    <cellStyle name="SAPBEXexcBad9_МАРТ" xfId="10915"/>
    <cellStyle name="SAPBEXexcCritical" xfId="10916"/>
    <cellStyle name="SAPBEXexcCritical 2" xfId="10917"/>
    <cellStyle name="SAPBEXexcCritical 2 2" xfId="10918"/>
    <cellStyle name="SAPBEXexcCritical 3" xfId="10919"/>
    <cellStyle name="SAPBEXexcCritical_МАРТ" xfId="10920"/>
    <cellStyle name="SAPBEXexcCritical4" xfId="10921"/>
    <cellStyle name="SAPBEXexcCritical4 10" xfId="10922"/>
    <cellStyle name="SAPBEXexcCritical4 10 2" xfId="10923"/>
    <cellStyle name="SAPBEXexcCritical4 10 2 2" xfId="10924"/>
    <cellStyle name="SAPBEXexcCritical4 10 3" xfId="10925"/>
    <cellStyle name="SAPBEXexcCritical4 11" xfId="10926"/>
    <cellStyle name="SAPBEXexcCritical4 11 2" xfId="10927"/>
    <cellStyle name="SAPBEXexcCritical4 12" xfId="10928"/>
    <cellStyle name="SAPBEXexcCritical4 2" xfId="10929"/>
    <cellStyle name="SAPBEXexcCritical4 2 10" xfId="10930"/>
    <cellStyle name="SAPBEXexcCritical4 2 2" xfId="10931"/>
    <cellStyle name="SAPBEXexcCritical4 2 2 2" xfId="10932"/>
    <cellStyle name="SAPBEXexcCritical4 2 2 2 2" xfId="10933"/>
    <cellStyle name="SAPBEXexcCritical4 2 2 2 2 2" xfId="10934"/>
    <cellStyle name="SAPBEXexcCritical4 2 2 2 2 2 2" xfId="10935"/>
    <cellStyle name="SAPBEXexcCritical4 2 2 2 2 3" xfId="10936"/>
    <cellStyle name="SAPBEXexcCritical4 2 2 2 3" xfId="10937"/>
    <cellStyle name="SAPBEXexcCritical4 2 2 2 3 2" xfId="10938"/>
    <cellStyle name="SAPBEXexcCritical4 2 2 2 3 2 2" xfId="10939"/>
    <cellStyle name="SAPBEXexcCritical4 2 2 2 3 3" xfId="10940"/>
    <cellStyle name="SAPBEXexcCritical4 2 2 2 4" xfId="10941"/>
    <cellStyle name="SAPBEXexcCritical4 2 2 2 4 2" xfId="10942"/>
    <cellStyle name="SAPBEXexcCritical4 2 2 2 4 2 2" xfId="10943"/>
    <cellStyle name="SAPBEXexcCritical4 2 2 2 4 3" xfId="10944"/>
    <cellStyle name="SAPBEXexcCritical4 2 2 2 5" xfId="10945"/>
    <cellStyle name="SAPBEXexcCritical4 2 2 2 5 2" xfId="10946"/>
    <cellStyle name="SAPBEXexcCritical4 2 2 2 5 2 2" xfId="10947"/>
    <cellStyle name="SAPBEXexcCritical4 2 2 2 5 3" xfId="10948"/>
    <cellStyle name="SAPBEXexcCritical4 2 2 2 6" xfId="10949"/>
    <cellStyle name="SAPBEXexcCritical4 2 2 2 6 2" xfId="10950"/>
    <cellStyle name="SAPBEXexcCritical4 2 2 2 7" xfId="10951"/>
    <cellStyle name="SAPBEXexcCritical4 2 2 3" xfId="10952"/>
    <cellStyle name="SAPBEXexcCritical4 2 2 3 2" xfId="10953"/>
    <cellStyle name="SAPBEXexcCritical4 2 2 3 2 2" xfId="10954"/>
    <cellStyle name="SAPBEXexcCritical4 2 2 3 3" xfId="10955"/>
    <cellStyle name="SAPBEXexcCritical4 2 2 4" xfId="10956"/>
    <cellStyle name="SAPBEXexcCritical4 2 2 4 2" xfId="10957"/>
    <cellStyle name="SAPBEXexcCritical4 2 2 4 2 2" xfId="10958"/>
    <cellStyle name="SAPBEXexcCritical4 2 2 4 3" xfId="10959"/>
    <cellStyle name="SAPBEXexcCritical4 2 2 5" xfId="10960"/>
    <cellStyle name="SAPBEXexcCritical4 2 2 5 2" xfId="10961"/>
    <cellStyle name="SAPBEXexcCritical4 2 2 5 2 2" xfId="10962"/>
    <cellStyle name="SAPBEXexcCritical4 2 2 5 3" xfId="10963"/>
    <cellStyle name="SAPBEXexcCritical4 2 2 6" xfId="10964"/>
    <cellStyle name="SAPBEXexcCritical4 2 2 6 2" xfId="10965"/>
    <cellStyle name="SAPBEXexcCritical4 2 2 6 2 2" xfId="10966"/>
    <cellStyle name="SAPBEXexcCritical4 2 2 6 3" xfId="10967"/>
    <cellStyle name="SAPBEXexcCritical4 2 2 7" xfId="10968"/>
    <cellStyle name="SAPBEXexcCritical4 2 2 7 2" xfId="10969"/>
    <cellStyle name="SAPBEXexcCritical4 2 2 8" xfId="10970"/>
    <cellStyle name="SAPBEXexcCritical4 2 3" xfId="10971"/>
    <cellStyle name="SAPBEXexcCritical4 2 3 2" xfId="10972"/>
    <cellStyle name="SAPBEXexcCritical4 2 3 2 2" xfId="10973"/>
    <cellStyle name="SAPBEXexcCritical4 2 3 2 2 2" xfId="10974"/>
    <cellStyle name="SAPBEXexcCritical4 2 3 2 3" xfId="10975"/>
    <cellStyle name="SAPBEXexcCritical4 2 3 3" xfId="10976"/>
    <cellStyle name="SAPBEXexcCritical4 2 3 3 2" xfId="10977"/>
    <cellStyle name="SAPBEXexcCritical4 2 3 3 2 2" xfId="10978"/>
    <cellStyle name="SAPBEXexcCritical4 2 3 3 3" xfId="10979"/>
    <cellStyle name="SAPBEXexcCritical4 2 3 4" xfId="10980"/>
    <cellStyle name="SAPBEXexcCritical4 2 3 4 2" xfId="10981"/>
    <cellStyle name="SAPBEXexcCritical4 2 3 4 2 2" xfId="10982"/>
    <cellStyle name="SAPBEXexcCritical4 2 3 4 3" xfId="10983"/>
    <cellStyle name="SAPBEXexcCritical4 2 3 5" xfId="10984"/>
    <cellStyle name="SAPBEXexcCritical4 2 3 5 2" xfId="10985"/>
    <cellStyle name="SAPBEXexcCritical4 2 3 5 2 2" xfId="10986"/>
    <cellStyle name="SAPBEXexcCritical4 2 3 5 3" xfId="10987"/>
    <cellStyle name="SAPBEXexcCritical4 2 3 6" xfId="10988"/>
    <cellStyle name="SAPBEXexcCritical4 2 3 6 2" xfId="10989"/>
    <cellStyle name="SAPBEXexcCritical4 2 3 7" xfId="10990"/>
    <cellStyle name="SAPBEXexcCritical4 2 4" xfId="10991"/>
    <cellStyle name="SAPBEXexcCritical4 2 4 2" xfId="10992"/>
    <cellStyle name="SAPBEXexcCritical4 2 4 2 2" xfId="10993"/>
    <cellStyle name="SAPBEXexcCritical4 2 4 3" xfId="10994"/>
    <cellStyle name="SAPBEXexcCritical4 2 5" xfId="10995"/>
    <cellStyle name="SAPBEXexcCritical4 2 5 2" xfId="10996"/>
    <cellStyle name="SAPBEXexcCritical4 2 5 2 2" xfId="10997"/>
    <cellStyle name="SAPBEXexcCritical4 2 5 3" xfId="10998"/>
    <cellStyle name="SAPBEXexcCritical4 2 6" xfId="10999"/>
    <cellStyle name="SAPBEXexcCritical4 2 6 2" xfId="11000"/>
    <cellStyle name="SAPBEXexcCritical4 2 6 2 2" xfId="11001"/>
    <cellStyle name="SAPBEXexcCritical4 2 6 3" xfId="11002"/>
    <cellStyle name="SAPBEXexcCritical4 2 7" xfId="11003"/>
    <cellStyle name="SAPBEXexcCritical4 2 7 2" xfId="11004"/>
    <cellStyle name="SAPBEXexcCritical4 2 7 2 2" xfId="11005"/>
    <cellStyle name="SAPBEXexcCritical4 2 7 3" xfId="11006"/>
    <cellStyle name="SAPBEXexcCritical4 2 8" xfId="11007"/>
    <cellStyle name="SAPBEXexcCritical4 2 8 2" xfId="11008"/>
    <cellStyle name="SAPBEXexcCritical4 2 8 2 2" xfId="11009"/>
    <cellStyle name="SAPBEXexcCritical4 2 8 3" xfId="11010"/>
    <cellStyle name="SAPBEXexcCritical4 2 9" xfId="11011"/>
    <cellStyle name="SAPBEXexcCritical4 2 9 2" xfId="11012"/>
    <cellStyle name="SAPBEXexcCritical4 2_МАРТ" xfId="11013"/>
    <cellStyle name="SAPBEXexcCritical4 3" xfId="11014"/>
    <cellStyle name="SAPBEXexcCritical4 3 2" xfId="11015"/>
    <cellStyle name="SAPBEXexcCritical4 3 2 2" xfId="11016"/>
    <cellStyle name="SAPBEXexcCritical4 3 2 2 2" xfId="11017"/>
    <cellStyle name="SAPBEXexcCritical4 3 2 2 2 2" xfId="11018"/>
    <cellStyle name="SAPBEXexcCritical4 3 2 2 2 2 2" xfId="11019"/>
    <cellStyle name="SAPBEXexcCritical4 3 2 2 2 3" xfId="11020"/>
    <cellStyle name="SAPBEXexcCritical4 3 2 2 3" xfId="11021"/>
    <cellStyle name="SAPBEXexcCritical4 3 2 2 3 2" xfId="11022"/>
    <cellStyle name="SAPBEXexcCritical4 3 2 2 3 2 2" xfId="11023"/>
    <cellStyle name="SAPBEXexcCritical4 3 2 2 3 3" xfId="11024"/>
    <cellStyle name="SAPBEXexcCritical4 3 2 2 4" xfId="11025"/>
    <cellStyle name="SAPBEXexcCritical4 3 2 2 4 2" xfId="11026"/>
    <cellStyle name="SAPBEXexcCritical4 3 2 2 4 2 2" xfId="11027"/>
    <cellStyle name="SAPBEXexcCritical4 3 2 2 4 3" xfId="11028"/>
    <cellStyle name="SAPBEXexcCritical4 3 2 2 5" xfId="11029"/>
    <cellStyle name="SAPBEXexcCritical4 3 2 2 5 2" xfId="11030"/>
    <cellStyle name="SAPBEXexcCritical4 3 2 2 6" xfId="11031"/>
    <cellStyle name="SAPBEXexcCritical4 3 2 3" xfId="11032"/>
    <cellStyle name="SAPBEXexcCritical4 3 2 3 2" xfId="11033"/>
    <cellStyle name="SAPBEXexcCritical4 3 2 3 2 2" xfId="11034"/>
    <cellStyle name="SAPBEXexcCritical4 3 2 3 3" xfId="11035"/>
    <cellStyle name="SAPBEXexcCritical4 3 2 4" xfId="11036"/>
    <cellStyle name="SAPBEXexcCritical4 3 2 4 2" xfId="11037"/>
    <cellStyle name="SAPBEXexcCritical4 3 2 4 2 2" xfId="11038"/>
    <cellStyle name="SAPBEXexcCritical4 3 2 4 3" xfId="11039"/>
    <cellStyle name="SAPBEXexcCritical4 3 2 5" xfId="11040"/>
    <cellStyle name="SAPBEXexcCritical4 3 2 5 2" xfId="11041"/>
    <cellStyle name="SAPBEXexcCritical4 3 2 6" xfId="11042"/>
    <cellStyle name="SAPBEXexcCritical4 3 3" xfId="11043"/>
    <cellStyle name="SAPBEXexcCritical4 3 3 2" xfId="11044"/>
    <cellStyle name="SAPBEXexcCritical4 3 3 2 2" xfId="11045"/>
    <cellStyle name="SAPBEXexcCritical4 3 3 2 2 2" xfId="11046"/>
    <cellStyle name="SAPBEXexcCritical4 3 3 2 3" xfId="11047"/>
    <cellStyle name="SAPBEXexcCritical4 3 3 3" xfId="11048"/>
    <cellStyle name="SAPBEXexcCritical4 3 3 3 2" xfId="11049"/>
    <cellStyle name="SAPBEXexcCritical4 3 3 3 2 2" xfId="11050"/>
    <cellStyle name="SAPBEXexcCritical4 3 3 3 3" xfId="11051"/>
    <cellStyle name="SAPBEXexcCritical4 3 3 4" xfId="11052"/>
    <cellStyle name="SAPBEXexcCritical4 3 3 4 2" xfId="11053"/>
    <cellStyle name="SAPBEXexcCritical4 3 3 4 2 2" xfId="11054"/>
    <cellStyle name="SAPBEXexcCritical4 3 3 4 3" xfId="11055"/>
    <cellStyle name="SAPBEXexcCritical4 3 3 5" xfId="11056"/>
    <cellStyle name="SAPBEXexcCritical4 3 3 5 2" xfId="11057"/>
    <cellStyle name="SAPBEXexcCritical4 3 3 6" xfId="11058"/>
    <cellStyle name="SAPBEXexcCritical4 3 4" xfId="11059"/>
    <cellStyle name="SAPBEXexcCritical4 3 4 2" xfId="11060"/>
    <cellStyle name="SAPBEXexcCritical4 3 4 2 2" xfId="11061"/>
    <cellStyle name="SAPBEXexcCritical4 3 4 3" xfId="11062"/>
    <cellStyle name="SAPBEXexcCritical4 3 5" xfId="11063"/>
    <cellStyle name="SAPBEXexcCritical4 3 5 2" xfId="11064"/>
    <cellStyle name="SAPBEXexcCritical4 3 5 2 2" xfId="11065"/>
    <cellStyle name="SAPBEXexcCritical4 3 5 3" xfId="11066"/>
    <cellStyle name="SAPBEXexcCritical4 3 6" xfId="11067"/>
    <cellStyle name="SAPBEXexcCritical4 3 6 2" xfId="11068"/>
    <cellStyle name="SAPBEXexcCritical4 3 6 2 2" xfId="11069"/>
    <cellStyle name="SAPBEXexcCritical4 3 6 3" xfId="11070"/>
    <cellStyle name="SAPBEXexcCritical4 3 7" xfId="11071"/>
    <cellStyle name="SAPBEXexcCritical4 3 7 2" xfId="11072"/>
    <cellStyle name="SAPBEXexcCritical4 3 8" xfId="11073"/>
    <cellStyle name="SAPBEXexcCritical4 3_МАРТ" xfId="11074"/>
    <cellStyle name="SAPBEXexcCritical4 4" xfId="11075"/>
    <cellStyle name="SAPBEXexcCritical4 4 10" xfId="11076"/>
    <cellStyle name="SAPBEXexcCritical4 4 2" xfId="11077"/>
    <cellStyle name="SAPBEXexcCritical4 4 2 2" xfId="11078"/>
    <cellStyle name="SAPBEXexcCritical4 4 2 2 2" xfId="11079"/>
    <cellStyle name="SAPBEXexcCritical4 4 2 2 2 2" xfId="11080"/>
    <cellStyle name="SAPBEXexcCritical4 4 2 2 3" xfId="11081"/>
    <cellStyle name="SAPBEXexcCritical4 4 2 3" xfId="11082"/>
    <cellStyle name="SAPBEXexcCritical4 4 2 3 2" xfId="11083"/>
    <cellStyle name="SAPBEXexcCritical4 4 2 3 2 2" xfId="11084"/>
    <cellStyle name="SAPBEXexcCritical4 4 2 3 3" xfId="11085"/>
    <cellStyle name="SAPBEXexcCritical4 4 2 4" xfId="11086"/>
    <cellStyle name="SAPBEXexcCritical4 4 2 4 2" xfId="11087"/>
    <cellStyle name="SAPBEXexcCritical4 4 2 4 2 2" xfId="11088"/>
    <cellStyle name="SAPBEXexcCritical4 4 2 4 3" xfId="11089"/>
    <cellStyle name="SAPBEXexcCritical4 4 2 5" xfId="11090"/>
    <cellStyle name="SAPBEXexcCritical4 4 2 5 2" xfId="11091"/>
    <cellStyle name="SAPBEXexcCritical4 4 2 5 2 2" xfId="11092"/>
    <cellStyle name="SAPBEXexcCritical4 4 2 5 3" xfId="11093"/>
    <cellStyle name="SAPBEXexcCritical4 4 2 6" xfId="11094"/>
    <cellStyle name="SAPBEXexcCritical4 4 2 6 2" xfId="11095"/>
    <cellStyle name="SAPBEXexcCritical4 4 2 7" xfId="11096"/>
    <cellStyle name="SAPBEXexcCritical4 4 3" xfId="11097"/>
    <cellStyle name="SAPBEXexcCritical4 4 3 2" xfId="11098"/>
    <cellStyle name="SAPBEXexcCritical4 4 3 2 2" xfId="11099"/>
    <cellStyle name="SAPBEXexcCritical4 4 3 3" xfId="11100"/>
    <cellStyle name="SAPBEXexcCritical4 4 4" xfId="11101"/>
    <cellStyle name="SAPBEXexcCritical4 4 4 2" xfId="11102"/>
    <cellStyle name="SAPBEXexcCritical4 4 4 2 2" xfId="11103"/>
    <cellStyle name="SAPBEXexcCritical4 4 4 3" xfId="11104"/>
    <cellStyle name="SAPBEXexcCritical4 4 5" xfId="11105"/>
    <cellStyle name="SAPBEXexcCritical4 4 5 2" xfId="11106"/>
    <cellStyle name="SAPBEXexcCritical4 4 5 2 2" xfId="11107"/>
    <cellStyle name="SAPBEXexcCritical4 4 5 3" xfId="11108"/>
    <cellStyle name="SAPBEXexcCritical4 4 6" xfId="11109"/>
    <cellStyle name="SAPBEXexcCritical4 4 6 2" xfId="11110"/>
    <cellStyle name="SAPBEXexcCritical4 4 6 2 2" xfId="11111"/>
    <cellStyle name="SAPBEXexcCritical4 4 6 3" xfId="11112"/>
    <cellStyle name="SAPBEXexcCritical4 4 7" xfId="11113"/>
    <cellStyle name="SAPBEXexcCritical4 4 7 2" xfId="11114"/>
    <cellStyle name="SAPBEXexcCritical4 4 7 2 2" xfId="11115"/>
    <cellStyle name="SAPBEXexcCritical4 4 7 3" xfId="11116"/>
    <cellStyle name="SAPBEXexcCritical4 4 8" xfId="11117"/>
    <cellStyle name="SAPBEXexcCritical4 4 8 2" xfId="11118"/>
    <cellStyle name="SAPBEXexcCritical4 4 8 2 2" xfId="11119"/>
    <cellStyle name="SAPBEXexcCritical4 4 8 3" xfId="11120"/>
    <cellStyle name="SAPBEXexcCritical4 4 9" xfId="11121"/>
    <cellStyle name="SAPBEXexcCritical4 4 9 2" xfId="11122"/>
    <cellStyle name="SAPBEXexcCritical4 5" xfId="11123"/>
    <cellStyle name="SAPBEXexcCritical4 5 2" xfId="11124"/>
    <cellStyle name="SAPBEXexcCritical4 5 2 2" xfId="11125"/>
    <cellStyle name="SAPBEXexcCritical4 5 2 2 2" xfId="11126"/>
    <cellStyle name="SAPBEXexcCritical4 5 2 3" xfId="11127"/>
    <cellStyle name="SAPBEXexcCritical4 5 3" xfId="11128"/>
    <cellStyle name="SAPBEXexcCritical4 5 3 2" xfId="11129"/>
    <cellStyle name="SAPBEXexcCritical4 5 3 2 2" xfId="11130"/>
    <cellStyle name="SAPBEXexcCritical4 5 3 3" xfId="11131"/>
    <cellStyle name="SAPBEXexcCritical4 5 4" xfId="11132"/>
    <cellStyle name="SAPBEXexcCritical4 5 4 2" xfId="11133"/>
    <cellStyle name="SAPBEXexcCritical4 5 4 2 2" xfId="11134"/>
    <cellStyle name="SAPBEXexcCritical4 5 4 3" xfId="11135"/>
    <cellStyle name="SAPBEXexcCritical4 5 5" xfId="11136"/>
    <cellStyle name="SAPBEXexcCritical4 5 5 2" xfId="11137"/>
    <cellStyle name="SAPBEXexcCritical4 5 6" xfId="11138"/>
    <cellStyle name="SAPBEXexcCritical4 6" xfId="11139"/>
    <cellStyle name="SAPBEXexcCritical4 6 2" xfId="11140"/>
    <cellStyle name="SAPBEXexcCritical4 6 2 2" xfId="11141"/>
    <cellStyle name="SAPBEXexcCritical4 6 2 2 2" xfId="11142"/>
    <cellStyle name="SAPBEXexcCritical4 6 2 3" xfId="11143"/>
    <cellStyle name="SAPBEXexcCritical4 6 3" xfId="11144"/>
    <cellStyle name="SAPBEXexcCritical4 6 3 2" xfId="11145"/>
    <cellStyle name="SAPBEXexcCritical4 6 3 2 2" xfId="11146"/>
    <cellStyle name="SAPBEXexcCritical4 6 3 3" xfId="11147"/>
    <cellStyle name="SAPBEXexcCritical4 6 4" xfId="11148"/>
    <cellStyle name="SAPBEXexcCritical4 6 4 2" xfId="11149"/>
    <cellStyle name="SAPBEXexcCritical4 6 4 2 2" xfId="11150"/>
    <cellStyle name="SAPBEXexcCritical4 6 4 3" xfId="11151"/>
    <cellStyle name="SAPBEXexcCritical4 6 5" xfId="11152"/>
    <cellStyle name="SAPBEXexcCritical4 6 5 2" xfId="11153"/>
    <cellStyle name="SAPBEXexcCritical4 6 6" xfId="11154"/>
    <cellStyle name="SAPBEXexcCritical4 7" xfId="11155"/>
    <cellStyle name="SAPBEXexcCritical4 7 2" xfId="11156"/>
    <cellStyle name="SAPBEXexcCritical4 7 2 2" xfId="11157"/>
    <cellStyle name="SAPBEXexcCritical4 7 3" xfId="11158"/>
    <cellStyle name="SAPBEXexcCritical4 8" xfId="11159"/>
    <cellStyle name="SAPBEXexcCritical4 8 2" xfId="11160"/>
    <cellStyle name="SAPBEXexcCritical4 8 2 2" xfId="11161"/>
    <cellStyle name="SAPBEXexcCritical4 8 3" xfId="11162"/>
    <cellStyle name="SAPBEXexcCritical4 9" xfId="11163"/>
    <cellStyle name="SAPBEXexcCritical4 9 2" xfId="11164"/>
    <cellStyle name="SAPBEXexcCritical4 9 2 2" xfId="11165"/>
    <cellStyle name="SAPBEXexcCritical4 9 3" xfId="11166"/>
    <cellStyle name="SAPBEXexcCritical4_МАРТ" xfId="11167"/>
    <cellStyle name="SAPBEXexcCritical5" xfId="11168"/>
    <cellStyle name="SAPBEXexcCritical5 10" xfId="11169"/>
    <cellStyle name="SAPBEXexcCritical5 10 2" xfId="11170"/>
    <cellStyle name="SAPBEXexcCritical5 10 2 2" xfId="11171"/>
    <cellStyle name="SAPBEXexcCritical5 10 3" xfId="11172"/>
    <cellStyle name="SAPBEXexcCritical5 11" xfId="11173"/>
    <cellStyle name="SAPBEXexcCritical5 11 2" xfId="11174"/>
    <cellStyle name="SAPBEXexcCritical5 12" xfId="11175"/>
    <cellStyle name="SAPBEXexcCritical5 2" xfId="11176"/>
    <cellStyle name="SAPBEXexcCritical5 2 10" xfId="11177"/>
    <cellStyle name="SAPBEXexcCritical5 2 2" xfId="11178"/>
    <cellStyle name="SAPBEXexcCritical5 2 2 2" xfId="11179"/>
    <cellStyle name="SAPBEXexcCritical5 2 2 2 2" xfId="11180"/>
    <cellStyle name="SAPBEXexcCritical5 2 2 2 2 2" xfId="11181"/>
    <cellStyle name="SAPBEXexcCritical5 2 2 2 2 2 2" xfId="11182"/>
    <cellStyle name="SAPBEXexcCritical5 2 2 2 2 3" xfId="11183"/>
    <cellStyle name="SAPBEXexcCritical5 2 2 2 3" xfId="11184"/>
    <cellStyle name="SAPBEXexcCritical5 2 2 2 3 2" xfId="11185"/>
    <cellStyle name="SAPBEXexcCritical5 2 2 2 3 2 2" xfId="11186"/>
    <cellStyle name="SAPBEXexcCritical5 2 2 2 3 3" xfId="11187"/>
    <cellStyle name="SAPBEXexcCritical5 2 2 2 4" xfId="11188"/>
    <cellStyle name="SAPBEXexcCritical5 2 2 2 4 2" xfId="11189"/>
    <cellStyle name="SAPBEXexcCritical5 2 2 2 4 2 2" xfId="11190"/>
    <cellStyle name="SAPBEXexcCritical5 2 2 2 4 3" xfId="11191"/>
    <cellStyle name="SAPBEXexcCritical5 2 2 2 5" xfId="11192"/>
    <cellStyle name="SAPBEXexcCritical5 2 2 2 5 2" xfId="11193"/>
    <cellStyle name="SAPBEXexcCritical5 2 2 2 5 2 2" xfId="11194"/>
    <cellStyle name="SAPBEXexcCritical5 2 2 2 5 3" xfId="11195"/>
    <cellStyle name="SAPBEXexcCritical5 2 2 2 6" xfId="11196"/>
    <cellStyle name="SAPBEXexcCritical5 2 2 2 6 2" xfId="11197"/>
    <cellStyle name="SAPBEXexcCritical5 2 2 2 7" xfId="11198"/>
    <cellStyle name="SAPBEXexcCritical5 2 2 3" xfId="11199"/>
    <cellStyle name="SAPBEXexcCritical5 2 2 3 2" xfId="11200"/>
    <cellStyle name="SAPBEXexcCritical5 2 2 3 2 2" xfId="11201"/>
    <cellStyle name="SAPBEXexcCritical5 2 2 3 3" xfId="11202"/>
    <cellStyle name="SAPBEXexcCritical5 2 2 4" xfId="11203"/>
    <cellStyle name="SAPBEXexcCritical5 2 2 4 2" xfId="11204"/>
    <cellStyle name="SAPBEXexcCritical5 2 2 4 2 2" xfId="11205"/>
    <cellStyle name="SAPBEXexcCritical5 2 2 4 3" xfId="11206"/>
    <cellStyle name="SAPBEXexcCritical5 2 2 5" xfId="11207"/>
    <cellStyle name="SAPBEXexcCritical5 2 2 5 2" xfId="11208"/>
    <cellStyle name="SAPBEXexcCritical5 2 2 5 2 2" xfId="11209"/>
    <cellStyle name="SAPBEXexcCritical5 2 2 5 3" xfId="11210"/>
    <cellStyle name="SAPBEXexcCritical5 2 2 6" xfId="11211"/>
    <cellStyle name="SAPBEXexcCritical5 2 2 6 2" xfId="11212"/>
    <cellStyle name="SAPBEXexcCritical5 2 2 6 2 2" xfId="11213"/>
    <cellStyle name="SAPBEXexcCritical5 2 2 6 3" xfId="11214"/>
    <cellStyle name="SAPBEXexcCritical5 2 2 7" xfId="11215"/>
    <cellStyle name="SAPBEXexcCritical5 2 2 7 2" xfId="11216"/>
    <cellStyle name="SAPBEXexcCritical5 2 2 8" xfId="11217"/>
    <cellStyle name="SAPBEXexcCritical5 2 3" xfId="11218"/>
    <cellStyle name="SAPBEXexcCritical5 2 3 2" xfId="11219"/>
    <cellStyle name="SAPBEXexcCritical5 2 3 2 2" xfId="11220"/>
    <cellStyle name="SAPBEXexcCritical5 2 3 2 2 2" xfId="11221"/>
    <cellStyle name="SAPBEXexcCritical5 2 3 2 3" xfId="11222"/>
    <cellStyle name="SAPBEXexcCritical5 2 3 3" xfId="11223"/>
    <cellStyle name="SAPBEXexcCritical5 2 3 3 2" xfId="11224"/>
    <cellStyle name="SAPBEXexcCritical5 2 3 3 2 2" xfId="11225"/>
    <cellStyle name="SAPBEXexcCritical5 2 3 3 3" xfId="11226"/>
    <cellStyle name="SAPBEXexcCritical5 2 3 4" xfId="11227"/>
    <cellStyle name="SAPBEXexcCritical5 2 3 4 2" xfId="11228"/>
    <cellStyle name="SAPBEXexcCritical5 2 3 4 2 2" xfId="11229"/>
    <cellStyle name="SAPBEXexcCritical5 2 3 4 3" xfId="11230"/>
    <cellStyle name="SAPBEXexcCritical5 2 3 5" xfId="11231"/>
    <cellStyle name="SAPBEXexcCritical5 2 3 5 2" xfId="11232"/>
    <cellStyle name="SAPBEXexcCritical5 2 3 5 2 2" xfId="11233"/>
    <cellStyle name="SAPBEXexcCritical5 2 3 5 3" xfId="11234"/>
    <cellStyle name="SAPBEXexcCritical5 2 3 6" xfId="11235"/>
    <cellStyle name="SAPBEXexcCritical5 2 3 6 2" xfId="11236"/>
    <cellStyle name="SAPBEXexcCritical5 2 3 7" xfId="11237"/>
    <cellStyle name="SAPBEXexcCritical5 2 4" xfId="11238"/>
    <cellStyle name="SAPBEXexcCritical5 2 4 2" xfId="11239"/>
    <cellStyle name="SAPBEXexcCritical5 2 4 2 2" xfId="11240"/>
    <cellStyle name="SAPBEXexcCritical5 2 4 3" xfId="11241"/>
    <cellStyle name="SAPBEXexcCritical5 2 5" xfId="11242"/>
    <cellStyle name="SAPBEXexcCritical5 2 5 2" xfId="11243"/>
    <cellStyle name="SAPBEXexcCritical5 2 5 2 2" xfId="11244"/>
    <cellStyle name="SAPBEXexcCritical5 2 5 3" xfId="11245"/>
    <cellStyle name="SAPBEXexcCritical5 2 6" xfId="11246"/>
    <cellStyle name="SAPBEXexcCritical5 2 6 2" xfId="11247"/>
    <cellStyle name="SAPBEXexcCritical5 2 6 2 2" xfId="11248"/>
    <cellStyle name="SAPBEXexcCritical5 2 6 3" xfId="11249"/>
    <cellStyle name="SAPBEXexcCritical5 2 7" xfId="11250"/>
    <cellStyle name="SAPBEXexcCritical5 2 7 2" xfId="11251"/>
    <cellStyle name="SAPBEXexcCritical5 2 7 2 2" xfId="11252"/>
    <cellStyle name="SAPBEXexcCritical5 2 7 3" xfId="11253"/>
    <cellStyle name="SAPBEXexcCritical5 2 8" xfId="11254"/>
    <cellStyle name="SAPBEXexcCritical5 2 8 2" xfId="11255"/>
    <cellStyle name="SAPBEXexcCritical5 2 8 2 2" xfId="11256"/>
    <cellStyle name="SAPBEXexcCritical5 2 8 3" xfId="11257"/>
    <cellStyle name="SAPBEXexcCritical5 2 9" xfId="11258"/>
    <cellStyle name="SAPBEXexcCritical5 2 9 2" xfId="11259"/>
    <cellStyle name="SAPBEXexcCritical5 2_МАРТ" xfId="11260"/>
    <cellStyle name="SAPBEXexcCritical5 3" xfId="11261"/>
    <cellStyle name="SAPBEXexcCritical5 3 2" xfId="11262"/>
    <cellStyle name="SAPBEXexcCritical5 3 2 2" xfId="11263"/>
    <cellStyle name="SAPBEXexcCritical5 3 2 2 2" xfId="11264"/>
    <cellStyle name="SAPBEXexcCritical5 3 2 2 2 2" xfId="11265"/>
    <cellStyle name="SAPBEXexcCritical5 3 2 2 2 2 2" xfId="11266"/>
    <cellStyle name="SAPBEXexcCritical5 3 2 2 2 3" xfId="11267"/>
    <cellStyle name="SAPBEXexcCritical5 3 2 2 3" xfId="11268"/>
    <cellStyle name="SAPBEXexcCritical5 3 2 2 3 2" xfId="11269"/>
    <cellStyle name="SAPBEXexcCritical5 3 2 2 3 2 2" xfId="11270"/>
    <cellStyle name="SAPBEXexcCritical5 3 2 2 3 3" xfId="11271"/>
    <cellStyle name="SAPBEXexcCritical5 3 2 2 4" xfId="11272"/>
    <cellStyle name="SAPBEXexcCritical5 3 2 2 4 2" xfId="11273"/>
    <cellStyle name="SAPBEXexcCritical5 3 2 2 4 2 2" xfId="11274"/>
    <cellStyle name="SAPBEXexcCritical5 3 2 2 4 3" xfId="11275"/>
    <cellStyle name="SAPBEXexcCritical5 3 2 2 5" xfId="11276"/>
    <cellStyle name="SAPBEXexcCritical5 3 2 2 5 2" xfId="11277"/>
    <cellStyle name="SAPBEXexcCritical5 3 2 2 6" xfId="11278"/>
    <cellStyle name="SAPBEXexcCritical5 3 2 3" xfId="11279"/>
    <cellStyle name="SAPBEXexcCritical5 3 2 3 2" xfId="11280"/>
    <cellStyle name="SAPBEXexcCritical5 3 2 3 2 2" xfId="11281"/>
    <cellStyle name="SAPBEXexcCritical5 3 2 3 3" xfId="11282"/>
    <cellStyle name="SAPBEXexcCritical5 3 2 4" xfId="11283"/>
    <cellStyle name="SAPBEXexcCritical5 3 2 4 2" xfId="11284"/>
    <cellStyle name="SAPBEXexcCritical5 3 2 4 2 2" xfId="11285"/>
    <cellStyle name="SAPBEXexcCritical5 3 2 4 3" xfId="11286"/>
    <cellStyle name="SAPBEXexcCritical5 3 2 5" xfId="11287"/>
    <cellStyle name="SAPBEXexcCritical5 3 2 5 2" xfId="11288"/>
    <cellStyle name="SAPBEXexcCritical5 3 2 6" xfId="11289"/>
    <cellStyle name="SAPBEXexcCritical5 3 3" xfId="11290"/>
    <cellStyle name="SAPBEXexcCritical5 3 3 2" xfId="11291"/>
    <cellStyle name="SAPBEXexcCritical5 3 3 2 2" xfId="11292"/>
    <cellStyle name="SAPBEXexcCritical5 3 3 2 2 2" xfId="11293"/>
    <cellStyle name="SAPBEXexcCritical5 3 3 2 3" xfId="11294"/>
    <cellStyle name="SAPBEXexcCritical5 3 3 3" xfId="11295"/>
    <cellStyle name="SAPBEXexcCritical5 3 3 3 2" xfId="11296"/>
    <cellStyle name="SAPBEXexcCritical5 3 3 3 2 2" xfId="11297"/>
    <cellStyle name="SAPBEXexcCritical5 3 3 3 3" xfId="11298"/>
    <cellStyle name="SAPBEXexcCritical5 3 3 4" xfId="11299"/>
    <cellStyle name="SAPBEXexcCritical5 3 3 4 2" xfId="11300"/>
    <cellStyle name="SAPBEXexcCritical5 3 3 4 2 2" xfId="11301"/>
    <cellStyle name="SAPBEXexcCritical5 3 3 4 3" xfId="11302"/>
    <cellStyle name="SAPBEXexcCritical5 3 3 5" xfId="11303"/>
    <cellStyle name="SAPBEXexcCritical5 3 3 5 2" xfId="11304"/>
    <cellStyle name="SAPBEXexcCritical5 3 3 6" xfId="11305"/>
    <cellStyle name="SAPBEXexcCritical5 3 4" xfId="11306"/>
    <cellStyle name="SAPBEXexcCritical5 3 4 2" xfId="11307"/>
    <cellStyle name="SAPBEXexcCritical5 3 4 2 2" xfId="11308"/>
    <cellStyle name="SAPBEXexcCritical5 3 4 3" xfId="11309"/>
    <cellStyle name="SAPBEXexcCritical5 3 5" xfId="11310"/>
    <cellStyle name="SAPBEXexcCritical5 3 5 2" xfId="11311"/>
    <cellStyle name="SAPBEXexcCritical5 3 5 2 2" xfId="11312"/>
    <cellStyle name="SAPBEXexcCritical5 3 5 3" xfId="11313"/>
    <cellStyle name="SAPBEXexcCritical5 3 6" xfId="11314"/>
    <cellStyle name="SAPBEXexcCritical5 3 6 2" xfId="11315"/>
    <cellStyle name="SAPBEXexcCritical5 3 6 2 2" xfId="11316"/>
    <cellStyle name="SAPBEXexcCritical5 3 6 3" xfId="11317"/>
    <cellStyle name="SAPBEXexcCritical5 3 7" xfId="11318"/>
    <cellStyle name="SAPBEXexcCritical5 3 7 2" xfId="11319"/>
    <cellStyle name="SAPBEXexcCritical5 3 8" xfId="11320"/>
    <cellStyle name="SAPBEXexcCritical5 3_МАРТ" xfId="11321"/>
    <cellStyle name="SAPBEXexcCritical5 4" xfId="11322"/>
    <cellStyle name="SAPBEXexcCritical5 4 10" xfId="11323"/>
    <cellStyle name="SAPBEXexcCritical5 4 2" xfId="11324"/>
    <cellStyle name="SAPBEXexcCritical5 4 2 2" xfId="11325"/>
    <cellStyle name="SAPBEXexcCritical5 4 2 2 2" xfId="11326"/>
    <cellStyle name="SAPBEXexcCritical5 4 2 2 2 2" xfId="11327"/>
    <cellStyle name="SAPBEXexcCritical5 4 2 2 3" xfId="11328"/>
    <cellStyle name="SAPBEXexcCritical5 4 2 3" xfId="11329"/>
    <cellStyle name="SAPBEXexcCritical5 4 2 3 2" xfId="11330"/>
    <cellStyle name="SAPBEXexcCritical5 4 2 3 2 2" xfId="11331"/>
    <cellStyle name="SAPBEXexcCritical5 4 2 3 3" xfId="11332"/>
    <cellStyle name="SAPBEXexcCritical5 4 2 4" xfId="11333"/>
    <cellStyle name="SAPBEXexcCritical5 4 2 4 2" xfId="11334"/>
    <cellStyle name="SAPBEXexcCritical5 4 2 4 2 2" xfId="11335"/>
    <cellStyle name="SAPBEXexcCritical5 4 2 4 3" xfId="11336"/>
    <cellStyle name="SAPBEXexcCritical5 4 2 5" xfId="11337"/>
    <cellStyle name="SAPBEXexcCritical5 4 2 5 2" xfId="11338"/>
    <cellStyle name="SAPBEXexcCritical5 4 2 5 2 2" xfId="11339"/>
    <cellStyle name="SAPBEXexcCritical5 4 2 5 3" xfId="11340"/>
    <cellStyle name="SAPBEXexcCritical5 4 2 6" xfId="11341"/>
    <cellStyle name="SAPBEXexcCritical5 4 2 6 2" xfId="11342"/>
    <cellStyle name="SAPBEXexcCritical5 4 2 7" xfId="11343"/>
    <cellStyle name="SAPBEXexcCritical5 4 3" xfId="11344"/>
    <cellStyle name="SAPBEXexcCritical5 4 3 2" xfId="11345"/>
    <cellStyle name="SAPBEXexcCritical5 4 3 2 2" xfId="11346"/>
    <cellStyle name="SAPBEXexcCritical5 4 3 3" xfId="11347"/>
    <cellStyle name="SAPBEXexcCritical5 4 4" xfId="11348"/>
    <cellStyle name="SAPBEXexcCritical5 4 4 2" xfId="11349"/>
    <cellStyle name="SAPBEXexcCritical5 4 4 2 2" xfId="11350"/>
    <cellStyle name="SAPBEXexcCritical5 4 4 3" xfId="11351"/>
    <cellStyle name="SAPBEXexcCritical5 4 5" xfId="11352"/>
    <cellStyle name="SAPBEXexcCritical5 4 5 2" xfId="11353"/>
    <cellStyle name="SAPBEXexcCritical5 4 5 2 2" xfId="11354"/>
    <cellStyle name="SAPBEXexcCritical5 4 5 3" xfId="11355"/>
    <cellStyle name="SAPBEXexcCritical5 4 6" xfId="11356"/>
    <cellStyle name="SAPBEXexcCritical5 4 6 2" xfId="11357"/>
    <cellStyle name="SAPBEXexcCritical5 4 6 2 2" xfId="11358"/>
    <cellStyle name="SAPBEXexcCritical5 4 6 3" xfId="11359"/>
    <cellStyle name="SAPBEXexcCritical5 4 7" xfId="11360"/>
    <cellStyle name="SAPBEXexcCritical5 4 7 2" xfId="11361"/>
    <cellStyle name="SAPBEXexcCritical5 4 7 2 2" xfId="11362"/>
    <cellStyle name="SAPBEXexcCritical5 4 7 3" xfId="11363"/>
    <cellStyle name="SAPBEXexcCritical5 4 8" xfId="11364"/>
    <cellStyle name="SAPBEXexcCritical5 4 8 2" xfId="11365"/>
    <cellStyle name="SAPBEXexcCritical5 4 8 2 2" xfId="11366"/>
    <cellStyle name="SAPBEXexcCritical5 4 8 3" xfId="11367"/>
    <cellStyle name="SAPBEXexcCritical5 4 9" xfId="11368"/>
    <cellStyle name="SAPBEXexcCritical5 4 9 2" xfId="11369"/>
    <cellStyle name="SAPBEXexcCritical5 5" xfId="11370"/>
    <cellStyle name="SAPBEXexcCritical5 5 2" xfId="11371"/>
    <cellStyle name="SAPBEXexcCritical5 5 2 2" xfId="11372"/>
    <cellStyle name="SAPBEXexcCritical5 5 2 2 2" xfId="11373"/>
    <cellStyle name="SAPBEXexcCritical5 5 2 3" xfId="11374"/>
    <cellStyle name="SAPBEXexcCritical5 5 3" xfId="11375"/>
    <cellStyle name="SAPBEXexcCritical5 5 3 2" xfId="11376"/>
    <cellStyle name="SAPBEXexcCritical5 5 3 2 2" xfId="11377"/>
    <cellStyle name="SAPBEXexcCritical5 5 3 3" xfId="11378"/>
    <cellStyle name="SAPBEXexcCritical5 5 4" xfId="11379"/>
    <cellStyle name="SAPBEXexcCritical5 5 4 2" xfId="11380"/>
    <cellStyle name="SAPBEXexcCritical5 5 4 2 2" xfId="11381"/>
    <cellStyle name="SAPBEXexcCritical5 5 4 3" xfId="11382"/>
    <cellStyle name="SAPBEXexcCritical5 5 5" xfId="11383"/>
    <cellStyle name="SAPBEXexcCritical5 5 5 2" xfId="11384"/>
    <cellStyle name="SAPBEXexcCritical5 5 6" xfId="11385"/>
    <cellStyle name="SAPBEXexcCritical5 6" xfId="11386"/>
    <cellStyle name="SAPBEXexcCritical5 6 2" xfId="11387"/>
    <cellStyle name="SAPBEXexcCritical5 6 2 2" xfId="11388"/>
    <cellStyle name="SAPBEXexcCritical5 6 2 2 2" xfId="11389"/>
    <cellStyle name="SAPBEXexcCritical5 6 2 3" xfId="11390"/>
    <cellStyle name="SAPBEXexcCritical5 6 3" xfId="11391"/>
    <cellStyle name="SAPBEXexcCritical5 6 3 2" xfId="11392"/>
    <cellStyle name="SAPBEXexcCritical5 6 3 2 2" xfId="11393"/>
    <cellStyle name="SAPBEXexcCritical5 6 3 3" xfId="11394"/>
    <cellStyle name="SAPBEXexcCritical5 6 4" xfId="11395"/>
    <cellStyle name="SAPBEXexcCritical5 6 4 2" xfId="11396"/>
    <cellStyle name="SAPBEXexcCritical5 6 4 2 2" xfId="11397"/>
    <cellStyle name="SAPBEXexcCritical5 6 4 3" xfId="11398"/>
    <cellStyle name="SAPBEXexcCritical5 6 5" xfId="11399"/>
    <cellStyle name="SAPBEXexcCritical5 6 5 2" xfId="11400"/>
    <cellStyle name="SAPBEXexcCritical5 6 6" xfId="11401"/>
    <cellStyle name="SAPBEXexcCritical5 7" xfId="11402"/>
    <cellStyle name="SAPBEXexcCritical5 7 2" xfId="11403"/>
    <cellStyle name="SAPBEXexcCritical5 7 2 2" xfId="11404"/>
    <cellStyle name="SAPBEXexcCritical5 7 3" xfId="11405"/>
    <cellStyle name="SAPBEXexcCritical5 8" xfId="11406"/>
    <cellStyle name="SAPBEXexcCritical5 8 2" xfId="11407"/>
    <cellStyle name="SAPBEXexcCritical5 8 2 2" xfId="11408"/>
    <cellStyle name="SAPBEXexcCritical5 8 3" xfId="11409"/>
    <cellStyle name="SAPBEXexcCritical5 9" xfId="11410"/>
    <cellStyle name="SAPBEXexcCritical5 9 2" xfId="11411"/>
    <cellStyle name="SAPBEXexcCritical5 9 2 2" xfId="11412"/>
    <cellStyle name="SAPBEXexcCritical5 9 3" xfId="11413"/>
    <cellStyle name="SAPBEXexcCritical5_МАРТ" xfId="11414"/>
    <cellStyle name="SAPBEXexcCritical6" xfId="11415"/>
    <cellStyle name="SAPBEXexcCritical6 10" xfId="11416"/>
    <cellStyle name="SAPBEXexcCritical6 10 2" xfId="11417"/>
    <cellStyle name="SAPBEXexcCritical6 10 2 2" xfId="11418"/>
    <cellStyle name="SAPBEXexcCritical6 10 3" xfId="11419"/>
    <cellStyle name="SAPBEXexcCritical6 11" xfId="11420"/>
    <cellStyle name="SAPBEXexcCritical6 11 2" xfId="11421"/>
    <cellStyle name="SAPBEXexcCritical6 12" xfId="11422"/>
    <cellStyle name="SAPBEXexcCritical6 2" xfId="11423"/>
    <cellStyle name="SAPBEXexcCritical6 2 10" xfId="11424"/>
    <cellStyle name="SAPBEXexcCritical6 2 2" xfId="11425"/>
    <cellStyle name="SAPBEXexcCritical6 2 2 2" xfId="11426"/>
    <cellStyle name="SAPBEXexcCritical6 2 2 2 2" xfId="11427"/>
    <cellStyle name="SAPBEXexcCritical6 2 2 2 2 2" xfId="11428"/>
    <cellStyle name="SAPBEXexcCritical6 2 2 2 2 2 2" xfId="11429"/>
    <cellStyle name="SAPBEXexcCritical6 2 2 2 2 3" xfId="11430"/>
    <cellStyle name="SAPBEXexcCritical6 2 2 2 3" xfId="11431"/>
    <cellStyle name="SAPBEXexcCritical6 2 2 2 3 2" xfId="11432"/>
    <cellStyle name="SAPBEXexcCritical6 2 2 2 3 2 2" xfId="11433"/>
    <cellStyle name="SAPBEXexcCritical6 2 2 2 3 3" xfId="11434"/>
    <cellStyle name="SAPBEXexcCritical6 2 2 2 4" xfId="11435"/>
    <cellStyle name="SAPBEXexcCritical6 2 2 2 4 2" xfId="11436"/>
    <cellStyle name="SAPBEXexcCritical6 2 2 2 4 2 2" xfId="11437"/>
    <cellStyle name="SAPBEXexcCritical6 2 2 2 4 3" xfId="11438"/>
    <cellStyle name="SAPBEXexcCritical6 2 2 2 5" xfId="11439"/>
    <cellStyle name="SAPBEXexcCritical6 2 2 2 5 2" xfId="11440"/>
    <cellStyle name="SAPBEXexcCritical6 2 2 2 5 2 2" xfId="11441"/>
    <cellStyle name="SAPBEXexcCritical6 2 2 2 5 3" xfId="11442"/>
    <cellStyle name="SAPBEXexcCritical6 2 2 2 6" xfId="11443"/>
    <cellStyle name="SAPBEXexcCritical6 2 2 2 6 2" xfId="11444"/>
    <cellStyle name="SAPBEXexcCritical6 2 2 2 7" xfId="11445"/>
    <cellStyle name="SAPBEXexcCritical6 2 2 3" xfId="11446"/>
    <cellStyle name="SAPBEXexcCritical6 2 2 3 2" xfId="11447"/>
    <cellStyle name="SAPBEXexcCritical6 2 2 3 2 2" xfId="11448"/>
    <cellStyle name="SAPBEXexcCritical6 2 2 3 3" xfId="11449"/>
    <cellStyle name="SAPBEXexcCritical6 2 2 4" xfId="11450"/>
    <cellStyle name="SAPBEXexcCritical6 2 2 4 2" xfId="11451"/>
    <cellStyle name="SAPBEXexcCritical6 2 2 4 2 2" xfId="11452"/>
    <cellStyle name="SAPBEXexcCritical6 2 2 4 3" xfId="11453"/>
    <cellStyle name="SAPBEXexcCritical6 2 2 5" xfId="11454"/>
    <cellStyle name="SAPBEXexcCritical6 2 2 5 2" xfId="11455"/>
    <cellStyle name="SAPBEXexcCritical6 2 2 5 2 2" xfId="11456"/>
    <cellStyle name="SAPBEXexcCritical6 2 2 5 3" xfId="11457"/>
    <cellStyle name="SAPBEXexcCritical6 2 2 6" xfId="11458"/>
    <cellStyle name="SAPBEXexcCritical6 2 2 6 2" xfId="11459"/>
    <cellStyle name="SAPBEXexcCritical6 2 2 6 2 2" xfId="11460"/>
    <cellStyle name="SAPBEXexcCritical6 2 2 6 3" xfId="11461"/>
    <cellStyle name="SAPBEXexcCritical6 2 2 7" xfId="11462"/>
    <cellStyle name="SAPBEXexcCritical6 2 2 7 2" xfId="11463"/>
    <cellStyle name="SAPBEXexcCritical6 2 2 8" xfId="11464"/>
    <cellStyle name="SAPBEXexcCritical6 2 3" xfId="11465"/>
    <cellStyle name="SAPBEXexcCritical6 2 3 2" xfId="11466"/>
    <cellStyle name="SAPBEXexcCritical6 2 3 2 2" xfId="11467"/>
    <cellStyle name="SAPBEXexcCritical6 2 3 2 2 2" xfId="11468"/>
    <cellStyle name="SAPBEXexcCritical6 2 3 2 3" xfId="11469"/>
    <cellStyle name="SAPBEXexcCritical6 2 3 3" xfId="11470"/>
    <cellStyle name="SAPBEXexcCritical6 2 3 3 2" xfId="11471"/>
    <cellStyle name="SAPBEXexcCritical6 2 3 3 2 2" xfId="11472"/>
    <cellStyle name="SAPBEXexcCritical6 2 3 3 3" xfId="11473"/>
    <cellStyle name="SAPBEXexcCritical6 2 3 4" xfId="11474"/>
    <cellStyle name="SAPBEXexcCritical6 2 3 4 2" xfId="11475"/>
    <cellStyle name="SAPBEXexcCritical6 2 3 4 2 2" xfId="11476"/>
    <cellStyle name="SAPBEXexcCritical6 2 3 4 3" xfId="11477"/>
    <cellStyle name="SAPBEXexcCritical6 2 3 5" xfId="11478"/>
    <cellStyle name="SAPBEXexcCritical6 2 3 5 2" xfId="11479"/>
    <cellStyle name="SAPBEXexcCritical6 2 3 5 2 2" xfId="11480"/>
    <cellStyle name="SAPBEXexcCritical6 2 3 5 3" xfId="11481"/>
    <cellStyle name="SAPBEXexcCritical6 2 3 6" xfId="11482"/>
    <cellStyle name="SAPBEXexcCritical6 2 3 6 2" xfId="11483"/>
    <cellStyle name="SAPBEXexcCritical6 2 3 7" xfId="11484"/>
    <cellStyle name="SAPBEXexcCritical6 2 4" xfId="11485"/>
    <cellStyle name="SAPBEXexcCritical6 2 4 2" xfId="11486"/>
    <cellStyle name="SAPBEXexcCritical6 2 4 2 2" xfId="11487"/>
    <cellStyle name="SAPBEXexcCritical6 2 4 3" xfId="11488"/>
    <cellStyle name="SAPBEXexcCritical6 2 5" xfId="11489"/>
    <cellStyle name="SAPBEXexcCritical6 2 5 2" xfId="11490"/>
    <cellStyle name="SAPBEXexcCritical6 2 5 2 2" xfId="11491"/>
    <cellStyle name="SAPBEXexcCritical6 2 5 3" xfId="11492"/>
    <cellStyle name="SAPBEXexcCritical6 2 6" xfId="11493"/>
    <cellStyle name="SAPBEXexcCritical6 2 6 2" xfId="11494"/>
    <cellStyle name="SAPBEXexcCritical6 2 6 2 2" xfId="11495"/>
    <cellStyle name="SAPBEXexcCritical6 2 6 3" xfId="11496"/>
    <cellStyle name="SAPBEXexcCritical6 2 7" xfId="11497"/>
    <cellStyle name="SAPBEXexcCritical6 2 7 2" xfId="11498"/>
    <cellStyle name="SAPBEXexcCritical6 2 7 2 2" xfId="11499"/>
    <cellStyle name="SAPBEXexcCritical6 2 7 3" xfId="11500"/>
    <cellStyle name="SAPBEXexcCritical6 2 8" xfId="11501"/>
    <cellStyle name="SAPBEXexcCritical6 2 8 2" xfId="11502"/>
    <cellStyle name="SAPBEXexcCritical6 2 8 2 2" xfId="11503"/>
    <cellStyle name="SAPBEXexcCritical6 2 8 3" xfId="11504"/>
    <cellStyle name="SAPBEXexcCritical6 2 9" xfId="11505"/>
    <cellStyle name="SAPBEXexcCritical6 2 9 2" xfId="11506"/>
    <cellStyle name="SAPBEXexcCritical6 2_МАРТ" xfId="11507"/>
    <cellStyle name="SAPBEXexcCritical6 3" xfId="11508"/>
    <cellStyle name="SAPBEXexcCritical6 3 2" xfId="11509"/>
    <cellStyle name="SAPBEXexcCritical6 3 2 2" xfId="11510"/>
    <cellStyle name="SAPBEXexcCritical6 3 2 2 2" xfId="11511"/>
    <cellStyle name="SAPBEXexcCritical6 3 2 2 2 2" xfId="11512"/>
    <cellStyle name="SAPBEXexcCritical6 3 2 2 2 2 2" xfId="11513"/>
    <cellStyle name="SAPBEXexcCritical6 3 2 2 2 3" xfId="11514"/>
    <cellStyle name="SAPBEXexcCritical6 3 2 2 3" xfId="11515"/>
    <cellStyle name="SAPBEXexcCritical6 3 2 2 3 2" xfId="11516"/>
    <cellStyle name="SAPBEXexcCritical6 3 2 2 3 2 2" xfId="11517"/>
    <cellStyle name="SAPBEXexcCritical6 3 2 2 3 3" xfId="11518"/>
    <cellStyle name="SAPBEXexcCritical6 3 2 2 4" xfId="11519"/>
    <cellStyle name="SAPBEXexcCritical6 3 2 2 4 2" xfId="11520"/>
    <cellStyle name="SAPBEXexcCritical6 3 2 2 4 2 2" xfId="11521"/>
    <cellStyle name="SAPBEXexcCritical6 3 2 2 4 3" xfId="11522"/>
    <cellStyle name="SAPBEXexcCritical6 3 2 2 5" xfId="11523"/>
    <cellStyle name="SAPBEXexcCritical6 3 2 2 5 2" xfId="11524"/>
    <cellStyle name="SAPBEXexcCritical6 3 2 2 6" xfId="11525"/>
    <cellStyle name="SAPBEXexcCritical6 3 2 3" xfId="11526"/>
    <cellStyle name="SAPBEXexcCritical6 3 2 3 2" xfId="11527"/>
    <cellStyle name="SAPBEXexcCritical6 3 2 3 2 2" xfId="11528"/>
    <cellStyle name="SAPBEXexcCritical6 3 2 3 3" xfId="11529"/>
    <cellStyle name="SAPBEXexcCritical6 3 2 4" xfId="11530"/>
    <cellStyle name="SAPBEXexcCritical6 3 2 4 2" xfId="11531"/>
    <cellStyle name="SAPBEXexcCritical6 3 2 4 2 2" xfId="11532"/>
    <cellStyle name="SAPBEXexcCritical6 3 2 4 3" xfId="11533"/>
    <cellStyle name="SAPBEXexcCritical6 3 2 5" xfId="11534"/>
    <cellStyle name="SAPBEXexcCritical6 3 2 5 2" xfId="11535"/>
    <cellStyle name="SAPBEXexcCritical6 3 2 6" xfId="11536"/>
    <cellStyle name="SAPBEXexcCritical6 3 3" xfId="11537"/>
    <cellStyle name="SAPBEXexcCritical6 3 3 2" xfId="11538"/>
    <cellStyle name="SAPBEXexcCritical6 3 3 2 2" xfId="11539"/>
    <cellStyle name="SAPBEXexcCritical6 3 3 2 2 2" xfId="11540"/>
    <cellStyle name="SAPBEXexcCritical6 3 3 2 3" xfId="11541"/>
    <cellStyle name="SAPBEXexcCritical6 3 3 3" xfId="11542"/>
    <cellStyle name="SAPBEXexcCritical6 3 3 3 2" xfId="11543"/>
    <cellStyle name="SAPBEXexcCritical6 3 3 3 2 2" xfId="11544"/>
    <cellStyle name="SAPBEXexcCritical6 3 3 3 3" xfId="11545"/>
    <cellStyle name="SAPBEXexcCritical6 3 3 4" xfId="11546"/>
    <cellStyle name="SAPBEXexcCritical6 3 3 4 2" xfId="11547"/>
    <cellStyle name="SAPBEXexcCritical6 3 3 4 2 2" xfId="11548"/>
    <cellStyle name="SAPBEXexcCritical6 3 3 4 3" xfId="11549"/>
    <cellStyle name="SAPBEXexcCritical6 3 3 5" xfId="11550"/>
    <cellStyle name="SAPBEXexcCritical6 3 3 5 2" xfId="11551"/>
    <cellStyle name="SAPBEXexcCritical6 3 3 6" xfId="11552"/>
    <cellStyle name="SAPBEXexcCritical6 3 4" xfId="11553"/>
    <cellStyle name="SAPBEXexcCritical6 3 4 2" xfId="11554"/>
    <cellStyle name="SAPBEXexcCritical6 3 4 2 2" xfId="11555"/>
    <cellStyle name="SAPBEXexcCritical6 3 4 3" xfId="11556"/>
    <cellStyle name="SAPBEXexcCritical6 3 5" xfId="11557"/>
    <cellStyle name="SAPBEXexcCritical6 3 5 2" xfId="11558"/>
    <cellStyle name="SAPBEXexcCritical6 3 5 2 2" xfId="11559"/>
    <cellStyle name="SAPBEXexcCritical6 3 5 3" xfId="11560"/>
    <cellStyle name="SAPBEXexcCritical6 3 6" xfId="11561"/>
    <cellStyle name="SAPBEXexcCritical6 3 6 2" xfId="11562"/>
    <cellStyle name="SAPBEXexcCritical6 3 6 2 2" xfId="11563"/>
    <cellStyle name="SAPBEXexcCritical6 3 6 3" xfId="11564"/>
    <cellStyle name="SAPBEXexcCritical6 3 7" xfId="11565"/>
    <cellStyle name="SAPBEXexcCritical6 3 7 2" xfId="11566"/>
    <cellStyle name="SAPBEXexcCritical6 3 8" xfId="11567"/>
    <cellStyle name="SAPBEXexcCritical6 3_МАРТ" xfId="11568"/>
    <cellStyle name="SAPBEXexcCritical6 4" xfId="11569"/>
    <cellStyle name="SAPBEXexcCritical6 4 10" xfId="11570"/>
    <cellStyle name="SAPBEXexcCritical6 4 2" xfId="11571"/>
    <cellStyle name="SAPBEXexcCritical6 4 2 2" xfId="11572"/>
    <cellStyle name="SAPBEXexcCritical6 4 2 2 2" xfId="11573"/>
    <cellStyle name="SAPBEXexcCritical6 4 2 2 2 2" xfId="11574"/>
    <cellStyle name="SAPBEXexcCritical6 4 2 2 3" xfId="11575"/>
    <cellStyle name="SAPBEXexcCritical6 4 2 3" xfId="11576"/>
    <cellStyle name="SAPBEXexcCritical6 4 2 3 2" xfId="11577"/>
    <cellStyle name="SAPBEXexcCritical6 4 2 3 2 2" xfId="11578"/>
    <cellStyle name="SAPBEXexcCritical6 4 2 3 3" xfId="11579"/>
    <cellStyle name="SAPBEXexcCritical6 4 2 4" xfId="11580"/>
    <cellStyle name="SAPBEXexcCritical6 4 2 4 2" xfId="11581"/>
    <cellStyle name="SAPBEXexcCritical6 4 2 4 2 2" xfId="11582"/>
    <cellStyle name="SAPBEXexcCritical6 4 2 4 3" xfId="11583"/>
    <cellStyle name="SAPBEXexcCritical6 4 2 5" xfId="11584"/>
    <cellStyle name="SAPBEXexcCritical6 4 2 5 2" xfId="11585"/>
    <cellStyle name="SAPBEXexcCritical6 4 2 5 2 2" xfId="11586"/>
    <cellStyle name="SAPBEXexcCritical6 4 2 5 3" xfId="11587"/>
    <cellStyle name="SAPBEXexcCritical6 4 2 6" xfId="11588"/>
    <cellStyle name="SAPBEXexcCritical6 4 2 6 2" xfId="11589"/>
    <cellStyle name="SAPBEXexcCritical6 4 2 7" xfId="11590"/>
    <cellStyle name="SAPBEXexcCritical6 4 3" xfId="11591"/>
    <cellStyle name="SAPBEXexcCritical6 4 3 2" xfId="11592"/>
    <cellStyle name="SAPBEXexcCritical6 4 3 2 2" xfId="11593"/>
    <cellStyle name="SAPBEXexcCritical6 4 3 3" xfId="11594"/>
    <cellStyle name="SAPBEXexcCritical6 4 4" xfId="11595"/>
    <cellStyle name="SAPBEXexcCritical6 4 4 2" xfId="11596"/>
    <cellStyle name="SAPBEXexcCritical6 4 4 2 2" xfId="11597"/>
    <cellStyle name="SAPBEXexcCritical6 4 4 3" xfId="11598"/>
    <cellStyle name="SAPBEXexcCritical6 4 5" xfId="11599"/>
    <cellStyle name="SAPBEXexcCritical6 4 5 2" xfId="11600"/>
    <cellStyle name="SAPBEXexcCritical6 4 5 2 2" xfId="11601"/>
    <cellStyle name="SAPBEXexcCritical6 4 5 3" xfId="11602"/>
    <cellStyle name="SAPBEXexcCritical6 4 6" xfId="11603"/>
    <cellStyle name="SAPBEXexcCritical6 4 6 2" xfId="11604"/>
    <cellStyle name="SAPBEXexcCritical6 4 6 2 2" xfId="11605"/>
    <cellStyle name="SAPBEXexcCritical6 4 6 3" xfId="11606"/>
    <cellStyle name="SAPBEXexcCritical6 4 7" xfId="11607"/>
    <cellStyle name="SAPBEXexcCritical6 4 7 2" xfId="11608"/>
    <cellStyle name="SAPBEXexcCritical6 4 7 2 2" xfId="11609"/>
    <cellStyle name="SAPBEXexcCritical6 4 7 3" xfId="11610"/>
    <cellStyle name="SAPBEXexcCritical6 4 8" xfId="11611"/>
    <cellStyle name="SAPBEXexcCritical6 4 8 2" xfId="11612"/>
    <cellStyle name="SAPBEXexcCritical6 4 8 2 2" xfId="11613"/>
    <cellStyle name="SAPBEXexcCritical6 4 8 3" xfId="11614"/>
    <cellStyle name="SAPBEXexcCritical6 4 9" xfId="11615"/>
    <cellStyle name="SAPBEXexcCritical6 4 9 2" xfId="11616"/>
    <cellStyle name="SAPBEXexcCritical6 5" xfId="11617"/>
    <cellStyle name="SAPBEXexcCritical6 5 2" xfId="11618"/>
    <cellStyle name="SAPBEXexcCritical6 5 2 2" xfId="11619"/>
    <cellStyle name="SAPBEXexcCritical6 5 2 2 2" xfId="11620"/>
    <cellStyle name="SAPBEXexcCritical6 5 2 3" xfId="11621"/>
    <cellStyle name="SAPBEXexcCritical6 5 3" xfId="11622"/>
    <cellStyle name="SAPBEXexcCritical6 5 3 2" xfId="11623"/>
    <cellStyle name="SAPBEXexcCritical6 5 3 2 2" xfId="11624"/>
    <cellStyle name="SAPBEXexcCritical6 5 3 3" xfId="11625"/>
    <cellStyle name="SAPBEXexcCritical6 5 4" xfId="11626"/>
    <cellStyle name="SAPBEXexcCritical6 5 4 2" xfId="11627"/>
    <cellStyle name="SAPBEXexcCritical6 5 4 2 2" xfId="11628"/>
    <cellStyle name="SAPBEXexcCritical6 5 4 3" xfId="11629"/>
    <cellStyle name="SAPBEXexcCritical6 5 5" xfId="11630"/>
    <cellStyle name="SAPBEXexcCritical6 5 5 2" xfId="11631"/>
    <cellStyle name="SAPBEXexcCritical6 5 6" xfId="11632"/>
    <cellStyle name="SAPBEXexcCritical6 6" xfId="11633"/>
    <cellStyle name="SAPBEXexcCritical6 6 2" xfId="11634"/>
    <cellStyle name="SAPBEXexcCritical6 6 2 2" xfId="11635"/>
    <cellStyle name="SAPBEXexcCritical6 6 2 2 2" xfId="11636"/>
    <cellStyle name="SAPBEXexcCritical6 6 2 3" xfId="11637"/>
    <cellStyle name="SAPBEXexcCritical6 6 3" xfId="11638"/>
    <cellStyle name="SAPBEXexcCritical6 6 3 2" xfId="11639"/>
    <cellStyle name="SAPBEXexcCritical6 6 3 2 2" xfId="11640"/>
    <cellStyle name="SAPBEXexcCritical6 6 3 3" xfId="11641"/>
    <cellStyle name="SAPBEXexcCritical6 6 4" xfId="11642"/>
    <cellStyle name="SAPBEXexcCritical6 6 4 2" xfId="11643"/>
    <cellStyle name="SAPBEXexcCritical6 6 4 2 2" xfId="11644"/>
    <cellStyle name="SAPBEXexcCritical6 6 4 3" xfId="11645"/>
    <cellStyle name="SAPBEXexcCritical6 6 5" xfId="11646"/>
    <cellStyle name="SAPBEXexcCritical6 6 5 2" xfId="11647"/>
    <cellStyle name="SAPBEXexcCritical6 6 6" xfId="11648"/>
    <cellStyle name="SAPBEXexcCritical6 7" xfId="11649"/>
    <cellStyle name="SAPBEXexcCritical6 7 2" xfId="11650"/>
    <cellStyle name="SAPBEXexcCritical6 7 2 2" xfId="11651"/>
    <cellStyle name="SAPBEXexcCritical6 7 3" xfId="11652"/>
    <cellStyle name="SAPBEXexcCritical6 8" xfId="11653"/>
    <cellStyle name="SAPBEXexcCritical6 8 2" xfId="11654"/>
    <cellStyle name="SAPBEXexcCritical6 8 2 2" xfId="11655"/>
    <cellStyle name="SAPBEXexcCritical6 8 3" xfId="11656"/>
    <cellStyle name="SAPBEXexcCritical6 9" xfId="11657"/>
    <cellStyle name="SAPBEXexcCritical6 9 2" xfId="11658"/>
    <cellStyle name="SAPBEXexcCritical6 9 2 2" xfId="11659"/>
    <cellStyle name="SAPBEXexcCritical6 9 3" xfId="11660"/>
    <cellStyle name="SAPBEXexcCritical6_МАРТ" xfId="11661"/>
    <cellStyle name="SAPBEXexcGood" xfId="11662"/>
    <cellStyle name="SAPBEXexcGood 2" xfId="11663"/>
    <cellStyle name="SAPBEXexcGood 2 2" xfId="11664"/>
    <cellStyle name="SAPBEXexcGood 3" xfId="11665"/>
    <cellStyle name="SAPBEXexcGood_МАРТ" xfId="11666"/>
    <cellStyle name="SAPBEXexcGood1" xfId="11667"/>
    <cellStyle name="SAPBEXexcGood1 10" xfId="11668"/>
    <cellStyle name="SAPBEXexcGood1 10 2" xfId="11669"/>
    <cellStyle name="SAPBEXexcGood1 10 2 2" xfId="11670"/>
    <cellStyle name="SAPBEXexcGood1 10 3" xfId="11671"/>
    <cellStyle name="SAPBEXexcGood1 11" xfId="11672"/>
    <cellStyle name="SAPBEXexcGood1 11 2" xfId="11673"/>
    <cellStyle name="SAPBEXexcGood1 11 2 2" xfId="11674"/>
    <cellStyle name="SAPBEXexcGood1 11 3" xfId="11675"/>
    <cellStyle name="SAPBEXexcGood1 12" xfId="11676"/>
    <cellStyle name="SAPBEXexcGood1 12 2" xfId="11677"/>
    <cellStyle name="SAPBEXexcGood1 12 2 2" xfId="11678"/>
    <cellStyle name="SAPBEXexcGood1 12 3" xfId="11679"/>
    <cellStyle name="SAPBEXexcGood1 13" xfId="11680"/>
    <cellStyle name="SAPBEXexcGood1 13 2" xfId="11681"/>
    <cellStyle name="SAPBEXexcGood1 13 2 2" xfId="11682"/>
    <cellStyle name="SAPBEXexcGood1 13 3" xfId="11683"/>
    <cellStyle name="SAPBEXexcGood1 14" xfId="11684"/>
    <cellStyle name="SAPBEXexcGood1 14 2" xfId="11685"/>
    <cellStyle name="SAPBEXexcGood1 15" xfId="11686"/>
    <cellStyle name="SAPBEXexcGood1 2" xfId="11687"/>
    <cellStyle name="SAPBEXexcGood1 2 10" xfId="11688"/>
    <cellStyle name="SAPBEXexcGood1 2 10 2" xfId="11689"/>
    <cellStyle name="SAPBEXexcGood1 2 11" xfId="11690"/>
    <cellStyle name="SAPBEXexcGood1 2 2" xfId="11691"/>
    <cellStyle name="SAPBEXexcGood1 2 2 2" xfId="11692"/>
    <cellStyle name="SAPBEXexcGood1 2 2 2 2" xfId="11693"/>
    <cellStyle name="SAPBEXexcGood1 2 2 2 2 2" xfId="11694"/>
    <cellStyle name="SAPBEXexcGood1 2 2 2 2 2 2" xfId="11695"/>
    <cellStyle name="SAPBEXexcGood1 2 2 2 2 2 2 2" xfId="11696"/>
    <cellStyle name="SAPBEXexcGood1 2 2 2 2 2 3" xfId="11697"/>
    <cellStyle name="SAPBEXexcGood1 2 2 2 2 3" xfId="11698"/>
    <cellStyle name="SAPBEXexcGood1 2 2 2 2 3 2" xfId="11699"/>
    <cellStyle name="SAPBEXexcGood1 2 2 2 2 3 2 2" xfId="11700"/>
    <cellStyle name="SAPBEXexcGood1 2 2 2 2 3 3" xfId="11701"/>
    <cellStyle name="SAPBEXexcGood1 2 2 2 2 4" xfId="11702"/>
    <cellStyle name="SAPBEXexcGood1 2 2 2 2 4 2" xfId="11703"/>
    <cellStyle name="SAPBEXexcGood1 2 2 2 2 4 2 2" xfId="11704"/>
    <cellStyle name="SAPBEXexcGood1 2 2 2 2 4 3" xfId="11705"/>
    <cellStyle name="SAPBEXexcGood1 2 2 2 2 5" xfId="11706"/>
    <cellStyle name="SAPBEXexcGood1 2 2 2 2 5 2" xfId="11707"/>
    <cellStyle name="SAPBEXexcGood1 2 2 2 2 6" xfId="11708"/>
    <cellStyle name="SAPBEXexcGood1 2 2 2 3" xfId="11709"/>
    <cellStyle name="SAPBEXexcGood1 2 2 2 3 2" xfId="11710"/>
    <cellStyle name="SAPBEXexcGood1 2 2 2 3 2 2" xfId="11711"/>
    <cellStyle name="SAPBEXexcGood1 2 2 2 3 3" xfId="11712"/>
    <cellStyle name="SAPBEXexcGood1 2 2 2 4" xfId="11713"/>
    <cellStyle name="SAPBEXexcGood1 2 2 2 4 2" xfId="11714"/>
    <cellStyle name="SAPBEXexcGood1 2 2 2 4 2 2" xfId="11715"/>
    <cellStyle name="SAPBEXexcGood1 2 2 2 4 3" xfId="11716"/>
    <cellStyle name="SAPBEXexcGood1 2 2 2 5" xfId="11717"/>
    <cellStyle name="SAPBEXexcGood1 2 2 2 5 2" xfId="11718"/>
    <cellStyle name="SAPBEXexcGood1 2 2 2 6" xfId="11719"/>
    <cellStyle name="SAPBEXexcGood1 2 2 3" xfId="11720"/>
    <cellStyle name="SAPBEXexcGood1 2 2 3 2" xfId="11721"/>
    <cellStyle name="SAPBEXexcGood1 2 2 3 2 2" xfId="11722"/>
    <cellStyle name="SAPBEXexcGood1 2 2 3 2 2 2" xfId="11723"/>
    <cellStyle name="SAPBEXexcGood1 2 2 3 2 3" xfId="11724"/>
    <cellStyle name="SAPBEXexcGood1 2 2 3 3" xfId="11725"/>
    <cellStyle name="SAPBEXexcGood1 2 2 3 3 2" xfId="11726"/>
    <cellStyle name="SAPBEXexcGood1 2 2 3 3 2 2" xfId="11727"/>
    <cellStyle name="SAPBEXexcGood1 2 2 3 3 3" xfId="11728"/>
    <cellStyle name="SAPBEXexcGood1 2 2 3 4" xfId="11729"/>
    <cellStyle name="SAPBEXexcGood1 2 2 3 4 2" xfId="11730"/>
    <cellStyle name="SAPBEXexcGood1 2 2 3 4 2 2" xfId="11731"/>
    <cellStyle name="SAPBEXexcGood1 2 2 3 4 3" xfId="11732"/>
    <cellStyle name="SAPBEXexcGood1 2 2 3 5" xfId="11733"/>
    <cellStyle name="SAPBEXexcGood1 2 2 3 5 2" xfId="11734"/>
    <cellStyle name="SAPBEXexcGood1 2 2 3 6" xfId="11735"/>
    <cellStyle name="SAPBEXexcGood1 2 2 4" xfId="11736"/>
    <cellStyle name="SAPBEXexcGood1 2 2 4 2" xfId="11737"/>
    <cellStyle name="SAPBEXexcGood1 2 2 4 2 2" xfId="11738"/>
    <cellStyle name="SAPBEXexcGood1 2 2 4 3" xfId="11739"/>
    <cellStyle name="SAPBEXexcGood1 2 2 5" xfId="11740"/>
    <cellStyle name="SAPBEXexcGood1 2 2 5 2" xfId="11741"/>
    <cellStyle name="SAPBEXexcGood1 2 2 5 2 2" xfId="11742"/>
    <cellStyle name="SAPBEXexcGood1 2 2 5 3" xfId="11743"/>
    <cellStyle name="SAPBEXexcGood1 2 2 6" xfId="11744"/>
    <cellStyle name="SAPBEXexcGood1 2 2 6 2" xfId="11745"/>
    <cellStyle name="SAPBEXexcGood1 2 2 7" xfId="11746"/>
    <cellStyle name="SAPBEXexcGood1 2 3" xfId="11747"/>
    <cellStyle name="SAPBEXexcGood1 2 3 2" xfId="11748"/>
    <cellStyle name="SAPBEXexcGood1 2 3 2 2" xfId="11749"/>
    <cellStyle name="SAPBEXexcGood1 2 3 2 2 2" xfId="11750"/>
    <cellStyle name="SAPBEXexcGood1 2 3 2 2 2 2" xfId="11751"/>
    <cellStyle name="SAPBEXexcGood1 2 3 2 2 2 2 2" xfId="11752"/>
    <cellStyle name="SAPBEXexcGood1 2 3 2 2 2 3" xfId="11753"/>
    <cellStyle name="SAPBEXexcGood1 2 3 2 2 3" xfId="11754"/>
    <cellStyle name="SAPBEXexcGood1 2 3 2 2 3 2" xfId="11755"/>
    <cellStyle name="SAPBEXexcGood1 2 3 2 2 3 2 2" xfId="11756"/>
    <cellStyle name="SAPBEXexcGood1 2 3 2 2 3 3" xfId="11757"/>
    <cellStyle name="SAPBEXexcGood1 2 3 2 2 4" xfId="11758"/>
    <cellStyle name="SAPBEXexcGood1 2 3 2 2 4 2" xfId="11759"/>
    <cellStyle name="SAPBEXexcGood1 2 3 2 2 4 2 2" xfId="11760"/>
    <cellStyle name="SAPBEXexcGood1 2 3 2 2 4 3" xfId="11761"/>
    <cellStyle name="SAPBEXexcGood1 2 3 2 2 5" xfId="11762"/>
    <cellStyle name="SAPBEXexcGood1 2 3 2 2 5 2" xfId="11763"/>
    <cellStyle name="SAPBEXexcGood1 2 3 2 2 6" xfId="11764"/>
    <cellStyle name="SAPBEXexcGood1 2 3 2 3" xfId="11765"/>
    <cellStyle name="SAPBEXexcGood1 2 3 2 3 2" xfId="11766"/>
    <cellStyle name="SAPBEXexcGood1 2 3 2 3 2 2" xfId="11767"/>
    <cellStyle name="SAPBEXexcGood1 2 3 2 3 3" xfId="11768"/>
    <cellStyle name="SAPBEXexcGood1 2 3 2 4" xfId="11769"/>
    <cellStyle name="SAPBEXexcGood1 2 3 2 4 2" xfId="11770"/>
    <cellStyle name="SAPBEXexcGood1 2 3 2 4 2 2" xfId="11771"/>
    <cellStyle name="SAPBEXexcGood1 2 3 2 4 3" xfId="11772"/>
    <cellStyle name="SAPBEXexcGood1 2 3 2 5" xfId="11773"/>
    <cellStyle name="SAPBEXexcGood1 2 3 2 5 2" xfId="11774"/>
    <cellStyle name="SAPBEXexcGood1 2 3 2 6" xfId="11775"/>
    <cellStyle name="SAPBEXexcGood1 2 3 3" xfId="11776"/>
    <cellStyle name="SAPBEXexcGood1 2 3 3 2" xfId="11777"/>
    <cellStyle name="SAPBEXexcGood1 2 3 3 2 2" xfId="11778"/>
    <cellStyle name="SAPBEXexcGood1 2 3 3 2 2 2" xfId="11779"/>
    <cellStyle name="SAPBEXexcGood1 2 3 3 2 3" xfId="11780"/>
    <cellStyle name="SAPBEXexcGood1 2 3 3 3" xfId="11781"/>
    <cellStyle name="SAPBEXexcGood1 2 3 3 3 2" xfId="11782"/>
    <cellStyle name="SAPBEXexcGood1 2 3 3 3 2 2" xfId="11783"/>
    <cellStyle name="SAPBEXexcGood1 2 3 3 3 3" xfId="11784"/>
    <cellStyle name="SAPBEXexcGood1 2 3 3 4" xfId="11785"/>
    <cellStyle name="SAPBEXexcGood1 2 3 3 4 2" xfId="11786"/>
    <cellStyle name="SAPBEXexcGood1 2 3 3 4 2 2" xfId="11787"/>
    <cellStyle name="SAPBEXexcGood1 2 3 3 4 3" xfId="11788"/>
    <cellStyle name="SAPBEXexcGood1 2 3 3 5" xfId="11789"/>
    <cellStyle name="SAPBEXexcGood1 2 3 3 5 2" xfId="11790"/>
    <cellStyle name="SAPBEXexcGood1 2 3 3 6" xfId="11791"/>
    <cellStyle name="SAPBEXexcGood1 2 3 4" xfId="11792"/>
    <cellStyle name="SAPBEXexcGood1 2 3 4 2" xfId="11793"/>
    <cellStyle name="SAPBEXexcGood1 2 3 4 2 2" xfId="11794"/>
    <cellStyle name="SAPBEXexcGood1 2 3 4 3" xfId="11795"/>
    <cellStyle name="SAPBEXexcGood1 2 3 5" xfId="11796"/>
    <cellStyle name="SAPBEXexcGood1 2 3 5 2" xfId="11797"/>
    <cellStyle name="SAPBEXexcGood1 2 3 5 2 2" xfId="11798"/>
    <cellStyle name="SAPBEXexcGood1 2 3 5 3" xfId="11799"/>
    <cellStyle name="SAPBEXexcGood1 2 3 6" xfId="11800"/>
    <cellStyle name="SAPBEXexcGood1 2 3 6 2" xfId="11801"/>
    <cellStyle name="SAPBEXexcGood1 2 3 7" xfId="11802"/>
    <cellStyle name="SAPBEXexcGood1 2 4" xfId="11803"/>
    <cellStyle name="SAPBEXexcGood1 2 4 2" xfId="11804"/>
    <cellStyle name="SAPBEXexcGood1 2 4 2 2" xfId="11805"/>
    <cellStyle name="SAPBEXexcGood1 2 4 2 2 2" xfId="11806"/>
    <cellStyle name="SAPBEXexcGood1 2 4 2 2 2 2" xfId="11807"/>
    <cellStyle name="SAPBEXexcGood1 2 4 2 2 3" xfId="11808"/>
    <cellStyle name="SAPBEXexcGood1 2 4 2 3" xfId="11809"/>
    <cellStyle name="SAPBEXexcGood1 2 4 2 3 2" xfId="11810"/>
    <cellStyle name="SAPBEXexcGood1 2 4 2 3 2 2" xfId="11811"/>
    <cellStyle name="SAPBEXexcGood1 2 4 2 3 3" xfId="11812"/>
    <cellStyle name="SAPBEXexcGood1 2 4 2 4" xfId="11813"/>
    <cellStyle name="SAPBEXexcGood1 2 4 2 4 2" xfId="11814"/>
    <cellStyle name="SAPBEXexcGood1 2 4 2 4 2 2" xfId="11815"/>
    <cellStyle name="SAPBEXexcGood1 2 4 2 4 3" xfId="11816"/>
    <cellStyle name="SAPBEXexcGood1 2 4 2 5" xfId="11817"/>
    <cellStyle name="SAPBEXexcGood1 2 4 2 5 2" xfId="11818"/>
    <cellStyle name="SAPBEXexcGood1 2 4 2 5 2 2" xfId="11819"/>
    <cellStyle name="SAPBEXexcGood1 2 4 2 5 3" xfId="11820"/>
    <cellStyle name="SAPBEXexcGood1 2 4 2 6" xfId="11821"/>
    <cellStyle name="SAPBEXexcGood1 2 4 2 6 2" xfId="11822"/>
    <cellStyle name="SAPBEXexcGood1 2 4 2 7" xfId="11823"/>
    <cellStyle name="SAPBEXexcGood1 2 4 3" xfId="11824"/>
    <cellStyle name="SAPBEXexcGood1 2 4 3 2" xfId="11825"/>
    <cellStyle name="SAPBEXexcGood1 2 4 3 2 2" xfId="11826"/>
    <cellStyle name="SAPBEXexcGood1 2 4 3 3" xfId="11827"/>
    <cellStyle name="SAPBEXexcGood1 2 4 4" xfId="11828"/>
    <cellStyle name="SAPBEXexcGood1 2 4 4 2" xfId="11829"/>
    <cellStyle name="SAPBEXexcGood1 2 4 4 2 2" xfId="11830"/>
    <cellStyle name="SAPBEXexcGood1 2 4 4 3" xfId="11831"/>
    <cellStyle name="SAPBEXexcGood1 2 4 5" xfId="11832"/>
    <cellStyle name="SAPBEXexcGood1 2 4 5 2" xfId="11833"/>
    <cellStyle name="SAPBEXexcGood1 2 4 5 2 2" xfId="11834"/>
    <cellStyle name="SAPBEXexcGood1 2 4 5 3" xfId="11835"/>
    <cellStyle name="SAPBEXexcGood1 2 4 6" xfId="11836"/>
    <cellStyle name="SAPBEXexcGood1 2 4 6 2" xfId="11837"/>
    <cellStyle name="SAPBEXexcGood1 2 4 6 2 2" xfId="11838"/>
    <cellStyle name="SAPBEXexcGood1 2 4 6 3" xfId="11839"/>
    <cellStyle name="SAPBEXexcGood1 2 4 7" xfId="11840"/>
    <cellStyle name="SAPBEXexcGood1 2 4 7 2" xfId="11841"/>
    <cellStyle name="SAPBEXexcGood1 2 4 8" xfId="11842"/>
    <cellStyle name="SAPBEXexcGood1 2 5" xfId="11843"/>
    <cellStyle name="SAPBEXexcGood1 2 5 2" xfId="11844"/>
    <cellStyle name="SAPBEXexcGood1 2 5 2 2" xfId="11845"/>
    <cellStyle name="SAPBEXexcGood1 2 5 2 2 2" xfId="11846"/>
    <cellStyle name="SAPBEXexcGood1 2 5 2 3" xfId="11847"/>
    <cellStyle name="SAPBEXexcGood1 2 5 3" xfId="11848"/>
    <cellStyle name="SAPBEXexcGood1 2 5 3 2" xfId="11849"/>
    <cellStyle name="SAPBEXexcGood1 2 5 3 2 2" xfId="11850"/>
    <cellStyle name="SAPBEXexcGood1 2 5 3 3" xfId="11851"/>
    <cellStyle name="SAPBEXexcGood1 2 5 4" xfId="11852"/>
    <cellStyle name="SAPBEXexcGood1 2 5 4 2" xfId="11853"/>
    <cellStyle name="SAPBEXexcGood1 2 5 4 2 2" xfId="11854"/>
    <cellStyle name="SAPBEXexcGood1 2 5 4 3" xfId="11855"/>
    <cellStyle name="SAPBEXexcGood1 2 5 5" xfId="11856"/>
    <cellStyle name="SAPBEXexcGood1 2 5 5 2" xfId="11857"/>
    <cellStyle name="SAPBEXexcGood1 2 5 5 2 2" xfId="11858"/>
    <cellStyle name="SAPBEXexcGood1 2 5 5 3" xfId="11859"/>
    <cellStyle name="SAPBEXexcGood1 2 5 6" xfId="11860"/>
    <cellStyle name="SAPBEXexcGood1 2 5 6 2" xfId="11861"/>
    <cellStyle name="SAPBEXexcGood1 2 5 7" xfId="11862"/>
    <cellStyle name="SAPBEXexcGood1 2 6" xfId="11863"/>
    <cellStyle name="SAPBEXexcGood1 2 6 2" xfId="11864"/>
    <cellStyle name="SAPBEXexcGood1 2 6 2 2" xfId="11865"/>
    <cellStyle name="SAPBEXexcGood1 2 6 3" xfId="11866"/>
    <cellStyle name="SAPBEXexcGood1 2 7" xfId="11867"/>
    <cellStyle name="SAPBEXexcGood1 2 7 2" xfId="11868"/>
    <cellStyle name="SAPBEXexcGood1 2 7 2 2" xfId="11869"/>
    <cellStyle name="SAPBEXexcGood1 2 7 3" xfId="11870"/>
    <cellStyle name="SAPBEXexcGood1 2 8" xfId="11871"/>
    <cellStyle name="SAPBEXexcGood1 2 8 2" xfId="11872"/>
    <cellStyle name="SAPBEXexcGood1 2 8 2 2" xfId="11873"/>
    <cellStyle name="SAPBEXexcGood1 2 8 3" xfId="11874"/>
    <cellStyle name="SAPBEXexcGood1 2 9" xfId="11875"/>
    <cellStyle name="SAPBEXexcGood1 2 9 2" xfId="11876"/>
    <cellStyle name="SAPBEXexcGood1 2 9 2 2" xfId="11877"/>
    <cellStyle name="SAPBEXexcGood1 2 9 3" xfId="11878"/>
    <cellStyle name="SAPBEXexcGood1 2_МАРТ" xfId="11879"/>
    <cellStyle name="SAPBEXexcGood1 3" xfId="11880"/>
    <cellStyle name="SAPBEXexcGood1 3 2" xfId="11881"/>
    <cellStyle name="SAPBEXexcGood1 3 2 2" xfId="11882"/>
    <cellStyle name="SAPBEXexcGood1 3 2 2 2" xfId="11883"/>
    <cellStyle name="SAPBEXexcGood1 3 2 2 2 2" xfId="11884"/>
    <cellStyle name="SAPBEXexcGood1 3 2 2 2 2 2" xfId="11885"/>
    <cellStyle name="SAPBEXexcGood1 3 2 2 2 3" xfId="11886"/>
    <cellStyle name="SAPBEXexcGood1 3 2 2 3" xfId="11887"/>
    <cellStyle name="SAPBEXexcGood1 3 2 2 3 2" xfId="11888"/>
    <cellStyle name="SAPBEXexcGood1 3 2 2 3 2 2" xfId="11889"/>
    <cellStyle name="SAPBEXexcGood1 3 2 2 3 3" xfId="11890"/>
    <cellStyle name="SAPBEXexcGood1 3 2 2 4" xfId="11891"/>
    <cellStyle name="SAPBEXexcGood1 3 2 2 4 2" xfId="11892"/>
    <cellStyle name="SAPBEXexcGood1 3 2 2 4 2 2" xfId="11893"/>
    <cellStyle name="SAPBEXexcGood1 3 2 2 4 3" xfId="11894"/>
    <cellStyle name="SAPBEXexcGood1 3 2 2 5" xfId="11895"/>
    <cellStyle name="SAPBEXexcGood1 3 2 2 5 2" xfId="11896"/>
    <cellStyle name="SAPBEXexcGood1 3 2 2 6" xfId="11897"/>
    <cellStyle name="SAPBEXexcGood1 3 2 3" xfId="11898"/>
    <cellStyle name="SAPBEXexcGood1 3 2 3 2" xfId="11899"/>
    <cellStyle name="SAPBEXexcGood1 3 2 3 2 2" xfId="11900"/>
    <cellStyle name="SAPBEXexcGood1 3 2 3 3" xfId="11901"/>
    <cellStyle name="SAPBEXexcGood1 3 2 4" xfId="11902"/>
    <cellStyle name="SAPBEXexcGood1 3 2 4 2" xfId="11903"/>
    <cellStyle name="SAPBEXexcGood1 3 2 4 2 2" xfId="11904"/>
    <cellStyle name="SAPBEXexcGood1 3 2 4 3" xfId="11905"/>
    <cellStyle name="SAPBEXexcGood1 3 2 5" xfId="11906"/>
    <cellStyle name="SAPBEXexcGood1 3 2 5 2" xfId="11907"/>
    <cellStyle name="SAPBEXexcGood1 3 2 6" xfId="11908"/>
    <cellStyle name="SAPBEXexcGood1 3 3" xfId="11909"/>
    <cellStyle name="SAPBEXexcGood1 3 3 2" xfId="11910"/>
    <cellStyle name="SAPBEXexcGood1 3 3 2 2" xfId="11911"/>
    <cellStyle name="SAPBEXexcGood1 3 3 2 2 2" xfId="11912"/>
    <cellStyle name="SAPBEXexcGood1 3 3 2 3" xfId="11913"/>
    <cellStyle name="SAPBEXexcGood1 3 3 3" xfId="11914"/>
    <cellStyle name="SAPBEXexcGood1 3 3 3 2" xfId="11915"/>
    <cellStyle name="SAPBEXexcGood1 3 3 3 2 2" xfId="11916"/>
    <cellStyle name="SAPBEXexcGood1 3 3 3 3" xfId="11917"/>
    <cellStyle name="SAPBEXexcGood1 3 3 4" xfId="11918"/>
    <cellStyle name="SAPBEXexcGood1 3 3 4 2" xfId="11919"/>
    <cellStyle name="SAPBEXexcGood1 3 3 4 2 2" xfId="11920"/>
    <cellStyle name="SAPBEXexcGood1 3 3 4 3" xfId="11921"/>
    <cellStyle name="SAPBEXexcGood1 3 3 5" xfId="11922"/>
    <cellStyle name="SAPBEXexcGood1 3 3 5 2" xfId="11923"/>
    <cellStyle name="SAPBEXexcGood1 3 3 6" xfId="11924"/>
    <cellStyle name="SAPBEXexcGood1 3 4" xfId="11925"/>
    <cellStyle name="SAPBEXexcGood1 3 4 2" xfId="11926"/>
    <cellStyle name="SAPBEXexcGood1 3 4 2 2" xfId="11927"/>
    <cellStyle name="SAPBEXexcGood1 3 4 3" xfId="11928"/>
    <cellStyle name="SAPBEXexcGood1 3 5" xfId="11929"/>
    <cellStyle name="SAPBEXexcGood1 3 5 2" xfId="11930"/>
    <cellStyle name="SAPBEXexcGood1 3 5 2 2" xfId="11931"/>
    <cellStyle name="SAPBEXexcGood1 3 5 3" xfId="11932"/>
    <cellStyle name="SAPBEXexcGood1 3 6" xfId="11933"/>
    <cellStyle name="SAPBEXexcGood1 3 6 2" xfId="11934"/>
    <cellStyle name="SAPBEXexcGood1 3 6 2 2" xfId="11935"/>
    <cellStyle name="SAPBEXexcGood1 3 6 3" xfId="11936"/>
    <cellStyle name="SAPBEXexcGood1 3 7" xfId="11937"/>
    <cellStyle name="SAPBEXexcGood1 3 7 2" xfId="11938"/>
    <cellStyle name="SAPBEXexcGood1 3 8" xfId="11939"/>
    <cellStyle name="SAPBEXexcGood1 3_МАРТ" xfId="11940"/>
    <cellStyle name="SAPBEXexcGood1 4" xfId="11941"/>
    <cellStyle name="SAPBEXexcGood1 4 2" xfId="11942"/>
    <cellStyle name="SAPBEXexcGood1 4 2 2" xfId="11943"/>
    <cellStyle name="SAPBEXexcGood1 4 2 2 2" xfId="11944"/>
    <cellStyle name="SAPBEXexcGood1 4 2 2 2 2" xfId="11945"/>
    <cellStyle name="SAPBEXexcGood1 4 2 2 2 2 2" xfId="11946"/>
    <cellStyle name="SAPBEXexcGood1 4 2 2 2 3" xfId="11947"/>
    <cellStyle name="SAPBEXexcGood1 4 2 2 3" xfId="11948"/>
    <cellStyle name="SAPBEXexcGood1 4 2 2 3 2" xfId="11949"/>
    <cellStyle name="SAPBEXexcGood1 4 2 2 3 2 2" xfId="11950"/>
    <cellStyle name="SAPBEXexcGood1 4 2 2 3 3" xfId="11951"/>
    <cellStyle name="SAPBEXexcGood1 4 2 2 4" xfId="11952"/>
    <cellStyle name="SAPBEXexcGood1 4 2 2 4 2" xfId="11953"/>
    <cellStyle name="SAPBEXexcGood1 4 2 2 4 2 2" xfId="11954"/>
    <cellStyle name="SAPBEXexcGood1 4 2 2 4 3" xfId="11955"/>
    <cellStyle name="SAPBEXexcGood1 4 2 2 5" xfId="11956"/>
    <cellStyle name="SAPBEXexcGood1 4 2 2 5 2" xfId="11957"/>
    <cellStyle name="SAPBEXexcGood1 4 2 2 6" xfId="11958"/>
    <cellStyle name="SAPBEXexcGood1 4 2 3" xfId="11959"/>
    <cellStyle name="SAPBEXexcGood1 4 2 3 2" xfId="11960"/>
    <cellStyle name="SAPBEXexcGood1 4 2 3 2 2" xfId="11961"/>
    <cellStyle name="SAPBEXexcGood1 4 2 3 3" xfId="11962"/>
    <cellStyle name="SAPBEXexcGood1 4 2 4" xfId="11963"/>
    <cellStyle name="SAPBEXexcGood1 4 2 4 2" xfId="11964"/>
    <cellStyle name="SAPBEXexcGood1 4 2 4 2 2" xfId="11965"/>
    <cellStyle name="SAPBEXexcGood1 4 2 4 3" xfId="11966"/>
    <cellStyle name="SAPBEXexcGood1 4 2 5" xfId="11967"/>
    <cellStyle name="SAPBEXexcGood1 4 2 5 2" xfId="11968"/>
    <cellStyle name="SAPBEXexcGood1 4 2 6" xfId="11969"/>
    <cellStyle name="SAPBEXexcGood1 4 3" xfId="11970"/>
    <cellStyle name="SAPBEXexcGood1 4 3 2" xfId="11971"/>
    <cellStyle name="SAPBEXexcGood1 4 3 2 2" xfId="11972"/>
    <cellStyle name="SAPBEXexcGood1 4 3 2 2 2" xfId="11973"/>
    <cellStyle name="SAPBEXexcGood1 4 3 2 3" xfId="11974"/>
    <cellStyle name="SAPBEXexcGood1 4 3 3" xfId="11975"/>
    <cellStyle name="SAPBEXexcGood1 4 3 3 2" xfId="11976"/>
    <cellStyle name="SAPBEXexcGood1 4 3 3 2 2" xfId="11977"/>
    <cellStyle name="SAPBEXexcGood1 4 3 3 3" xfId="11978"/>
    <cellStyle name="SAPBEXexcGood1 4 3 4" xfId="11979"/>
    <cellStyle name="SAPBEXexcGood1 4 3 4 2" xfId="11980"/>
    <cellStyle name="SAPBEXexcGood1 4 3 4 2 2" xfId="11981"/>
    <cellStyle name="SAPBEXexcGood1 4 3 4 3" xfId="11982"/>
    <cellStyle name="SAPBEXexcGood1 4 3 5" xfId="11983"/>
    <cellStyle name="SAPBEXexcGood1 4 3 5 2" xfId="11984"/>
    <cellStyle name="SAPBEXexcGood1 4 3 6" xfId="11985"/>
    <cellStyle name="SAPBEXexcGood1 4 4" xfId="11986"/>
    <cellStyle name="SAPBEXexcGood1 4 4 2" xfId="11987"/>
    <cellStyle name="SAPBEXexcGood1 4 4 2 2" xfId="11988"/>
    <cellStyle name="SAPBEXexcGood1 4 4 3" xfId="11989"/>
    <cellStyle name="SAPBEXexcGood1 4 5" xfId="11990"/>
    <cellStyle name="SAPBEXexcGood1 4 5 2" xfId="11991"/>
    <cellStyle name="SAPBEXexcGood1 4 5 2 2" xfId="11992"/>
    <cellStyle name="SAPBEXexcGood1 4 5 3" xfId="11993"/>
    <cellStyle name="SAPBEXexcGood1 4 6" xfId="11994"/>
    <cellStyle name="SAPBEXexcGood1 4 6 2" xfId="11995"/>
    <cellStyle name="SAPBEXexcGood1 4 6 2 2" xfId="11996"/>
    <cellStyle name="SAPBEXexcGood1 4 6 3" xfId="11997"/>
    <cellStyle name="SAPBEXexcGood1 4 7" xfId="11998"/>
    <cellStyle name="SAPBEXexcGood1 4 7 2" xfId="11999"/>
    <cellStyle name="SAPBEXexcGood1 4 8" xfId="12000"/>
    <cellStyle name="SAPBEXexcGood1 5" xfId="12001"/>
    <cellStyle name="SAPBEXexcGood1 5 2" xfId="12002"/>
    <cellStyle name="SAPBEXexcGood1 5 2 2" xfId="12003"/>
    <cellStyle name="SAPBEXexcGood1 5 2 2 2" xfId="12004"/>
    <cellStyle name="SAPBEXexcGood1 5 2 2 2 2" xfId="12005"/>
    <cellStyle name="SAPBEXexcGood1 5 2 2 2 2 2" xfId="12006"/>
    <cellStyle name="SAPBEXexcGood1 5 2 2 2 3" xfId="12007"/>
    <cellStyle name="SAPBEXexcGood1 5 2 2 3" xfId="12008"/>
    <cellStyle name="SAPBEXexcGood1 5 2 2 3 2" xfId="12009"/>
    <cellStyle name="SAPBEXexcGood1 5 2 2 3 2 2" xfId="12010"/>
    <cellStyle name="SAPBEXexcGood1 5 2 2 3 3" xfId="12011"/>
    <cellStyle name="SAPBEXexcGood1 5 2 2 4" xfId="12012"/>
    <cellStyle name="SAPBEXexcGood1 5 2 2 4 2" xfId="12013"/>
    <cellStyle name="SAPBEXexcGood1 5 2 2 4 2 2" xfId="12014"/>
    <cellStyle name="SAPBEXexcGood1 5 2 2 4 3" xfId="12015"/>
    <cellStyle name="SAPBEXexcGood1 5 2 2 5" xfId="12016"/>
    <cellStyle name="SAPBEXexcGood1 5 2 2 5 2" xfId="12017"/>
    <cellStyle name="SAPBEXexcGood1 5 2 2 6" xfId="12018"/>
    <cellStyle name="SAPBEXexcGood1 5 2 3" xfId="12019"/>
    <cellStyle name="SAPBEXexcGood1 5 2 3 2" xfId="12020"/>
    <cellStyle name="SAPBEXexcGood1 5 2 3 2 2" xfId="12021"/>
    <cellStyle name="SAPBEXexcGood1 5 2 3 3" xfId="12022"/>
    <cellStyle name="SAPBEXexcGood1 5 2 4" xfId="12023"/>
    <cellStyle name="SAPBEXexcGood1 5 2 4 2" xfId="12024"/>
    <cellStyle name="SAPBEXexcGood1 5 2 4 2 2" xfId="12025"/>
    <cellStyle name="SAPBEXexcGood1 5 2 4 3" xfId="12026"/>
    <cellStyle name="SAPBEXexcGood1 5 2 5" xfId="12027"/>
    <cellStyle name="SAPBEXexcGood1 5 2 5 2" xfId="12028"/>
    <cellStyle name="SAPBEXexcGood1 5 2 6" xfId="12029"/>
    <cellStyle name="SAPBEXexcGood1 5 3" xfId="12030"/>
    <cellStyle name="SAPBEXexcGood1 5 3 2" xfId="12031"/>
    <cellStyle name="SAPBEXexcGood1 5 3 2 2" xfId="12032"/>
    <cellStyle name="SAPBEXexcGood1 5 3 2 2 2" xfId="12033"/>
    <cellStyle name="SAPBEXexcGood1 5 3 2 3" xfId="12034"/>
    <cellStyle name="SAPBEXexcGood1 5 3 3" xfId="12035"/>
    <cellStyle name="SAPBEXexcGood1 5 3 3 2" xfId="12036"/>
    <cellStyle name="SAPBEXexcGood1 5 3 3 2 2" xfId="12037"/>
    <cellStyle name="SAPBEXexcGood1 5 3 3 3" xfId="12038"/>
    <cellStyle name="SAPBEXexcGood1 5 3 4" xfId="12039"/>
    <cellStyle name="SAPBEXexcGood1 5 3 4 2" xfId="12040"/>
    <cellStyle name="SAPBEXexcGood1 5 3 4 2 2" xfId="12041"/>
    <cellStyle name="SAPBEXexcGood1 5 3 4 3" xfId="12042"/>
    <cellStyle name="SAPBEXexcGood1 5 3 5" xfId="12043"/>
    <cellStyle name="SAPBEXexcGood1 5 3 5 2" xfId="12044"/>
    <cellStyle name="SAPBEXexcGood1 5 3 6" xfId="12045"/>
    <cellStyle name="SAPBEXexcGood1 5 4" xfId="12046"/>
    <cellStyle name="SAPBEXexcGood1 5 4 2" xfId="12047"/>
    <cellStyle name="SAPBEXexcGood1 5 4 2 2" xfId="12048"/>
    <cellStyle name="SAPBEXexcGood1 5 4 3" xfId="12049"/>
    <cellStyle name="SAPBEXexcGood1 5 5" xfId="12050"/>
    <cellStyle name="SAPBEXexcGood1 5 5 2" xfId="12051"/>
    <cellStyle name="SAPBEXexcGood1 5 5 2 2" xfId="12052"/>
    <cellStyle name="SAPBEXexcGood1 5 5 3" xfId="12053"/>
    <cellStyle name="SAPBEXexcGood1 5 6" xfId="12054"/>
    <cellStyle name="SAPBEXexcGood1 5 6 2" xfId="12055"/>
    <cellStyle name="SAPBEXexcGood1 5 7" xfId="12056"/>
    <cellStyle name="SAPBEXexcGood1 6" xfId="12057"/>
    <cellStyle name="SAPBEXexcGood1 6 2" xfId="12058"/>
    <cellStyle name="SAPBEXexcGood1 6 2 2" xfId="12059"/>
    <cellStyle name="SAPBEXexcGood1 6 2 2 2" xfId="12060"/>
    <cellStyle name="SAPBEXexcGood1 6 2 2 2 2" xfId="12061"/>
    <cellStyle name="SAPBEXexcGood1 6 2 2 2 2 2" xfId="12062"/>
    <cellStyle name="SAPBEXexcGood1 6 2 2 2 3" xfId="12063"/>
    <cellStyle name="SAPBEXexcGood1 6 2 2 3" xfId="12064"/>
    <cellStyle name="SAPBEXexcGood1 6 2 2 3 2" xfId="12065"/>
    <cellStyle name="SAPBEXexcGood1 6 2 2 3 2 2" xfId="12066"/>
    <cellStyle name="SAPBEXexcGood1 6 2 2 3 3" xfId="12067"/>
    <cellStyle name="SAPBEXexcGood1 6 2 2 4" xfId="12068"/>
    <cellStyle name="SAPBEXexcGood1 6 2 2 4 2" xfId="12069"/>
    <cellStyle name="SAPBEXexcGood1 6 2 2 4 2 2" xfId="12070"/>
    <cellStyle name="SAPBEXexcGood1 6 2 2 4 3" xfId="12071"/>
    <cellStyle name="SAPBEXexcGood1 6 2 2 5" xfId="12072"/>
    <cellStyle name="SAPBEXexcGood1 6 2 2 5 2" xfId="12073"/>
    <cellStyle name="SAPBEXexcGood1 6 2 2 6" xfId="12074"/>
    <cellStyle name="SAPBEXexcGood1 6 2 3" xfId="12075"/>
    <cellStyle name="SAPBEXexcGood1 6 2 3 2" xfId="12076"/>
    <cellStyle name="SAPBEXexcGood1 6 2 3 2 2" xfId="12077"/>
    <cellStyle name="SAPBEXexcGood1 6 2 3 3" xfId="12078"/>
    <cellStyle name="SAPBEXexcGood1 6 2 4" xfId="12079"/>
    <cellStyle name="SAPBEXexcGood1 6 2 4 2" xfId="12080"/>
    <cellStyle name="SAPBEXexcGood1 6 2 4 2 2" xfId="12081"/>
    <cellStyle name="SAPBEXexcGood1 6 2 4 3" xfId="12082"/>
    <cellStyle name="SAPBEXexcGood1 6 2 5" xfId="12083"/>
    <cellStyle name="SAPBEXexcGood1 6 2 5 2" xfId="12084"/>
    <cellStyle name="SAPBEXexcGood1 6 2 6" xfId="12085"/>
    <cellStyle name="SAPBEXexcGood1 6 3" xfId="12086"/>
    <cellStyle name="SAPBEXexcGood1 6 3 2" xfId="12087"/>
    <cellStyle name="SAPBEXexcGood1 6 3 2 2" xfId="12088"/>
    <cellStyle name="SAPBEXexcGood1 6 3 2 2 2" xfId="12089"/>
    <cellStyle name="SAPBEXexcGood1 6 3 2 3" xfId="12090"/>
    <cellStyle name="SAPBEXexcGood1 6 3 3" xfId="12091"/>
    <cellStyle name="SAPBEXexcGood1 6 3 3 2" xfId="12092"/>
    <cellStyle name="SAPBEXexcGood1 6 3 3 2 2" xfId="12093"/>
    <cellStyle name="SAPBEXexcGood1 6 3 3 3" xfId="12094"/>
    <cellStyle name="SAPBEXexcGood1 6 3 4" xfId="12095"/>
    <cellStyle name="SAPBEXexcGood1 6 3 4 2" xfId="12096"/>
    <cellStyle name="SAPBEXexcGood1 6 3 4 2 2" xfId="12097"/>
    <cellStyle name="SAPBEXexcGood1 6 3 4 3" xfId="12098"/>
    <cellStyle name="SAPBEXexcGood1 6 3 5" xfId="12099"/>
    <cellStyle name="SAPBEXexcGood1 6 3 5 2" xfId="12100"/>
    <cellStyle name="SAPBEXexcGood1 6 3 6" xfId="12101"/>
    <cellStyle name="SAPBEXexcGood1 6 4" xfId="12102"/>
    <cellStyle name="SAPBEXexcGood1 6 4 2" xfId="12103"/>
    <cellStyle name="SAPBEXexcGood1 6 4 2 2" xfId="12104"/>
    <cellStyle name="SAPBEXexcGood1 6 4 3" xfId="12105"/>
    <cellStyle name="SAPBEXexcGood1 6 5" xfId="12106"/>
    <cellStyle name="SAPBEXexcGood1 6 5 2" xfId="12107"/>
    <cellStyle name="SAPBEXexcGood1 6 5 2 2" xfId="12108"/>
    <cellStyle name="SAPBEXexcGood1 6 5 3" xfId="12109"/>
    <cellStyle name="SAPBEXexcGood1 6 6" xfId="12110"/>
    <cellStyle name="SAPBEXexcGood1 6 6 2" xfId="12111"/>
    <cellStyle name="SAPBEXexcGood1 6 7" xfId="12112"/>
    <cellStyle name="SAPBEXexcGood1 7" xfId="12113"/>
    <cellStyle name="SAPBEXexcGood1 7 2" xfId="12114"/>
    <cellStyle name="SAPBEXexcGood1 7 2 2" xfId="12115"/>
    <cellStyle name="SAPBEXexcGood1 7 2 2 2" xfId="12116"/>
    <cellStyle name="SAPBEXexcGood1 7 2 2 2 2" xfId="12117"/>
    <cellStyle name="SAPBEXexcGood1 7 2 2 3" xfId="12118"/>
    <cellStyle name="SAPBEXexcGood1 7 2 3" xfId="12119"/>
    <cellStyle name="SAPBEXexcGood1 7 2 3 2" xfId="12120"/>
    <cellStyle name="SAPBEXexcGood1 7 2 3 2 2" xfId="12121"/>
    <cellStyle name="SAPBEXexcGood1 7 2 3 3" xfId="12122"/>
    <cellStyle name="SAPBEXexcGood1 7 2 4" xfId="12123"/>
    <cellStyle name="SAPBEXexcGood1 7 2 4 2" xfId="12124"/>
    <cellStyle name="SAPBEXexcGood1 7 2 4 2 2" xfId="12125"/>
    <cellStyle name="SAPBEXexcGood1 7 2 4 3" xfId="12126"/>
    <cellStyle name="SAPBEXexcGood1 7 2 5" xfId="12127"/>
    <cellStyle name="SAPBEXexcGood1 7 2 5 2" xfId="12128"/>
    <cellStyle name="SAPBEXexcGood1 7 2 5 2 2" xfId="12129"/>
    <cellStyle name="SAPBEXexcGood1 7 2 5 3" xfId="12130"/>
    <cellStyle name="SAPBEXexcGood1 7 2 6" xfId="12131"/>
    <cellStyle name="SAPBEXexcGood1 7 2 6 2" xfId="12132"/>
    <cellStyle name="SAPBEXexcGood1 7 2 7" xfId="12133"/>
    <cellStyle name="SAPBEXexcGood1 7 3" xfId="12134"/>
    <cellStyle name="SAPBEXexcGood1 7 3 2" xfId="12135"/>
    <cellStyle name="SAPBEXexcGood1 7 3 2 2" xfId="12136"/>
    <cellStyle name="SAPBEXexcGood1 7 3 3" xfId="12137"/>
    <cellStyle name="SAPBEXexcGood1 7 4" xfId="12138"/>
    <cellStyle name="SAPBEXexcGood1 7 4 2" xfId="12139"/>
    <cellStyle name="SAPBEXexcGood1 7 4 2 2" xfId="12140"/>
    <cellStyle name="SAPBEXexcGood1 7 4 3" xfId="12141"/>
    <cellStyle name="SAPBEXexcGood1 7 5" xfId="12142"/>
    <cellStyle name="SAPBEXexcGood1 7 5 2" xfId="12143"/>
    <cellStyle name="SAPBEXexcGood1 7 5 2 2" xfId="12144"/>
    <cellStyle name="SAPBEXexcGood1 7 5 3" xfId="12145"/>
    <cellStyle name="SAPBEXexcGood1 7 6" xfId="12146"/>
    <cellStyle name="SAPBEXexcGood1 7 6 2" xfId="12147"/>
    <cellStyle name="SAPBEXexcGood1 7 6 2 2" xfId="12148"/>
    <cellStyle name="SAPBEXexcGood1 7 6 3" xfId="12149"/>
    <cellStyle name="SAPBEXexcGood1 7 7" xfId="12150"/>
    <cellStyle name="SAPBEXexcGood1 7 7 2" xfId="12151"/>
    <cellStyle name="SAPBEXexcGood1 7 8" xfId="12152"/>
    <cellStyle name="SAPBEXexcGood1 8" xfId="12153"/>
    <cellStyle name="SAPBEXexcGood1 8 2" xfId="12154"/>
    <cellStyle name="SAPBEXexcGood1 8 2 2" xfId="12155"/>
    <cellStyle name="SAPBEXexcGood1 8 2 2 2" xfId="12156"/>
    <cellStyle name="SAPBEXexcGood1 8 2 3" xfId="12157"/>
    <cellStyle name="SAPBEXexcGood1 8 3" xfId="12158"/>
    <cellStyle name="SAPBEXexcGood1 8 3 2" xfId="12159"/>
    <cellStyle name="SAPBEXexcGood1 8 3 2 2" xfId="12160"/>
    <cellStyle name="SAPBEXexcGood1 8 3 3" xfId="12161"/>
    <cellStyle name="SAPBEXexcGood1 8 4" xfId="12162"/>
    <cellStyle name="SAPBEXexcGood1 8 4 2" xfId="12163"/>
    <cellStyle name="SAPBEXexcGood1 8 4 2 2" xfId="12164"/>
    <cellStyle name="SAPBEXexcGood1 8 4 3" xfId="12165"/>
    <cellStyle name="SAPBEXexcGood1 8 5" xfId="12166"/>
    <cellStyle name="SAPBEXexcGood1 8 5 2" xfId="12167"/>
    <cellStyle name="SAPBEXexcGood1 8 6" xfId="12168"/>
    <cellStyle name="SAPBEXexcGood1 9" xfId="12169"/>
    <cellStyle name="SAPBEXexcGood1 9 2" xfId="12170"/>
    <cellStyle name="SAPBEXexcGood1 9 2 2" xfId="12171"/>
    <cellStyle name="SAPBEXexcGood1 9 2 2 2" xfId="12172"/>
    <cellStyle name="SAPBEXexcGood1 9 2 3" xfId="12173"/>
    <cellStyle name="SAPBEXexcGood1 9 3" xfId="12174"/>
    <cellStyle name="SAPBEXexcGood1 9 3 2" xfId="12175"/>
    <cellStyle name="SAPBEXexcGood1 9 3 2 2" xfId="12176"/>
    <cellStyle name="SAPBEXexcGood1 9 3 3" xfId="12177"/>
    <cellStyle name="SAPBEXexcGood1 9 4" xfId="12178"/>
    <cellStyle name="SAPBEXexcGood1 9 4 2" xfId="12179"/>
    <cellStyle name="SAPBEXexcGood1 9 4 2 2" xfId="12180"/>
    <cellStyle name="SAPBEXexcGood1 9 4 3" xfId="12181"/>
    <cellStyle name="SAPBEXexcGood1 9 5" xfId="12182"/>
    <cellStyle name="SAPBEXexcGood1 9 5 2" xfId="12183"/>
    <cellStyle name="SAPBEXexcGood1 9 6" xfId="12184"/>
    <cellStyle name="SAPBEXexcGood1_МАРТ" xfId="12185"/>
    <cellStyle name="SAPBEXexcGood2" xfId="12186"/>
    <cellStyle name="SAPBEXexcGood2 10" xfId="12187"/>
    <cellStyle name="SAPBEXexcGood2 10 2" xfId="12188"/>
    <cellStyle name="SAPBEXexcGood2 10 2 2" xfId="12189"/>
    <cellStyle name="SAPBEXexcGood2 10 3" xfId="12190"/>
    <cellStyle name="SAPBEXexcGood2 11" xfId="12191"/>
    <cellStyle name="SAPBEXexcGood2 11 2" xfId="12192"/>
    <cellStyle name="SAPBEXexcGood2 12" xfId="12193"/>
    <cellStyle name="SAPBEXexcGood2 2" xfId="12194"/>
    <cellStyle name="SAPBEXexcGood2 2 10" xfId="12195"/>
    <cellStyle name="SAPBEXexcGood2 2 2" xfId="12196"/>
    <cellStyle name="SAPBEXexcGood2 2 2 2" xfId="12197"/>
    <cellStyle name="SAPBEXexcGood2 2 2 2 2" xfId="12198"/>
    <cellStyle name="SAPBEXexcGood2 2 2 2 2 2" xfId="12199"/>
    <cellStyle name="SAPBEXexcGood2 2 2 2 2 2 2" xfId="12200"/>
    <cellStyle name="SAPBEXexcGood2 2 2 2 2 3" xfId="12201"/>
    <cellStyle name="SAPBEXexcGood2 2 2 2 3" xfId="12202"/>
    <cellStyle name="SAPBEXexcGood2 2 2 2 3 2" xfId="12203"/>
    <cellStyle name="SAPBEXexcGood2 2 2 2 3 2 2" xfId="12204"/>
    <cellStyle name="SAPBEXexcGood2 2 2 2 3 3" xfId="12205"/>
    <cellStyle name="SAPBEXexcGood2 2 2 2 4" xfId="12206"/>
    <cellStyle name="SAPBEXexcGood2 2 2 2 4 2" xfId="12207"/>
    <cellStyle name="SAPBEXexcGood2 2 2 2 4 2 2" xfId="12208"/>
    <cellStyle name="SAPBEXexcGood2 2 2 2 4 3" xfId="12209"/>
    <cellStyle name="SAPBEXexcGood2 2 2 2 5" xfId="12210"/>
    <cellStyle name="SAPBEXexcGood2 2 2 2 5 2" xfId="12211"/>
    <cellStyle name="SAPBEXexcGood2 2 2 2 5 2 2" xfId="12212"/>
    <cellStyle name="SAPBEXexcGood2 2 2 2 5 3" xfId="12213"/>
    <cellStyle name="SAPBEXexcGood2 2 2 2 6" xfId="12214"/>
    <cellStyle name="SAPBEXexcGood2 2 2 2 6 2" xfId="12215"/>
    <cellStyle name="SAPBEXexcGood2 2 2 2 7" xfId="12216"/>
    <cellStyle name="SAPBEXexcGood2 2 2 3" xfId="12217"/>
    <cellStyle name="SAPBEXexcGood2 2 2 3 2" xfId="12218"/>
    <cellStyle name="SAPBEXexcGood2 2 2 3 2 2" xfId="12219"/>
    <cellStyle name="SAPBEXexcGood2 2 2 3 3" xfId="12220"/>
    <cellStyle name="SAPBEXexcGood2 2 2 4" xfId="12221"/>
    <cellStyle name="SAPBEXexcGood2 2 2 4 2" xfId="12222"/>
    <cellStyle name="SAPBEXexcGood2 2 2 4 2 2" xfId="12223"/>
    <cellStyle name="SAPBEXexcGood2 2 2 4 3" xfId="12224"/>
    <cellStyle name="SAPBEXexcGood2 2 2 5" xfId="12225"/>
    <cellStyle name="SAPBEXexcGood2 2 2 5 2" xfId="12226"/>
    <cellStyle name="SAPBEXexcGood2 2 2 5 2 2" xfId="12227"/>
    <cellStyle name="SAPBEXexcGood2 2 2 5 3" xfId="12228"/>
    <cellStyle name="SAPBEXexcGood2 2 2 6" xfId="12229"/>
    <cellStyle name="SAPBEXexcGood2 2 2 6 2" xfId="12230"/>
    <cellStyle name="SAPBEXexcGood2 2 2 6 2 2" xfId="12231"/>
    <cellStyle name="SAPBEXexcGood2 2 2 6 3" xfId="12232"/>
    <cellStyle name="SAPBEXexcGood2 2 2 7" xfId="12233"/>
    <cellStyle name="SAPBEXexcGood2 2 2 7 2" xfId="12234"/>
    <cellStyle name="SAPBEXexcGood2 2 2 8" xfId="12235"/>
    <cellStyle name="SAPBEXexcGood2 2 3" xfId="12236"/>
    <cellStyle name="SAPBEXexcGood2 2 3 2" xfId="12237"/>
    <cellStyle name="SAPBEXexcGood2 2 3 2 2" xfId="12238"/>
    <cellStyle name="SAPBEXexcGood2 2 3 2 2 2" xfId="12239"/>
    <cellStyle name="SAPBEXexcGood2 2 3 2 3" xfId="12240"/>
    <cellStyle name="SAPBEXexcGood2 2 3 3" xfId="12241"/>
    <cellStyle name="SAPBEXexcGood2 2 3 3 2" xfId="12242"/>
    <cellStyle name="SAPBEXexcGood2 2 3 3 2 2" xfId="12243"/>
    <cellStyle name="SAPBEXexcGood2 2 3 3 3" xfId="12244"/>
    <cellStyle name="SAPBEXexcGood2 2 3 4" xfId="12245"/>
    <cellStyle name="SAPBEXexcGood2 2 3 4 2" xfId="12246"/>
    <cellStyle name="SAPBEXexcGood2 2 3 4 2 2" xfId="12247"/>
    <cellStyle name="SAPBEXexcGood2 2 3 4 3" xfId="12248"/>
    <cellStyle name="SAPBEXexcGood2 2 3 5" xfId="12249"/>
    <cellStyle name="SAPBEXexcGood2 2 3 5 2" xfId="12250"/>
    <cellStyle name="SAPBEXexcGood2 2 3 5 2 2" xfId="12251"/>
    <cellStyle name="SAPBEXexcGood2 2 3 5 3" xfId="12252"/>
    <cellStyle name="SAPBEXexcGood2 2 3 6" xfId="12253"/>
    <cellStyle name="SAPBEXexcGood2 2 3 6 2" xfId="12254"/>
    <cellStyle name="SAPBEXexcGood2 2 3 7" xfId="12255"/>
    <cellStyle name="SAPBEXexcGood2 2 4" xfId="12256"/>
    <cellStyle name="SAPBEXexcGood2 2 4 2" xfId="12257"/>
    <cellStyle name="SAPBEXexcGood2 2 4 2 2" xfId="12258"/>
    <cellStyle name="SAPBEXexcGood2 2 4 3" xfId="12259"/>
    <cellStyle name="SAPBEXexcGood2 2 5" xfId="12260"/>
    <cellStyle name="SAPBEXexcGood2 2 5 2" xfId="12261"/>
    <cellStyle name="SAPBEXexcGood2 2 5 2 2" xfId="12262"/>
    <cellStyle name="SAPBEXexcGood2 2 5 3" xfId="12263"/>
    <cellStyle name="SAPBEXexcGood2 2 6" xfId="12264"/>
    <cellStyle name="SAPBEXexcGood2 2 6 2" xfId="12265"/>
    <cellStyle name="SAPBEXexcGood2 2 6 2 2" xfId="12266"/>
    <cellStyle name="SAPBEXexcGood2 2 6 3" xfId="12267"/>
    <cellStyle name="SAPBEXexcGood2 2 7" xfId="12268"/>
    <cellStyle name="SAPBEXexcGood2 2 7 2" xfId="12269"/>
    <cellStyle name="SAPBEXexcGood2 2 7 2 2" xfId="12270"/>
    <cellStyle name="SAPBEXexcGood2 2 7 3" xfId="12271"/>
    <cellStyle name="SAPBEXexcGood2 2 8" xfId="12272"/>
    <cellStyle name="SAPBEXexcGood2 2 8 2" xfId="12273"/>
    <cellStyle name="SAPBEXexcGood2 2 8 2 2" xfId="12274"/>
    <cellStyle name="SAPBEXexcGood2 2 8 3" xfId="12275"/>
    <cellStyle name="SAPBEXexcGood2 2 9" xfId="12276"/>
    <cellStyle name="SAPBEXexcGood2 2 9 2" xfId="12277"/>
    <cellStyle name="SAPBEXexcGood2 2_МАРТ" xfId="12278"/>
    <cellStyle name="SAPBEXexcGood2 3" xfId="12279"/>
    <cellStyle name="SAPBEXexcGood2 3 2" xfId="12280"/>
    <cellStyle name="SAPBEXexcGood2 3 2 2" xfId="12281"/>
    <cellStyle name="SAPBEXexcGood2 3 2 2 2" xfId="12282"/>
    <cellStyle name="SAPBEXexcGood2 3 2 2 2 2" xfId="12283"/>
    <cellStyle name="SAPBEXexcGood2 3 2 2 2 2 2" xfId="12284"/>
    <cellStyle name="SAPBEXexcGood2 3 2 2 2 3" xfId="12285"/>
    <cellStyle name="SAPBEXexcGood2 3 2 2 3" xfId="12286"/>
    <cellStyle name="SAPBEXexcGood2 3 2 2 3 2" xfId="12287"/>
    <cellStyle name="SAPBEXexcGood2 3 2 2 3 2 2" xfId="12288"/>
    <cellStyle name="SAPBEXexcGood2 3 2 2 3 3" xfId="12289"/>
    <cellStyle name="SAPBEXexcGood2 3 2 2 4" xfId="12290"/>
    <cellStyle name="SAPBEXexcGood2 3 2 2 4 2" xfId="12291"/>
    <cellStyle name="SAPBEXexcGood2 3 2 2 4 2 2" xfId="12292"/>
    <cellStyle name="SAPBEXexcGood2 3 2 2 4 3" xfId="12293"/>
    <cellStyle name="SAPBEXexcGood2 3 2 2 5" xfId="12294"/>
    <cellStyle name="SAPBEXexcGood2 3 2 2 5 2" xfId="12295"/>
    <cellStyle name="SAPBEXexcGood2 3 2 2 6" xfId="12296"/>
    <cellStyle name="SAPBEXexcGood2 3 2 3" xfId="12297"/>
    <cellStyle name="SAPBEXexcGood2 3 2 3 2" xfId="12298"/>
    <cellStyle name="SAPBEXexcGood2 3 2 3 2 2" xfId="12299"/>
    <cellStyle name="SAPBEXexcGood2 3 2 3 3" xfId="12300"/>
    <cellStyle name="SAPBEXexcGood2 3 2 4" xfId="12301"/>
    <cellStyle name="SAPBEXexcGood2 3 2 4 2" xfId="12302"/>
    <cellStyle name="SAPBEXexcGood2 3 2 4 2 2" xfId="12303"/>
    <cellStyle name="SAPBEXexcGood2 3 2 4 3" xfId="12304"/>
    <cellStyle name="SAPBEXexcGood2 3 2 5" xfId="12305"/>
    <cellStyle name="SAPBEXexcGood2 3 2 5 2" xfId="12306"/>
    <cellStyle name="SAPBEXexcGood2 3 2 6" xfId="12307"/>
    <cellStyle name="SAPBEXexcGood2 3 3" xfId="12308"/>
    <cellStyle name="SAPBEXexcGood2 3 3 2" xfId="12309"/>
    <cellStyle name="SAPBEXexcGood2 3 3 2 2" xfId="12310"/>
    <cellStyle name="SAPBEXexcGood2 3 3 2 2 2" xfId="12311"/>
    <cellStyle name="SAPBEXexcGood2 3 3 2 3" xfId="12312"/>
    <cellStyle name="SAPBEXexcGood2 3 3 3" xfId="12313"/>
    <cellStyle name="SAPBEXexcGood2 3 3 3 2" xfId="12314"/>
    <cellStyle name="SAPBEXexcGood2 3 3 3 2 2" xfId="12315"/>
    <cellStyle name="SAPBEXexcGood2 3 3 3 3" xfId="12316"/>
    <cellStyle name="SAPBEXexcGood2 3 3 4" xfId="12317"/>
    <cellStyle name="SAPBEXexcGood2 3 3 4 2" xfId="12318"/>
    <cellStyle name="SAPBEXexcGood2 3 3 4 2 2" xfId="12319"/>
    <cellStyle name="SAPBEXexcGood2 3 3 4 3" xfId="12320"/>
    <cellStyle name="SAPBEXexcGood2 3 3 5" xfId="12321"/>
    <cellStyle name="SAPBEXexcGood2 3 3 5 2" xfId="12322"/>
    <cellStyle name="SAPBEXexcGood2 3 3 6" xfId="12323"/>
    <cellStyle name="SAPBEXexcGood2 3 4" xfId="12324"/>
    <cellStyle name="SAPBEXexcGood2 3 4 2" xfId="12325"/>
    <cellStyle name="SAPBEXexcGood2 3 4 2 2" xfId="12326"/>
    <cellStyle name="SAPBEXexcGood2 3 4 3" xfId="12327"/>
    <cellStyle name="SAPBEXexcGood2 3 5" xfId="12328"/>
    <cellStyle name="SAPBEXexcGood2 3 5 2" xfId="12329"/>
    <cellStyle name="SAPBEXexcGood2 3 5 2 2" xfId="12330"/>
    <cellStyle name="SAPBEXexcGood2 3 5 3" xfId="12331"/>
    <cellStyle name="SAPBEXexcGood2 3 6" xfId="12332"/>
    <cellStyle name="SAPBEXexcGood2 3 6 2" xfId="12333"/>
    <cellStyle name="SAPBEXexcGood2 3 6 2 2" xfId="12334"/>
    <cellStyle name="SAPBEXexcGood2 3 6 3" xfId="12335"/>
    <cellStyle name="SAPBEXexcGood2 3 7" xfId="12336"/>
    <cellStyle name="SAPBEXexcGood2 3 7 2" xfId="12337"/>
    <cellStyle name="SAPBEXexcGood2 3 8" xfId="12338"/>
    <cellStyle name="SAPBEXexcGood2 3_МАРТ" xfId="12339"/>
    <cellStyle name="SAPBEXexcGood2 4" xfId="12340"/>
    <cellStyle name="SAPBEXexcGood2 4 10" xfId="12341"/>
    <cellStyle name="SAPBEXexcGood2 4 2" xfId="12342"/>
    <cellStyle name="SAPBEXexcGood2 4 2 2" xfId="12343"/>
    <cellStyle name="SAPBEXexcGood2 4 2 2 2" xfId="12344"/>
    <cellStyle name="SAPBEXexcGood2 4 2 2 2 2" xfId="12345"/>
    <cellStyle name="SAPBEXexcGood2 4 2 2 3" xfId="12346"/>
    <cellStyle name="SAPBEXexcGood2 4 2 3" xfId="12347"/>
    <cellStyle name="SAPBEXexcGood2 4 2 3 2" xfId="12348"/>
    <cellStyle name="SAPBEXexcGood2 4 2 3 2 2" xfId="12349"/>
    <cellStyle name="SAPBEXexcGood2 4 2 3 3" xfId="12350"/>
    <cellStyle name="SAPBEXexcGood2 4 2 4" xfId="12351"/>
    <cellStyle name="SAPBEXexcGood2 4 2 4 2" xfId="12352"/>
    <cellStyle name="SAPBEXexcGood2 4 2 4 2 2" xfId="12353"/>
    <cellStyle name="SAPBEXexcGood2 4 2 4 3" xfId="12354"/>
    <cellStyle name="SAPBEXexcGood2 4 2 5" xfId="12355"/>
    <cellStyle name="SAPBEXexcGood2 4 2 5 2" xfId="12356"/>
    <cellStyle name="SAPBEXexcGood2 4 2 5 2 2" xfId="12357"/>
    <cellStyle name="SAPBEXexcGood2 4 2 5 3" xfId="12358"/>
    <cellStyle name="SAPBEXexcGood2 4 2 6" xfId="12359"/>
    <cellStyle name="SAPBEXexcGood2 4 2 6 2" xfId="12360"/>
    <cellStyle name="SAPBEXexcGood2 4 2 7" xfId="12361"/>
    <cellStyle name="SAPBEXexcGood2 4 3" xfId="12362"/>
    <cellStyle name="SAPBEXexcGood2 4 3 2" xfId="12363"/>
    <cellStyle name="SAPBEXexcGood2 4 3 2 2" xfId="12364"/>
    <cellStyle name="SAPBEXexcGood2 4 3 3" xfId="12365"/>
    <cellStyle name="SAPBEXexcGood2 4 4" xfId="12366"/>
    <cellStyle name="SAPBEXexcGood2 4 4 2" xfId="12367"/>
    <cellStyle name="SAPBEXexcGood2 4 4 2 2" xfId="12368"/>
    <cellStyle name="SAPBEXexcGood2 4 4 3" xfId="12369"/>
    <cellStyle name="SAPBEXexcGood2 4 5" xfId="12370"/>
    <cellStyle name="SAPBEXexcGood2 4 5 2" xfId="12371"/>
    <cellStyle name="SAPBEXexcGood2 4 5 2 2" xfId="12372"/>
    <cellStyle name="SAPBEXexcGood2 4 5 3" xfId="12373"/>
    <cellStyle name="SAPBEXexcGood2 4 6" xfId="12374"/>
    <cellStyle name="SAPBEXexcGood2 4 6 2" xfId="12375"/>
    <cellStyle name="SAPBEXexcGood2 4 6 2 2" xfId="12376"/>
    <cellStyle name="SAPBEXexcGood2 4 6 3" xfId="12377"/>
    <cellStyle name="SAPBEXexcGood2 4 7" xfId="12378"/>
    <cellStyle name="SAPBEXexcGood2 4 7 2" xfId="12379"/>
    <cellStyle name="SAPBEXexcGood2 4 7 2 2" xfId="12380"/>
    <cellStyle name="SAPBEXexcGood2 4 7 3" xfId="12381"/>
    <cellStyle name="SAPBEXexcGood2 4 8" xfId="12382"/>
    <cellStyle name="SAPBEXexcGood2 4 8 2" xfId="12383"/>
    <cellStyle name="SAPBEXexcGood2 4 8 2 2" xfId="12384"/>
    <cellStyle name="SAPBEXexcGood2 4 8 3" xfId="12385"/>
    <cellStyle name="SAPBEXexcGood2 4 9" xfId="12386"/>
    <cellStyle name="SAPBEXexcGood2 4 9 2" xfId="12387"/>
    <cellStyle name="SAPBEXexcGood2 5" xfId="12388"/>
    <cellStyle name="SAPBEXexcGood2 5 2" xfId="12389"/>
    <cellStyle name="SAPBEXexcGood2 5 2 2" xfId="12390"/>
    <cellStyle name="SAPBEXexcGood2 5 2 2 2" xfId="12391"/>
    <cellStyle name="SAPBEXexcGood2 5 2 3" xfId="12392"/>
    <cellStyle name="SAPBEXexcGood2 5 3" xfId="12393"/>
    <cellStyle name="SAPBEXexcGood2 5 3 2" xfId="12394"/>
    <cellStyle name="SAPBEXexcGood2 5 3 2 2" xfId="12395"/>
    <cellStyle name="SAPBEXexcGood2 5 3 3" xfId="12396"/>
    <cellStyle name="SAPBEXexcGood2 5 4" xfId="12397"/>
    <cellStyle name="SAPBEXexcGood2 5 4 2" xfId="12398"/>
    <cellStyle name="SAPBEXexcGood2 5 4 2 2" xfId="12399"/>
    <cellStyle name="SAPBEXexcGood2 5 4 3" xfId="12400"/>
    <cellStyle name="SAPBEXexcGood2 5 5" xfId="12401"/>
    <cellStyle name="SAPBEXexcGood2 5 5 2" xfId="12402"/>
    <cellStyle name="SAPBEXexcGood2 5 6" xfId="12403"/>
    <cellStyle name="SAPBEXexcGood2 6" xfId="12404"/>
    <cellStyle name="SAPBEXexcGood2 6 2" xfId="12405"/>
    <cellStyle name="SAPBEXexcGood2 6 2 2" xfId="12406"/>
    <cellStyle name="SAPBEXexcGood2 6 2 2 2" xfId="12407"/>
    <cellStyle name="SAPBEXexcGood2 6 2 3" xfId="12408"/>
    <cellStyle name="SAPBEXexcGood2 6 3" xfId="12409"/>
    <cellStyle name="SAPBEXexcGood2 6 3 2" xfId="12410"/>
    <cellStyle name="SAPBEXexcGood2 6 3 2 2" xfId="12411"/>
    <cellStyle name="SAPBEXexcGood2 6 3 3" xfId="12412"/>
    <cellStyle name="SAPBEXexcGood2 6 4" xfId="12413"/>
    <cellStyle name="SAPBEXexcGood2 6 4 2" xfId="12414"/>
    <cellStyle name="SAPBEXexcGood2 6 4 2 2" xfId="12415"/>
    <cellStyle name="SAPBEXexcGood2 6 4 3" xfId="12416"/>
    <cellStyle name="SAPBEXexcGood2 6 5" xfId="12417"/>
    <cellStyle name="SAPBEXexcGood2 6 5 2" xfId="12418"/>
    <cellStyle name="SAPBEXexcGood2 6 6" xfId="12419"/>
    <cellStyle name="SAPBEXexcGood2 7" xfId="12420"/>
    <cellStyle name="SAPBEXexcGood2 7 2" xfId="12421"/>
    <cellStyle name="SAPBEXexcGood2 7 2 2" xfId="12422"/>
    <cellStyle name="SAPBEXexcGood2 7 3" xfId="12423"/>
    <cellStyle name="SAPBEXexcGood2 8" xfId="12424"/>
    <cellStyle name="SAPBEXexcGood2 8 2" xfId="12425"/>
    <cellStyle name="SAPBEXexcGood2 8 2 2" xfId="12426"/>
    <cellStyle name="SAPBEXexcGood2 8 3" xfId="12427"/>
    <cellStyle name="SAPBEXexcGood2 9" xfId="12428"/>
    <cellStyle name="SAPBEXexcGood2 9 2" xfId="12429"/>
    <cellStyle name="SAPBEXexcGood2 9 2 2" xfId="12430"/>
    <cellStyle name="SAPBEXexcGood2 9 3" xfId="12431"/>
    <cellStyle name="SAPBEXexcGood2_МАРТ" xfId="12432"/>
    <cellStyle name="SAPBEXexcGood3" xfId="12433"/>
    <cellStyle name="SAPBEXexcGood3 10" xfId="12434"/>
    <cellStyle name="SAPBEXexcGood3 10 2" xfId="12435"/>
    <cellStyle name="SAPBEXexcGood3 10 2 2" xfId="12436"/>
    <cellStyle name="SAPBEXexcGood3 10 3" xfId="12437"/>
    <cellStyle name="SAPBEXexcGood3 11" xfId="12438"/>
    <cellStyle name="SAPBEXexcGood3 11 2" xfId="12439"/>
    <cellStyle name="SAPBEXexcGood3 12" xfId="12440"/>
    <cellStyle name="SAPBEXexcGood3 2" xfId="12441"/>
    <cellStyle name="SAPBEXexcGood3 2 10" xfId="12442"/>
    <cellStyle name="SAPBEXexcGood3 2 2" xfId="12443"/>
    <cellStyle name="SAPBEXexcGood3 2 2 2" xfId="12444"/>
    <cellStyle name="SAPBEXexcGood3 2 2 2 2" xfId="12445"/>
    <cellStyle name="SAPBEXexcGood3 2 2 2 2 2" xfId="12446"/>
    <cellStyle name="SAPBEXexcGood3 2 2 2 2 2 2" xfId="12447"/>
    <cellStyle name="SAPBEXexcGood3 2 2 2 2 3" xfId="12448"/>
    <cellStyle name="SAPBEXexcGood3 2 2 2 3" xfId="12449"/>
    <cellStyle name="SAPBEXexcGood3 2 2 2 3 2" xfId="12450"/>
    <cellStyle name="SAPBEXexcGood3 2 2 2 3 2 2" xfId="12451"/>
    <cellStyle name="SAPBEXexcGood3 2 2 2 3 3" xfId="12452"/>
    <cellStyle name="SAPBEXexcGood3 2 2 2 4" xfId="12453"/>
    <cellStyle name="SAPBEXexcGood3 2 2 2 4 2" xfId="12454"/>
    <cellStyle name="SAPBEXexcGood3 2 2 2 4 2 2" xfId="12455"/>
    <cellStyle name="SAPBEXexcGood3 2 2 2 4 3" xfId="12456"/>
    <cellStyle name="SAPBEXexcGood3 2 2 2 5" xfId="12457"/>
    <cellStyle name="SAPBEXexcGood3 2 2 2 5 2" xfId="12458"/>
    <cellStyle name="SAPBEXexcGood3 2 2 2 5 2 2" xfId="12459"/>
    <cellStyle name="SAPBEXexcGood3 2 2 2 5 3" xfId="12460"/>
    <cellStyle name="SAPBEXexcGood3 2 2 2 6" xfId="12461"/>
    <cellStyle name="SAPBEXexcGood3 2 2 2 6 2" xfId="12462"/>
    <cellStyle name="SAPBEXexcGood3 2 2 2 7" xfId="12463"/>
    <cellStyle name="SAPBEXexcGood3 2 2 3" xfId="12464"/>
    <cellStyle name="SAPBEXexcGood3 2 2 3 2" xfId="12465"/>
    <cellStyle name="SAPBEXexcGood3 2 2 3 2 2" xfId="12466"/>
    <cellStyle name="SAPBEXexcGood3 2 2 3 3" xfId="12467"/>
    <cellStyle name="SAPBEXexcGood3 2 2 4" xfId="12468"/>
    <cellStyle name="SAPBEXexcGood3 2 2 4 2" xfId="12469"/>
    <cellStyle name="SAPBEXexcGood3 2 2 4 2 2" xfId="12470"/>
    <cellStyle name="SAPBEXexcGood3 2 2 4 3" xfId="12471"/>
    <cellStyle name="SAPBEXexcGood3 2 2 5" xfId="12472"/>
    <cellStyle name="SAPBEXexcGood3 2 2 5 2" xfId="12473"/>
    <cellStyle name="SAPBEXexcGood3 2 2 5 2 2" xfId="12474"/>
    <cellStyle name="SAPBEXexcGood3 2 2 5 3" xfId="12475"/>
    <cellStyle name="SAPBEXexcGood3 2 2 6" xfId="12476"/>
    <cellStyle name="SAPBEXexcGood3 2 2 6 2" xfId="12477"/>
    <cellStyle name="SAPBEXexcGood3 2 2 6 2 2" xfId="12478"/>
    <cellStyle name="SAPBEXexcGood3 2 2 6 3" xfId="12479"/>
    <cellStyle name="SAPBEXexcGood3 2 2 7" xfId="12480"/>
    <cellStyle name="SAPBEXexcGood3 2 2 7 2" xfId="12481"/>
    <cellStyle name="SAPBEXexcGood3 2 2 8" xfId="12482"/>
    <cellStyle name="SAPBEXexcGood3 2 3" xfId="12483"/>
    <cellStyle name="SAPBEXexcGood3 2 3 2" xfId="12484"/>
    <cellStyle name="SAPBEXexcGood3 2 3 2 2" xfId="12485"/>
    <cellStyle name="SAPBEXexcGood3 2 3 2 2 2" xfId="12486"/>
    <cellStyle name="SAPBEXexcGood3 2 3 2 3" xfId="12487"/>
    <cellStyle name="SAPBEXexcGood3 2 3 3" xfId="12488"/>
    <cellStyle name="SAPBEXexcGood3 2 3 3 2" xfId="12489"/>
    <cellStyle name="SAPBEXexcGood3 2 3 3 2 2" xfId="12490"/>
    <cellStyle name="SAPBEXexcGood3 2 3 3 3" xfId="12491"/>
    <cellStyle name="SAPBEXexcGood3 2 3 4" xfId="12492"/>
    <cellStyle name="SAPBEXexcGood3 2 3 4 2" xfId="12493"/>
    <cellStyle name="SAPBEXexcGood3 2 3 4 2 2" xfId="12494"/>
    <cellStyle name="SAPBEXexcGood3 2 3 4 3" xfId="12495"/>
    <cellStyle name="SAPBEXexcGood3 2 3 5" xfId="12496"/>
    <cellStyle name="SAPBEXexcGood3 2 3 5 2" xfId="12497"/>
    <cellStyle name="SAPBEXexcGood3 2 3 5 2 2" xfId="12498"/>
    <cellStyle name="SAPBEXexcGood3 2 3 5 3" xfId="12499"/>
    <cellStyle name="SAPBEXexcGood3 2 3 6" xfId="12500"/>
    <cellStyle name="SAPBEXexcGood3 2 3 6 2" xfId="12501"/>
    <cellStyle name="SAPBEXexcGood3 2 3 7" xfId="12502"/>
    <cellStyle name="SAPBEXexcGood3 2 4" xfId="12503"/>
    <cellStyle name="SAPBEXexcGood3 2 4 2" xfId="12504"/>
    <cellStyle name="SAPBEXexcGood3 2 4 2 2" xfId="12505"/>
    <cellStyle name="SAPBEXexcGood3 2 4 3" xfId="12506"/>
    <cellStyle name="SAPBEXexcGood3 2 5" xfId="12507"/>
    <cellStyle name="SAPBEXexcGood3 2 5 2" xfId="12508"/>
    <cellStyle name="SAPBEXexcGood3 2 5 2 2" xfId="12509"/>
    <cellStyle name="SAPBEXexcGood3 2 5 3" xfId="12510"/>
    <cellStyle name="SAPBEXexcGood3 2 6" xfId="12511"/>
    <cellStyle name="SAPBEXexcGood3 2 6 2" xfId="12512"/>
    <cellStyle name="SAPBEXexcGood3 2 6 2 2" xfId="12513"/>
    <cellStyle name="SAPBEXexcGood3 2 6 3" xfId="12514"/>
    <cellStyle name="SAPBEXexcGood3 2 7" xfId="12515"/>
    <cellStyle name="SAPBEXexcGood3 2 7 2" xfId="12516"/>
    <cellStyle name="SAPBEXexcGood3 2 7 2 2" xfId="12517"/>
    <cellStyle name="SAPBEXexcGood3 2 7 3" xfId="12518"/>
    <cellStyle name="SAPBEXexcGood3 2 8" xfId="12519"/>
    <cellStyle name="SAPBEXexcGood3 2 8 2" xfId="12520"/>
    <cellStyle name="SAPBEXexcGood3 2 8 2 2" xfId="12521"/>
    <cellStyle name="SAPBEXexcGood3 2 8 3" xfId="12522"/>
    <cellStyle name="SAPBEXexcGood3 2 9" xfId="12523"/>
    <cellStyle name="SAPBEXexcGood3 2 9 2" xfId="12524"/>
    <cellStyle name="SAPBEXexcGood3 2_МАРТ" xfId="12525"/>
    <cellStyle name="SAPBEXexcGood3 3" xfId="12526"/>
    <cellStyle name="SAPBEXexcGood3 3 2" xfId="12527"/>
    <cellStyle name="SAPBEXexcGood3 3 2 2" xfId="12528"/>
    <cellStyle name="SAPBEXexcGood3 3 2 2 2" xfId="12529"/>
    <cellStyle name="SAPBEXexcGood3 3 2 2 2 2" xfId="12530"/>
    <cellStyle name="SAPBEXexcGood3 3 2 2 2 2 2" xfId="12531"/>
    <cellStyle name="SAPBEXexcGood3 3 2 2 2 3" xfId="12532"/>
    <cellStyle name="SAPBEXexcGood3 3 2 2 3" xfId="12533"/>
    <cellStyle name="SAPBEXexcGood3 3 2 2 3 2" xfId="12534"/>
    <cellStyle name="SAPBEXexcGood3 3 2 2 3 2 2" xfId="12535"/>
    <cellStyle name="SAPBEXexcGood3 3 2 2 3 3" xfId="12536"/>
    <cellStyle name="SAPBEXexcGood3 3 2 2 4" xfId="12537"/>
    <cellStyle name="SAPBEXexcGood3 3 2 2 4 2" xfId="12538"/>
    <cellStyle name="SAPBEXexcGood3 3 2 2 4 2 2" xfId="12539"/>
    <cellStyle name="SAPBEXexcGood3 3 2 2 4 3" xfId="12540"/>
    <cellStyle name="SAPBEXexcGood3 3 2 2 5" xfId="12541"/>
    <cellStyle name="SAPBEXexcGood3 3 2 2 5 2" xfId="12542"/>
    <cellStyle name="SAPBEXexcGood3 3 2 2 6" xfId="12543"/>
    <cellStyle name="SAPBEXexcGood3 3 2 3" xfId="12544"/>
    <cellStyle name="SAPBEXexcGood3 3 2 3 2" xfId="12545"/>
    <cellStyle name="SAPBEXexcGood3 3 2 3 2 2" xfId="12546"/>
    <cellStyle name="SAPBEXexcGood3 3 2 3 3" xfId="12547"/>
    <cellStyle name="SAPBEXexcGood3 3 2 4" xfId="12548"/>
    <cellStyle name="SAPBEXexcGood3 3 2 4 2" xfId="12549"/>
    <cellStyle name="SAPBEXexcGood3 3 2 4 2 2" xfId="12550"/>
    <cellStyle name="SAPBEXexcGood3 3 2 4 3" xfId="12551"/>
    <cellStyle name="SAPBEXexcGood3 3 2 5" xfId="12552"/>
    <cellStyle name="SAPBEXexcGood3 3 2 5 2" xfId="12553"/>
    <cellStyle name="SAPBEXexcGood3 3 2 6" xfId="12554"/>
    <cellStyle name="SAPBEXexcGood3 3 3" xfId="12555"/>
    <cellStyle name="SAPBEXexcGood3 3 3 2" xfId="12556"/>
    <cellStyle name="SAPBEXexcGood3 3 3 2 2" xfId="12557"/>
    <cellStyle name="SAPBEXexcGood3 3 3 2 2 2" xfId="12558"/>
    <cellStyle name="SAPBEXexcGood3 3 3 2 3" xfId="12559"/>
    <cellStyle name="SAPBEXexcGood3 3 3 3" xfId="12560"/>
    <cellStyle name="SAPBEXexcGood3 3 3 3 2" xfId="12561"/>
    <cellStyle name="SAPBEXexcGood3 3 3 3 2 2" xfId="12562"/>
    <cellStyle name="SAPBEXexcGood3 3 3 3 3" xfId="12563"/>
    <cellStyle name="SAPBEXexcGood3 3 3 4" xfId="12564"/>
    <cellStyle name="SAPBEXexcGood3 3 3 4 2" xfId="12565"/>
    <cellStyle name="SAPBEXexcGood3 3 3 4 2 2" xfId="12566"/>
    <cellStyle name="SAPBEXexcGood3 3 3 4 3" xfId="12567"/>
    <cellStyle name="SAPBEXexcGood3 3 3 5" xfId="12568"/>
    <cellStyle name="SAPBEXexcGood3 3 3 5 2" xfId="12569"/>
    <cellStyle name="SAPBEXexcGood3 3 3 6" xfId="12570"/>
    <cellStyle name="SAPBEXexcGood3 3 4" xfId="12571"/>
    <cellStyle name="SAPBEXexcGood3 3 4 2" xfId="12572"/>
    <cellStyle name="SAPBEXexcGood3 3 4 2 2" xfId="12573"/>
    <cellStyle name="SAPBEXexcGood3 3 4 3" xfId="12574"/>
    <cellStyle name="SAPBEXexcGood3 3 5" xfId="12575"/>
    <cellStyle name="SAPBEXexcGood3 3 5 2" xfId="12576"/>
    <cellStyle name="SAPBEXexcGood3 3 5 2 2" xfId="12577"/>
    <cellStyle name="SAPBEXexcGood3 3 5 3" xfId="12578"/>
    <cellStyle name="SAPBEXexcGood3 3 6" xfId="12579"/>
    <cellStyle name="SAPBEXexcGood3 3 6 2" xfId="12580"/>
    <cellStyle name="SAPBEXexcGood3 3 6 2 2" xfId="12581"/>
    <cellStyle name="SAPBEXexcGood3 3 6 3" xfId="12582"/>
    <cellStyle name="SAPBEXexcGood3 3 7" xfId="12583"/>
    <cellStyle name="SAPBEXexcGood3 3 7 2" xfId="12584"/>
    <cellStyle name="SAPBEXexcGood3 3 8" xfId="12585"/>
    <cellStyle name="SAPBEXexcGood3 3_МАРТ" xfId="12586"/>
    <cellStyle name="SAPBEXexcGood3 4" xfId="12587"/>
    <cellStyle name="SAPBEXexcGood3 4 10" xfId="12588"/>
    <cellStyle name="SAPBEXexcGood3 4 2" xfId="12589"/>
    <cellStyle name="SAPBEXexcGood3 4 2 2" xfId="12590"/>
    <cellStyle name="SAPBEXexcGood3 4 2 2 2" xfId="12591"/>
    <cellStyle name="SAPBEXexcGood3 4 2 2 2 2" xfId="12592"/>
    <cellStyle name="SAPBEXexcGood3 4 2 2 3" xfId="12593"/>
    <cellStyle name="SAPBEXexcGood3 4 2 3" xfId="12594"/>
    <cellStyle name="SAPBEXexcGood3 4 2 3 2" xfId="12595"/>
    <cellStyle name="SAPBEXexcGood3 4 2 3 2 2" xfId="12596"/>
    <cellStyle name="SAPBEXexcGood3 4 2 3 3" xfId="12597"/>
    <cellStyle name="SAPBEXexcGood3 4 2 4" xfId="12598"/>
    <cellStyle name="SAPBEXexcGood3 4 2 4 2" xfId="12599"/>
    <cellStyle name="SAPBEXexcGood3 4 2 4 2 2" xfId="12600"/>
    <cellStyle name="SAPBEXexcGood3 4 2 4 3" xfId="12601"/>
    <cellStyle name="SAPBEXexcGood3 4 2 5" xfId="12602"/>
    <cellStyle name="SAPBEXexcGood3 4 2 5 2" xfId="12603"/>
    <cellStyle name="SAPBEXexcGood3 4 2 5 2 2" xfId="12604"/>
    <cellStyle name="SAPBEXexcGood3 4 2 5 3" xfId="12605"/>
    <cellStyle name="SAPBEXexcGood3 4 2 6" xfId="12606"/>
    <cellStyle name="SAPBEXexcGood3 4 2 6 2" xfId="12607"/>
    <cellStyle name="SAPBEXexcGood3 4 2 7" xfId="12608"/>
    <cellStyle name="SAPBEXexcGood3 4 3" xfId="12609"/>
    <cellStyle name="SAPBEXexcGood3 4 3 2" xfId="12610"/>
    <cellStyle name="SAPBEXexcGood3 4 3 2 2" xfId="12611"/>
    <cellStyle name="SAPBEXexcGood3 4 3 3" xfId="12612"/>
    <cellStyle name="SAPBEXexcGood3 4 4" xfId="12613"/>
    <cellStyle name="SAPBEXexcGood3 4 4 2" xfId="12614"/>
    <cellStyle name="SAPBEXexcGood3 4 4 2 2" xfId="12615"/>
    <cellStyle name="SAPBEXexcGood3 4 4 3" xfId="12616"/>
    <cellStyle name="SAPBEXexcGood3 4 5" xfId="12617"/>
    <cellStyle name="SAPBEXexcGood3 4 5 2" xfId="12618"/>
    <cellStyle name="SAPBEXexcGood3 4 5 2 2" xfId="12619"/>
    <cellStyle name="SAPBEXexcGood3 4 5 3" xfId="12620"/>
    <cellStyle name="SAPBEXexcGood3 4 6" xfId="12621"/>
    <cellStyle name="SAPBEXexcGood3 4 6 2" xfId="12622"/>
    <cellStyle name="SAPBEXexcGood3 4 6 2 2" xfId="12623"/>
    <cellStyle name="SAPBEXexcGood3 4 6 3" xfId="12624"/>
    <cellStyle name="SAPBEXexcGood3 4 7" xfId="12625"/>
    <cellStyle name="SAPBEXexcGood3 4 7 2" xfId="12626"/>
    <cellStyle name="SAPBEXexcGood3 4 7 2 2" xfId="12627"/>
    <cellStyle name="SAPBEXexcGood3 4 7 3" xfId="12628"/>
    <cellStyle name="SAPBEXexcGood3 4 8" xfId="12629"/>
    <cellStyle name="SAPBEXexcGood3 4 8 2" xfId="12630"/>
    <cellStyle name="SAPBEXexcGood3 4 8 2 2" xfId="12631"/>
    <cellStyle name="SAPBEXexcGood3 4 8 3" xfId="12632"/>
    <cellStyle name="SAPBEXexcGood3 4 9" xfId="12633"/>
    <cellStyle name="SAPBEXexcGood3 4 9 2" xfId="12634"/>
    <cellStyle name="SAPBEXexcGood3 5" xfId="12635"/>
    <cellStyle name="SAPBEXexcGood3 5 2" xfId="12636"/>
    <cellStyle name="SAPBEXexcGood3 5 2 2" xfId="12637"/>
    <cellStyle name="SAPBEXexcGood3 5 2 2 2" xfId="12638"/>
    <cellStyle name="SAPBEXexcGood3 5 2 3" xfId="12639"/>
    <cellStyle name="SAPBEXexcGood3 5 3" xfId="12640"/>
    <cellStyle name="SAPBEXexcGood3 5 3 2" xfId="12641"/>
    <cellStyle name="SAPBEXexcGood3 5 3 2 2" xfId="12642"/>
    <cellStyle name="SAPBEXexcGood3 5 3 3" xfId="12643"/>
    <cellStyle name="SAPBEXexcGood3 5 4" xfId="12644"/>
    <cellStyle name="SAPBEXexcGood3 5 4 2" xfId="12645"/>
    <cellStyle name="SAPBEXexcGood3 5 4 2 2" xfId="12646"/>
    <cellStyle name="SAPBEXexcGood3 5 4 3" xfId="12647"/>
    <cellStyle name="SAPBEXexcGood3 5 5" xfId="12648"/>
    <cellStyle name="SAPBEXexcGood3 5 5 2" xfId="12649"/>
    <cellStyle name="SAPBEXexcGood3 5 6" xfId="12650"/>
    <cellStyle name="SAPBEXexcGood3 6" xfId="12651"/>
    <cellStyle name="SAPBEXexcGood3 6 2" xfId="12652"/>
    <cellStyle name="SAPBEXexcGood3 6 2 2" xfId="12653"/>
    <cellStyle name="SAPBEXexcGood3 6 2 2 2" xfId="12654"/>
    <cellStyle name="SAPBEXexcGood3 6 2 3" xfId="12655"/>
    <cellStyle name="SAPBEXexcGood3 6 3" xfId="12656"/>
    <cellStyle name="SAPBEXexcGood3 6 3 2" xfId="12657"/>
    <cellStyle name="SAPBEXexcGood3 6 3 2 2" xfId="12658"/>
    <cellStyle name="SAPBEXexcGood3 6 3 3" xfId="12659"/>
    <cellStyle name="SAPBEXexcGood3 6 4" xfId="12660"/>
    <cellStyle name="SAPBEXexcGood3 6 4 2" xfId="12661"/>
    <cellStyle name="SAPBEXexcGood3 6 4 2 2" xfId="12662"/>
    <cellStyle name="SAPBEXexcGood3 6 4 3" xfId="12663"/>
    <cellStyle name="SAPBEXexcGood3 6 5" xfId="12664"/>
    <cellStyle name="SAPBEXexcGood3 6 5 2" xfId="12665"/>
    <cellStyle name="SAPBEXexcGood3 6 6" xfId="12666"/>
    <cellStyle name="SAPBEXexcGood3 7" xfId="12667"/>
    <cellStyle name="SAPBEXexcGood3 7 2" xfId="12668"/>
    <cellStyle name="SAPBEXexcGood3 7 2 2" xfId="12669"/>
    <cellStyle name="SAPBEXexcGood3 7 3" xfId="12670"/>
    <cellStyle name="SAPBEXexcGood3 8" xfId="12671"/>
    <cellStyle name="SAPBEXexcGood3 8 2" xfId="12672"/>
    <cellStyle name="SAPBEXexcGood3 8 2 2" xfId="12673"/>
    <cellStyle name="SAPBEXexcGood3 8 3" xfId="12674"/>
    <cellStyle name="SAPBEXexcGood3 9" xfId="12675"/>
    <cellStyle name="SAPBEXexcGood3 9 2" xfId="12676"/>
    <cellStyle name="SAPBEXexcGood3 9 2 2" xfId="12677"/>
    <cellStyle name="SAPBEXexcGood3 9 3" xfId="12678"/>
    <cellStyle name="SAPBEXexcGood3_МАРТ" xfId="12679"/>
    <cellStyle name="SAPBEXexcVeryBad" xfId="12680"/>
    <cellStyle name="SAPBEXexcVeryBad 2" xfId="12681"/>
    <cellStyle name="SAPBEXexcVeryBad 2 2" xfId="12682"/>
    <cellStyle name="SAPBEXexcVeryBad 3" xfId="12683"/>
    <cellStyle name="SAPBEXexcVeryBad_МАРТ" xfId="12684"/>
    <cellStyle name="SAPBEXfilterDrill" xfId="12685"/>
    <cellStyle name="SAPBEXfilterDrill 2" xfId="12686"/>
    <cellStyle name="SAPBEXfilterDrill 2 2" xfId="12687"/>
    <cellStyle name="SAPBEXfilterDrill 2 3" xfId="12688"/>
    <cellStyle name="SAPBEXfilterDrill 2 3 2" xfId="12689"/>
    <cellStyle name="SAPBEXfilterDrill 2 4" xfId="12690"/>
    <cellStyle name="SAPBEXfilterDrill 2 4 2" xfId="12691"/>
    <cellStyle name="SAPBEXfilterDrill 2 4 2 2" xfId="12692"/>
    <cellStyle name="SAPBEXfilterDrill 2 4 2 2 2" xfId="12693"/>
    <cellStyle name="SAPBEXfilterDrill 2 4 2 2 2 2" xfId="12694"/>
    <cellStyle name="SAPBEXfilterDrill 2 4 2 2 3" xfId="12695"/>
    <cellStyle name="SAPBEXfilterDrill 2 4 2 3" xfId="12696"/>
    <cellStyle name="SAPBEXfilterDrill 2 4 2 3 2" xfId="12697"/>
    <cellStyle name="SAPBEXfilterDrill 2 4 2 3 2 2" xfId="12698"/>
    <cellStyle name="SAPBEXfilterDrill 2 4 2 3 3" xfId="12699"/>
    <cellStyle name="SAPBEXfilterDrill 2 4 2 4" xfId="12700"/>
    <cellStyle name="SAPBEXfilterDrill 2 4 2 4 2" xfId="12701"/>
    <cellStyle name="SAPBEXfilterDrill 2 4 2 4 2 2" xfId="12702"/>
    <cellStyle name="SAPBEXfilterDrill 2 4 2 4 3" xfId="12703"/>
    <cellStyle name="SAPBEXfilterDrill 2 4 2 5" xfId="12704"/>
    <cellStyle name="SAPBEXfilterDrill 2 4 2 5 2" xfId="12705"/>
    <cellStyle name="SAPBEXfilterDrill 2 4 2 5 2 2" xfId="12706"/>
    <cellStyle name="SAPBEXfilterDrill 2 4 2 5 3" xfId="12707"/>
    <cellStyle name="SAPBEXfilterDrill 2 4 2 6" xfId="12708"/>
    <cellStyle name="SAPBEXfilterDrill 2 4 2 6 2" xfId="12709"/>
    <cellStyle name="SAPBEXfilterDrill 2 4 2 7" xfId="12710"/>
    <cellStyle name="SAPBEXfilterDrill 2 4 3" xfId="12711"/>
    <cellStyle name="SAPBEXfilterDrill 2 4 3 2" xfId="12712"/>
    <cellStyle name="SAPBEXfilterDrill 2 4 3 2 2" xfId="12713"/>
    <cellStyle name="SAPBEXfilterDrill 2 4 3 3" xfId="12714"/>
    <cellStyle name="SAPBEXfilterDrill 2 4 4" xfId="12715"/>
    <cellStyle name="SAPBEXfilterDrill 2 4 4 2" xfId="12716"/>
    <cellStyle name="SAPBEXfilterDrill 2 4 4 2 2" xfId="12717"/>
    <cellStyle name="SAPBEXfilterDrill 2 4 4 3" xfId="12718"/>
    <cellStyle name="SAPBEXfilterDrill 2 4 5" xfId="12719"/>
    <cellStyle name="SAPBEXfilterDrill 2 4 5 2" xfId="12720"/>
    <cellStyle name="SAPBEXfilterDrill 2 4 5 2 2" xfId="12721"/>
    <cellStyle name="SAPBEXfilterDrill 2 4 5 3" xfId="12722"/>
    <cellStyle name="SAPBEXfilterDrill 2 4 6" xfId="12723"/>
    <cellStyle name="SAPBEXfilterDrill 2 4 6 2" xfId="12724"/>
    <cellStyle name="SAPBEXfilterDrill 2 4 6 2 2" xfId="12725"/>
    <cellStyle name="SAPBEXfilterDrill 2 4 6 3" xfId="12726"/>
    <cellStyle name="SAPBEXfilterDrill 2 4 7" xfId="12727"/>
    <cellStyle name="SAPBEXfilterDrill 2 4 7 2" xfId="12728"/>
    <cellStyle name="SAPBEXfilterDrill 2 4 8" xfId="12729"/>
    <cellStyle name="SAPBEXfilterDrill 2 5" xfId="12730"/>
    <cellStyle name="SAPBEXfilterDrill 2 5 2" xfId="12731"/>
    <cellStyle name="SAPBEXfilterDrill 2 5 2 2" xfId="12732"/>
    <cellStyle name="SAPBEXfilterDrill 2 5 2 2 2" xfId="12733"/>
    <cellStyle name="SAPBEXfilterDrill 2 5 2 3" xfId="12734"/>
    <cellStyle name="SAPBEXfilterDrill 2 5 3" xfId="12735"/>
    <cellStyle name="SAPBEXfilterDrill 2 5 3 2" xfId="12736"/>
    <cellStyle name="SAPBEXfilterDrill 2 5 3 2 2" xfId="12737"/>
    <cellStyle name="SAPBEXfilterDrill 2 5 3 3" xfId="12738"/>
    <cellStyle name="SAPBEXfilterDrill 2 5 4" xfId="12739"/>
    <cellStyle name="SAPBEXfilterDrill 2 5 4 2" xfId="12740"/>
    <cellStyle name="SAPBEXfilterDrill 2 5 4 2 2" xfId="12741"/>
    <cellStyle name="SAPBEXfilterDrill 2 5 4 3" xfId="12742"/>
    <cellStyle name="SAPBEXfilterDrill 2 5 5" xfId="12743"/>
    <cellStyle name="SAPBEXfilterDrill 2 5 5 2" xfId="12744"/>
    <cellStyle name="SAPBEXfilterDrill 2 5 5 2 2" xfId="12745"/>
    <cellStyle name="SAPBEXfilterDrill 2 5 5 3" xfId="12746"/>
    <cellStyle name="SAPBEXfilterDrill 2 5 6" xfId="12747"/>
    <cellStyle name="SAPBEXfilterDrill 2 5 6 2" xfId="12748"/>
    <cellStyle name="SAPBEXfilterDrill 2 5 7" xfId="12749"/>
    <cellStyle name="SAPBEXfilterDrill 2 6" xfId="12750"/>
    <cellStyle name="SAPBEXfilterDrill 2 6 2" xfId="12751"/>
    <cellStyle name="SAPBEXfilterDrill 2 6 2 2" xfId="12752"/>
    <cellStyle name="SAPBEXfilterDrill 2 6 3" xfId="12753"/>
    <cellStyle name="SAPBEXfilterDrill 2 7" xfId="12754"/>
    <cellStyle name="SAPBEXfilterDrill 2 7 2" xfId="12755"/>
    <cellStyle name="SAPBEXfilterDrill 2 7 2 2" xfId="12756"/>
    <cellStyle name="SAPBEXfilterDrill 2 7 3" xfId="12757"/>
    <cellStyle name="SAPBEXfilterDrill 2 8" xfId="12758"/>
    <cellStyle name="SAPBEXfilterDrill 2 8 2" xfId="12759"/>
    <cellStyle name="SAPBEXfilterDrill 2 8 2 2" xfId="12760"/>
    <cellStyle name="SAPBEXfilterDrill 2 8 3" xfId="12761"/>
    <cellStyle name="SAPBEXfilterDrill 3" xfId="12762"/>
    <cellStyle name="SAPBEXfilterDrill 4" xfId="12763"/>
    <cellStyle name="SAPBEXfilterDrill 5" xfId="12764"/>
    <cellStyle name="SAPBEXfilterDrill 6" xfId="12765"/>
    <cellStyle name="SAPBEXfilterDrill 6 2" xfId="12766"/>
    <cellStyle name="SAPBEXfilterDrill 6 2 2" xfId="12767"/>
    <cellStyle name="SAPBEXfilterDrill 6 2 2 2" xfId="12768"/>
    <cellStyle name="SAPBEXfilterDrill 6 2 2 2 2" xfId="12769"/>
    <cellStyle name="SAPBEXfilterDrill 6 2 2 3" xfId="12770"/>
    <cellStyle name="SAPBEXfilterDrill 6 2 3" xfId="12771"/>
    <cellStyle name="SAPBEXfilterDrill 6 2 3 2" xfId="12772"/>
    <cellStyle name="SAPBEXfilterDrill 6 2 3 2 2" xfId="12773"/>
    <cellStyle name="SAPBEXfilterDrill 6 2 3 3" xfId="12774"/>
    <cellStyle name="SAPBEXfilterDrill 6 2 4" xfId="12775"/>
    <cellStyle name="SAPBEXfilterDrill 6 2 4 2" xfId="12776"/>
    <cellStyle name="SAPBEXfilterDrill 6 2 4 2 2" xfId="12777"/>
    <cellStyle name="SAPBEXfilterDrill 6 2 4 3" xfId="12778"/>
    <cellStyle name="SAPBEXfilterDrill 6 2 5" xfId="12779"/>
    <cellStyle name="SAPBEXfilterDrill 6 2 5 2" xfId="12780"/>
    <cellStyle name="SAPBEXfilterDrill 6 2 5 2 2" xfId="12781"/>
    <cellStyle name="SAPBEXfilterDrill 6 2 5 3" xfId="12782"/>
    <cellStyle name="SAPBEXfilterDrill 6 2 6" xfId="12783"/>
    <cellStyle name="SAPBEXfilterDrill 6 2 6 2" xfId="12784"/>
    <cellStyle name="SAPBEXfilterDrill 6 2 7" xfId="12785"/>
    <cellStyle name="SAPBEXfilterDrill 6 3" xfId="12786"/>
    <cellStyle name="SAPBEXfilterDrill 6 3 2" xfId="12787"/>
    <cellStyle name="SAPBEXfilterDrill 6 3 2 2" xfId="12788"/>
    <cellStyle name="SAPBEXfilterDrill 6 3 3" xfId="12789"/>
    <cellStyle name="SAPBEXfilterDrill 6 4" xfId="12790"/>
    <cellStyle name="SAPBEXfilterDrill 6 4 2" xfId="12791"/>
    <cellStyle name="SAPBEXfilterDrill 6 4 2 2" xfId="12792"/>
    <cellStyle name="SAPBEXfilterDrill 6 4 3" xfId="12793"/>
    <cellStyle name="SAPBEXfilterDrill 6 5" xfId="12794"/>
    <cellStyle name="SAPBEXfilterDrill 6 5 2" xfId="12795"/>
    <cellStyle name="SAPBEXfilterDrill 6 5 2 2" xfId="12796"/>
    <cellStyle name="SAPBEXfilterDrill 6 5 3" xfId="12797"/>
    <cellStyle name="SAPBEXfilterDrill 6 6" xfId="12798"/>
    <cellStyle name="SAPBEXfilterDrill 6 6 2" xfId="12799"/>
    <cellStyle name="SAPBEXfilterDrill 6 6 2 2" xfId="12800"/>
    <cellStyle name="SAPBEXfilterDrill 6 6 3" xfId="12801"/>
    <cellStyle name="SAPBEXfilterDrill 6 7" xfId="12802"/>
    <cellStyle name="SAPBEXfilterDrill 6 7 2" xfId="12803"/>
    <cellStyle name="SAPBEXfilterDrill 6 8" xfId="12804"/>
    <cellStyle name="SAPBEXfilterDrill 7" xfId="12805"/>
    <cellStyle name="SAPBEXfilterDrill 7 2" xfId="12806"/>
    <cellStyle name="SAPBEXfilterDrill 7 2 2" xfId="12807"/>
    <cellStyle name="SAPBEXfilterDrill 7 3" xfId="12808"/>
    <cellStyle name="SAPBEXfilterDrill_Лист1" xfId="12809"/>
    <cellStyle name="SAPBEXfilterItem" xfId="12810"/>
    <cellStyle name="SAPBEXfilterItem 2" xfId="12811"/>
    <cellStyle name="SAPBEXfilterItem 2 2" xfId="12812"/>
    <cellStyle name="SAPBEXfilterItem 2 3" xfId="12813"/>
    <cellStyle name="SAPBEXfilterItem 2 4" xfId="12814"/>
    <cellStyle name="SAPBEXfilterItem 2 4 2" xfId="12815"/>
    <cellStyle name="SAPBEXfilterItem 2 4 2 2" xfId="12816"/>
    <cellStyle name="SAPBEXfilterItem 2 4 2 2 2" xfId="12817"/>
    <cellStyle name="SAPBEXfilterItem 2 4 2 2 2 2" xfId="12818"/>
    <cellStyle name="SAPBEXfilterItem 2 4 2 2 3" xfId="12819"/>
    <cellStyle name="SAPBEXfilterItem 2 4 2 3" xfId="12820"/>
    <cellStyle name="SAPBEXfilterItem 2 4 2 3 2" xfId="12821"/>
    <cellStyle name="SAPBEXfilterItem 2 4 2 3 2 2" xfId="12822"/>
    <cellStyle name="SAPBEXfilterItem 2 4 2 3 3" xfId="12823"/>
    <cellStyle name="SAPBEXfilterItem 2 4 2 4" xfId="12824"/>
    <cellStyle name="SAPBEXfilterItem 2 4 2 4 2" xfId="12825"/>
    <cellStyle name="SAPBEXfilterItem 2 4 2 4 2 2" xfId="12826"/>
    <cellStyle name="SAPBEXfilterItem 2 4 2 4 3" xfId="12827"/>
    <cellStyle name="SAPBEXfilterItem 2 4 2 5" xfId="12828"/>
    <cellStyle name="SAPBEXfilterItem 2 4 2 5 2" xfId="12829"/>
    <cellStyle name="SAPBEXfilterItem 2 4 2 5 2 2" xfId="12830"/>
    <cellStyle name="SAPBEXfilterItem 2 4 2 5 3" xfId="12831"/>
    <cellStyle name="SAPBEXfilterItem 2 4 2 6" xfId="12832"/>
    <cellStyle name="SAPBEXfilterItem 2 4 2 6 2" xfId="12833"/>
    <cellStyle name="SAPBEXfilterItem 2 4 2 7" xfId="12834"/>
    <cellStyle name="SAPBEXfilterItem 2 4 3" xfId="12835"/>
    <cellStyle name="SAPBEXfilterItem 2 4 3 2" xfId="12836"/>
    <cellStyle name="SAPBEXfilterItem 2 4 3 2 2" xfId="12837"/>
    <cellStyle name="SAPBEXfilterItem 2 4 3 3" xfId="12838"/>
    <cellStyle name="SAPBEXfilterItem 2 4 4" xfId="12839"/>
    <cellStyle name="SAPBEXfilterItem 2 4 4 2" xfId="12840"/>
    <cellStyle name="SAPBEXfilterItem 2 4 4 2 2" xfId="12841"/>
    <cellStyle name="SAPBEXfilterItem 2 4 4 3" xfId="12842"/>
    <cellStyle name="SAPBEXfilterItem 2 4 5" xfId="12843"/>
    <cellStyle name="SAPBEXfilterItem 2 4 5 2" xfId="12844"/>
    <cellStyle name="SAPBEXfilterItem 2 4 5 2 2" xfId="12845"/>
    <cellStyle name="SAPBEXfilterItem 2 4 5 3" xfId="12846"/>
    <cellStyle name="SAPBEXfilterItem 2 4 6" xfId="12847"/>
    <cellStyle name="SAPBEXfilterItem 2 4 6 2" xfId="12848"/>
    <cellStyle name="SAPBEXfilterItem 2 4 6 2 2" xfId="12849"/>
    <cellStyle name="SAPBEXfilterItem 2 4 6 3" xfId="12850"/>
    <cellStyle name="SAPBEXfilterItem 2 4 7" xfId="12851"/>
    <cellStyle name="SAPBEXfilterItem 2 4 7 2" xfId="12852"/>
    <cellStyle name="SAPBEXfilterItem 2 4 8" xfId="12853"/>
    <cellStyle name="SAPBEXfilterItem 2 5" xfId="12854"/>
    <cellStyle name="SAPBEXfilterItem 2 5 2" xfId="12855"/>
    <cellStyle name="SAPBEXfilterItem 2 5 2 2" xfId="12856"/>
    <cellStyle name="SAPBEXfilterItem 2 5 2 2 2" xfId="12857"/>
    <cellStyle name="SAPBEXfilterItem 2 5 2 3" xfId="12858"/>
    <cellStyle name="SAPBEXfilterItem 2 5 3" xfId="12859"/>
    <cellStyle name="SAPBEXfilterItem 2 5 3 2" xfId="12860"/>
    <cellStyle name="SAPBEXfilterItem 2 5 3 2 2" xfId="12861"/>
    <cellStyle name="SAPBEXfilterItem 2 5 3 3" xfId="12862"/>
    <cellStyle name="SAPBEXfilterItem 2 5 4" xfId="12863"/>
    <cellStyle name="SAPBEXfilterItem 2 5 4 2" xfId="12864"/>
    <cellStyle name="SAPBEXfilterItem 2 5 4 2 2" xfId="12865"/>
    <cellStyle name="SAPBEXfilterItem 2 5 4 3" xfId="12866"/>
    <cellStyle name="SAPBEXfilterItem 2 5 5" xfId="12867"/>
    <cellStyle name="SAPBEXfilterItem 2 5 5 2" xfId="12868"/>
    <cellStyle name="SAPBEXfilterItem 2 5 5 2 2" xfId="12869"/>
    <cellStyle name="SAPBEXfilterItem 2 5 5 3" xfId="12870"/>
    <cellStyle name="SAPBEXfilterItem 2 5 6" xfId="12871"/>
    <cellStyle name="SAPBEXfilterItem 2 5 6 2" xfId="12872"/>
    <cellStyle name="SAPBEXfilterItem 2 5 7" xfId="12873"/>
    <cellStyle name="SAPBEXfilterItem 2 6" xfId="12874"/>
    <cellStyle name="SAPBEXfilterItem 2 6 2" xfId="12875"/>
    <cellStyle name="SAPBEXfilterItem 2 6 2 2" xfId="12876"/>
    <cellStyle name="SAPBEXfilterItem 2 6 3" xfId="12877"/>
    <cellStyle name="SAPBEXfilterItem 2 7" xfId="12878"/>
    <cellStyle name="SAPBEXfilterItem 2 7 2" xfId="12879"/>
    <cellStyle name="SAPBEXfilterItem 2 7 2 2" xfId="12880"/>
    <cellStyle name="SAPBEXfilterItem 2 7 3" xfId="12881"/>
    <cellStyle name="SAPBEXfilterItem 2 8" xfId="12882"/>
    <cellStyle name="SAPBEXfilterItem 2 8 2" xfId="12883"/>
    <cellStyle name="SAPBEXfilterItem 2 8 2 2" xfId="12884"/>
    <cellStyle name="SAPBEXfilterItem 2 8 3" xfId="12885"/>
    <cellStyle name="SAPBEXfilterItem 3" xfId="12886"/>
    <cellStyle name="SAPBEXfilterItem 4" xfId="12887"/>
    <cellStyle name="SAPBEXfilterItem 5" xfId="12888"/>
    <cellStyle name="SAPBEXfilterItem 6" xfId="12889"/>
    <cellStyle name="SAPBEXfilterItem 6 2" xfId="12890"/>
    <cellStyle name="SAPBEXfilterItem 6 2 2" xfId="12891"/>
    <cellStyle name="SAPBEXfilterItem 6 2 2 2" xfId="12892"/>
    <cellStyle name="SAPBEXfilterItem 6 2 2 2 2" xfId="12893"/>
    <cellStyle name="SAPBEXfilterItem 6 2 2 3" xfId="12894"/>
    <cellStyle name="SAPBEXfilterItem 6 2 3" xfId="12895"/>
    <cellStyle name="SAPBEXfilterItem 6 2 3 2" xfId="12896"/>
    <cellStyle name="SAPBEXfilterItem 6 2 3 2 2" xfId="12897"/>
    <cellStyle name="SAPBEXfilterItem 6 2 3 3" xfId="12898"/>
    <cellStyle name="SAPBEXfilterItem 6 2 4" xfId="12899"/>
    <cellStyle name="SAPBEXfilterItem 6 2 4 2" xfId="12900"/>
    <cellStyle name="SAPBEXfilterItem 6 2 4 2 2" xfId="12901"/>
    <cellStyle name="SAPBEXfilterItem 6 2 4 3" xfId="12902"/>
    <cellStyle name="SAPBEXfilterItem 6 2 5" xfId="12903"/>
    <cellStyle name="SAPBEXfilterItem 6 2 5 2" xfId="12904"/>
    <cellStyle name="SAPBEXfilterItem 6 2 5 2 2" xfId="12905"/>
    <cellStyle name="SAPBEXfilterItem 6 2 5 3" xfId="12906"/>
    <cellStyle name="SAPBEXfilterItem 6 2 6" xfId="12907"/>
    <cellStyle name="SAPBEXfilterItem 6 2 6 2" xfId="12908"/>
    <cellStyle name="SAPBEXfilterItem 6 2 7" xfId="12909"/>
    <cellStyle name="SAPBEXfilterItem 6 3" xfId="12910"/>
    <cellStyle name="SAPBEXfilterItem 6 3 2" xfId="12911"/>
    <cellStyle name="SAPBEXfilterItem 6 3 2 2" xfId="12912"/>
    <cellStyle name="SAPBEXfilterItem 6 3 3" xfId="12913"/>
    <cellStyle name="SAPBEXfilterItem 6 4" xfId="12914"/>
    <cellStyle name="SAPBEXfilterItem 6 4 2" xfId="12915"/>
    <cellStyle name="SAPBEXfilterItem 6 4 2 2" xfId="12916"/>
    <cellStyle name="SAPBEXfilterItem 6 4 3" xfId="12917"/>
    <cellStyle name="SAPBEXfilterItem 6 5" xfId="12918"/>
    <cellStyle name="SAPBEXfilterItem 6 5 2" xfId="12919"/>
    <cellStyle name="SAPBEXfilterItem 6 5 2 2" xfId="12920"/>
    <cellStyle name="SAPBEXfilterItem 6 5 3" xfId="12921"/>
    <cellStyle name="SAPBEXfilterItem 6 6" xfId="12922"/>
    <cellStyle name="SAPBEXfilterItem 6 6 2" xfId="12923"/>
    <cellStyle name="SAPBEXfilterItem 6 6 2 2" xfId="12924"/>
    <cellStyle name="SAPBEXfilterItem 6 6 3" xfId="12925"/>
    <cellStyle name="SAPBEXfilterItem 6 7" xfId="12926"/>
    <cellStyle name="SAPBEXfilterItem 6 7 2" xfId="12927"/>
    <cellStyle name="SAPBEXfilterItem 6 8" xfId="12928"/>
    <cellStyle name="SAPBEXfilterItem 7" xfId="12929"/>
    <cellStyle name="SAPBEXfilterItem 7 2" xfId="12930"/>
    <cellStyle name="SAPBEXfilterItem 7 2 2" xfId="12931"/>
    <cellStyle name="SAPBEXfilterItem 7 3" xfId="12932"/>
    <cellStyle name="SAPBEXfilterItem_20-газ добыча" xfId="12933"/>
    <cellStyle name="SAPBEXfilterText" xfId="12934"/>
    <cellStyle name="SAPBEXfilterText 2" xfId="12935"/>
    <cellStyle name="SAPBEXfilterText 2 2" xfId="12936"/>
    <cellStyle name="SAPBEXfilterText 2 3" xfId="12937"/>
    <cellStyle name="SAPBEXfilterText 2 4" xfId="12938"/>
    <cellStyle name="SAPBEXfilterText 2 4 2" xfId="12939"/>
    <cellStyle name="SAPBEXfilterText 2 4 2 2" xfId="12940"/>
    <cellStyle name="SAPBEXfilterText 2 4 2 2 2" xfId="12941"/>
    <cellStyle name="SAPBEXfilterText 2 4 2 2 2 2" xfId="12942"/>
    <cellStyle name="SAPBEXfilterText 2 4 2 2 3" xfId="12943"/>
    <cellStyle name="SAPBEXfilterText 2 4 2 3" xfId="12944"/>
    <cellStyle name="SAPBEXfilterText 2 4 2 3 2" xfId="12945"/>
    <cellStyle name="SAPBEXfilterText 2 4 2 3 2 2" xfId="12946"/>
    <cellStyle name="SAPBEXfilterText 2 4 2 3 3" xfId="12947"/>
    <cellStyle name="SAPBEXfilterText 2 4 2 4" xfId="12948"/>
    <cellStyle name="SAPBEXfilterText 2 4 2 4 2" xfId="12949"/>
    <cellStyle name="SAPBEXfilterText 2 4 2 4 2 2" xfId="12950"/>
    <cellStyle name="SAPBEXfilterText 2 4 2 4 3" xfId="12951"/>
    <cellStyle name="SAPBEXfilterText 2 4 2 5" xfId="12952"/>
    <cellStyle name="SAPBEXfilterText 2 4 2 5 2" xfId="12953"/>
    <cellStyle name="SAPBEXfilterText 2 4 2 5 2 2" xfId="12954"/>
    <cellStyle name="SAPBEXfilterText 2 4 2 5 3" xfId="12955"/>
    <cellStyle name="SAPBEXfilterText 2 4 2 6" xfId="12956"/>
    <cellStyle name="SAPBEXfilterText 2 4 2 6 2" xfId="12957"/>
    <cellStyle name="SAPBEXfilterText 2 4 2 7" xfId="12958"/>
    <cellStyle name="SAPBEXfilterText 2 4 3" xfId="12959"/>
    <cellStyle name="SAPBEXfilterText 2 4 3 2" xfId="12960"/>
    <cellStyle name="SAPBEXfilterText 2 4 3 2 2" xfId="12961"/>
    <cellStyle name="SAPBEXfilterText 2 4 3 3" xfId="12962"/>
    <cellStyle name="SAPBEXfilterText 2 4 4" xfId="12963"/>
    <cellStyle name="SAPBEXfilterText 2 4 4 2" xfId="12964"/>
    <cellStyle name="SAPBEXfilterText 2 4 4 2 2" xfId="12965"/>
    <cellStyle name="SAPBEXfilterText 2 4 4 3" xfId="12966"/>
    <cellStyle name="SAPBEXfilterText 2 4 5" xfId="12967"/>
    <cellStyle name="SAPBEXfilterText 2 4 5 2" xfId="12968"/>
    <cellStyle name="SAPBEXfilterText 2 4 5 2 2" xfId="12969"/>
    <cellStyle name="SAPBEXfilterText 2 4 5 3" xfId="12970"/>
    <cellStyle name="SAPBEXfilterText 2 4 6" xfId="12971"/>
    <cellStyle name="SAPBEXfilterText 2 4 6 2" xfId="12972"/>
    <cellStyle name="SAPBEXfilterText 2 4 6 2 2" xfId="12973"/>
    <cellStyle name="SAPBEXfilterText 2 4 6 3" xfId="12974"/>
    <cellStyle name="SAPBEXfilterText 2 4 7" xfId="12975"/>
    <cellStyle name="SAPBEXfilterText 2 4 7 2" xfId="12976"/>
    <cellStyle name="SAPBEXfilterText 2 4 8" xfId="12977"/>
    <cellStyle name="SAPBEXfilterText 2 5" xfId="12978"/>
    <cellStyle name="SAPBEXfilterText 2 5 2" xfId="12979"/>
    <cellStyle name="SAPBEXfilterText 2 5 2 2" xfId="12980"/>
    <cellStyle name="SAPBEXfilterText 2 5 2 2 2" xfId="12981"/>
    <cellStyle name="SAPBEXfilterText 2 5 2 3" xfId="12982"/>
    <cellStyle name="SAPBEXfilterText 2 5 3" xfId="12983"/>
    <cellStyle name="SAPBEXfilterText 2 5 3 2" xfId="12984"/>
    <cellStyle name="SAPBEXfilterText 2 5 3 2 2" xfId="12985"/>
    <cellStyle name="SAPBEXfilterText 2 5 3 3" xfId="12986"/>
    <cellStyle name="SAPBEXfilterText 2 5 4" xfId="12987"/>
    <cellStyle name="SAPBEXfilterText 2 5 4 2" xfId="12988"/>
    <cellStyle name="SAPBEXfilterText 2 5 4 2 2" xfId="12989"/>
    <cellStyle name="SAPBEXfilterText 2 5 4 3" xfId="12990"/>
    <cellStyle name="SAPBEXfilterText 2 5 5" xfId="12991"/>
    <cellStyle name="SAPBEXfilterText 2 5 5 2" xfId="12992"/>
    <cellStyle name="SAPBEXfilterText 2 5 5 2 2" xfId="12993"/>
    <cellStyle name="SAPBEXfilterText 2 5 5 3" xfId="12994"/>
    <cellStyle name="SAPBEXfilterText 2 5 6" xfId="12995"/>
    <cellStyle name="SAPBEXfilterText 2 5 6 2" xfId="12996"/>
    <cellStyle name="SAPBEXfilterText 2 5 7" xfId="12997"/>
    <cellStyle name="SAPBEXfilterText 2 6" xfId="12998"/>
    <cellStyle name="SAPBEXfilterText 2 6 2" xfId="12999"/>
    <cellStyle name="SAPBEXfilterText 2 6 2 2" xfId="13000"/>
    <cellStyle name="SAPBEXfilterText 2 6 3" xfId="13001"/>
    <cellStyle name="SAPBEXfilterText 2 7" xfId="13002"/>
    <cellStyle name="SAPBEXfilterText 2 7 2" xfId="13003"/>
    <cellStyle name="SAPBEXfilterText 2 7 2 2" xfId="13004"/>
    <cellStyle name="SAPBEXfilterText 2 7 3" xfId="13005"/>
    <cellStyle name="SAPBEXfilterText 2 8" xfId="13006"/>
    <cellStyle name="SAPBEXfilterText 2 8 2" xfId="13007"/>
    <cellStyle name="SAPBEXfilterText 2 8 2 2" xfId="13008"/>
    <cellStyle name="SAPBEXfilterText 2 8 3" xfId="13009"/>
    <cellStyle name="SAPBEXfilterText 3" xfId="13010"/>
    <cellStyle name="SAPBEXfilterText 4" xfId="13011"/>
    <cellStyle name="SAPBEXfilterText 5" xfId="13012"/>
    <cellStyle name="SAPBEXfilterText 6" xfId="13013"/>
    <cellStyle name="SAPBEXfilterText 6 2" xfId="13014"/>
    <cellStyle name="SAPBEXfilterText 6 2 2" xfId="13015"/>
    <cellStyle name="SAPBEXfilterText 6 2 2 2" xfId="13016"/>
    <cellStyle name="SAPBEXfilterText 6 2 2 2 2" xfId="13017"/>
    <cellStyle name="SAPBEXfilterText 6 2 2 3" xfId="13018"/>
    <cellStyle name="SAPBEXfilterText 6 2 3" xfId="13019"/>
    <cellStyle name="SAPBEXfilterText 6 2 3 2" xfId="13020"/>
    <cellStyle name="SAPBEXfilterText 6 2 3 2 2" xfId="13021"/>
    <cellStyle name="SAPBEXfilterText 6 2 3 3" xfId="13022"/>
    <cellStyle name="SAPBEXfilterText 6 2 4" xfId="13023"/>
    <cellStyle name="SAPBEXfilterText 6 2 4 2" xfId="13024"/>
    <cellStyle name="SAPBEXfilterText 6 2 4 2 2" xfId="13025"/>
    <cellStyle name="SAPBEXfilterText 6 2 4 3" xfId="13026"/>
    <cellStyle name="SAPBEXfilterText 6 2 5" xfId="13027"/>
    <cellStyle name="SAPBEXfilterText 6 2 5 2" xfId="13028"/>
    <cellStyle name="SAPBEXfilterText 6 2 5 2 2" xfId="13029"/>
    <cellStyle name="SAPBEXfilterText 6 2 5 3" xfId="13030"/>
    <cellStyle name="SAPBEXfilterText 6 2 6" xfId="13031"/>
    <cellStyle name="SAPBEXfilterText 6 2 6 2" xfId="13032"/>
    <cellStyle name="SAPBEXfilterText 6 2 7" xfId="13033"/>
    <cellStyle name="SAPBEXfilterText 6 3" xfId="13034"/>
    <cellStyle name="SAPBEXfilterText 6 3 2" xfId="13035"/>
    <cellStyle name="SAPBEXfilterText 6 3 2 2" xfId="13036"/>
    <cellStyle name="SAPBEXfilterText 6 3 3" xfId="13037"/>
    <cellStyle name="SAPBEXfilterText 6 4" xfId="13038"/>
    <cellStyle name="SAPBEXfilterText 6 4 2" xfId="13039"/>
    <cellStyle name="SAPBEXfilterText 6 4 2 2" xfId="13040"/>
    <cellStyle name="SAPBEXfilterText 6 4 3" xfId="13041"/>
    <cellStyle name="SAPBEXfilterText 6 5" xfId="13042"/>
    <cellStyle name="SAPBEXfilterText 6 5 2" xfId="13043"/>
    <cellStyle name="SAPBEXfilterText 6 5 2 2" xfId="13044"/>
    <cellStyle name="SAPBEXfilterText 6 5 3" xfId="13045"/>
    <cellStyle name="SAPBEXfilterText 6 6" xfId="13046"/>
    <cellStyle name="SAPBEXfilterText 6 6 2" xfId="13047"/>
    <cellStyle name="SAPBEXfilterText 6 6 2 2" xfId="13048"/>
    <cellStyle name="SAPBEXfilterText 6 6 3" xfId="13049"/>
    <cellStyle name="SAPBEXfilterText 6 7" xfId="13050"/>
    <cellStyle name="SAPBEXfilterText 6 7 2" xfId="13051"/>
    <cellStyle name="SAPBEXfilterText 6 8" xfId="13052"/>
    <cellStyle name="SAPBEXfilterText 7" xfId="13053"/>
    <cellStyle name="SAPBEXfilterText 7 2" xfId="13054"/>
    <cellStyle name="SAPBEXfilterText 7 2 2" xfId="13055"/>
    <cellStyle name="SAPBEXfilterText 7 3" xfId="13056"/>
    <cellStyle name="SAPBEXfilterText_ДО_Оренбург-3" xfId="13057"/>
    <cellStyle name="SAPBEXformats" xfId="13058"/>
    <cellStyle name="SAPBEXformats 10" xfId="13059"/>
    <cellStyle name="SAPBEXformats 10 2" xfId="13060"/>
    <cellStyle name="SAPBEXformats 10 2 2" xfId="13061"/>
    <cellStyle name="SAPBEXformats 10 3" xfId="13062"/>
    <cellStyle name="SAPBEXformats 11" xfId="13063"/>
    <cellStyle name="SAPBEXformats 11 2" xfId="13064"/>
    <cellStyle name="SAPBEXformats 11 2 2" xfId="13065"/>
    <cellStyle name="SAPBEXformats 11 3" xfId="13066"/>
    <cellStyle name="SAPBEXformats 12" xfId="13067"/>
    <cellStyle name="SAPBEXformats 12 2" xfId="13068"/>
    <cellStyle name="SAPBEXformats 12 2 2" xfId="13069"/>
    <cellStyle name="SAPBEXformats 12 3" xfId="13070"/>
    <cellStyle name="SAPBEXformats 13" xfId="13071"/>
    <cellStyle name="SAPBEXformats 13 2" xfId="13072"/>
    <cellStyle name="SAPBEXformats 14" xfId="13073"/>
    <cellStyle name="SAPBEXformats 2" xfId="13074"/>
    <cellStyle name="SAPBEXformats 2 10" xfId="13075"/>
    <cellStyle name="SAPBEXformats 2 10 2" xfId="13076"/>
    <cellStyle name="SAPBEXformats 2 10 2 2" xfId="13077"/>
    <cellStyle name="SAPBEXformats 2 10 3" xfId="13078"/>
    <cellStyle name="SAPBEXformats 2 11" xfId="13079"/>
    <cellStyle name="SAPBEXformats 2 11 2" xfId="13080"/>
    <cellStyle name="SAPBEXformats 2 12" xfId="13081"/>
    <cellStyle name="SAPBEXformats 2 2" xfId="13082"/>
    <cellStyle name="SAPBEXformats 2 2 2" xfId="13083"/>
    <cellStyle name="SAPBEXformats 2 2 2 2" xfId="13084"/>
    <cellStyle name="SAPBEXformats 2 2 2 2 2" xfId="13085"/>
    <cellStyle name="SAPBEXformats 2 2 2 2 2 2" xfId="13086"/>
    <cellStyle name="SAPBEXformats 2 2 2 2 2 2 2" xfId="13087"/>
    <cellStyle name="SAPBEXformats 2 2 2 2 2 3" xfId="13088"/>
    <cellStyle name="SAPBEXformats 2 2 2 2 3" xfId="13089"/>
    <cellStyle name="SAPBEXformats 2 2 2 2 3 2" xfId="13090"/>
    <cellStyle name="SAPBEXformats 2 2 2 2 3 2 2" xfId="13091"/>
    <cellStyle name="SAPBEXformats 2 2 2 2 3 3" xfId="13092"/>
    <cellStyle name="SAPBEXformats 2 2 2 2 4" xfId="13093"/>
    <cellStyle name="SAPBEXformats 2 2 2 2 4 2" xfId="13094"/>
    <cellStyle name="SAPBEXformats 2 2 2 2 4 2 2" xfId="13095"/>
    <cellStyle name="SAPBEXformats 2 2 2 2 4 3" xfId="13096"/>
    <cellStyle name="SAPBEXformats 2 2 2 2 5" xfId="13097"/>
    <cellStyle name="SAPBEXformats 2 2 2 2 5 2" xfId="13098"/>
    <cellStyle name="SAPBEXformats 2 2 2 2 6" xfId="13099"/>
    <cellStyle name="SAPBEXformats 2 2 2 3" xfId="13100"/>
    <cellStyle name="SAPBEXformats 2 2 2 3 2" xfId="13101"/>
    <cellStyle name="SAPBEXformats 2 2 2 3 2 2" xfId="13102"/>
    <cellStyle name="SAPBEXformats 2 2 2 3 3" xfId="13103"/>
    <cellStyle name="SAPBEXformats 2 2 2 4" xfId="13104"/>
    <cellStyle name="SAPBEXformats 2 2 2 4 2" xfId="13105"/>
    <cellStyle name="SAPBEXformats 2 2 2 4 2 2" xfId="13106"/>
    <cellStyle name="SAPBEXformats 2 2 2 4 3" xfId="13107"/>
    <cellStyle name="SAPBEXformats 2 2 2 5" xfId="13108"/>
    <cellStyle name="SAPBEXformats 2 2 2 5 2" xfId="13109"/>
    <cellStyle name="SAPBEXformats 2 2 2 6" xfId="13110"/>
    <cellStyle name="SAPBEXformats 2 2 3" xfId="13111"/>
    <cellStyle name="SAPBEXformats 2 2 3 2" xfId="13112"/>
    <cellStyle name="SAPBEXformats 2 2 3 2 2" xfId="13113"/>
    <cellStyle name="SAPBEXformats 2 2 3 2 2 2" xfId="13114"/>
    <cellStyle name="SAPBEXformats 2 2 3 2 3" xfId="13115"/>
    <cellStyle name="SAPBEXformats 2 2 3 3" xfId="13116"/>
    <cellStyle name="SAPBEXformats 2 2 3 3 2" xfId="13117"/>
    <cellStyle name="SAPBEXformats 2 2 3 3 2 2" xfId="13118"/>
    <cellStyle name="SAPBEXformats 2 2 3 3 3" xfId="13119"/>
    <cellStyle name="SAPBEXformats 2 2 3 4" xfId="13120"/>
    <cellStyle name="SAPBEXformats 2 2 3 4 2" xfId="13121"/>
    <cellStyle name="SAPBEXformats 2 2 3 4 2 2" xfId="13122"/>
    <cellStyle name="SAPBEXformats 2 2 3 4 3" xfId="13123"/>
    <cellStyle name="SAPBEXformats 2 2 3 5" xfId="13124"/>
    <cellStyle name="SAPBEXformats 2 2 3 5 2" xfId="13125"/>
    <cellStyle name="SAPBEXformats 2 2 3 6" xfId="13126"/>
    <cellStyle name="SAPBEXformats 2 2 4" xfId="13127"/>
    <cellStyle name="SAPBEXformats 2 2 4 2" xfId="13128"/>
    <cellStyle name="SAPBEXformats 2 2 4 2 2" xfId="13129"/>
    <cellStyle name="SAPBEXformats 2 2 4 3" xfId="13130"/>
    <cellStyle name="SAPBEXformats 2 2 5" xfId="13131"/>
    <cellStyle name="SAPBEXformats 2 2 5 2" xfId="13132"/>
    <cellStyle name="SAPBEXformats 2 2 5 2 2" xfId="13133"/>
    <cellStyle name="SAPBEXformats 2 2 5 3" xfId="13134"/>
    <cellStyle name="SAPBEXformats 2 2 6" xfId="13135"/>
    <cellStyle name="SAPBEXformats 2 2 6 2" xfId="13136"/>
    <cellStyle name="SAPBEXformats 2 2 7" xfId="13137"/>
    <cellStyle name="SAPBEXformats 2 3" xfId="13138"/>
    <cellStyle name="SAPBEXformats 2 3 2" xfId="13139"/>
    <cellStyle name="SAPBEXformats 2 3 2 2" xfId="13140"/>
    <cellStyle name="SAPBEXformats 2 3 2 2 2" xfId="13141"/>
    <cellStyle name="SAPBEXformats 2 3 2 2 2 2" xfId="13142"/>
    <cellStyle name="SAPBEXformats 2 3 2 2 2 2 2" xfId="13143"/>
    <cellStyle name="SAPBEXformats 2 3 2 2 2 3" xfId="13144"/>
    <cellStyle name="SAPBEXformats 2 3 2 2 3" xfId="13145"/>
    <cellStyle name="SAPBEXformats 2 3 2 2 3 2" xfId="13146"/>
    <cellStyle name="SAPBEXformats 2 3 2 2 3 2 2" xfId="13147"/>
    <cellStyle name="SAPBEXformats 2 3 2 2 3 3" xfId="13148"/>
    <cellStyle name="SAPBEXformats 2 3 2 2 4" xfId="13149"/>
    <cellStyle name="SAPBEXformats 2 3 2 2 4 2" xfId="13150"/>
    <cellStyle name="SAPBEXformats 2 3 2 2 4 2 2" xfId="13151"/>
    <cellStyle name="SAPBEXformats 2 3 2 2 4 3" xfId="13152"/>
    <cellStyle name="SAPBEXformats 2 3 2 2 5" xfId="13153"/>
    <cellStyle name="SAPBEXformats 2 3 2 2 5 2" xfId="13154"/>
    <cellStyle name="SAPBEXformats 2 3 2 2 6" xfId="13155"/>
    <cellStyle name="SAPBEXformats 2 3 2 3" xfId="13156"/>
    <cellStyle name="SAPBEXformats 2 3 2 3 2" xfId="13157"/>
    <cellStyle name="SAPBEXformats 2 3 2 3 2 2" xfId="13158"/>
    <cellStyle name="SAPBEXformats 2 3 2 3 3" xfId="13159"/>
    <cellStyle name="SAPBEXformats 2 3 2 4" xfId="13160"/>
    <cellStyle name="SAPBEXformats 2 3 2 4 2" xfId="13161"/>
    <cellStyle name="SAPBEXformats 2 3 2 4 2 2" xfId="13162"/>
    <cellStyle name="SAPBEXformats 2 3 2 4 3" xfId="13163"/>
    <cellStyle name="SAPBEXformats 2 3 2 5" xfId="13164"/>
    <cellStyle name="SAPBEXformats 2 3 2 5 2" xfId="13165"/>
    <cellStyle name="SAPBEXformats 2 3 2 6" xfId="13166"/>
    <cellStyle name="SAPBEXformats 2 3 3" xfId="13167"/>
    <cellStyle name="SAPBEXformats 2 3 3 2" xfId="13168"/>
    <cellStyle name="SAPBEXformats 2 3 3 2 2" xfId="13169"/>
    <cellStyle name="SAPBEXformats 2 3 3 2 2 2" xfId="13170"/>
    <cellStyle name="SAPBEXformats 2 3 3 2 3" xfId="13171"/>
    <cellStyle name="SAPBEXformats 2 3 3 3" xfId="13172"/>
    <cellStyle name="SAPBEXformats 2 3 3 3 2" xfId="13173"/>
    <cellStyle name="SAPBEXformats 2 3 3 3 2 2" xfId="13174"/>
    <cellStyle name="SAPBEXformats 2 3 3 3 3" xfId="13175"/>
    <cellStyle name="SAPBEXformats 2 3 3 4" xfId="13176"/>
    <cellStyle name="SAPBEXformats 2 3 3 4 2" xfId="13177"/>
    <cellStyle name="SAPBEXformats 2 3 3 4 2 2" xfId="13178"/>
    <cellStyle name="SAPBEXformats 2 3 3 4 3" xfId="13179"/>
    <cellStyle name="SAPBEXformats 2 3 3 5" xfId="13180"/>
    <cellStyle name="SAPBEXformats 2 3 3 5 2" xfId="13181"/>
    <cellStyle name="SAPBEXformats 2 3 3 6" xfId="13182"/>
    <cellStyle name="SAPBEXformats 2 3 4" xfId="13183"/>
    <cellStyle name="SAPBEXformats 2 3 4 2" xfId="13184"/>
    <cellStyle name="SAPBEXformats 2 3 4 2 2" xfId="13185"/>
    <cellStyle name="SAPBEXformats 2 3 4 3" xfId="13186"/>
    <cellStyle name="SAPBEXformats 2 3 5" xfId="13187"/>
    <cellStyle name="SAPBEXformats 2 3 5 2" xfId="13188"/>
    <cellStyle name="SAPBEXformats 2 3 5 2 2" xfId="13189"/>
    <cellStyle name="SAPBEXformats 2 3 5 3" xfId="13190"/>
    <cellStyle name="SAPBEXformats 2 3 6" xfId="13191"/>
    <cellStyle name="SAPBEXformats 2 3 6 2" xfId="13192"/>
    <cellStyle name="SAPBEXformats 2 3 7" xfId="13193"/>
    <cellStyle name="SAPBEXformats 2 4" xfId="13194"/>
    <cellStyle name="SAPBEXformats 2 4 2" xfId="13195"/>
    <cellStyle name="SAPBEXformats 2 4 2 2" xfId="13196"/>
    <cellStyle name="SAPBEXformats 2 4 2 2 2" xfId="13197"/>
    <cellStyle name="SAPBEXformats 2 4 2 2 2 2" xfId="13198"/>
    <cellStyle name="SAPBEXformats 2 4 2 2 3" xfId="13199"/>
    <cellStyle name="SAPBEXformats 2 4 2 3" xfId="13200"/>
    <cellStyle name="SAPBEXformats 2 4 2 3 2" xfId="13201"/>
    <cellStyle name="SAPBEXformats 2 4 2 3 2 2" xfId="13202"/>
    <cellStyle name="SAPBEXformats 2 4 2 3 3" xfId="13203"/>
    <cellStyle name="SAPBEXformats 2 4 2 4" xfId="13204"/>
    <cellStyle name="SAPBEXformats 2 4 2 4 2" xfId="13205"/>
    <cellStyle name="SAPBEXformats 2 4 2 4 2 2" xfId="13206"/>
    <cellStyle name="SAPBEXformats 2 4 2 4 3" xfId="13207"/>
    <cellStyle name="SAPBEXformats 2 4 2 5" xfId="13208"/>
    <cellStyle name="SAPBEXformats 2 4 2 5 2" xfId="13209"/>
    <cellStyle name="SAPBEXformats 2 4 2 5 2 2" xfId="13210"/>
    <cellStyle name="SAPBEXformats 2 4 2 5 3" xfId="13211"/>
    <cellStyle name="SAPBEXformats 2 4 2 6" xfId="13212"/>
    <cellStyle name="SAPBEXformats 2 4 2 6 2" xfId="13213"/>
    <cellStyle name="SAPBEXformats 2 4 2 7" xfId="13214"/>
    <cellStyle name="SAPBEXformats 2 4 3" xfId="13215"/>
    <cellStyle name="SAPBEXformats 2 4 3 2" xfId="13216"/>
    <cellStyle name="SAPBEXformats 2 4 3 2 2" xfId="13217"/>
    <cellStyle name="SAPBEXformats 2 4 3 3" xfId="13218"/>
    <cellStyle name="SAPBEXformats 2 4 4" xfId="13219"/>
    <cellStyle name="SAPBEXformats 2 4 4 2" xfId="13220"/>
    <cellStyle name="SAPBEXformats 2 4 4 2 2" xfId="13221"/>
    <cellStyle name="SAPBEXformats 2 4 4 3" xfId="13222"/>
    <cellStyle name="SAPBEXformats 2 4 5" xfId="13223"/>
    <cellStyle name="SAPBEXformats 2 4 5 2" xfId="13224"/>
    <cellStyle name="SAPBEXformats 2 4 5 2 2" xfId="13225"/>
    <cellStyle name="SAPBEXformats 2 4 5 3" xfId="13226"/>
    <cellStyle name="SAPBEXformats 2 4 6" xfId="13227"/>
    <cellStyle name="SAPBEXformats 2 4 6 2" xfId="13228"/>
    <cellStyle name="SAPBEXformats 2 4 6 2 2" xfId="13229"/>
    <cellStyle name="SAPBEXformats 2 4 6 3" xfId="13230"/>
    <cellStyle name="SAPBEXformats 2 4 7" xfId="13231"/>
    <cellStyle name="SAPBEXformats 2 4 7 2" xfId="13232"/>
    <cellStyle name="SAPBEXformats 2 4 8" xfId="13233"/>
    <cellStyle name="SAPBEXformats 2 5" xfId="13234"/>
    <cellStyle name="SAPBEXformats 2 5 2" xfId="13235"/>
    <cellStyle name="SAPBEXformats 2 5 2 2" xfId="13236"/>
    <cellStyle name="SAPBEXformats 2 5 2 2 2" xfId="13237"/>
    <cellStyle name="SAPBEXformats 2 5 2 3" xfId="13238"/>
    <cellStyle name="SAPBEXformats 2 5 3" xfId="13239"/>
    <cellStyle name="SAPBEXformats 2 5 3 2" xfId="13240"/>
    <cellStyle name="SAPBEXformats 2 5 3 2 2" xfId="13241"/>
    <cellStyle name="SAPBEXformats 2 5 3 3" xfId="13242"/>
    <cellStyle name="SAPBEXformats 2 5 4" xfId="13243"/>
    <cellStyle name="SAPBEXformats 2 5 4 2" xfId="13244"/>
    <cellStyle name="SAPBEXformats 2 5 4 2 2" xfId="13245"/>
    <cellStyle name="SAPBEXformats 2 5 4 3" xfId="13246"/>
    <cellStyle name="SAPBEXformats 2 5 5" xfId="13247"/>
    <cellStyle name="SAPBEXformats 2 5 5 2" xfId="13248"/>
    <cellStyle name="SAPBEXformats 2 5 5 2 2" xfId="13249"/>
    <cellStyle name="SAPBEXformats 2 5 5 3" xfId="13250"/>
    <cellStyle name="SAPBEXformats 2 5 6" xfId="13251"/>
    <cellStyle name="SAPBEXformats 2 5 6 2" xfId="13252"/>
    <cellStyle name="SAPBEXformats 2 5 7" xfId="13253"/>
    <cellStyle name="SAPBEXformats 2 6" xfId="13254"/>
    <cellStyle name="SAPBEXformats 2 6 2" xfId="13255"/>
    <cellStyle name="SAPBEXformats 2 6 2 2" xfId="13256"/>
    <cellStyle name="SAPBEXformats 2 6 3" xfId="13257"/>
    <cellStyle name="SAPBEXformats 2 7" xfId="13258"/>
    <cellStyle name="SAPBEXformats 2 7 2" xfId="13259"/>
    <cellStyle name="SAPBEXformats 2 7 2 2" xfId="13260"/>
    <cellStyle name="SAPBEXformats 2 7 3" xfId="13261"/>
    <cellStyle name="SAPBEXformats 2 8" xfId="13262"/>
    <cellStyle name="SAPBEXformats 2 8 2" xfId="13263"/>
    <cellStyle name="SAPBEXformats 2 8 2 2" xfId="13264"/>
    <cellStyle name="SAPBEXformats 2 8 3" xfId="13265"/>
    <cellStyle name="SAPBEXformats 2 9" xfId="13266"/>
    <cellStyle name="SAPBEXformats 2 9 2" xfId="13267"/>
    <cellStyle name="SAPBEXformats 2 9 2 2" xfId="13268"/>
    <cellStyle name="SAPBEXformats 2 9 3" xfId="13269"/>
    <cellStyle name="SAPBEXformats 2_МАРТ" xfId="13270"/>
    <cellStyle name="SAPBEXformats 3" xfId="13271"/>
    <cellStyle name="SAPBEXformats 3 2" xfId="13272"/>
    <cellStyle name="SAPBEXformats 3 2 2" xfId="13273"/>
    <cellStyle name="SAPBEXformats 3 2 2 2" xfId="13274"/>
    <cellStyle name="SAPBEXformats 3 2 2 2 2" xfId="13275"/>
    <cellStyle name="SAPBEXformats 3 2 2 3" xfId="13276"/>
    <cellStyle name="SAPBEXformats 3 2 3" xfId="13277"/>
    <cellStyle name="SAPBEXformats 3 2 3 2" xfId="13278"/>
    <cellStyle name="SAPBEXformats 3 2 3 2 2" xfId="13279"/>
    <cellStyle name="SAPBEXformats 3 2 3 3" xfId="13280"/>
    <cellStyle name="SAPBEXformats 3 2 4" xfId="13281"/>
    <cellStyle name="SAPBEXformats 3 2 4 2" xfId="13282"/>
    <cellStyle name="SAPBEXformats 3 2 5" xfId="13283"/>
    <cellStyle name="SAPBEXformats 3 3" xfId="13284"/>
    <cellStyle name="SAPBEXformats 3 3 2" xfId="13285"/>
    <cellStyle name="SAPBEXformats 3 3 2 2" xfId="13286"/>
    <cellStyle name="SAPBEXformats 3 3 3" xfId="13287"/>
    <cellStyle name="SAPBEXformats 3 4" xfId="13288"/>
    <cellStyle name="SAPBEXformats 3 4 2" xfId="13289"/>
    <cellStyle name="SAPBEXformats 3 4 2 2" xfId="13290"/>
    <cellStyle name="SAPBEXformats 3 4 3" xfId="13291"/>
    <cellStyle name="SAPBEXformats 3 5" xfId="13292"/>
    <cellStyle name="SAPBEXformats 3 5 2" xfId="13293"/>
    <cellStyle name="SAPBEXformats 3 6" xfId="13294"/>
    <cellStyle name="SAPBEXformats 3_МАРТ" xfId="13295"/>
    <cellStyle name="SAPBEXformats 4" xfId="13296"/>
    <cellStyle name="SAPBEXformats 4 2" xfId="13297"/>
    <cellStyle name="SAPBEXformats 4 2 2" xfId="13298"/>
    <cellStyle name="SAPBEXformats 4 2 2 2" xfId="13299"/>
    <cellStyle name="SAPBEXformats 4 2 2 2 2" xfId="13300"/>
    <cellStyle name="SAPBEXformats 4 2 2 3" xfId="13301"/>
    <cellStyle name="SAPBEXformats 4 2 3" xfId="13302"/>
    <cellStyle name="SAPBEXformats 4 2 3 2" xfId="13303"/>
    <cellStyle name="SAPBEXformats 4 2 3 2 2" xfId="13304"/>
    <cellStyle name="SAPBEXformats 4 2 3 3" xfId="13305"/>
    <cellStyle name="SAPBEXformats 4 2 4" xfId="13306"/>
    <cellStyle name="SAPBEXformats 4 2 4 2" xfId="13307"/>
    <cellStyle name="SAPBEXformats 4 2 5" xfId="13308"/>
    <cellStyle name="SAPBEXformats 4 3" xfId="13309"/>
    <cellStyle name="SAPBEXformats 4 3 2" xfId="13310"/>
    <cellStyle name="SAPBEXformats 4 3 2 2" xfId="13311"/>
    <cellStyle name="SAPBEXformats 4 3 3" xfId="13312"/>
    <cellStyle name="SAPBEXformats 4 4" xfId="13313"/>
    <cellStyle name="SAPBEXformats 4 4 2" xfId="13314"/>
    <cellStyle name="SAPBEXformats 4 4 2 2" xfId="13315"/>
    <cellStyle name="SAPBEXformats 4 4 3" xfId="13316"/>
    <cellStyle name="SAPBEXformats 4 5" xfId="13317"/>
    <cellStyle name="SAPBEXformats 4 5 2" xfId="13318"/>
    <cellStyle name="SAPBEXformats 4 6" xfId="13319"/>
    <cellStyle name="SAPBEXformats 5" xfId="13320"/>
    <cellStyle name="SAPBEXformats 5 2" xfId="13321"/>
    <cellStyle name="SAPBEXformats 5 2 2" xfId="13322"/>
    <cellStyle name="SAPBEXformats 5 2 2 2" xfId="13323"/>
    <cellStyle name="SAPBEXformats 5 2 2 2 2" xfId="13324"/>
    <cellStyle name="SAPBEXformats 5 2 2 3" xfId="13325"/>
    <cellStyle name="SAPBEXformats 5 2 3" xfId="13326"/>
    <cellStyle name="SAPBEXformats 5 2 3 2" xfId="13327"/>
    <cellStyle name="SAPBEXformats 5 2 3 2 2" xfId="13328"/>
    <cellStyle name="SAPBEXformats 5 2 3 3" xfId="13329"/>
    <cellStyle name="SAPBEXformats 5 2 4" xfId="13330"/>
    <cellStyle name="SAPBEXformats 5 2 4 2" xfId="13331"/>
    <cellStyle name="SAPBEXformats 5 2 5" xfId="13332"/>
    <cellStyle name="SAPBEXformats 5 3" xfId="13333"/>
    <cellStyle name="SAPBEXformats 5 3 2" xfId="13334"/>
    <cellStyle name="SAPBEXformats 5 3 2 2" xfId="13335"/>
    <cellStyle name="SAPBEXformats 5 3 3" xfId="13336"/>
    <cellStyle name="SAPBEXformats 5 4" xfId="13337"/>
    <cellStyle name="SAPBEXformats 5 4 2" xfId="13338"/>
    <cellStyle name="SAPBEXformats 5 4 2 2" xfId="13339"/>
    <cellStyle name="SAPBEXformats 5 4 3" xfId="13340"/>
    <cellStyle name="SAPBEXformats 5 5" xfId="13341"/>
    <cellStyle name="SAPBEXformats 5 5 2" xfId="13342"/>
    <cellStyle name="SAPBEXformats 5 6" xfId="13343"/>
    <cellStyle name="SAPBEXformats 6" xfId="13344"/>
    <cellStyle name="SAPBEXformats 6 2" xfId="13345"/>
    <cellStyle name="SAPBEXformats 6 2 2" xfId="13346"/>
    <cellStyle name="SAPBEXformats 6 2 2 2" xfId="13347"/>
    <cellStyle name="SAPBEXformats 6 2 2 2 2" xfId="13348"/>
    <cellStyle name="SAPBEXformats 6 2 2 3" xfId="13349"/>
    <cellStyle name="SAPBEXformats 6 2 3" xfId="13350"/>
    <cellStyle name="SAPBEXformats 6 2 3 2" xfId="13351"/>
    <cellStyle name="SAPBEXformats 6 2 3 2 2" xfId="13352"/>
    <cellStyle name="SAPBEXformats 6 2 3 3" xfId="13353"/>
    <cellStyle name="SAPBEXformats 6 2 4" xfId="13354"/>
    <cellStyle name="SAPBEXformats 6 2 4 2" xfId="13355"/>
    <cellStyle name="SAPBEXformats 6 2 5" xfId="13356"/>
    <cellStyle name="SAPBEXformats 6 3" xfId="13357"/>
    <cellStyle name="SAPBEXformats 6 3 2" xfId="13358"/>
    <cellStyle name="SAPBEXformats 6 3 2 2" xfId="13359"/>
    <cellStyle name="SAPBEXformats 6 3 3" xfId="13360"/>
    <cellStyle name="SAPBEXformats 6 4" xfId="13361"/>
    <cellStyle name="SAPBEXformats 6 4 2" xfId="13362"/>
    <cellStyle name="SAPBEXformats 6 5" xfId="13363"/>
    <cellStyle name="SAPBEXformats 7" xfId="13364"/>
    <cellStyle name="SAPBEXformats 7 2" xfId="13365"/>
    <cellStyle name="SAPBEXformats 7 2 2" xfId="13366"/>
    <cellStyle name="SAPBEXformats 7 2 2 2" xfId="13367"/>
    <cellStyle name="SAPBEXformats 7 2 2 2 2" xfId="13368"/>
    <cellStyle name="SAPBEXformats 7 2 2 3" xfId="13369"/>
    <cellStyle name="SAPBEXformats 7 2 3" xfId="13370"/>
    <cellStyle name="SAPBEXformats 7 2 3 2" xfId="13371"/>
    <cellStyle name="SAPBEXformats 7 2 3 2 2" xfId="13372"/>
    <cellStyle name="SAPBEXformats 7 2 3 3" xfId="13373"/>
    <cellStyle name="SAPBEXformats 7 2 4" xfId="13374"/>
    <cellStyle name="SAPBEXformats 7 2 4 2" xfId="13375"/>
    <cellStyle name="SAPBEXformats 7 2 4 2 2" xfId="13376"/>
    <cellStyle name="SAPBEXformats 7 2 4 3" xfId="13377"/>
    <cellStyle name="SAPBEXformats 7 2 5" xfId="13378"/>
    <cellStyle name="SAPBEXformats 7 2 5 2" xfId="13379"/>
    <cellStyle name="SAPBEXformats 7 2 5 2 2" xfId="13380"/>
    <cellStyle name="SAPBEXformats 7 2 5 3" xfId="13381"/>
    <cellStyle name="SAPBEXformats 7 2 6" xfId="13382"/>
    <cellStyle name="SAPBEXformats 7 2 6 2" xfId="13383"/>
    <cellStyle name="SAPBEXformats 7 2 7" xfId="13384"/>
    <cellStyle name="SAPBEXformats 7 3" xfId="13385"/>
    <cellStyle name="SAPBEXformats 7 3 2" xfId="13386"/>
    <cellStyle name="SAPBEXformats 7 3 2 2" xfId="13387"/>
    <cellStyle name="SAPBEXformats 7 3 3" xfId="13388"/>
    <cellStyle name="SAPBEXformats 7 4" xfId="13389"/>
    <cellStyle name="SAPBEXformats 7 4 2" xfId="13390"/>
    <cellStyle name="SAPBEXformats 7 4 2 2" xfId="13391"/>
    <cellStyle name="SAPBEXformats 7 4 3" xfId="13392"/>
    <cellStyle name="SAPBEXformats 7 5" xfId="13393"/>
    <cellStyle name="SAPBEXformats 7 5 2" xfId="13394"/>
    <cellStyle name="SAPBEXformats 7 5 2 2" xfId="13395"/>
    <cellStyle name="SAPBEXformats 7 5 3" xfId="13396"/>
    <cellStyle name="SAPBEXformats 7 6" xfId="13397"/>
    <cellStyle name="SAPBEXformats 7 6 2" xfId="13398"/>
    <cellStyle name="SAPBEXformats 7 6 2 2" xfId="13399"/>
    <cellStyle name="SAPBEXformats 7 6 3" xfId="13400"/>
    <cellStyle name="SAPBEXformats 7 7" xfId="13401"/>
    <cellStyle name="SAPBEXformats 7 7 2" xfId="13402"/>
    <cellStyle name="SAPBEXformats 7 8" xfId="13403"/>
    <cellStyle name="SAPBEXformats 8" xfId="13404"/>
    <cellStyle name="SAPBEXformats 8 2" xfId="13405"/>
    <cellStyle name="SAPBEXformats 8 2 2" xfId="13406"/>
    <cellStyle name="SAPBEXformats 8 2 2 2" xfId="13407"/>
    <cellStyle name="SAPBEXformats 8 2 3" xfId="13408"/>
    <cellStyle name="SAPBEXformats 8 3" xfId="13409"/>
    <cellStyle name="SAPBEXformats 8 3 2" xfId="13410"/>
    <cellStyle name="SAPBEXformats 8 3 2 2" xfId="13411"/>
    <cellStyle name="SAPBEXformats 8 3 3" xfId="13412"/>
    <cellStyle name="SAPBEXformats 8 4" xfId="13413"/>
    <cellStyle name="SAPBEXformats 8 4 2" xfId="13414"/>
    <cellStyle name="SAPBEXformats 8 5" xfId="13415"/>
    <cellStyle name="SAPBEXformats 9" xfId="13416"/>
    <cellStyle name="SAPBEXformats 9 2" xfId="13417"/>
    <cellStyle name="SAPBEXformats 9 2 2" xfId="13418"/>
    <cellStyle name="SAPBEXformats 9 2 2 2" xfId="13419"/>
    <cellStyle name="SAPBEXformats 9 2 3" xfId="13420"/>
    <cellStyle name="SAPBEXformats 9 3" xfId="13421"/>
    <cellStyle name="SAPBEXformats 9 3 2" xfId="13422"/>
    <cellStyle name="SAPBEXformats 9 3 2 2" xfId="13423"/>
    <cellStyle name="SAPBEXformats 9 3 3" xfId="13424"/>
    <cellStyle name="SAPBEXformats 9 4" xfId="13425"/>
    <cellStyle name="SAPBEXformats 9 4 2" xfId="13426"/>
    <cellStyle name="SAPBEXformats 9 5" xfId="13427"/>
    <cellStyle name="SAPBEXformats_Лист1" xfId="13428"/>
    <cellStyle name="SAPBEXheaderData" xfId="13429"/>
    <cellStyle name="SAPBEXheaderItem" xfId="13430"/>
    <cellStyle name="SAPBEXheaderItem 10" xfId="13431"/>
    <cellStyle name="SAPBEXheaderItem 2" xfId="13432"/>
    <cellStyle name="SAPBEXheaderItem 2 2" xfId="13433"/>
    <cellStyle name="SAPBEXheaderItem 2 3" xfId="13434"/>
    <cellStyle name="SAPBEXheaderItem 2 3 2" xfId="13435"/>
    <cellStyle name="SAPBEXheaderItem 2 3 2 2" xfId="13436"/>
    <cellStyle name="SAPBEXheaderItem 2 3 2 2 2" xfId="13437"/>
    <cellStyle name="SAPBEXheaderItem 2 3 2 2 2 2" xfId="13438"/>
    <cellStyle name="SAPBEXheaderItem 2 3 2 2 3" xfId="13439"/>
    <cellStyle name="SAPBEXheaderItem 2 3 2 3" xfId="13440"/>
    <cellStyle name="SAPBEXheaderItem 2 3 2 3 2" xfId="13441"/>
    <cellStyle name="SAPBEXheaderItem 2 3 2 3 2 2" xfId="13442"/>
    <cellStyle name="SAPBEXheaderItem 2 3 2 3 3" xfId="13443"/>
    <cellStyle name="SAPBEXheaderItem 2 3 2 4" xfId="13444"/>
    <cellStyle name="SAPBEXheaderItem 2 3 2 4 2" xfId="13445"/>
    <cellStyle name="SAPBEXheaderItem 2 3 2 4 2 2" xfId="13446"/>
    <cellStyle name="SAPBEXheaderItem 2 3 2 4 3" xfId="13447"/>
    <cellStyle name="SAPBEXheaderItem 2 3 2 5" xfId="13448"/>
    <cellStyle name="SAPBEXheaderItem 2 3 2 5 2" xfId="13449"/>
    <cellStyle name="SAPBEXheaderItem 2 3 2 5 2 2" xfId="13450"/>
    <cellStyle name="SAPBEXheaderItem 2 3 2 5 3" xfId="13451"/>
    <cellStyle name="SAPBEXheaderItem 2 3 2 6" xfId="13452"/>
    <cellStyle name="SAPBEXheaderItem 2 3 2 6 2" xfId="13453"/>
    <cellStyle name="SAPBEXheaderItem 2 3 2 7" xfId="13454"/>
    <cellStyle name="SAPBEXheaderItem 2 3 3" xfId="13455"/>
    <cellStyle name="SAPBEXheaderItem 2 3 3 2" xfId="13456"/>
    <cellStyle name="SAPBEXheaderItem 2 3 3 2 2" xfId="13457"/>
    <cellStyle name="SAPBEXheaderItem 2 3 3 3" xfId="13458"/>
    <cellStyle name="SAPBEXheaderItem 2 3 4" xfId="13459"/>
    <cellStyle name="SAPBEXheaderItem 2 3 4 2" xfId="13460"/>
    <cellStyle name="SAPBEXheaderItem 2 3 4 2 2" xfId="13461"/>
    <cellStyle name="SAPBEXheaderItem 2 3 4 3" xfId="13462"/>
    <cellStyle name="SAPBEXheaderItem 2 3 5" xfId="13463"/>
    <cellStyle name="SAPBEXheaderItem 2 3 5 2" xfId="13464"/>
    <cellStyle name="SAPBEXheaderItem 2 3 5 2 2" xfId="13465"/>
    <cellStyle name="SAPBEXheaderItem 2 3 5 3" xfId="13466"/>
    <cellStyle name="SAPBEXheaderItem 2 3 6" xfId="13467"/>
    <cellStyle name="SAPBEXheaderItem 2 3 6 2" xfId="13468"/>
    <cellStyle name="SAPBEXheaderItem 2 3 6 2 2" xfId="13469"/>
    <cellStyle name="SAPBEXheaderItem 2 3 6 3" xfId="13470"/>
    <cellStyle name="SAPBEXheaderItem 2 3 7" xfId="13471"/>
    <cellStyle name="SAPBEXheaderItem 2 3 7 2" xfId="13472"/>
    <cellStyle name="SAPBEXheaderItem 2 3 8" xfId="13473"/>
    <cellStyle name="SAPBEXheaderItem 2 4" xfId="13474"/>
    <cellStyle name="SAPBEXheaderItem 2 4 2" xfId="13475"/>
    <cellStyle name="SAPBEXheaderItem 2 4 2 2" xfId="13476"/>
    <cellStyle name="SAPBEXheaderItem 2 4 2 2 2" xfId="13477"/>
    <cellStyle name="SAPBEXheaderItem 2 4 2 3" xfId="13478"/>
    <cellStyle name="SAPBEXheaderItem 2 4 3" xfId="13479"/>
    <cellStyle name="SAPBEXheaderItem 2 4 3 2" xfId="13480"/>
    <cellStyle name="SAPBEXheaderItem 2 4 3 2 2" xfId="13481"/>
    <cellStyle name="SAPBEXheaderItem 2 4 3 3" xfId="13482"/>
    <cellStyle name="SAPBEXheaderItem 2 4 4" xfId="13483"/>
    <cellStyle name="SAPBEXheaderItem 2 4 4 2" xfId="13484"/>
    <cellStyle name="SAPBEXheaderItem 2 4 4 2 2" xfId="13485"/>
    <cellStyle name="SAPBEXheaderItem 2 4 4 3" xfId="13486"/>
    <cellStyle name="SAPBEXheaderItem 2 4 5" xfId="13487"/>
    <cellStyle name="SAPBEXheaderItem 2 4 5 2" xfId="13488"/>
    <cellStyle name="SAPBEXheaderItem 2 4 5 2 2" xfId="13489"/>
    <cellStyle name="SAPBEXheaderItem 2 4 5 3" xfId="13490"/>
    <cellStyle name="SAPBEXheaderItem 2 4 6" xfId="13491"/>
    <cellStyle name="SAPBEXheaderItem 2 4 6 2" xfId="13492"/>
    <cellStyle name="SAPBEXheaderItem 2 4 7" xfId="13493"/>
    <cellStyle name="SAPBEXheaderItem 2 5" xfId="13494"/>
    <cellStyle name="SAPBEXheaderItem 2 5 2" xfId="13495"/>
    <cellStyle name="SAPBEXheaderItem 2 5 2 2" xfId="13496"/>
    <cellStyle name="SAPBEXheaderItem 2 5 3" xfId="13497"/>
    <cellStyle name="SAPBEXheaderItem 2 6" xfId="13498"/>
    <cellStyle name="SAPBEXheaderItem 2 6 2" xfId="13499"/>
    <cellStyle name="SAPBEXheaderItem 2 6 2 2" xfId="13500"/>
    <cellStyle name="SAPBEXheaderItem 2 6 3" xfId="13501"/>
    <cellStyle name="SAPBEXheaderItem 2 7" xfId="13502"/>
    <cellStyle name="SAPBEXheaderItem 2 7 2" xfId="13503"/>
    <cellStyle name="SAPBEXheaderItem 2 7 2 2" xfId="13504"/>
    <cellStyle name="SAPBEXheaderItem 2 7 3" xfId="13505"/>
    <cellStyle name="SAPBEXheaderItem 3" xfId="13506"/>
    <cellStyle name="SAPBEXheaderItem 4" xfId="13507"/>
    <cellStyle name="SAPBEXheaderItem 5" xfId="13508"/>
    <cellStyle name="SAPBEXheaderItem 6" xfId="13509"/>
    <cellStyle name="SAPBEXheaderItem 6 2" xfId="13510"/>
    <cellStyle name="SAPBEXheaderItem 6 2 2" xfId="13511"/>
    <cellStyle name="SAPBEXheaderItem 6 2 2 2" xfId="13512"/>
    <cellStyle name="SAPBEXheaderItem 6 2 2 2 2" xfId="13513"/>
    <cellStyle name="SAPBEXheaderItem 6 2 2 3" xfId="13514"/>
    <cellStyle name="SAPBEXheaderItem 6 2 3" xfId="13515"/>
    <cellStyle name="SAPBEXheaderItem 6 2 3 2" xfId="13516"/>
    <cellStyle name="SAPBEXheaderItem 6 2 3 2 2" xfId="13517"/>
    <cellStyle name="SAPBEXheaderItem 6 2 3 3" xfId="13518"/>
    <cellStyle name="SAPBEXheaderItem 6 2 4" xfId="13519"/>
    <cellStyle name="SAPBEXheaderItem 6 2 4 2" xfId="13520"/>
    <cellStyle name="SAPBEXheaderItem 6 2 4 2 2" xfId="13521"/>
    <cellStyle name="SAPBEXheaderItem 6 2 4 3" xfId="13522"/>
    <cellStyle name="SAPBEXheaderItem 6 2 5" xfId="13523"/>
    <cellStyle name="SAPBEXheaderItem 6 2 5 2" xfId="13524"/>
    <cellStyle name="SAPBEXheaderItem 6 2 5 2 2" xfId="13525"/>
    <cellStyle name="SAPBEXheaderItem 6 2 5 3" xfId="13526"/>
    <cellStyle name="SAPBEXheaderItem 6 2 6" xfId="13527"/>
    <cellStyle name="SAPBEXheaderItem 6 2 6 2" xfId="13528"/>
    <cellStyle name="SAPBEXheaderItem 6 2 7" xfId="13529"/>
    <cellStyle name="SAPBEXheaderItem 6 3" xfId="13530"/>
    <cellStyle name="SAPBEXheaderItem 6 3 2" xfId="13531"/>
    <cellStyle name="SAPBEXheaderItem 6 3 2 2" xfId="13532"/>
    <cellStyle name="SAPBEXheaderItem 6 3 3" xfId="13533"/>
    <cellStyle name="SAPBEXheaderItem 6 4" xfId="13534"/>
    <cellStyle name="SAPBEXheaderItem 6 4 2" xfId="13535"/>
    <cellStyle name="SAPBEXheaderItem 6 4 2 2" xfId="13536"/>
    <cellStyle name="SAPBEXheaderItem 6 4 3" xfId="13537"/>
    <cellStyle name="SAPBEXheaderItem 6 5" xfId="13538"/>
    <cellStyle name="SAPBEXheaderItem 6 5 2" xfId="13539"/>
    <cellStyle name="SAPBEXheaderItem 6 5 2 2" xfId="13540"/>
    <cellStyle name="SAPBEXheaderItem 6 5 3" xfId="13541"/>
    <cellStyle name="SAPBEXheaderItem 6 6" xfId="13542"/>
    <cellStyle name="SAPBEXheaderItem 6 6 2" xfId="13543"/>
    <cellStyle name="SAPBEXheaderItem 6 6 2 2" xfId="13544"/>
    <cellStyle name="SAPBEXheaderItem 6 6 3" xfId="13545"/>
    <cellStyle name="SAPBEXheaderItem 7" xfId="13546"/>
    <cellStyle name="SAPBEXheaderItem 8" xfId="13547"/>
    <cellStyle name="SAPBEXheaderItem 9" xfId="13548"/>
    <cellStyle name="SAPBEXheaderItem_ДО_Оренбург-3" xfId="13549"/>
    <cellStyle name="SAPBEXheaderRowOne" xfId="13550"/>
    <cellStyle name="SAPBEXheaderRowThree" xfId="13551"/>
    <cellStyle name="SAPBEXheaderRowTwo" xfId="13552"/>
    <cellStyle name="SAPBEXheaderSingleRow" xfId="13553"/>
    <cellStyle name="SAPBEXheaderText" xfId="13554"/>
    <cellStyle name="SAPBEXheaderText 10" xfId="13555"/>
    <cellStyle name="SAPBEXheaderText 2" xfId="13556"/>
    <cellStyle name="SAPBEXheaderText 2 2" xfId="13557"/>
    <cellStyle name="SAPBEXheaderText 2 3" xfId="13558"/>
    <cellStyle name="SAPBEXheaderText 2 4" xfId="13559"/>
    <cellStyle name="SAPBEXheaderText 2 4 2" xfId="13560"/>
    <cellStyle name="SAPBEXheaderText 2 4 2 2" xfId="13561"/>
    <cellStyle name="SAPBEXheaderText 2 4 2 2 2" xfId="13562"/>
    <cellStyle name="SAPBEXheaderText 2 4 2 2 2 2" xfId="13563"/>
    <cellStyle name="SAPBEXheaderText 2 4 2 2 3" xfId="13564"/>
    <cellStyle name="SAPBEXheaderText 2 4 2 3" xfId="13565"/>
    <cellStyle name="SAPBEXheaderText 2 4 2 3 2" xfId="13566"/>
    <cellStyle name="SAPBEXheaderText 2 4 2 3 2 2" xfId="13567"/>
    <cellStyle name="SAPBEXheaderText 2 4 2 3 3" xfId="13568"/>
    <cellStyle name="SAPBEXheaderText 2 4 2 4" xfId="13569"/>
    <cellStyle name="SAPBEXheaderText 2 4 2 4 2" xfId="13570"/>
    <cellStyle name="SAPBEXheaderText 2 4 2 4 2 2" xfId="13571"/>
    <cellStyle name="SAPBEXheaderText 2 4 2 4 3" xfId="13572"/>
    <cellStyle name="SAPBEXheaderText 2 4 2 5" xfId="13573"/>
    <cellStyle name="SAPBEXheaderText 2 4 2 5 2" xfId="13574"/>
    <cellStyle name="SAPBEXheaderText 2 4 2 5 2 2" xfId="13575"/>
    <cellStyle name="SAPBEXheaderText 2 4 2 5 3" xfId="13576"/>
    <cellStyle name="SAPBEXheaderText 2 4 2 6" xfId="13577"/>
    <cellStyle name="SAPBEXheaderText 2 4 2 6 2" xfId="13578"/>
    <cellStyle name="SAPBEXheaderText 2 4 2 7" xfId="13579"/>
    <cellStyle name="SAPBEXheaderText 2 4 3" xfId="13580"/>
    <cellStyle name="SAPBEXheaderText 2 4 3 2" xfId="13581"/>
    <cellStyle name="SAPBEXheaderText 2 4 3 2 2" xfId="13582"/>
    <cellStyle name="SAPBEXheaderText 2 4 3 3" xfId="13583"/>
    <cellStyle name="SAPBEXheaderText 2 4 4" xfId="13584"/>
    <cellStyle name="SAPBEXheaderText 2 4 4 2" xfId="13585"/>
    <cellStyle name="SAPBEXheaderText 2 4 4 2 2" xfId="13586"/>
    <cellStyle name="SAPBEXheaderText 2 4 4 3" xfId="13587"/>
    <cellStyle name="SAPBEXheaderText 2 4 5" xfId="13588"/>
    <cellStyle name="SAPBEXheaderText 2 4 5 2" xfId="13589"/>
    <cellStyle name="SAPBEXheaderText 2 4 5 2 2" xfId="13590"/>
    <cellStyle name="SAPBEXheaderText 2 4 5 3" xfId="13591"/>
    <cellStyle name="SAPBEXheaderText 2 4 6" xfId="13592"/>
    <cellStyle name="SAPBEXheaderText 2 4 6 2" xfId="13593"/>
    <cellStyle name="SAPBEXheaderText 2 4 6 2 2" xfId="13594"/>
    <cellStyle name="SAPBEXheaderText 2 4 6 3" xfId="13595"/>
    <cellStyle name="SAPBEXheaderText 2 4 7" xfId="13596"/>
    <cellStyle name="SAPBEXheaderText 2 4 7 2" xfId="13597"/>
    <cellStyle name="SAPBEXheaderText 2 4 8" xfId="13598"/>
    <cellStyle name="SAPBEXheaderText 2 5" xfId="13599"/>
    <cellStyle name="SAPBEXheaderText 2 5 2" xfId="13600"/>
    <cellStyle name="SAPBEXheaderText 2 5 2 2" xfId="13601"/>
    <cellStyle name="SAPBEXheaderText 2 5 2 2 2" xfId="13602"/>
    <cellStyle name="SAPBEXheaderText 2 5 2 3" xfId="13603"/>
    <cellStyle name="SAPBEXheaderText 2 5 3" xfId="13604"/>
    <cellStyle name="SAPBEXheaderText 2 5 3 2" xfId="13605"/>
    <cellStyle name="SAPBEXheaderText 2 5 3 2 2" xfId="13606"/>
    <cellStyle name="SAPBEXheaderText 2 5 3 3" xfId="13607"/>
    <cellStyle name="SAPBEXheaderText 2 5 4" xfId="13608"/>
    <cellStyle name="SAPBEXheaderText 2 5 4 2" xfId="13609"/>
    <cellStyle name="SAPBEXheaderText 2 5 4 2 2" xfId="13610"/>
    <cellStyle name="SAPBEXheaderText 2 5 4 3" xfId="13611"/>
    <cellStyle name="SAPBEXheaderText 2 5 5" xfId="13612"/>
    <cellStyle name="SAPBEXheaderText 2 5 5 2" xfId="13613"/>
    <cellStyle name="SAPBEXheaderText 2 5 5 2 2" xfId="13614"/>
    <cellStyle name="SAPBEXheaderText 2 5 5 3" xfId="13615"/>
    <cellStyle name="SAPBEXheaderText 2 5 6" xfId="13616"/>
    <cellStyle name="SAPBEXheaderText 2 5 6 2" xfId="13617"/>
    <cellStyle name="SAPBEXheaderText 2 5 7" xfId="13618"/>
    <cellStyle name="SAPBEXheaderText 2 6" xfId="13619"/>
    <cellStyle name="SAPBEXheaderText 2 6 2" xfId="13620"/>
    <cellStyle name="SAPBEXheaderText 2 6 2 2" xfId="13621"/>
    <cellStyle name="SAPBEXheaderText 2 6 3" xfId="13622"/>
    <cellStyle name="SAPBEXheaderText 2 7" xfId="13623"/>
    <cellStyle name="SAPBEXheaderText 2 7 2" xfId="13624"/>
    <cellStyle name="SAPBEXheaderText 2 7 2 2" xfId="13625"/>
    <cellStyle name="SAPBEXheaderText 2 7 3" xfId="13626"/>
    <cellStyle name="SAPBEXheaderText 2 8" xfId="13627"/>
    <cellStyle name="SAPBEXheaderText 2 8 2" xfId="13628"/>
    <cellStyle name="SAPBEXheaderText 2 8 2 2" xfId="13629"/>
    <cellStyle name="SAPBEXheaderText 2 8 3" xfId="13630"/>
    <cellStyle name="SAPBEXheaderText 3" xfId="13631"/>
    <cellStyle name="SAPBEXheaderText 4" xfId="13632"/>
    <cellStyle name="SAPBEXheaderText 5" xfId="13633"/>
    <cellStyle name="SAPBEXheaderText 6" xfId="13634"/>
    <cellStyle name="SAPBEXheaderText 6 2" xfId="13635"/>
    <cellStyle name="SAPBEXheaderText 6 2 2" xfId="13636"/>
    <cellStyle name="SAPBEXheaderText 6 2 2 2" xfId="13637"/>
    <cellStyle name="SAPBEXheaderText 6 2 2 2 2" xfId="13638"/>
    <cellStyle name="SAPBEXheaderText 6 2 2 3" xfId="13639"/>
    <cellStyle name="SAPBEXheaderText 6 2 3" xfId="13640"/>
    <cellStyle name="SAPBEXheaderText 6 2 3 2" xfId="13641"/>
    <cellStyle name="SAPBEXheaderText 6 2 3 2 2" xfId="13642"/>
    <cellStyle name="SAPBEXheaderText 6 2 3 3" xfId="13643"/>
    <cellStyle name="SAPBEXheaderText 6 2 4" xfId="13644"/>
    <cellStyle name="SAPBEXheaderText 6 2 4 2" xfId="13645"/>
    <cellStyle name="SAPBEXheaderText 6 2 4 2 2" xfId="13646"/>
    <cellStyle name="SAPBEXheaderText 6 2 4 3" xfId="13647"/>
    <cellStyle name="SAPBEXheaderText 6 2 5" xfId="13648"/>
    <cellStyle name="SAPBEXheaderText 6 2 5 2" xfId="13649"/>
    <cellStyle name="SAPBEXheaderText 6 2 5 2 2" xfId="13650"/>
    <cellStyle name="SAPBEXheaderText 6 2 5 3" xfId="13651"/>
    <cellStyle name="SAPBEXheaderText 6 2 6" xfId="13652"/>
    <cellStyle name="SAPBEXheaderText 6 2 6 2" xfId="13653"/>
    <cellStyle name="SAPBEXheaderText 6 2 7" xfId="13654"/>
    <cellStyle name="SAPBEXheaderText 6 3" xfId="13655"/>
    <cellStyle name="SAPBEXheaderText 6 3 2" xfId="13656"/>
    <cellStyle name="SAPBEXheaderText 6 3 2 2" xfId="13657"/>
    <cellStyle name="SAPBEXheaderText 6 3 3" xfId="13658"/>
    <cellStyle name="SAPBEXheaderText 6 4" xfId="13659"/>
    <cellStyle name="SAPBEXheaderText 6 4 2" xfId="13660"/>
    <cellStyle name="SAPBEXheaderText 6 4 2 2" xfId="13661"/>
    <cellStyle name="SAPBEXheaderText 6 4 3" xfId="13662"/>
    <cellStyle name="SAPBEXheaderText 6 5" xfId="13663"/>
    <cellStyle name="SAPBEXheaderText 6 5 2" xfId="13664"/>
    <cellStyle name="SAPBEXheaderText 6 5 2 2" xfId="13665"/>
    <cellStyle name="SAPBEXheaderText 6 5 3" xfId="13666"/>
    <cellStyle name="SAPBEXheaderText 6 6" xfId="13667"/>
    <cellStyle name="SAPBEXheaderText 6 6 2" xfId="13668"/>
    <cellStyle name="SAPBEXheaderText 6 6 2 2" xfId="13669"/>
    <cellStyle name="SAPBEXheaderText 6 6 3" xfId="13670"/>
    <cellStyle name="SAPBEXheaderText 7" xfId="13671"/>
    <cellStyle name="SAPBEXheaderText 8" xfId="13672"/>
    <cellStyle name="SAPBEXheaderText 9" xfId="13673"/>
    <cellStyle name="SAPBEXheaderText_ДО_Оренбург-3" xfId="13674"/>
    <cellStyle name="SAPBEXHLevel0" xfId="13675"/>
    <cellStyle name="SAPBEXHLevel0 10" xfId="13676"/>
    <cellStyle name="SAPBEXHLevel0 10 2" xfId="13677"/>
    <cellStyle name="SAPBEXHLevel0 10 2 2" xfId="13678"/>
    <cellStyle name="SAPBEXHLevel0 10 2 2 2" xfId="13679"/>
    <cellStyle name="SAPBEXHLevel0 10 2 3" xfId="13680"/>
    <cellStyle name="SAPBEXHLevel0 10 3" xfId="13681"/>
    <cellStyle name="SAPBEXHLevel0 10 3 2" xfId="13682"/>
    <cellStyle name="SAPBEXHLevel0 10 3 2 2" xfId="13683"/>
    <cellStyle name="SAPBEXHLevel0 10 3 3" xfId="13684"/>
    <cellStyle name="SAPBEXHLevel0 10 4" xfId="13685"/>
    <cellStyle name="SAPBEXHLevel0 10 4 2" xfId="13686"/>
    <cellStyle name="SAPBEXHLevel0 10 4 2 2" xfId="13687"/>
    <cellStyle name="SAPBEXHLevel0 10 4 3" xfId="13688"/>
    <cellStyle name="SAPBEXHLevel0 10 5" xfId="13689"/>
    <cellStyle name="SAPBEXHLevel0 10 5 2" xfId="13690"/>
    <cellStyle name="SAPBEXHLevel0 10 6" xfId="13691"/>
    <cellStyle name="SAPBEXHLevel0 10_МАРТ" xfId="13692"/>
    <cellStyle name="SAPBEXHLevel0 11" xfId="13693"/>
    <cellStyle name="SAPBEXHLevel0 11 2" xfId="13694"/>
    <cellStyle name="SAPBEXHLevel0 11 2 2" xfId="13695"/>
    <cellStyle name="SAPBEXHLevel0 11 2 2 2" xfId="13696"/>
    <cellStyle name="SAPBEXHLevel0 11 2 3" xfId="13697"/>
    <cellStyle name="SAPBEXHLevel0 11 3" xfId="13698"/>
    <cellStyle name="SAPBEXHLevel0 11 3 2" xfId="13699"/>
    <cellStyle name="SAPBEXHLevel0 11 3 2 2" xfId="13700"/>
    <cellStyle name="SAPBEXHLevel0 11 3 3" xfId="13701"/>
    <cellStyle name="SAPBEXHLevel0 11 4" xfId="13702"/>
    <cellStyle name="SAPBEXHLevel0 11 4 2" xfId="13703"/>
    <cellStyle name="SAPBEXHLevel0 11 4 2 2" xfId="13704"/>
    <cellStyle name="SAPBEXHLevel0 11 4 3" xfId="13705"/>
    <cellStyle name="SAPBEXHLevel0 11 5" xfId="13706"/>
    <cellStyle name="SAPBEXHLevel0 11 5 2" xfId="13707"/>
    <cellStyle name="SAPBEXHLevel0 11 6" xfId="13708"/>
    <cellStyle name="SAPBEXHLevel0 11_МАРТ" xfId="13709"/>
    <cellStyle name="SAPBEXHLevel0 12" xfId="13710"/>
    <cellStyle name="SAPBEXHLevel0 12 2" xfId="13711"/>
    <cellStyle name="SAPBEXHLevel0 12 2 2" xfId="13712"/>
    <cellStyle name="SAPBEXHLevel0 12 3" xfId="13713"/>
    <cellStyle name="SAPBEXHLevel0 13" xfId="13714"/>
    <cellStyle name="SAPBEXHLevel0 13 2" xfId="13715"/>
    <cellStyle name="SAPBEXHLevel0 13 2 2" xfId="13716"/>
    <cellStyle name="SAPBEXHLevel0 13 3" xfId="13717"/>
    <cellStyle name="SAPBEXHLevel0 14" xfId="13718"/>
    <cellStyle name="SAPBEXHLevel0 14 2" xfId="13719"/>
    <cellStyle name="SAPBEXHLevel0 14 2 2" xfId="13720"/>
    <cellStyle name="SAPBEXHLevel0 14 3" xfId="13721"/>
    <cellStyle name="SAPBEXHLevel0 15" xfId="13722"/>
    <cellStyle name="SAPBEXHLevel0 15 2" xfId="13723"/>
    <cellStyle name="SAPBEXHLevel0 15 2 2" xfId="13724"/>
    <cellStyle name="SAPBEXHLevel0 15 3" xfId="13725"/>
    <cellStyle name="SAPBEXHLevel0 16" xfId="13726"/>
    <cellStyle name="SAPBEXHLevel0 16 2" xfId="13727"/>
    <cellStyle name="SAPBEXHLevel0 17" xfId="13728"/>
    <cellStyle name="SAPBEXHLevel0 2" xfId="13729"/>
    <cellStyle name="SAPBEXHLevel0 2 2" xfId="13730"/>
    <cellStyle name="SAPBEXHLevel0 2 2 2" xfId="13731"/>
    <cellStyle name="SAPBEXHLevel0 2 2 2 2" xfId="13732"/>
    <cellStyle name="SAPBEXHLevel0 2 2 2 2 2" xfId="13733"/>
    <cellStyle name="SAPBEXHLevel0 2 2 2 2 2 2" xfId="13734"/>
    <cellStyle name="SAPBEXHLevel0 2 2 2 2 2 2 2" xfId="13735"/>
    <cellStyle name="SAPBEXHLevel0 2 2 2 2 2 3" xfId="13736"/>
    <cellStyle name="SAPBEXHLevel0 2 2 2 2 3" xfId="13737"/>
    <cellStyle name="SAPBEXHLevel0 2 2 2 2 3 2" xfId="13738"/>
    <cellStyle name="SAPBEXHLevel0 2 2 2 2 3 2 2" xfId="13739"/>
    <cellStyle name="SAPBEXHLevel0 2 2 2 2 3 3" xfId="13740"/>
    <cellStyle name="SAPBEXHLevel0 2 2 2 2 4" xfId="13741"/>
    <cellStyle name="SAPBEXHLevel0 2 2 2 2 4 2" xfId="13742"/>
    <cellStyle name="SAPBEXHLevel0 2 2 2 2 4 2 2" xfId="13743"/>
    <cellStyle name="SAPBEXHLevel0 2 2 2 2 4 3" xfId="13744"/>
    <cellStyle name="SAPBEXHLevel0 2 2 2 2 5" xfId="13745"/>
    <cellStyle name="SAPBEXHLevel0 2 2 2 2 5 2" xfId="13746"/>
    <cellStyle name="SAPBEXHLevel0 2 2 2 2 6" xfId="13747"/>
    <cellStyle name="SAPBEXHLevel0 2 2 2 3" xfId="13748"/>
    <cellStyle name="SAPBEXHLevel0 2 2 2 3 2" xfId="13749"/>
    <cellStyle name="SAPBEXHLevel0 2 2 2 3 2 2" xfId="13750"/>
    <cellStyle name="SAPBEXHLevel0 2 2 2 3 3" xfId="13751"/>
    <cellStyle name="SAPBEXHLevel0 2 2 2 4" xfId="13752"/>
    <cellStyle name="SAPBEXHLevel0 2 2 2 4 2" xfId="13753"/>
    <cellStyle name="SAPBEXHLevel0 2 2 2 4 2 2" xfId="13754"/>
    <cellStyle name="SAPBEXHLevel0 2 2 2 4 3" xfId="13755"/>
    <cellStyle name="SAPBEXHLevel0 2 2 2 5" xfId="13756"/>
    <cellStyle name="SAPBEXHLevel0 2 2 2 5 2" xfId="13757"/>
    <cellStyle name="SAPBEXHLevel0 2 2 2 6" xfId="13758"/>
    <cellStyle name="SAPBEXHLevel0 2 2 3" xfId="13759"/>
    <cellStyle name="SAPBEXHLevel0 2 2 3 2" xfId="13760"/>
    <cellStyle name="SAPBEXHLevel0 2 2 3 2 2" xfId="13761"/>
    <cellStyle name="SAPBEXHLevel0 2 2 3 2 2 2" xfId="13762"/>
    <cellStyle name="SAPBEXHLevel0 2 2 3 2 3" xfId="13763"/>
    <cellStyle name="SAPBEXHLevel0 2 2 3 3" xfId="13764"/>
    <cellStyle name="SAPBEXHLevel0 2 2 3 3 2" xfId="13765"/>
    <cellStyle name="SAPBEXHLevel0 2 2 3 3 2 2" xfId="13766"/>
    <cellStyle name="SAPBEXHLevel0 2 2 3 3 3" xfId="13767"/>
    <cellStyle name="SAPBEXHLevel0 2 2 3 4" xfId="13768"/>
    <cellStyle name="SAPBEXHLevel0 2 2 3 4 2" xfId="13769"/>
    <cellStyle name="SAPBEXHLevel0 2 2 3 4 2 2" xfId="13770"/>
    <cellStyle name="SAPBEXHLevel0 2 2 3 4 3" xfId="13771"/>
    <cellStyle name="SAPBEXHLevel0 2 2 3 5" xfId="13772"/>
    <cellStyle name="SAPBEXHLevel0 2 2 3 5 2" xfId="13773"/>
    <cellStyle name="SAPBEXHLevel0 2 2 3 6" xfId="13774"/>
    <cellStyle name="SAPBEXHLevel0 2 2 4" xfId="13775"/>
    <cellStyle name="SAPBEXHLevel0 2 2 4 2" xfId="13776"/>
    <cellStyle name="SAPBEXHLevel0 2 2 4 2 2" xfId="13777"/>
    <cellStyle name="SAPBEXHLevel0 2 2 4 3" xfId="13778"/>
    <cellStyle name="SAPBEXHLevel0 2 2 5" xfId="13779"/>
    <cellStyle name="SAPBEXHLevel0 2 2 5 2" xfId="13780"/>
    <cellStyle name="SAPBEXHLevel0 2 2 5 2 2" xfId="13781"/>
    <cellStyle name="SAPBEXHLevel0 2 2 5 3" xfId="13782"/>
    <cellStyle name="SAPBEXHLevel0 2 2 6" xfId="13783"/>
    <cellStyle name="SAPBEXHLevel0 2 2 6 2" xfId="13784"/>
    <cellStyle name="SAPBEXHLevel0 2 2 7" xfId="13785"/>
    <cellStyle name="SAPBEXHLevel0 2 3" xfId="13786"/>
    <cellStyle name="SAPBEXHLevel0 2 3 2" xfId="13787"/>
    <cellStyle name="SAPBEXHLevel0 2 3 2 2" xfId="13788"/>
    <cellStyle name="SAPBEXHLevel0 2 3 2 2 2" xfId="13789"/>
    <cellStyle name="SAPBEXHLevel0 2 3 2 2 2 2" xfId="13790"/>
    <cellStyle name="SAPBEXHLevel0 2 3 2 2 2 2 2" xfId="13791"/>
    <cellStyle name="SAPBEXHLevel0 2 3 2 2 2 3" xfId="13792"/>
    <cellStyle name="SAPBEXHLevel0 2 3 2 2 3" xfId="13793"/>
    <cellStyle name="SAPBEXHLevel0 2 3 2 2 3 2" xfId="13794"/>
    <cellStyle name="SAPBEXHLevel0 2 3 2 2 3 2 2" xfId="13795"/>
    <cellStyle name="SAPBEXHLevel0 2 3 2 2 3 3" xfId="13796"/>
    <cellStyle name="SAPBEXHLevel0 2 3 2 2 4" xfId="13797"/>
    <cellStyle name="SAPBEXHLevel0 2 3 2 2 4 2" xfId="13798"/>
    <cellStyle name="SAPBEXHLevel0 2 3 2 2 4 2 2" xfId="13799"/>
    <cellStyle name="SAPBEXHLevel0 2 3 2 2 4 3" xfId="13800"/>
    <cellStyle name="SAPBEXHLevel0 2 3 2 2 5" xfId="13801"/>
    <cellStyle name="SAPBEXHLevel0 2 3 2 2 5 2" xfId="13802"/>
    <cellStyle name="SAPBEXHLevel0 2 3 2 2 6" xfId="13803"/>
    <cellStyle name="SAPBEXHLevel0 2 3 2 3" xfId="13804"/>
    <cellStyle name="SAPBEXHLevel0 2 3 2 3 2" xfId="13805"/>
    <cellStyle name="SAPBEXHLevel0 2 3 2 3 2 2" xfId="13806"/>
    <cellStyle name="SAPBEXHLevel0 2 3 2 3 3" xfId="13807"/>
    <cellStyle name="SAPBEXHLevel0 2 3 2 4" xfId="13808"/>
    <cellStyle name="SAPBEXHLevel0 2 3 2 4 2" xfId="13809"/>
    <cellStyle name="SAPBEXHLevel0 2 3 2 4 2 2" xfId="13810"/>
    <cellStyle name="SAPBEXHLevel0 2 3 2 4 3" xfId="13811"/>
    <cellStyle name="SAPBEXHLevel0 2 3 2 5" xfId="13812"/>
    <cellStyle name="SAPBEXHLevel0 2 3 2 5 2" xfId="13813"/>
    <cellStyle name="SAPBEXHLevel0 2 3 2 6" xfId="13814"/>
    <cellStyle name="SAPBEXHLevel0 2 3 3" xfId="13815"/>
    <cellStyle name="SAPBEXHLevel0 2 3 3 2" xfId="13816"/>
    <cellStyle name="SAPBEXHLevel0 2 3 3 2 2" xfId="13817"/>
    <cellStyle name="SAPBEXHLevel0 2 3 3 2 2 2" xfId="13818"/>
    <cellStyle name="SAPBEXHLevel0 2 3 3 2 3" xfId="13819"/>
    <cellStyle name="SAPBEXHLevel0 2 3 3 3" xfId="13820"/>
    <cellStyle name="SAPBEXHLevel0 2 3 3 3 2" xfId="13821"/>
    <cellStyle name="SAPBEXHLevel0 2 3 3 3 2 2" xfId="13822"/>
    <cellStyle name="SAPBEXHLevel0 2 3 3 3 3" xfId="13823"/>
    <cellStyle name="SAPBEXHLevel0 2 3 3 4" xfId="13824"/>
    <cellStyle name="SAPBEXHLevel0 2 3 3 4 2" xfId="13825"/>
    <cellStyle name="SAPBEXHLevel0 2 3 3 4 2 2" xfId="13826"/>
    <cellStyle name="SAPBEXHLevel0 2 3 3 4 3" xfId="13827"/>
    <cellStyle name="SAPBEXHLevel0 2 3 3 5" xfId="13828"/>
    <cellStyle name="SAPBEXHLevel0 2 3 3 5 2" xfId="13829"/>
    <cellStyle name="SAPBEXHLevel0 2 3 3 6" xfId="13830"/>
    <cellStyle name="SAPBEXHLevel0 2 3 4" xfId="13831"/>
    <cellStyle name="SAPBEXHLevel0 2 3 4 2" xfId="13832"/>
    <cellStyle name="SAPBEXHLevel0 2 3 4 2 2" xfId="13833"/>
    <cellStyle name="SAPBEXHLevel0 2 3 4 3" xfId="13834"/>
    <cellStyle name="SAPBEXHLevel0 2 3 5" xfId="13835"/>
    <cellStyle name="SAPBEXHLevel0 2 3 5 2" xfId="13836"/>
    <cellStyle name="SAPBEXHLevel0 2 3 5 2 2" xfId="13837"/>
    <cellStyle name="SAPBEXHLevel0 2 3 5 3" xfId="13838"/>
    <cellStyle name="SAPBEXHLevel0 2 3 6" xfId="13839"/>
    <cellStyle name="SAPBEXHLevel0 2 3 6 2" xfId="13840"/>
    <cellStyle name="SAPBEXHLevel0 2 3 7" xfId="13841"/>
    <cellStyle name="SAPBEXHLevel0 2 4" xfId="13842"/>
    <cellStyle name="SAPBEXHLevel0 2 4 2" xfId="13843"/>
    <cellStyle name="SAPBEXHLevel0 2 4 2 2" xfId="13844"/>
    <cellStyle name="SAPBEXHLevel0 2 4 2 2 2" xfId="13845"/>
    <cellStyle name="SAPBEXHLevel0 2 4 2 3" xfId="13846"/>
    <cellStyle name="SAPBEXHLevel0 2 4 3" xfId="13847"/>
    <cellStyle name="SAPBEXHLevel0 2 4 3 2" xfId="13848"/>
    <cellStyle name="SAPBEXHLevel0 2 4 3 2 2" xfId="13849"/>
    <cellStyle name="SAPBEXHLevel0 2 4 3 3" xfId="13850"/>
    <cellStyle name="SAPBEXHLevel0 2 4 4" xfId="13851"/>
    <cellStyle name="SAPBEXHLevel0 2 4 4 2" xfId="13852"/>
    <cellStyle name="SAPBEXHLevel0 2 4 4 2 2" xfId="13853"/>
    <cellStyle name="SAPBEXHLevel0 2 4 4 3" xfId="13854"/>
    <cellStyle name="SAPBEXHLevel0 2 4 5" xfId="13855"/>
    <cellStyle name="SAPBEXHLevel0 2 4 5 2" xfId="13856"/>
    <cellStyle name="SAPBEXHLevel0 2 4 6" xfId="13857"/>
    <cellStyle name="SAPBEXHLevel0 2 5" xfId="13858"/>
    <cellStyle name="SAPBEXHLevel0 2 5 2" xfId="13859"/>
    <cellStyle name="SAPBEXHLevel0 2 5 2 2" xfId="13860"/>
    <cellStyle name="SAPBEXHLevel0 2 5 3" xfId="13861"/>
    <cellStyle name="SAPBEXHLevel0 2 6" xfId="13862"/>
    <cellStyle name="SAPBEXHLevel0 2 6 2" xfId="13863"/>
    <cellStyle name="SAPBEXHLevel0 2 6 2 2" xfId="13864"/>
    <cellStyle name="SAPBEXHLevel0 2 6 3" xfId="13865"/>
    <cellStyle name="SAPBEXHLevel0 2 7" xfId="13866"/>
    <cellStyle name="SAPBEXHLevel0 2 7 2" xfId="13867"/>
    <cellStyle name="SAPBEXHLevel0 2 7 2 2" xfId="13868"/>
    <cellStyle name="SAPBEXHLevel0 2 7 3" xfId="13869"/>
    <cellStyle name="SAPBEXHLevel0 2 8" xfId="13870"/>
    <cellStyle name="SAPBEXHLevel0 2 8 2" xfId="13871"/>
    <cellStyle name="SAPBEXHLevel0 2 9" xfId="13872"/>
    <cellStyle name="SAPBEXHLevel0 2_МАРТ" xfId="13873"/>
    <cellStyle name="SAPBEXHLevel0 3" xfId="13874"/>
    <cellStyle name="SAPBEXHLevel0 3 10" xfId="13875"/>
    <cellStyle name="SAPBEXHLevel0 3 2" xfId="13876"/>
    <cellStyle name="SAPBEXHLevel0 3 2 2" xfId="13877"/>
    <cellStyle name="SAPBEXHLevel0 3 2 2 2" xfId="13878"/>
    <cellStyle name="SAPBEXHLevel0 3 2 2 2 2" xfId="13879"/>
    <cellStyle name="SAPBEXHLevel0 3 2 2 2 2 2" xfId="13880"/>
    <cellStyle name="SAPBEXHLevel0 3 2 2 2 2 2 2" xfId="13881"/>
    <cellStyle name="SAPBEXHLevel0 3 2 2 2 2 3" xfId="13882"/>
    <cellStyle name="SAPBEXHLevel0 3 2 2 2 3" xfId="13883"/>
    <cellStyle name="SAPBEXHLevel0 3 2 2 2 3 2" xfId="13884"/>
    <cellStyle name="SAPBEXHLevel0 3 2 2 2 3 2 2" xfId="13885"/>
    <cellStyle name="SAPBEXHLevel0 3 2 2 2 3 3" xfId="13886"/>
    <cellStyle name="SAPBEXHLevel0 3 2 2 2 4" xfId="13887"/>
    <cellStyle name="SAPBEXHLevel0 3 2 2 2 4 2" xfId="13888"/>
    <cellStyle name="SAPBEXHLevel0 3 2 2 2 4 2 2" xfId="13889"/>
    <cellStyle name="SAPBEXHLevel0 3 2 2 2 4 3" xfId="13890"/>
    <cellStyle name="SAPBEXHLevel0 3 2 2 2 5" xfId="13891"/>
    <cellStyle name="SAPBEXHLevel0 3 2 2 2 5 2" xfId="13892"/>
    <cellStyle name="SAPBEXHLevel0 3 2 2 2 6" xfId="13893"/>
    <cellStyle name="SAPBEXHLevel0 3 2 2 3" xfId="13894"/>
    <cellStyle name="SAPBEXHLevel0 3 2 2 3 2" xfId="13895"/>
    <cellStyle name="SAPBEXHLevel0 3 2 2 3 2 2" xfId="13896"/>
    <cellStyle name="SAPBEXHLevel0 3 2 2 3 3" xfId="13897"/>
    <cellStyle name="SAPBEXHLevel0 3 2 2 4" xfId="13898"/>
    <cellStyle name="SAPBEXHLevel0 3 2 2 4 2" xfId="13899"/>
    <cellStyle name="SAPBEXHLevel0 3 2 2 4 2 2" xfId="13900"/>
    <cellStyle name="SAPBEXHLevel0 3 2 2 4 3" xfId="13901"/>
    <cellStyle name="SAPBEXHLevel0 3 2 2 5" xfId="13902"/>
    <cellStyle name="SAPBEXHLevel0 3 2 2 5 2" xfId="13903"/>
    <cellStyle name="SAPBEXHLevel0 3 2 2 6" xfId="13904"/>
    <cellStyle name="SAPBEXHLevel0 3 2 3" xfId="13905"/>
    <cellStyle name="SAPBEXHLevel0 3 2 3 2" xfId="13906"/>
    <cellStyle name="SAPBEXHLevel0 3 2 3 2 2" xfId="13907"/>
    <cellStyle name="SAPBEXHLevel0 3 2 3 2 2 2" xfId="13908"/>
    <cellStyle name="SAPBEXHLevel0 3 2 3 2 3" xfId="13909"/>
    <cellStyle name="SAPBEXHLevel0 3 2 3 3" xfId="13910"/>
    <cellStyle name="SAPBEXHLevel0 3 2 3 3 2" xfId="13911"/>
    <cellStyle name="SAPBEXHLevel0 3 2 3 3 2 2" xfId="13912"/>
    <cellStyle name="SAPBEXHLevel0 3 2 3 3 3" xfId="13913"/>
    <cellStyle name="SAPBEXHLevel0 3 2 3 4" xfId="13914"/>
    <cellStyle name="SAPBEXHLevel0 3 2 3 4 2" xfId="13915"/>
    <cellStyle name="SAPBEXHLevel0 3 2 3 4 2 2" xfId="13916"/>
    <cellStyle name="SAPBEXHLevel0 3 2 3 4 3" xfId="13917"/>
    <cellStyle name="SAPBEXHLevel0 3 2 3 5" xfId="13918"/>
    <cellStyle name="SAPBEXHLevel0 3 2 3 5 2" xfId="13919"/>
    <cellStyle name="SAPBEXHLevel0 3 2 3 6" xfId="13920"/>
    <cellStyle name="SAPBEXHLevel0 3 2 4" xfId="13921"/>
    <cellStyle name="SAPBEXHLevel0 3 2 4 2" xfId="13922"/>
    <cellStyle name="SAPBEXHLevel0 3 2 4 2 2" xfId="13923"/>
    <cellStyle name="SAPBEXHLevel0 3 2 4 3" xfId="13924"/>
    <cellStyle name="SAPBEXHLevel0 3 2 5" xfId="13925"/>
    <cellStyle name="SAPBEXHLevel0 3 2 5 2" xfId="13926"/>
    <cellStyle name="SAPBEXHLevel0 3 2 5 2 2" xfId="13927"/>
    <cellStyle name="SAPBEXHLevel0 3 2 5 3" xfId="13928"/>
    <cellStyle name="SAPBEXHLevel0 3 2 6" xfId="13929"/>
    <cellStyle name="SAPBEXHLevel0 3 2 6 2" xfId="13930"/>
    <cellStyle name="SAPBEXHLevel0 3 2 7" xfId="13931"/>
    <cellStyle name="SAPBEXHLevel0 3 3" xfId="13932"/>
    <cellStyle name="SAPBEXHLevel0 3 3 2" xfId="13933"/>
    <cellStyle name="SAPBEXHLevel0 3 3 2 2" xfId="13934"/>
    <cellStyle name="SAPBEXHLevel0 3 3 2 2 2" xfId="13935"/>
    <cellStyle name="SAPBEXHLevel0 3 3 2 2 2 2" xfId="13936"/>
    <cellStyle name="SAPBEXHLevel0 3 3 2 2 3" xfId="13937"/>
    <cellStyle name="SAPBEXHLevel0 3 3 2 3" xfId="13938"/>
    <cellStyle name="SAPBEXHLevel0 3 3 2 3 2" xfId="13939"/>
    <cellStyle name="SAPBEXHLevel0 3 3 2 3 2 2" xfId="13940"/>
    <cellStyle name="SAPBEXHLevel0 3 3 2 3 3" xfId="13941"/>
    <cellStyle name="SAPBEXHLevel0 3 3 2 4" xfId="13942"/>
    <cellStyle name="SAPBEXHLevel0 3 3 2 4 2" xfId="13943"/>
    <cellStyle name="SAPBEXHLevel0 3 3 2 4 2 2" xfId="13944"/>
    <cellStyle name="SAPBEXHLevel0 3 3 2 4 3" xfId="13945"/>
    <cellStyle name="SAPBEXHLevel0 3 3 2 5" xfId="13946"/>
    <cellStyle name="SAPBEXHLevel0 3 3 2 5 2" xfId="13947"/>
    <cellStyle name="SAPBEXHLevel0 3 3 2 5 2 2" xfId="13948"/>
    <cellStyle name="SAPBEXHLevel0 3 3 2 5 3" xfId="13949"/>
    <cellStyle name="SAPBEXHLevel0 3 3 2 6" xfId="13950"/>
    <cellStyle name="SAPBEXHLevel0 3 3 2 6 2" xfId="13951"/>
    <cellStyle name="SAPBEXHLevel0 3 3 2 7" xfId="13952"/>
    <cellStyle name="SAPBEXHLevel0 3 3 3" xfId="13953"/>
    <cellStyle name="SAPBEXHLevel0 3 3 3 2" xfId="13954"/>
    <cellStyle name="SAPBEXHLevel0 3 3 3 2 2" xfId="13955"/>
    <cellStyle name="SAPBEXHLevel0 3 3 3 3" xfId="13956"/>
    <cellStyle name="SAPBEXHLevel0 3 3 4" xfId="13957"/>
    <cellStyle name="SAPBEXHLevel0 3 3 4 2" xfId="13958"/>
    <cellStyle name="SAPBEXHLevel0 3 3 4 2 2" xfId="13959"/>
    <cellStyle name="SAPBEXHLevel0 3 3 4 3" xfId="13960"/>
    <cellStyle name="SAPBEXHLevel0 3 3 5" xfId="13961"/>
    <cellStyle name="SAPBEXHLevel0 3 3 5 2" xfId="13962"/>
    <cellStyle name="SAPBEXHLevel0 3 3 5 2 2" xfId="13963"/>
    <cellStyle name="SAPBEXHLevel0 3 3 5 3" xfId="13964"/>
    <cellStyle name="SAPBEXHLevel0 3 3 6" xfId="13965"/>
    <cellStyle name="SAPBEXHLevel0 3 3 6 2" xfId="13966"/>
    <cellStyle name="SAPBEXHLevel0 3 3 6 2 2" xfId="13967"/>
    <cellStyle name="SAPBEXHLevel0 3 3 6 3" xfId="13968"/>
    <cellStyle name="SAPBEXHLevel0 3 3 7" xfId="13969"/>
    <cellStyle name="SAPBEXHLevel0 3 3 7 2" xfId="13970"/>
    <cellStyle name="SAPBEXHLevel0 3 3 8" xfId="13971"/>
    <cellStyle name="SAPBEXHLevel0 3 4" xfId="13972"/>
    <cellStyle name="SAPBEXHLevel0 3 4 2" xfId="13973"/>
    <cellStyle name="SAPBEXHLevel0 3 4 2 2" xfId="13974"/>
    <cellStyle name="SAPBEXHLevel0 3 4 2 2 2" xfId="13975"/>
    <cellStyle name="SAPBEXHLevel0 3 4 2 3" xfId="13976"/>
    <cellStyle name="SAPBEXHLevel0 3 4 3" xfId="13977"/>
    <cellStyle name="SAPBEXHLevel0 3 4 3 2" xfId="13978"/>
    <cellStyle name="SAPBEXHLevel0 3 4 3 2 2" xfId="13979"/>
    <cellStyle name="SAPBEXHLevel0 3 4 3 3" xfId="13980"/>
    <cellStyle name="SAPBEXHLevel0 3 4 4" xfId="13981"/>
    <cellStyle name="SAPBEXHLevel0 3 4 4 2" xfId="13982"/>
    <cellStyle name="SAPBEXHLevel0 3 4 4 2 2" xfId="13983"/>
    <cellStyle name="SAPBEXHLevel0 3 4 4 3" xfId="13984"/>
    <cellStyle name="SAPBEXHLevel0 3 4 5" xfId="13985"/>
    <cellStyle name="SAPBEXHLevel0 3 4 5 2" xfId="13986"/>
    <cellStyle name="SAPBEXHLevel0 3 4 5 2 2" xfId="13987"/>
    <cellStyle name="SAPBEXHLevel0 3 4 5 3" xfId="13988"/>
    <cellStyle name="SAPBEXHLevel0 3 4 6" xfId="13989"/>
    <cellStyle name="SAPBEXHLevel0 3 4 6 2" xfId="13990"/>
    <cellStyle name="SAPBEXHLevel0 3 4 7" xfId="13991"/>
    <cellStyle name="SAPBEXHLevel0 3 5" xfId="13992"/>
    <cellStyle name="SAPBEXHLevel0 3 5 2" xfId="13993"/>
    <cellStyle name="SAPBEXHLevel0 3 5 2 2" xfId="13994"/>
    <cellStyle name="SAPBEXHLevel0 3 5 3" xfId="13995"/>
    <cellStyle name="SAPBEXHLevel0 3 6" xfId="13996"/>
    <cellStyle name="SAPBEXHLevel0 3 6 2" xfId="13997"/>
    <cellStyle name="SAPBEXHLevel0 3 6 2 2" xfId="13998"/>
    <cellStyle name="SAPBEXHLevel0 3 6 3" xfId="13999"/>
    <cellStyle name="SAPBEXHLevel0 3 7" xfId="14000"/>
    <cellStyle name="SAPBEXHLevel0 3 7 2" xfId="14001"/>
    <cellStyle name="SAPBEXHLevel0 3 7 2 2" xfId="14002"/>
    <cellStyle name="SAPBEXHLevel0 3 7 3" xfId="14003"/>
    <cellStyle name="SAPBEXHLevel0 3 8" xfId="14004"/>
    <cellStyle name="SAPBEXHLevel0 3 8 2" xfId="14005"/>
    <cellStyle name="SAPBEXHLevel0 3 8 2 2" xfId="14006"/>
    <cellStyle name="SAPBEXHLevel0 3 8 3" xfId="14007"/>
    <cellStyle name="SAPBEXHLevel0 3 9" xfId="14008"/>
    <cellStyle name="SAPBEXHLevel0 3 9 2" xfId="14009"/>
    <cellStyle name="SAPBEXHLevel0 3_МАРТ" xfId="14010"/>
    <cellStyle name="SAPBEXHLevel0 4" xfId="14011"/>
    <cellStyle name="SAPBEXHLevel0 4 2" xfId="14012"/>
    <cellStyle name="SAPBEXHLevel0 4 2 2" xfId="14013"/>
    <cellStyle name="SAPBEXHLevel0 4 2 2 2" xfId="14014"/>
    <cellStyle name="SAPBEXHLevel0 4 2 2 2 2" xfId="14015"/>
    <cellStyle name="SAPBEXHLevel0 4 2 2 2 2 2" xfId="14016"/>
    <cellStyle name="SAPBEXHLevel0 4 2 2 2 3" xfId="14017"/>
    <cellStyle name="SAPBEXHLevel0 4 2 2 3" xfId="14018"/>
    <cellStyle name="SAPBEXHLevel0 4 2 2 3 2" xfId="14019"/>
    <cellStyle name="SAPBEXHLevel0 4 2 2 3 2 2" xfId="14020"/>
    <cellStyle name="SAPBEXHLevel0 4 2 2 3 3" xfId="14021"/>
    <cellStyle name="SAPBEXHLevel0 4 2 2 4" xfId="14022"/>
    <cellStyle name="SAPBEXHLevel0 4 2 2 4 2" xfId="14023"/>
    <cellStyle name="SAPBEXHLevel0 4 2 2 4 2 2" xfId="14024"/>
    <cellStyle name="SAPBEXHLevel0 4 2 2 4 3" xfId="14025"/>
    <cellStyle name="SAPBEXHLevel0 4 2 2 5" xfId="14026"/>
    <cellStyle name="SAPBEXHLevel0 4 2 2 5 2" xfId="14027"/>
    <cellStyle name="SAPBEXHLevel0 4 2 2 6" xfId="14028"/>
    <cellStyle name="SAPBEXHLevel0 4 2 3" xfId="14029"/>
    <cellStyle name="SAPBEXHLevel0 4 2 3 2" xfId="14030"/>
    <cellStyle name="SAPBEXHLevel0 4 2 3 2 2" xfId="14031"/>
    <cellStyle name="SAPBEXHLevel0 4 2 3 3" xfId="14032"/>
    <cellStyle name="SAPBEXHLevel0 4 2 4" xfId="14033"/>
    <cellStyle name="SAPBEXHLevel0 4 2 4 2" xfId="14034"/>
    <cellStyle name="SAPBEXHLevel0 4 2 4 2 2" xfId="14035"/>
    <cellStyle name="SAPBEXHLevel0 4 2 4 3" xfId="14036"/>
    <cellStyle name="SAPBEXHLevel0 4 2 5" xfId="14037"/>
    <cellStyle name="SAPBEXHLevel0 4 2 5 2" xfId="14038"/>
    <cellStyle name="SAPBEXHLevel0 4 2 6" xfId="14039"/>
    <cellStyle name="SAPBEXHLevel0 4 3" xfId="14040"/>
    <cellStyle name="SAPBEXHLevel0 4 3 2" xfId="14041"/>
    <cellStyle name="SAPBEXHLevel0 4 3 2 2" xfId="14042"/>
    <cellStyle name="SAPBEXHLevel0 4 3 2 2 2" xfId="14043"/>
    <cellStyle name="SAPBEXHLevel0 4 3 2 3" xfId="14044"/>
    <cellStyle name="SAPBEXHLevel0 4 3 3" xfId="14045"/>
    <cellStyle name="SAPBEXHLevel0 4 3 3 2" xfId="14046"/>
    <cellStyle name="SAPBEXHLevel0 4 3 3 2 2" xfId="14047"/>
    <cellStyle name="SAPBEXHLevel0 4 3 3 3" xfId="14048"/>
    <cellStyle name="SAPBEXHLevel0 4 3 4" xfId="14049"/>
    <cellStyle name="SAPBEXHLevel0 4 3 4 2" xfId="14050"/>
    <cellStyle name="SAPBEXHLevel0 4 3 4 2 2" xfId="14051"/>
    <cellStyle name="SAPBEXHLevel0 4 3 4 3" xfId="14052"/>
    <cellStyle name="SAPBEXHLevel0 4 3 5" xfId="14053"/>
    <cellStyle name="SAPBEXHLevel0 4 3 5 2" xfId="14054"/>
    <cellStyle name="SAPBEXHLevel0 4 3 6" xfId="14055"/>
    <cellStyle name="SAPBEXHLevel0 4 4" xfId="14056"/>
    <cellStyle name="SAPBEXHLevel0 4 4 2" xfId="14057"/>
    <cellStyle name="SAPBEXHLevel0 4 4 2 2" xfId="14058"/>
    <cellStyle name="SAPBEXHLevel0 4 4 3" xfId="14059"/>
    <cellStyle name="SAPBEXHLevel0 4 5" xfId="14060"/>
    <cellStyle name="SAPBEXHLevel0 4 5 2" xfId="14061"/>
    <cellStyle name="SAPBEXHLevel0 4 5 2 2" xfId="14062"/>
    <cellStyle name="SAPBEXHLevel0 4 5 3" xfId="14063"/>
    <cellStyle name="SAPBEXHLevel0 4 6" xfId="14064"/>
    <cellStyle name="SAPBEXHLevel0 4 6 2" xfId="14065"/>
    <cellStyle name="SAPBEXHLevel0 4 6 2 2" xfId="14066"/>
    <cellStyle name="SAPBEXHLevel0 4 6 3" xfId="14067"/>
    <cellStyle name="SAPBEXHLevel0 4 7" xfId="14068"/>
    <cellStyle name="SAPBEXHLevel0 4 7 2" xfId="14069"/>
    <cellStyle name="SAPBEXHLevel0 4 8" xfId="14070"/>
    <cellStyle name="SAPBEXHLevel0 4_МАРТ" xfId="14071"/>
    <cellStyle name="SAPBEXHLevel0 5" xfId="14072"/>
    <cellStyle name="SAPBEXHLevel0 5 2" xfId="14073"/>
    <cellStyle name="SAPBEXHLevel0 5 2 2" xfId="14074"/>
    <cellStyle name="SAPBEXHLevel0 5 2 2 2" xfId="14075"/>
    <cellStyle name="SAPBEXHLevel0 5 2 2 2 2" xfId="14076"/>
    <cellStyle name="SAPBEXHLevel0 5 2 2 2 2 2" xfId="14077"/>
    <cellStyle name="SAPBEXHLevel0 5 2 2 2 3" xfId="14078"/>
    <cellStyle name="SAPBEXHLevel0 5 2 2 3" xfId="14079"/>
    <cellStyle name="SAPBEXHLevel0 5 2 2 3 2" xfId="14080"/>
    <cellStyle name="SAPBEXHLevel0 5 2 2 3 2 2" xfId="14081"/>
    <cellStyle name="SAPBEXHLevel0 5 2 2 3 3" xfId="14082"/>
    <cellStyle name="SAPBEXHLevel0 5 2 2 4" xfId="14083"/>
    <cellStyle name="SAPBEXHLevel0 5 2 2 4 2" xfId="14084"/>
    <cellStyle name="SAPBEXHLevel0 5 2 2 4 2 2" xfId="14085"/>
    <cellStyle name="SAPBEXHLevel0 5 2 2 4 3" xfId="14086"/>
    <cellStyle name="SAPBEXHLevel0 5 2 2 5" xfId="14087"/>
    <cellStyle name="SAPBEXHLevel0 5 2 2 5 2" xfId="14088"/>
    <cellStyle name="SAPBEXHLevel0 5 2 2 6" xfId="14089"/>
    <cellStyle name="SAPBEXHLevel0 5 2 3" xfId="14090"/>
    <cellStyle name="SAPBEXHLevel0 5 2 3 2" xfId="14091"/>
    <cellStyle name="SAPBEXHLevel0 5 2 3 2 2" xfId="14092"/>
    <cellStyle name="SAPBEXHLevel0 5 2 3 3" xfId="14093"/>
    <cellStyle name="SAPBEXHLevel0 5 2 4" xfId="14094"/>
    <cellStyle name="SAPBEXHLevel0 5 2 4 2" xfId="14095"/>
    <cellStyle name="SAPBEXHLevel0 5 2 4 2 2" xfId="14096"/>
    <cellStyle name="SAPBEXHLevel0 5 2 4 3" xfId="14097"/>
    <cellStyle name="SAPBEXHLevel0 5 2 5" xfId="14098"/>
    <cellStyle name="SAPBEXHLevel0 5 2 5 2" xfId="14099"/>
    <cellStyle name="SAPBEXHLevel0 5 2 6" xfId="14100"/>
    <cellStyle name="SAPBEXHLevel0 5 3" xfId="14101"/>
    <cellStyle name="SAPBEXHLevel0 5 3 2" xfId="14102"/>
    <cellStyle name="SAPBEXHLevel0 5 3 2 2" xfId="14103"/>
    <cellStyle name="SAPBEXHLevel0 5 3 2 2 2" xfId="14104"/>
    <cellStyle name="SAPBEXHLevel0 5 3 2 3" xfId="14105"/>
    <cellStyle name="SAPBEXHLevel0 5 3 3" xfId="14106"/>
    <cellStyle name="SAPBEXHLevel0 5 3 3 2" xfId="14107"/>
    <cellStyle name="SAPBEXHLevel0 5 3 3 2 2" xfId="14108"/>
    <cellStyle name="SAPBEXHLevel0 5 3 3 3" xfId="14109"/>
    <cellStyle name="SAPBEXHLevel0 5 3 4" xfId="14110"/>
    <cellStyle name="SAPBEXHLevel0 5 3 4 2" xfId="14111"/>
    <cellStyle name="SAPBEXHLevel0 5 3 4 2 2" xfId="14112"/>
    <cellStyle name="SAPBEXHLevel0 5 3 4 3" xfId="14113"/>
    <cellStyle name="SAPBEXHLevel0 5 3 5" xfId="14114"/>
    <cellStyle name="SAPBEXHLevel0 5 3 5 2" xfId="14115"/>
    <cellStyle name="SAPBEXHLevel0 5 3 6" xfId="14116"/>
    <cellStyle name="SAPBEXHLevel0 5 4" xfId="14117"/>
    <cellStyle name="SAPBEXHLevel0 5 4 2" xfId="14118"/>
    <cellStyle name="SAPBEXHLevel0 5 4 2 2" xfId="14119"/>
    <cellStyle name="SAPBEXHLevel0 5 4 3" xfId="14120"/>
    <cellStyle name="SAPBEXHLevel0 5 5" xfId="14121"/>
    <cellStyle name="SAPBEXHLevel0 5 5 2" xfId="14122"/>
    <cellStyle name="SAPBEXHLevel0 5 5 2 2" xfId="14123"/>
    <cellStyle name="SAPBEXHLevel0 5 5 3" xfId="14124"/>
    <cellStyle name="SAPBEXHLevel0 5 6" xfId="14125"/>
    <cellStyle name="SAPBEXHLevel0 5 6 2" xfId="14126"/>
    <cellStyle name="SAPBEXHLevel0 5 7" xfId="14127"/>
    <cellStyle name="SAPBEXHLevel0 5_МАРТ" xfId="14128"/>
    <cellStyle name="SAPBEXHLevel0 6" xfId="14129"/>
    <cellStyle name="SAPBEXHLevel0 6 2" xfId="14130"/>
    <cellStyle name="SAPBEXHLevel0 6 2 2" xfId="14131"/>
    <cellStyle name="SAPBEXHLevel0 6 2 2 2" xfId="14132"/>
    <cellStyle name="SAPBEXHLevel0 6 2 2 2 2" xfId="14133"/>
    <cellStyle name="SAPBEXHLevel0 6 2 2 2 2 2" xfId="14134"/>
    <cellStyle name="SAPBEXHLevel0 6 2 2 2 3" xfId="14135"/>
    <cellStyle name="SAPBEXHLevel0 6 2 2 3" xfId="14136"/>
    <cellStyle name="SAPBEXHLevel0 6 2 2 3 2" xfId="14137"/>
    <cellStyle name="SAPBEXHLevel0 6 2 2 3 2 2" xfId="14138"/>
    <cellStyle name="SAPBEXHLevel0 6 2 2 3 3" xfId="14139"/>
    <cellStyle name="SAPBEXHLevel0 6 2 2 4" xfId="14140"/>
    <cellStyle name="SAPBEXHLevel0 6 2 2 4 2" xfId="14141"/>
    <cellStyle name="SAPBEXHLevel0 6 2 2 4 2 2" xfId="14142"/>
    <cellStyle name="SAPBEXHLevel0 6 2 2 4 3" xfId="14143"/>
    <cellStyle name="SAPBEXHLevel0 6 2 2 5" xfId="14144"/>
    <cellStyle name="SAPBEXHLevel0 6 2 2 5 2" xfId="14145"/>
    <cellStyle name="SAPBEXHLevel0 6 2 2 6" xfId="14146"/>
    <cellStyle name="SAPBEXHLevel0 6 2 3" xfId="14147"/>
    <cellStyle name="SAPBEXHLevel0 6 2 3 2" xfId="14148"/>
    <cellStyle name="SAPBEXHLevel0 6 2 3 2 2" xfId="14149"/>
    <cellStyle name="SAPBEXHLevel0 6 2 3 3" xfId="14150"/>
    <cellStyle name="SAPBEXHLevel0 6 2 4" xfId="14151"/>
    <cellStyle name="SAPBEXHLevel0 6 2 4 2" xfId="14152"/>
    <cellStyle name="SAPBEXHLevel0 6 2 4 2 2" xfId="14153"/>
    <cellStyle name="SAPBEXHLevel0 6 2 4 3" xfId="14154"/>
    <cellStyle name="SAPBEXHLevel0 6 2 5" xfId="14155"/>
    <cellStyle name="SAPBEXHLevel0 6 2 5 2" xfId="14156"/>
    <cellStyle name="SAPBEXHLevel0 6 2 6" xfId="14157"/>
    <cellStyle name="SAPBEXHLevel0 6 3" xfId="14158"/>
    <cellStyle name="SAPBEXHLevel0 6 3 2" xfId="14159"/>
    <cellStyle name="SAPBEXHLevel0 6 3 2 2" xfId="14160"/>
    <cellStyle name="SAPBEXHLevel0 6 3 2 2 2" xfId="14161"/>
    <cellStyle name="SAPBEXHLevel0 6 3 2 3" xfId="14162"/>
    <cellStyle name="SAPBEXHLevel0 6 3 3" xfId="14163"/>
    <cellStyle name="SAPBEXHLevel0 6 3 3 2" xfId="14164"/>
    <cellStyle name="SAPBEXHLevel0 6 3 3 2 2" xfId="14165"/>
    <cellStyle name="SAPBEXHLevel0 6 3 3 3" xfId="14166"/>
    <cellStyle name="SAPBEXHLevel0 6 3 4" xfId="14167"/>
    <cellStyle name="SAPBEXHLevel0 6 3 4 2" xfId="14168"/>
    <cellStyle name="SAPBEXHLevel0 6 3 4 2 2" xfId="14169"/>
    <cellStyle name="SAPBEXHLevel0 6 3 4 3" xfId="14170"/>
    <cellStyle name="SAPBEXHLevel0 6 3 5" xfId="14171"/>
    <cellStyle name="SAPBEXHLevel0 6 3 5 2" xfId="14172"/>
    <cellStyle name="SAPBEXHLevel0 6 3 6" xfId="14173"/>
    <cellStyle name="SAPBEXHLevel0 6 4" xfId="14174"/>
    <cellStyle name="SAPBEXHLevel0 6 4 2" xfId="14175"/>
    <cellStyle name="SAPBEXHLevel0 6 4 2 2" xfId="14176"/>
    <cellStyle name="SAPBEXHLevel0 6 4 3" xfId="14177"/>
    <cellStyle name="SAPBEXHLevel0 6 5" xfId="14178"/>
    <cellStyle name="SAPBEXHLevel0 6 5 2" xfId="14179"/>
    <cellStyle name="SAPBEXHLevel0 6 5 2 2" xfId="14180"/>
    <cellStyle name="SAPBEXHLevel0 6 5 3" xfId="14181"/>
    <cellStyle name="SAPBEXHLevel0 6 6" xfId="14182"/>
    <cellStyle name="SAPBEXHLevel0 6 6 2" xfId="14183"/>
    <cellStyle name="SAPBEXHLevel0 6 7" xfId="14184"/>
    <cellStyle name="SAPBEXHLevel0 6_МАРТ" xfId="14185"/>
    <cellStyle name="SAPBEXHLevel0 7" xfId="14186"/>
    <cellStyle name="SAPBEXHLevel0 7 2" xfId="14187"/>
    <cellStyle name="SAPBEXHLevel0 7 2 2" xfId="14188"/>
    <cellStyle name="SAPBEXHLevel0 7 2 2 2" xfId="14189"/>
    <cellStyle name="SAPBEXHLevel0 7 2 2 2 2" xfId="14190"/>
    <cellStyle name="SAPBEXHLevel0 7 2 2 2 2 2" xfId="14191"/>
    <cellStyle name="SAPBEXHLevel0 7 2 2 2 3" xfId="14192"/>
    <cellStyle name="SAPBEXHLevel0 7 2 2 3" xfId="14193"/>
    <cellStyle name="SAPBEXHLevel0 7 2 2 3 2" xfId="14194"/>
    <cellStyle name="SAPBEXHLevel0 7 2 2 3 2 2" xfId="14195"/>
    <cellStyle name="SAPBEXHLevel0 7 2 2 3 3" xfId="14196"/>
    <cellStyle name="SAPBEXHLevel0 7 2 2 4" xfId="14197"/>
    <cellStyle name="SAPBEXHLevel0 7 2 2 4 2" xfId="14198"/>
    <cellStyle name="SAPBEXHLevel0 7 2 2 4 2 2" xfId="14199"/>
    <cellStyle name="SAPBEXHLevel0 7 2 2 4 3" xfId="14200"/>
    <cellStyle name="SAPBEXHLevel0 7 2 2 5" xfId="14201"/>
    <cellStyle name="SAPBEXHLevel0 7 2 2 5 2" xfId="14202"/>
    <cellStyle name="SAPBEXHLevel0 7 2 2 6" xfId="14203"/>
    <cellStyle name="SAPBEXHLevel0 7 2 3" xfId="14204"/>
    <cellStyle name="SAPBEXHLevel0 7 2 3 2" xfId="14205"/>
    <cellStyle name="SAPBEXHLevel0 7 2 3 2 2" xfId="14206"/>
    <cellStyle name="SAPBEXHLevel0 7 2 3 3" xfId="14207"/>
    <cellStyle name="SAPBEXHLevel0 7 2 4" xfId="14208"/>
    <cellStyle name="SAPBEXHLevel0 7 2 4 2" xfId="14209"/>
    <cellStyle name="SAPBEXHLevel0 7 2 4 2 2" xfId="14210"/>
    <cellStyle name="SAPBEXHLevel0 7 2 4 3" xfId="14211"/>
    <cellStyle name="SAPBEXHLevel0 7 2 5" xfId="14212"/>
    <cellStyle name="SAPBEXHLevel0 7 2 5 2" xfId="14213"/>
    <cellStyle name="SAPBEXHLevel0 7 2 6" xfId="14214"/>
    <cellStyle name="SAPBEXHLevel0 7 3" xfId="14215"/>
    <cellStyle name="SAPBEXHLevel0 7 3 2" xfId="14216"/>
    <cellStyle name="SAPBEXHLevel0 7 3 2 2" xfId="14217"/>
    <cellStyle name="SAPBEXHLevel0 7 3 2 2 2" xfId="14218"/>
    <cellStyle name="SAPBEXHLevel0 7 3 2 3" xfId="14219"/>
    <cellStyle name="SAPBEXHLevel0 7 3 3" xfId="14220"/>
    <cellStyle name="SAPBEXHLevel0 7 3 3 2" xfId="14221"/>
    <cellStyle name="SAPBEXHLevel0 7 3 3 2 2" xfId="14222"/>
    <cellStyle name="SAPBEXHLevel0 7 3 3 3" xfId="14223"/>
    <cellStyle name="SAPBEXHLevel0 7 3 4" xfId="14224"/>
    <cellStyle name="SAPBEXHLevel0 7 3 4 2" xfId="14225"/>
    <cellStyle name="SAPBEXHLevel0 7 3 4 2 2" xfId="14226"/>
    <cellStyle name="SAPBEXHLevel0 7 3 4 3" xfId="14227"/>
    <cellStyle name="SAPBEXHLevel0 7 3 5" xfId="14228"/>
    <cellStyle name="SAPBEXHLevel0 7 3 5 2" xfId="14229"/>
    <cellStyle name="SAPBEXHLevel0 7 3 6" xfId="14230"/>
    <cellStyle name="SAPBEXHLevel0 7 4" xfId="14231"/>
    <cellStyle name="SAPBEXHLevel0 7 4 2" xfId="14232"/>
    <cellStyle name="SAPBEXHLevel0 7 4 2 2" xfId="14233"/>
    <cellStyle name="SAPBEXHLevel0 7 4 3" xfId="14234"/>
    <cellStyle name="SAPBEXHLevel0 7 5" xfId="14235"/>
    <cellStyle name="SAPBEXHLevel0 7 5 2" xfId="14236"/>
    <cellStyle name="SAPBEXHLevel0 7 5 2 2" xfId="14237"/>
    <cellStyle name="SAPBEXHLevel0 7 5 3" xfId="14238"/>
    <cellStyle name="SAPBEXHLevel0 7 6" xfId="14239"/>
    <cellStyle name="SAPBEXHLevel0 7 6 2" xfId="14240"/>
    <cellStyle name="SAPBEXHLevel0 7 7" xfId="14241"/>
    <cellStyle name="SAPBEXHLevel0 7_МАРТ" xfId="14242"/>
    <cellStyle name="SAPBEXHLevel0 8" xfId="14243"/>
    <cellStyle name="SAPBEXHLevel0 8 2" xfId="14244"/>
    <cellStyle name="SAPBEXHLevel0 8 2 2" xfId="14245"/>
    <cellStyle name="SAPBEXHLevel0 8 2 2 2" xfId="14246"/>
    <cellStyle name="SAPBEXHLevel0 8 2 2 2 2" xfId="14247"/>
    <cellStyle name="SAPBEXHLevel0 8 2 2 2 2 2" xfId="14248"/>
    <cellStyle name="SAPBEXHLevel0 8 2 2 2 3" xfId="14249"/>
    <cellStyle name="SAPBEXHLevel0 8 2 2 3" xfId="14250"/>
    <cellStyle name="SAPBEXHLevel0 8 2 2 3 2" xfId="14251"/>
    <cellStyle name="SAPBEXHLevel0 8 2 2 3 2 2" xfId="14252"/>
    <cellStyle name="SAPBEXHLevel0 8 2 2 3 3" xfId="14253"/>
    <cellStyle name="SAPBEXHLevel0 8 2 2 4" xfId="14254"/>
    <cellStyle name="SAPBEXHLevel0 8 2 2 4 2" xfId="14255"/>
    <cellStyle name="SAPBEXHLevel0 8 2 2 4 2 2" xfId="14256"/>
    <cellStyle name="SAPBEXHLevel0 8 2 2 4 3" xfId="14257"/>
    <cellStyle name="SAPBEXHLevel0 8 2 2 5" xfId="14258"/>
    <cellStyle name="SAPBEXHLevel0 8 2 2 5 2" xfId="14259"/>
    <cellStyle name="SAPBEXHLevel0 8 2 2 6" xfId="14260"/>
    <cellStyle name="SAPBEXHLevel0 8 2 3" xfId="14261"/>
    <cellStyle name="SAPBEXHLevel0 8 2 3 2" xfId="14262"/>
    <cellStyle name="SAPBEXHLevel0 8 2 3 2 2" xfId="14263"/>
    <cellStyle name="SAPBEXHLevel0 8 2 3 3" xfId="14264"/>
    <cellStyle name="SAPBEXHLevel0 8 2 4" xfId="14265"/>
    <cellStyle name="SAPBEXHLevel0 8 2 4 2" xfId="14266"/>
    <cellStyle name="SAPBEXHLevel0 8 2 4 2 2" xfId="14267"/>
    <cellStyle name="SAPBEXHLevel0 8 2 4 3" xfId="14268"/>
    <cellStyle name="SAPBEXHLevel0 8 2 5" xfId="14269"/>
    <cellStyle name="SAPBEXHLevel0 8 2 5 2" xfId="14270"/>
    <cellStyle name="SAPBEXHLevel0 8 2 6" xfId="14271"/>
    <cellStyle name="SAPBEXHLevel0 8 3" xfId="14272"/>
    <cellStyle name="SAPBEXHLevel0 8 3 2" xfId="14273"/>
    <cellStyle name="SAPBEXHLevel0 8 3 2 2" xfId="14274"/>
    <cellStyle name="SAPBEXHLevel0 8 3 2 2 2" xfId="14275"/>
    <cellStyle name="SAPBEXHLevel0 8 3 2 3" xfId="14276"/>
    <cellStyle name="SAPBEXHLevel0 8 3 3" xfId="14277"/>
    <cellStyle name="SAPBEXHLevel0 8 3 3 2" xfId="14278"/>
    <cellStyle name="SAPBEXHLevel0 8 3 3 2 2" xfId="14279"/>
    <cellStyle name="SAPBEXHLevel0 8 3 3 3" xfId="14280"/>
    <cellStyle name="SAPBEXHLevel0 8 3 4" xfId="14281"/>
    <cellStyle name="SAPBEXHLevel0 8 3 4 2" xfId="14282"/>
    <cellStyle name="SAPBEXHLevel0 8 3 4 2 2" xfId="14283"/>
    <cellStyle name="SAPBEXHLevel0 8 3 4 3" xfId="14284"/>
    <cellStyle name="SAPBEXHLevel0 8 3 5" xfId="14285"/>
    <cellStyle name="SAPBEXHLevel0 8 3 5 2" xfId="14286"/>
    <cellStyle name="SAPBEXHLevel0 8 3 6" xfId="14287"/>
    <cellStyle name="SAPBEXHLevel0 8 4" xfId="14288"/>
    <cellStyle name="SAPBEXHLevel0 8 4 2" xfId="14289"/>
    <cellStyle name="SAPBEXHLevel0 8 4 2 2" xfId="14290"/>
    <cellStyle name="SAPBEXHLevel0 8 4 3" xfId="14291"/>
    <cellStyle name="SAPBEXHLevel0 8 5" xfId="14292"/>
    <cellStyle name="SAPBEXHLevel0 8 5 2" xfId="14293"/>
    <cellStyle name="SAPBEXHLevel0 8 5 2 2" xfId="14294"/>
    <cellStyle name="SAPBEXHLevel0 8 5 3" xfId="14295"/>
    <cellStyle name="SAPBEXHLevel0 8 6" xfId="14296"/>
    <cellStyle name="SAPBEXHLevel0 8 6 2" xfId="14297"/>
    <cellStyle name="SAPBEXHLevel0 8 7" xfId="14298"/>
    <cellStyle name="SAPBEXHLevel0 8_МАРТ" xfId="14299"/>
    <cellStyle name="SAPBEXHLevel0 9" xfId="14300"/>
    <cellStyle name="SAPBEXHLevel0 9 2" xfId="14301"/>
    <cellStyle name="SAPBEXHLevel0 9 2 2" xfId="14302"/>
    <cellStyle name="SAPBEXHLevel0 9 2 2 2" xfId="14303"/>
    <cellStyle name="SAPBEXHLevel0 9 2 2 2 2" xfId="14304"/>
    <cellStyle name="SAPBEXHLevel0 9 2 2 3" xfId="14305"/>
    <cellStyle name="SAPBEXHLevel0 9 2 3" xfId="14306"/>
    <cellStyle name="SAPBEXHLevel0 9 2 3 2" xfId="14307"/>
    <cellStyle name="SAPBEXHLevel0 9 2 3 2 2" xfId="14308"/>
    <cellStyle name="SAPBEXHLevel0 9 2 3 3" xfId="14309"/>
    <cellStyle name="SAPBEXHLevel0 9 2 4" xfId="14310"/>
    <cellStyle name="SAPBEXHLevel0 9 2 4 2" xfId="14311"/>
    <cellStyle name="SAPBEXHLevel0 9 2 4 2 2" xfId="14312"/>
    <cellStyle name="SAPBEXHLevel0 9 2 4 3" xfId="14313"/>
    <cellStyle name="SAPBEXHLevel0 9 2 5" xfId="14314"/>
    <cellStyle name="SAPBEXHLevel0 9 2 5 2" xfId="14315"/>
    <cellStyle name="SAPBEXHLevel0 9 2 5 2 2" xfId="14316"/>
    <cellStyle name="SAPBEXHLevel0 9 2 5 3" xfId="14317"/>
    <cellStyle name="SAPBEXHLevel0 9 2 6" xfId="14318"/>
    <cellStyle name="SAPBEXHLevel0 9 2 6 2" xfId="14319"/>
    <cellStyle name="SAPBEXHLevel0 9 2 7" xfId="14320"/>
    <cellStyle name="SAPBEXHLevel0 9 3" xfId="14321"/>
    <cellStyle name="SAPBEXHLevel0 9 3 2" xfId="14322"/>
    <cellStyle name="SAPBEXHLevel0 9 3 2 2" xfId="14323"/>
    <cellStyle name="SAPBEXHLevel0 9 3 3" xfId="14324"/>
    <cellStyle name="SAPBEXHLevel0 9 4" xfId="14325"/>
    <cellStyle name="SAPBEXHLevel0 9 4 2" xfId="14326"/>
    <cellStyle name="SAPBEXHLevel0 9 4 2 2" xfId="14327"/>
    <cellStyle name="SAPBEXHLevel0 9 4 3" xfId="14328"/>
    <cellStyle name="SAPBEXHLevel0 9 5" xfId="14329"/>
    <cellStyle name="SAPBEXHLevel0 9 5 2" xfId="14330"/>
    <cellStyle name="SAPBEXHLevel0 9 5 2 2" xfId="14331"/>
    <cellStyle name="SAPBEXHLevel0 9 5 3" xfId="14332"/>
    <cellStyle name="SAPBEXHLevel0 9 6" xfId="14333"/>
    <cellStyle name="SAPBEXHLevel0 9 6 2" xfId="14334"/>
    <cellStyle name="SAPBEXHLevel0 9 6 2 2" xfId="14335"/>
    <cellStyle name="SAPBEXHLevel0 9 6 3" xfId="14336"/>
    <cellStyle name="SAPBEXHLevel0 9 7" xfId="14337"/>
    <cellStyle name="SAPBEXHLevel0 9 7 2" xfId="14338"/>
    <cellStyle name="SAPBEXHLevel0 9 8" xfId="14339"/>
    <cellStyle name="SAPBEXHLevel0 9_МАРТ" xfId="14340"/>
    <cellStyle name="SAPBEXHLevel0_Вх_инф_затраты_2" xfId="14341"/>
    <cellStyle name="SAPBEXHLevel0X" xfId="14342"/>
    <cellStyle name="SAPBEXHLevel0X 10" xfId="14343"/>
    <cellStyle name="SAPBEXHLevel0X 10 2" xfId="14344"/>
    <cellStyle name="SAPBEXHLevel0X 10 2 2" xfId="14345"/>
    <cellStyle name="SAPBEXHLevel0X 10 3" xfId="14346"/>
    <cellStyle name="SAPBEXHLevel0X 10_МАРТ" xfId="14347"/>
    <cellStyle name="SAPBEXHLevel0X 11" xfId="14348"/>
    <cellStyle name="SAPBEXHLevel0X 11 2" xfId="14349"/>
    <cellStyle name="SAPBEXHLevel0X 11 2 2" xfId="14350"/>
    <cellStyle name="SAPBEXHLevel0X 11 3" xfId="14351"/>
    <cellStyle name="SAPBEXHLevel0X 11_МАРТ" xfId="14352"/>
    <cellStyle name="SAPBEXHLevel0X 12" xfId="14353"/>
    <cellStyle name="SAPBEXHLevel0X 12 2" xfId="14354"/>
    <cellStyle name="SAPBEXHLevel0X 13" xfId="14355"/>
    <cellStyle name="SAPBEXHLevel0X 2" xfId="14356"/>
    <cellStyle name="SAPBEXHLevel0X 2 2" xfId="14357"/>
    <cellStyle name="SAPBEXHLevel0X 2 2 2" xfId="14358"/>
    <cellStyle name="SAPBEXHLevel0X 2 2 2 2" xfId="14359"/>
    <cellStyle name="SAPBEXHLevel0X 2 2 2 2 2" xfId="14360"/>
    <cellStyle name="SAPBEXHLevel0X 2 2 2 2 2 2" xfId="14361"/>
    <cellStyle name="SAPBEXHLevel0X 2 2 2 2 3" xfId="14362"/>
    <cellStyle name="SAPBEXHLevel0X 2 2 2 3" xfId="14363"/>
    <cellStyle name="SAPBEXHLevel0X 2 2 2 3 2" xfId="14364"/>
    <cellStyle name="SAPBEXHLevel0X 2 2 2 3 2 2" xfId="14365"/>
    <cellStyle name="SAPBEXHLevel0X 2 2 2 3 3" xfId="14366"/>
    <cellStyle name="SAPBEXHLevel0X 2 2 2 4" xfId="14367"/>
    <cellStyle name="SAPBEXHLevel0X 2 2 2 4 2" xfId="14368"/>
    <cellStyle name="SAPBEXHLevel0X 2 2 2 5" xfId="14369"/>
    <cellStyle name="SAPBEXHLevel0X 2 2 3" xfId="14370"/>
    <cellStyle name="SAPBEXHLevel0X 2 2 3 2" xfId="14371"/>
    <cellStyle name="SAPBEXHLevel0X 2 2 3 2 2" xfId="14372"/>
    <cellStyle name="SAPBEXHLevel0X 2 2 3 3" xfId="14373"/>
    <cellStyle name="SAPBEXHLevel0X 2 2 4" xfId="14374"/>
    <cellStyle name="SAPBEXHLevel0X 2 2 4 2" xfId="14375"/>
    <cellStyle name="SAPBEXHLevel0X 2 2 5" xfId="14376"/>
    <cellStyle name="SAPBEXHLevel0X 2 3" xfId="14377"/>
    <cellStyle name="SAPBEXHLevel0X 2 3 2" xfId="14378"/>
    <cellStyle name="SAPBEXHLevel0X 2 3 2 2" xfId="14379"/>
    <cellStyle name="SAPBEXHLevel0X 2 3 2 2 2" xfId="14380"/>
    <cellStyle name="SAPBEXHLevel0X 2 3 2 2 2 2" xfId="14381"/>
    <cellStyle name="SAPBEXHLevel0X 2 3 2 2 2 2 2" xfId="14382"/>
    <cellStyle name="SAPBEXHLevel0X 2 3 2 2 2 3" xfId="14383"/>
    <cellStyle name="SAPBEXHLevel0X 2 3 2 2 3" xfId="14384"/>
    <cellStyle name="SAPBEXHLevel0X 2 3 2 2 3 2" xfId="14385"/>
    <cellStyle name="SAPBEXHLevel0X 2 3 2 2 3 2 2" xfId="14386"/>
    <cellStyle name="SAPBEXHLevel0X 2 3 2 2 3 3" xfId="14387"/>
    <cellStyle name="SAPBEXHLevel0X 2 3 2 2 4" xfId="14388"/>
    <cellStyle name="SAPBEXHLevel0X 2 3 2 2 4 2" xfId="14389"/>
    <cellStyle name="SAPBEXHLevel0X 2 3 2 2 4 2 2" xfId="14390"/>
    <cellStyle name="SAPBEXHLevel0X 2 3 2 2 4 3" xfId="14391"/>
    <cellStyle name="SAPBEXHLevel0X 2 3 2 2 5" xfId="14392"/>
    <cellStyle name="SAPBEXHLevel0X 2 3 2 2 5 2" xfId="14393"/>
    <cellStyle name="SAPBEXHLevel0X 2 3 2 2 6" xfId="14394"/>
    <cellStyle name="SAPBEXHLevel0X 2 3 2 3" xfId="14395"/>
    <cellStyle name="SAPBEXHLevel0X 2 3 2 3 2" xfId="14396"/>
    <cellStyle name="SAPBEXHLevel0X 2 3 2 3 2 2" xfId="14397"/>
    <cellStyle name="SAPBEXHLevel0X 2 3 2 3 3" xfId="14398"/>
    <cellStyle name="SAPBEXHLevel0X 2 3 2 4" xfId="14399"/>
    <cellStyle name="SAPBEXHLevel0X 2 3 2 4 2" xfId="14400"/>
    <cellStyle name="SAPBEXHLevel0X 2 3 2 4 2 2" xfId="14401"/>
    <cellStyle name="SAPBEXHLevel0X 2 3 2 4 3" xfId="14402"/>
    <cellStyle name="SAPBEXHLevel0X 2 3 2 5" xfId="14403"/>
    <cellStyle name="SAPBEXHLevel0X 2 3 2 5 2" xfId="14404"/>
    <cellStyle name="SAPBEXHLevel0X 2 3 2 6" xfId="14405"/>
    <cellStyle name="SAPBEXHLevel0X 2 3 3" xfId="14406"/>
    <cellStyle name="SAPBEXHLevel0X 2 3 3 2" xfId="14407"/>
    <cellStyle name="SAPBEXHLevel0X 2 3 3 2 2" xfId="14408"/>
    <cellStyle name="SAPBEXHLevel0X 2 3 3 2 2 2" xfId="14409"/>
    <cellStyle name="SAPBEXHLevel0X 2 3 3 2 3" xfId="14410"/>
    <cellStyle name="SAPBEXHLevel0X 2 3 3 3" xfId="14411"/>
    <cellStyle name="SAPBEXHLevel0X 2 3 3 3 2" xfId="14412"/>
    <cellStyle name="SAPBEXHLevel0X 2 3 3 3 2 2" xfId="14413"/>
    <cellStyle name="SAPBEXHLevel0X 2 3 3 3 3" xfId="14414"/>
    <cellStyle name="SAPBEXHLevel0X 2 3 3 4" xfId="14415"/>
    <cellStyle name="SAPBEXHLevel0X 2 3 3 4 2" xfId="14416"/>
    <cellStyle name="SAPBEXHLevel0X 2 3 3 4 2 2" xfId="14417"/>
    <cellStyle name="SAPBEXHLevel0X 2 3 3 4 3" xfId="14418"/>
    <cellStyle name="SAPBEXHLevel0X 2 3 3 5" xfId="14419"/>
    <cellStyle name="SAPBEXHLevel0X 2 3 3 5 2" xfId="14420"/>
    <cellStyle name="SAPBEXHLevel0X 2 3 3 6" xfId="14421"/>
    <cellStyle name="SAPBEXHLevel0X 2 3 4" xfId="14422"/>
    <cellStyle name="SAPBEXHLevel0X 2 3 4 2" xfId="14423"/>
    <cellStyle name="SAPBEXHLevel0X 2 3 4 2 2" xfId="14424"/>
    <cellStyle name="SAPBEXHLevel0X 2 3 4 3" xfId="14425"/>
    <cellStyle name="SAPBEXHLevel0X 2 3 5" xfId="14426"/>
    <cellStyle name="SAPBEXHLevel0X 2 3 5 2" xfId="14427"/>
    <cellStyle name="SAPBEXHLevel0X 2 3 5 2 2" xfId="14428"/>
    <cellStyle name="SAPBEXHLevel0X 2 3 5 3" xfId="14429"/>
    <cellStyle name="SAPBEXHLevel0X 2 3 6" xfId="14430"/>
    <cellStyle name="SAPBEXHLevel0X 2 3 6 2" xfId="14431"/>
    <cellStyle name="SAPBEXHLevel0X 2 3 7" xfId="14432"/>
    <cellStyle name="SAPBEXHLevel0X 2 4" xfId="14433"/>
    <cellStyle name="SAPBEXHLevel0X 2 4 2" xfId="14434"/>
    <cellStyle name="SAPBEXHLevel0X 2 4 2 2" xfId="14435"/>
    <cellStyle name="SAPBEXHLevel0X 2 4 2 2 2" xfId="14436"/>
    <cellStyle name="SAPBEXHLevel0X 2 4 2 3" xfId="14437"/>
    <cellStyle name="SAPBEXHLevel0X 2 4 3" xfId="14438"/>
    <cellStyle name="SAPBEXHLevel0X 2 4 3 2" xfId="14439"/>
    <cellStyle name="SAPBEXHLevel0X 2 4 3 2 2" xfId="14440"/>
    <cellStyle name="SAPBEXHLevel0X 2 4 3 3" xfId="14441"/>
    <cellStyle name="SAPBEXHLevel0X 2 4 4" xfId="14442"/>
    <cellStyle name="SAPBEXHLevel0X 2 4 4 2" xfId="14443"/>
    <cellStyle name="SAPBEXHLevel0X 2 4 5" xfId="14444"/>
    <cellStyle name="SAPBEXHLevel0X 2 5" xfId="14445"/>
    <cellStyle name="SAPBEXHLevel0X 2 5 2" xfId="14446"/>
    <cellStyle name="SAPBEXHLevel0X 2 5 2 2" xfId="14447"/>
    <cellStyle name="SAPBEXHLevel0X 2 5 3" xfId="14448"/>
    <cellStyle name="SAPBEXHLevel0X 2 6" xfId="14449"/>
    <cellStyle name="SAPBEXHLevel0X 2 6 2" xfId="14450"/>
    <cellStyle name="SAPBEXHLevel0X 2 6 2 2" xfId="14451"/>
    <cellStyle name="SAPBEXHLevel0X 2 6 3" xfId="14452"/>
    <cellStyle name="SAPBEXHLevel0X 2 7" xfId="14453"/>
    <cellStyle name="SAPBEXHLevel0X 2 7 2" xfId="14454"/>
    <cellStyle name="SAPBEXHLevel0X 2 8" xfId="14455"/>
    <cellStyle name="SAPBEXHLevel0X 2_МАРТ" xfId="14456"/>
    <cellStyle name="SAPBEXHLevel0X 3" xfId="14457"/>
    <cellStyle name="SAPBEXHLevel0X 3 2" xfId="14458"/>
    <cellStyle name="SAPBEXHLevel0X 3 2 2" xfId="14459"/>
    <cellStyle name="SAPBEXHLevel0X 3 2 2 2" xfId="14460"/>
    <cellStyle name="SAPBEXHLevel0X 3 2 2 2 2" xfId="14461"/>
    <cellStyle name="SAPBEXHLevel0X 3 2 2 2 2 2" xfId="14462"/>
    <cellStyle name="SAPBEXHLevel0X 3 2 2 2 3" xfId="14463"/>
    <cellStyle name="SAPBEXHLevel0X 3 2 2 3" xfId="14464"/>
    <cellStyle name="SAPBEXHLevel0X 3 2 2 3 2" xfId="14465"/>
    <cellStyle name="SAPBEXHLevel0X 3 2 2 3 2 2" xfId="14466"/>
    <cellStyle name="SAPBEXHLevel0X 3 2 2 3 3" xfId="14467"/>
    <cellStyle name="SAPBEXHLevel0X 3 2 2 4" xfId="14468"/>
    <cellStyle name="SAPBEXHLevel0X 3 2 2 4 2" xfId="14469"/>
    <cellStyle name="SAPBEXHLevel0X 3 2 2 5" xfId="14470"/>
    <cellStyle name="SAPBEXHLevel0X 3 2 3" xfId="14471"/>
    <cellStyle name="SAPBEXHLevel0X 3 2 3 2" xfId="14472"/>
    <cellStyle name="SAPBEXHLevel0X 3 2 3 2 2" xfId="14473"/>
    <cellStyle name="SAPBEXHLevel0X 3 2 3 3" xfId="14474"/>
    <cellStyle name="SAPBEXHLevel0X 3 2 4" xfId="14475"/>
    <cellStyle name="SAPBEXHLevel0X 3 2 4 2" xfId="14476"/>
    <cellStyle name="SAPBEXHLevel0X 3 2 5" xfId="14477"/>
    <cellStyle name="SAPBEXHLevel0X 3 3" xfId="14478"/>
    <cellStyle name="SAPBEXHLevel0X 3 3 2" xfId="14479"/>
    <cellStyle name="SAPBEXHLevel0X 3 3 2 2" xfId="14480"/>
    <cellStyle name="SAPBEXHLevel0X 3 3 2 2 2" xfId="14481"/>
    <cellStyle name="SAPBEXHLevel0X 3 3 2 3" xfId="14482"/>
    <cellStyle name="SAPBEXHLevel0X 3 3 3" xfId="14483"/>
    <cellStyle name="SAPBEXHLevel0X 3 3 3 2" xfId="14484"/>
    <cellStyle name="SAPBEXHLevel0X 3 3 3 2 2" xfId="14485"/>
    <cellStyle name="SAPBEXHLevel0X 3 3 3 3" xfId="14486"/>
    <cellStyle name="SAPBEXHLevel0X 3 3 4" xfId="14487"/>
    <cellStyle name="SAPBEXHLevel0X 3 3 4 2" xfId="14488"/>
    <cellStyle name="SAPBEXHLevel0X 3 3 4 2 2" xfId="14489"/>
    <cellStyle name="SAPBEXHLevel0X 3 3 4 3" xfId="14490"/>
    <cellStyle name="SAPBEXHLevel0X 3 3 5" xfId="14491"/>
    <cellStyle name="SAPBEXHLevel0X 3 3 5 2" xfId="14492"/>
    <cellStyle name="SAPBEXHLevel0X 3 3 6" xfId="14493"/>
    <cellStyle name="SAPBEXHLevel0X 3 4" xfId="14494"/>
    <cellStyle name="SAPBEXHLevel0X 3 4 2" xfId="14495"/>
    <cellStyle name="SAPBEXHLevel0X 3 4 2 2" xfId="14496"/>
    <cellStyle name="SAPBEXHLevel0X 3 4 3" xfId="14497"/>
    <cellStyle name="SAPBEXHLevel0X 3 5" xfId="14498"/>
    <cellStyle name="SAPBEXHLevel0X 3 5 2" xfId="14499"/>
    <cellStyle name="SAPBEXHLevel0X 3 5 2 2" xfId="14500"/>
    <cellStyle name="SAPBEXHLevel0X 3 5 3" xfId="14501"/>
    <cellStyle name="SAPBEXHLevel0X 3 6" xfId="14502"/>
    <cellStyle name="SAPBEXHLevel0X 3 6 2" xfId="14503"/>
    <cellStyle name="SAPBEXHLevel0X 3 6 2 2" xfId="14504"/>
    <cellStyle name="SAPBEXHLevel0X 3 6 3" xfId="14505"/>
    <cellStyle name="SAPBEXHLevel0X 3 7" xfId="14506"/>
    <cellStyle name="SAPBEXHLevel0X 3 7 2" xfId="14507"/>
    <cellStyle name="SAPBEXHLevel0X 3 8" xfId="14508"/>
    <cellStyle name="SAPBEXHLevel0X 3_МАРТ" xfId="14509"/>
    <cellStyle name="SAPBEXHLevel0X 4" xfId="14510"/>
    <cellStyle name="SAPBEXHLevel0X 4 2" xfId="14511"/>
    <cellStyle name="SAPBEXHLevel0X 4 2 2" xfId="14512"/>
    <cellStyle name="SAPBEXHLevel0X 4 2 2 2" xfId="14513"/>
    <cellStyle name="SAPBEXHLevel0X 4 2 2 2 2" xfId="14514"/>
    <cellStyle name="SAPBEXHLevel0X 4 2 2 3" xfId="14515"/>
    <cellStyle name="SAPBEXHLevel0X 4 2 3" xfId="14516"/>
    <cellStyle name="SAPBEXHLevel0X 4 2 3 2" xfId="14517"/>
    <cellStyle name="SAPBEXHLevel0X 4 2 3 2 2" xfId="14518"/>
    <cellStyle name="SAPBEXHLevel0X 4 2 3 3" xfId="14519"/>
    <cellStyle name="SAPBEXHLevel0X 4 2 4" xfId="14520"/>
    <cellStyle name="SAPBEXHLevel0X 4 2 4 2" xfId="14521"/>
    <cellStyle name="SAPBEXHLevel0X 4 2 5" xfId="14522"/>
    <cellStyle name="SAPBEXHLevel0X 4 3" xfId="14523"/>
    <cellStyle name="SAPBEXHLevel0X 4 3 2" xfId="14524"/>
    <cellStyle name="SAPBEXHLevel0X 4 3 2 2" xfId="14525"/>
    <cellStyle name="SAPBEXHLevel0X 4 3 3" xfId="14526"/>
    <cellStyle name="SAPBEXHLevel0X 4 4" xfId="14527"/>
    <cellStyle name="SAPBEXHLevel0X 4 4 2" xfId="14528"/>
    <cellStyle name="SAPBEXHLevel0X 4 4 2 2" xfId="14529"/>
    <cellStyle name="SAPBEXHLevel0X 4 4 3" xfId="14530"/>
    <cellStyle name="SAPBEXHLevel0X 4 5" xfId="14531"/>
    <cellStyle name="SAPBEXHLevel0X 4 5 2" xfId="14532"/>
    <cellStyle name="SAPBEXHLevel0X 4 6" xfId="14533"/>
    <cellStyle name="SAPBEXHLevel0X 4_МАРТ" xfId="14534"/>
    <cellStyle name="SAPBEXHLevel0X 5" xfId="14535"/>
    <cellStyle name="SAPBEXHLevel0X 5 2" xfId="14536"/>
    <cellStyle name="SAPBEXHLevel0X 5 2 2" xfId="14537"/>
    <cellStyle name="SAPBEXHLevel0X 5 2 2 2" xfId="14538"/>
    <cellStyle name="SAPBEXHLevel0X 5 2 2 2 2" xfId="14539"/>
    <cellStyle name="SAPBEXHLevel0X 5 2 2 3" xfId="14540"/>
    <cellStyle name="SAPBEXHLevel0X 5 2 3" xfId="14541"/>
    <cellStyle name="SAPBEXHLevel0X 5 2 3 2" xfId="14542"/>
    <cellStyle name="SAPBEXHLevel0X 5 2 3 2 2" xfId="14543"/>
    <cellStyle name="SAPBEXHLevel0X 5 2 3 3" xfId="14544"/>
    <cellStyle name="SAPBEXHLevel0X 5 2 4" xfId="14545"/>
    <cellStyle name="SAPBEXHLevel0X 5 2 4 2" xfId="14546"/>
    <cellStyle name="SAPBEXHLevel0X 5 2 5" xfId="14547"/>
    <cellStyle name="SAPBEXHLevel0X 5 3" xfId="14548"/>
    <cellStyle name="SAPBEXHLevel0X 5 3 2" xfId="14549"/>
    <cellStyle name="SAPBEXHLevel0X 5 3 2 2" xfId="14550"/>
    <cellStyle name="SAPBEXHLevel0X 5 3 3" xfId="14551"/>
    <cellStyle name="SAPBEXHLevel0X 5 4" xfId="14552"/>
    <cellStyle name="SAPBEXHLevel0X 5 4 2" xfId="14553"/>
    <cellStyle name="SAPBEXHLevel0X 5 4 2 2" xfId="14554"/>
    <cellStyle name="SAPBEXHLevel0X 5 4 3" xfId="14555"/>
    <cellStyle name="SAPBEXHLevel0X 5 5" xfId="14556"/>
    <cellStyle name="SAPBEXHLevel0X 5 5 2" xfId="14557"/>
    <cellStyle name="SAPBEXHLevel0X 5 6" xfId="14558"/>
    <cellStyle name="SAPBEXHLevel0X 5_МАРТ" xfId="14559"/>
    <cellStyle name="SAPBEXHLevel0X 6" xfId="14560"/>
    <cellStyle name="SAPBEXHLevel0X 6 2" xfId="14561"/>
    <cellStyle name="SAPBEXHLevel0X 6 2 2" xfId="14562"/>
    <cellStyle name="SAPBEXHLevel0X 6 2 2 2" xfId="14563"/>
    <cellStyle name="SAPBEXHLevel0X 6 2 2 2 2" xfId="14564"/>
    <cellStyle name="SAPBEXHLevel0X 6 2 2 2 2 2" xfId="14565"/>
    <cellStyle name="SAPBEXHLevel0X 6 2 2 2 3" xfId="14566"/>
    <cellStyle name="SAPBEXHLevel0X 6 2 2 3" xfId="14567"/>
    <cellStyle name="SAPBEXHLevel0X 6 2 2 3 2" xfId="14568"/>
    <cellStyle name="SAPBEXHLevel0X 6 2 2 3 2 2" xfId="14569"/>
    <cellStyle name="SAPBEXHLevel0X 6 2 2 3 3" xfId="14570"/>
    <cellStyle name="SAPBEXHLevel0X 6 2 2 4" xfId="14571"/>
    <cellStyle name="SAPBEXHLevel0X 6 2 2 4 2" xfId="14572"/>
    <cellStyle name="SAPBEXHLevel0X 6 2 2 4 2 2" xfId="14573"/>
    <cellStyle name="SAPBEXHLevel0X 6 2 2 4 3" xfId="14574"/>
    <cellStyle name="SAPBEXHLevel0X 6 2 2 5" xfId="14575"/>
    <cellStyle name="SAPBEXHLevel0X 6 2 2 5 2" xfId="14576"/>
    <cellStyle name="SAPBEXHLevel0X 6 2 2 6" xfId="14577"/>
    <cellStyle name="SAPBEXHLevel0X 6 2 3" xfId="14578"/>
    <cellStyle name="SAPBEXHLevel0X 6 2 3 2" xfId="14579"/>
    <cellStyle name="SAPBEXHLevel0X 6 2 3 2 2" xfId="14580"/>
    <cellStyle name="SAPBEXHLevel0X 6 2 3 3" xfId="14581"/>
    <cellStyle name="SAPBEXHLevel0X 6 2 4" xfId="14582"/>
    <cellStyle name="SAPBEXHLevel0X 6 2 4 2" xfId="14583"/>
    <cellStyle name="SAPBEXHLevel0X 6 2 4 2 2" xfId="14584"/>
    <cellStyle name="SAPBEXHLevel0X 6 2 4 3" xfId="14585"/>
    <cellStyle name="SAPBEXHLevel0X 6 2 5" xfId="14586"/>
    <cellStyle name="SAPBEXHLevel0X 6 2 5 2" xfId="14587"/>
    <cellStyle name="SAPBEXHLevel0X 6 2 6" xfId="14588"/>
    <cellStyle name="SAPBEXHLevel0X 6 3" xfId="14589"/>
    <cellStyle name="SAPBEXHLevel0X 6 3 2" xfId="14590"/>
    <cellStyle name="SAPBEXHLevel0X 6 3 2 2" xfId="14591"/>
    <cellStyle name="SAPBEXHLevel0X 6 3 2 2 2" xfId="14592"/>
    <cellStyle name="SAPBEXHLevel0X 6 3 2 3" xfId="14593"/>
    <cellStyle name="SAPBEXHLevel0X 6 3 3" xfId="14594"/>
    <cellStyle name="SAPBEXHLevel0X 6 3 3 2" xfId="14595"/>
    <cellStyle name="SAPBEXHLevel0X 6 3 3 2 2" xfId="14596"/>
    <cellStyle name="SAPBEXHLevel0X 6 3 3 3" xfId="14597"/>
    <cellStyle name="SAPBEXHLevel0X 6 3 4" xfId="14598"/>
    <cellStyle name="SAPBEXHLevel0X 6 3 4 2" xfId="14599"/>
    <cellStyle name="SAPBEXHLevel0X 6 3 4 2 2" xfId="14600"/>
    <cellStyle name="SAPBEXHLevel0X 6 3 4 3" xfId="14601"/>
    <cellStyle name="SAPBEXHLevel0X 6 3 5" xfId="14602"/>
    <cellStyle name="SAPBEXHLevel0X 6 3 5 2" xfId="14603"/>
    <cellStyle name="SAPBEXHLevel0X 6 3 6" xfId="14604"/>
    <cellStyle name="SAPBEXHLevel0X 6 4" xfId="14605"/>
    <cellStyle name="SAPBEXHLevel0X 6 4 2" xfId="14606"/>
    <cellStyle name="SAPBEXHLevel0X 6 4 2 2" xfId="14607"/>
    <cellStyle name="SAPBEXHLevel0X 6 4 3" xfId="14608"/>
    <cellStyle name="SAPBEXHLevel0X 6 5" xfId="14609"/>
    <cellStyle name="SAPBEXHLevel0X 6 5 2" xfId="14610"/>
    <cellStyle name="SAPBEXHLevel0X 6 5 2 2" xfId="14611"/>
    <cellStyle name="SAPBEXHLevel0X 6 5 3" xfId="14612"/>
    <cellStyle name="SAPBEXHLevel0X 6 6" xfId="14613"/>
    <cellStyle name="SAPBEXHLevel0X 6 6 2" xfId="14614"/>
    <cellStyle name="SAPBEXHLevel0X 6 7" xfId="14615"/>
    <cellStyle name="SAPBEXHLevel0X 6_МАРТ" xfId="14616"/>
    <cellStyle name="SAPBEXHLevel0X 7" xfId="14617"/>
    <cellStyle name="SAPBEXHLevel0X 7 2" xfId="14618"/>
    <cellStyle name="SAPBEXHLevel0X 7 2 2" xfId="14619"/>
    <cellStyle name="SAPBEXHLevel0X 7 2 2 2" xfId="14620"/>
    <cellStyle name="SAPBEXHLevel0X 7 2 3" xfId="14621"/>
    <cellStyle name="SAPBEXHLevel0X 7 3" xfId="14622"/>
    <cellStyle name="SAPBEXHLevel0X 7 3 2" xfId="14623"/>
    <cellStyle name="SAPBEXHLevel0X 7 3 2 2" xfId="14624"/>
    <cellStyle name="SAPBEXHLevel0X 7 3 3" xfId="14625"/>
    <cellStyle name="SAPBEXHLevel0X 7 4" xfId="14626"/>
    <cellStyle name="SAPBEXHLevel0X 7 4 2" xfId="14627"/>
    <cellStyle name="SAPBEXHLevel0X 7 5" xfId="14628"/>
    <cellStyle name="SAPBEXHLevel0X 7_МАРТ" xfId="14629"/>
    <cellStyle name="SAPBEXHLevel0X 8" xfId="14630"/>
    <cellStyle name="SAPBEXHLevel0X 8 2" xfId="14631"/>
    <cellStyle name="SAPBEXHLevel0X 8 2 2" xfId="14632"/>
    <cellStyle name="SAPBEXHLevel0X 8 2 2 2" xfId="14633"/>
    <cellStyle name="SAPBEXHLevel0X 8 2 3" xfId="14634"/>
    <cellStyle name="SAPBEXHLevel0X 8 3" xfId="14635"/>
    <cellStyle name="SAPBEXHLevel0X 8 3 2" xfId="14636"/>
    <cellStyle name="SAPBEXHLevel0X 8 3 2 2" xfId="14637"/>
    <cellStyle name="SAPBEXHLevel0X 8 3 3" xfId="14638"/>
    <cellStyle name="SAPBEXHLevel0X 8 4" xfId="14639"/>
    <cellStyle name="SAPBEXHLevel0X 8 4 2" xfId="14640"/>
    <cellStyle name="SAPBEXHLevel0X 8 5" xfId="14641"/>
    <cellStyle name="SAPBEXHLevel0X 8_МАРТ" xfId="14642"/>
    <cellStyle name="SAPBEXHLevel0X 9" xfId="14643"/>
    <cellStyle name="SAPBEXHLevel0X 9 2" xfId="14644"/>
    <cellStyle name="SAPBEXHLevel0X 9 2 2" xfId="14645"/>
    <cellStyle name="SAPBEXHLevel0X 9 3" xfId="14646"/>
    <cellStyle name="SAPBEXHLevel0X 9_МАРТ" xfId="14647"/>
    <cellStyle name="SAPBEXHLevel0X_20-газ добыча" xfId="14648"/>
    <cellStyle name="SAPBEXHLevel1" xfId="14649"/>
    <cellStyle name="SAPBEXHLevel1 10" xfId="14650"/>
    <cellStyle name="SAPBEXHLevel1 10 2" xfId="14651"/>
    <cellStyle name="SAPBEXHLevel1 10 2 2" xfId="14652"/>
    <cellStyle name="SAPBEXHLevel1 10 2 2 2" xfId="14653"/>
    <cellStyle name="SAPBEXHLevel1 10 2 3" xfId="14654"/>
    <cellStyle name="SAPBEXHLevel1 10 3" xfId="14655"/>
    <cellStyle name="SAPBEXHLevel1 10 3 2" xfId="14656"/>
    <cellStyle name="SAPBEXHLevel1 10 3 2 2" xfId="14657"/>
    <cellStyle name="SAPBEXHLevel1 10 3 3" xfId="14658"/>
    <cellStyle name="SAPBEXHLevel1 10 4" xfId="14659"/>
    <cellStyle name="SAPBEXHLevel1 10 4 2" xfId="14660"/>
    <cellStyle name="SAPBEXHLevel1 10 4 2 2" xfId="14661"/>
    <cellStyle name="SAPBEXHLevel1 10 4 3" xfId="14662"/>
    <cellStyle name="SAPBEXHLevel1 10 5" xfId="14663"/>
    <cellStyle name="SAPBEXHLevel1 10 5 2" xfId="14664"/>
    <cellStyle name="SAPBEXHLevel1 10 6" xfId="14665"/>
    <cellStyle name="SAPBEXHLevel1 10_МАРТ" xfId="14666"/>
    <cellStyle name="SAPBEXHLevel1 11" xfId="14667"/>
    <cellStyle name="SAPBEXHLevel1 11 2" xfId="14668"/>
    <cellStyle name="SAPBEXHLevel1 11 2 2" xfId="14669"/>
    <cellStyle name="SAPBEXHLevel1 11 2 2 2" xfId="14670"/>
    <cellStyle name="SAPBEXHLevel1 11 2 3" xfId="14671"/>
    <cellStyle name="SAPBEXHLevel1 11 3" xfId="14672"/>
    <cellStyle name="SAPBEXHLevel1 11 3 2" xfId="14673"/>
    <cellStyle name="SAPBEXHLevel1 11 3 2 2" xfId="14674"/>
    <cellStyle name="SAPBEXHLevel1 11 3 3" xfId="14675"/>
    <cellStyle name="SAPBEXHLevel1 11 4" xfId="14676"/>
    <cellStyle name="SAPBEXHLevel1 11 4 2" xfId="14677"/>
    <cellStyle name="SAPBEXHLevel1 11 4 2 2" xfId="14678"/>
    <cellStyle name="SAPBEXHLevel1 11 4 3" xfId="14679"/>
    <cellStyle name="SAPBEXHLevel1 11 5" xfId="14680"/>
    <cellStyle name="SAPBEXHLevel1 11 5 2" xfId="14681"/>
    <cellStyle name="SAPBEXHLevel1 11 6" xfId="14682"/>
    <cellStyle name="SAPBEXHLevel1 11_МАРТ" xfId="14683"/>
    <cellStyle name="SAPBEXHLevel1 12" xfId="14684"/>
    <cellStyle name="SAPBEXHLevel1 12 2" xfId="14685"/>
    <cellStyle name="SAPBEXHLevel1 12 2 2" xfId="14686"/>
    <cellStyle name="SAPBEXHLevel1 12 3" xfId="14687"/>
    <cellStyle name="SAPBEXHLevel1 13" xfId="14688"/>
    <cellStyle name="SAPBEXHLevel1 13 2" xfId="14689"/>
    <cellStyle name="SAPBEXHLevel1 13 2 2" xfId="14690"/>
    <cellStyle name="SAPBEXHLevel1 13 3" xfId="14691"/>
    <cellStyle name="SAPBEXHLevel1 14" xfId="14692"/>
    <cellStyle name="SAPBEXHLevel1 14 2" xfId="14693"/>
    <cellStyle name="SAPBEXHLevel1 14 2 2" xfId="14694"/>
    <cellStyle name="SAPBEXHLevel1 14 3" xfId="14695"/>
    <cellStyle name="SAPBEXHLevel1 15" xfId="14696"/>
    <cellStyle name="SAPBEXHLevel1 15 2" xfId="14697"/>
    <cellStyle name="SAPBEXHLevel1 15 2 2" xfId="14698"/>
    <cellStyle name="SAPBEXHLevel1 15 3" xfId="14699"/>
    <cellStyle name="SAPBEXHLevel1 16" xfId="14700"/>
    <cellStyle name="SAPBEXHLevel1 16 2" xfId="14701"/>
    <cellStyle name="SAPBEXHLevel1 17" xfId="14702"/>
    <cellStyle name="SAPBEXHLevel1 18" xfId="44631"/>
    <cellStyle name="SAPBEXHLevel1 2" xfId="14703"/>
    <cellStyle name="SAPBEXHLevel1 2 2" xfId="14704"/>
    <cellStyle name="SAPBEXHLevel1 2 2 2" xfId="14705"/>
    <cellStyle name="SAPBEXHLevel1 2 2 2 2" xfId="14706"/>
    <cellStyle name="SAPBEXHLevel1 2 2 2 2 2" xfId="14707"/>
    <cellStyle name="SAPBEXHLevel1 2 2 2 2 2 2" xfId="14708"/>
    <cellStyle name="SAPBEXHLevel1 2 2 2 2 2 2 2" xfId="14709"/>
    <cellStyle name="SAPBEXHLevel1 2 2 2 2 2 3" xfId="14710"/>
    <cellStyle name="SAPBEXHLevel1 2 2 2 2 3" xfId="14711"/>
    <cellStyle name="SAPBEXHLevel1 2 2 2 2 3 2" xfId="14712"/>
    <cellStyle name="SAPBEXHLevel1 2 2 2 2 3 2 2" xfId="14713"/>
    <cellStyle name="SAPBEXHLevel1 2 2 2 2 3 3" xfId="14714"/>
    <cellStyle name="SAPBEXHLevel1 2 2 2 2 4" xfId="14715"/>
    <cellStyle name="SAPBEXHLevel1 2 2 2 2 4 2" xfId="14716"/>
    <cellStyle name="SAPBEXHLevel1 2 2 2 2 4 2 2" xfId="14717"/>
    <cellStyle name="SAPBEXHLevel1 2 2 2 2 4 3" xfId="14718"/>
    <cellStyle name="SAPBEXHLevel1 2 2 2 2 5" xfId="14719"/>
    <cellStyle name="SAPBEXHLevel1 2 2 2 2 5 2" xfId="14720"/>
    <cellStyle name="SAPBEXHLevel1 2 2 2 2 6" xfId="14721"/>
    <cellStyle name="SAPBEXHLevel1 2 2 2 3" xfId="14722"/>
    <cellStyle name="SAPBEXHLevel1 2 2 2 3 2" xfId="14723"/>
    <cellStyle name="SAPBEXHLevel1 2 2 2 3 2 2" xfId="14724"/>
    <cellStyle name="SAPBEXHLevel1 2 2 2 3 3" xfId="14725"/>
    <cellStyle name="SAPBEXHLevel1 2 2 2 4" xfId="14726"/>
    <cellStyle name="SAPBEXHLevel1 2 2 2 4 2" xfId="14727"/>
    <cellStyle name="SAPBEXHLevel1 2 2 2 4 2 2" xfId="14728"/>
    <cellStyle name="SAPBEXHLevel1 2 2 2 4 3" xfId="14729"/>
    <cellStyle name="SAPBEXHLevel1 2 2 2 5" xfId="14730"/>
    <cellStyle name="SAPBEXHLevel1 2 2 2 5 2" xfId="14731"/>
    <cellStyle name="SAPBEXHLevel1 2 2 2 6" xfId="14732"/>
    <cellStyle name="SAPBEXHLevel1 2 2 3" xfId="14733"/>
    <cellStyle name="SAPBEXHLevel1 2 2 3 2" xfId="14734"/>
    <cellStyle name="SAPBEXHLevel1 2 2 3 2 2" xfId="14735"/>
    <cellStyle name="SAPBEXHLevel1 2 2 3 2 2 2" xfId="14736"/>
    <cellStyle name="SAPBEXHLevel1 2 2 3 2 3" xfId="14737"/>
    <cellStyle name="SAPBEXHLevel1 2 2 3 3" xfId="14738"/>
    <cellStyle name="SAPBEXHLevel1 2 2 3 3 2" xfId="14739"/>
    <cellStyle name="SAPBEXHLevel1 2 2 3 3 2 2" xfId="14740"/>
    <cellStyle name="SAPBEXHLevel1 2 2 3 3 3" xfId="14741"/>
    <cellStyle name="SAPBEXHLevel1 2 2 3 4" xfId="14742"/>
    <cellStyle name="SAPBEXHLevel1 2 2 3 4 2" xfId="14743"/>
    <cellStyle name="SAPBEXHLevel1 2 2 3 4 2 2" xfId="14744"/>
    <cellStyle name="SAPBEXHLevel1 2 2 3 4 3" xfId="14745"/>
    <cellStyle name="SAPBEXHLevel1 2 2 3 5" xfId="14746"/>
    <cellStyle name="SAPBEXHLevel1 2 2 3 5 2" xfId="14747"/>
    <cellStyle name="SAPBEXHLevel1 2 2 3 6" xfId="14748"/>
    <cellStyle name="SAPBEXHLevel1 2 2 4" xfId="14749"/>
    <cellStyle name="SAPBEXHLevel1 2 2 4 2" xfId="14750"/>
    <cellStyle name="SAPBEXHLevel1 2 2 4 2 2" xfId="14751"/>
    <cellStyle name="SAPBEXHLevel1 2 2 4 3" xfId="14752"/>
    <cellStyle name="SAPBEXHLevel1 2 2 5" xfId="14753"/>
    <cellStyle name="SAPBEXHLevel1 2 2 5 2" xfId="14754"/>
    <cellStyle name="SAPBEXHLevel1 2 2 5 2 2" xfId="14755"/>
    <cellStyle name="SAPBEXHLevel1 2 2 5 3" xfId="14756"/>
    <cellStyle name="SAPBEXHLevel1 2 2 6" xfId="14757"/>
    <cellStyle name="SAPBEXHLevel1 2 2 6 2" xfId="14758"/>
    <cellStyle name="SAPBEXHLevel1 2 2 7" xfId="14759"/>
    <cellStyle name="SAPBEXHLevel1 2 3" xfId="14760"/>
    <cellStyle name="SAPBEXHLevel1 2 3 2" xfId="14761"/>
    <cellStyle name="SAPBEXHLevel1 2 3 2 2" xfId="14762"/>
    <cellStyle name="SAPBEXHLevel1 2 3 2 2 2" xfId="14763"/>
    <cellStyle name="SAPBEXHLevel1 2 3 2 2 2 2" xfId="14764"/>
    <cellStyle name="SAPBEXHLevel1 2 3 2 2 2 2 2" xfId="14765"/>
    <cellStyle name="SAPBEXHLevel1 2 3 2 2 2 3" xfId="14766"/>
    <cellStyle name="SAPBEXHLevel1 2 3 2 2 3" xfId="14767"/>
    <cellStyle name="SAPBEXHLevel1 2 3 2 2 3 2" xfId="14768"/>
    <cellStyle name="SAPBEXHLevel1 2 3 2 2 3 2 2" xfId="14769"/>
    <cellStyle name="SAPBEXHLevel1 2 3 2 2 3 3" xfId="14770"/>
    <cellStyle name="SAPBEXHLevel1 2 3 2 2 4" xfId="14771"/>
    <cellStyle name="SAPBEXHLevel1 2 3 2 2 4 2" xfId="14772"/>
    <cellStyle name="SAPBEXHLevel1 2 3 2 2 4 2 2" xfId="14773"/>
    <cellStyle name="SAPBEXHLevel1 2 3 2 2 4 3" xfId="14774"/>
    <cellStyle name="SAPBEXHLevel1 2 3 2 2 5" xfId="14775"/>
    <cellStyle name="SAPBEXHLevel1 2 3 2 2 5 2" xfId="14776"/>
    <cellStyle name="SAPBEXHLevel1 2 3 2 2 6" xfId="14777"/>
    <cellStyle name="SAPBEXHLevel1 2 3 2 3" xfId="14778"/>
    <cellStyle name="SAPBEXHLevel1 2 3 2 3 2" xfId="14779"/>
    <cellStyle name="SAPBEXHLevel1 2 3 2 3 2 2" xfId="14780"/>
    <cellStyle name="SAPBEXHLevel1 2 3 2 3 3" xfId="14781"/>
    <cellStyle name="SAPBEXHLevel1 2 3 2 4" xfId="14782"/>
    <cellStyle name="SAPBEXHLevel1 2 3 2 4 2" xfId="14783"/>
    <cellStyle name="SAPBEXHLevel1 2 3 2 4 2 2" xfId="14784"/>
    <cellStyle name="SAPBEXHLevel1 2 3 2 4 3" xfId="14785"/>
    <cellStyle name="SAPBEXHLevel1 2 3 2 5" xfId="14786"/>
    <cellStyle name="SAPBEXHLevel1 2 3 2 5 2" xfId="14787"/>
    <cellStyle name="SAPBEXHLevel1 2 3 2 6" xfId="14788"/>
    <cellStyle name="SAPBEXHLevel1 2 3 3" xfId="14789"/>
    <cellStyle name="SAPBEXHLevel1 2 3 3 2" xfId="14790"/>
    <cellStyle name="SAPBEXHLevel1 2 3 3 2 2" xfId="14791"/>
    <cellStyle name="SAPBEXHLevel1 2 3 3 2 2 2" xfId="14792"/>
    <cellStyle name="SAPBEXHLevel1 2 3 3 2 3" xfId="14793"/>
    <cellStyle name="SAPBEXHLevel1 2 3 3 3" xfId="14794"/>
    <cellStyle name="SAPBEXHLevel1 2 3 3 3 2" xfId="14795"/>
    <cellStyle name="SAPBEXHLevel1 2 3 3 3 2 2" xfId="14796"/>
    <cellStyle name="SAPBEXHLevel1 2 3 3 3 3" xfId="14797"/>
    <cellStyle name="SAPBEXHLevel1 2 3 3 4" xfId="14798"/>
    <cellStyle name="SAPBEXHLevel1 2 3 3 4 2" xfId="14799"/>
    <cellStyle name="SAPBEXHLevel1 2 3 3 4 2 2" xfId="14800"/>
    <cellStyle name="SAPBEXHLevel1 2 3 3 4 3" xfId="14801"/>
    <cellStyle name="SAPBEXHLevel1 2 3 3 5" xfId="14802"/>
    <cellStyle name="SAPBEXHLevel1 2 3 3 5 2" xfId="14803"/>
    <cellStyle name="SAPBEXHLevel1 2 3 3 6" xfId="14804"/>
    <cellStyle name="SAPBEXHLevel1 2 3 4" xfId="14805"/>
    <cellStyle name="SAPBEXHLevel1 2 3 4 2" xfId="14806"/>
    <cellStyle name="SAPBEXHLevel1 2 3 4 2 2" xfId="14807"/>
    <cellStyle name="SAPBEXHLevel1 2 3 4 3" xfId="14808"/>
    <cellStyle name="SAPBEXHLevel1 2 3 5" xfId="14809"/>
    <cellStyle name="SAPBEXHLevel1 2 3 5 2" xfId="14810"/>
    <cellStyle name="SAPBEXHLevel1 2 3 5 2 2" xfId="14811"/>
    <cellStyle name="SAPBEXHLevel1 2 3 5 3" xfId="14812"/>
    <cellStyle name="SAPBEXHLevel1 2 3 6" xfId="14813"/>
    <cellStyle name="SAPBEXHLevel1 2 3 6 2" xfId="14814"/>
    <cellStyle name="SAPBEXHLevel1 2 3 7" xfId="14815"/>
    <cellStyle name="SAPBEXHLevel1 2 4" xfId="14816"/>
    <cellStyle name="SAPBEXHLevel1 2 4 2" xfId="14817"/>
    <cellStyle name="SAPBEXHLevel1 2 4 2 2" xfId="14818"/>
    <cellStyle name="SAPBEXHLevel1 2 4 2 2 2" xfId="14819"/>
    <cellStyle name="SAPBEXHLevel1 2 4 2 3" xfId="14820"/>
    <cellStyle name="SAPBEXHLevel1 2 4 3" xfId="14821"/>
    <cellStyle name="SAPBEXHLevel1 2 4 3 2" xfId="14822"/>
    <cellStyle name="SAPBEXHLevel1 2 4 3 2 2" xfId="14823"/>
    <cellStyle name="SAPBEXHLevel1 2 4 3 3" xfId="14824"/>
    <cellStyle name="SAPBEXHLevel1 2 4 4" xfId="14825"/>
    <cellStyle name="SAPBEXHLevel1 2 4 4 2" xfId="14826"/>
    <cellStyle name="SAPBEXHLevel1 2 4 4 2 2" xfId="14827"/>
    <cellStyle name="SAPBEXHLevel1 2 4 4 3" xfId="14828"/>
    <cellStyle name="SAPBEXHLevel1 2 4 5" xfId="14829"/>
    <cellStyle name="SAPBEXHLevel1 2 4 5 2" xfId="14830"/>
    <cellStyle name="SAPBEXHLevel1 2 4 6" xfId="14831"/>
    <cellStyle name="SAPBEXHLevel1 2 5" xfId="14832"/>
    <cellStyle name="SAPBEXHLevel1 2 5 2" xfId="14833"/>
    <cellStyle name="SAPBEXHLevel1 2 5 2 2" xfId="14834"/>
    <cellStyle name="SAPBEXHLevel1 2 5 3" xfId="14835"/>
    <cellStyle name="SAPBEXHLevel1 2 6" xfId="14836"/>
    <cellStyle name="SAPBEXHLevel1 2 6 2" xfId="14837"/>
    <cellStyle name="SAPBEXHLevel1 2 6 2 2" xfId="14838"/>
    <cellStyle name="SAPBEXHLevel1 2 6 3" xfId="14839"/>
    <cellStyle name="SAPBEXHLevel1 2 7" xfId="14840"/>
    <cellStyle name="SAPBEXHLevel1 2 7 2" xfId="14841"/>
    <cellStyle name="SAPBEXHLevel1 2 7 2 2" xfId="14842"/>
    <cellStyle name="SAPBEXHLevel1 2 7 3" xfId="14843"/>
    <cellStyle name="SAPBEXHLevel1 2 8" xfId="14844"/>
    <cellStyle name="SAPBEXHLevel1 2 8 2" xfId="14845"/>
    <cellStyle name="SAPBEXHLevel1 2 9" xfId="14846"/>
    <cellStyle name="SAPBEXHLevel1 2_МАРТ" xfId="14847"/>
    <cellStyle name="SAPBEXHLevel1 3" xfId="14848"/>
    <cellStyle name="SAPBEXHLevel1 3 10" xfId="14849"/>
    <cellStyle name="SAPBEXHLevel1 3 2" xfId="14850"/>
    <cellStyle name="SAPBEXHLevel1 3 2 2" xfId="14851"/>
    <cellStyle name="SAPBEXHLevel1 3 2 2 2" xfId="14852"/>
    <cellStyle name="SAPBEXHLevel1 3 2 2 2 2" xfId="14853"/>
    <cellStyle name="SAPBEXHLevel1 3 2 2 2 2 2" xfId="14854"/>
    <cellStyle name="SAPBEXHLevel1 3 2 2 2 2 2 2" xfId="14855"/>
    <cellStyle name="SAPBEXHLevel1 3 2 2 2 2 3" xfId="14856"/>
    <cellStyle name="SAPBEXHLevel1 3 2 2 2 3" xfId="14857"/>
    <cellStyle name="SAPBEXHLevel1 3 2 2 2 3 2" xfId="14858"/>
    <cellStyle name="SAPBEXHLevel1 3 2 2 2 3 2 2" xfId="14859"/>
    <cellStyle name="SAPBEXHLevel1 3 2 2 2 3 3" xfId="14860"/>
    <cellStyle name="SAPBEXHLevel1 3 2 2 2 4" xfId="14861"/>
    <cellStyle name="SAPBEXHLevel1 3 2 2 2 4 2" xfId="14862"/>
    <cellStyle name="SAPBEXHLevel1 3 2 2 2 4 2 2" xfId="14863"/>
    <cellStyle name="SAPBEXHLevel1 3 2 2 2 4 3" xfId="14864"/>
    <cellStyle name="SAPBEXHLevel1 3 2 2 2 5" xfId="14865"/>
    <cellStyle name="SAPBEXHLevel1 3 2 2 2 5 2" xfId="14866"/>
    <cellStyle name="SAPBEXHLevel1 3 2 2 2 6" xfId="14867"/>
    <cellStyle name="SAPBEXHLevel1 3 2 2 3" xfId="14868"/>
    <cellStyle name="SAPBEXHLevel1 3 2 2 3 2" xfId="14869"/>
    <cellStyle name="SAPBEXHLevel1 3 2 2 3 2 2" xfId="14870"/>
    <cellStyle name="SAPBEXHLevel1 3 2 2 3 3" xfId="14871"/>
    <cellStyle name="SAPBEXHLevel1 3 2 2 4" xfId="14872"/>
    <cellStyle name="SAPBEXHLevel1 3 2 2 4 2" xfId="14873"/>
    <cellStyle name="SAPBEXHLevel1 3 2 2 4 2 2" xfId="14874"/>
    <cellStyle name="SAPBEXHLevel1 3 2 2 4 3" xfId="14875"/>
    <cellStyle name="SAPBEXHLevel1 3 2 2 5" xfId="14876"/>
    <cellStyle name="SAPBEXHLevel1 3 2 2 5 2" xfId="14877"/>
    <cellStyle name="SAPBEXHLevel1 3 2 2 6" xfId="14878"/>
    <cellStyle name="SAPBEXHLevel1 3 2 3" xfId="14879"/>
    <cellStyle name="SAPBEXHLevel1 3 2 3 2" xfId="14880"/>
    <cellStyle name="SAPBEXHLevel1 3 2 3 2 2" xfId="14881"/>
    <cellStyle name="SAPBEXHLevel1 3 2 3 2 2 2" xfId="14882"/>
    <cellStyle name="SAPBEXHLevel1 3 2 3 2 3" xfId="14883"/>
    <cellStyle name="SAPBEXHLevel1 3 2 3 3" xfId="14884"/>
    <cellStyle name="SAPBEXHLevel1 3 2 3 3 2" xfId="14885"/>
    <cellStyle name="SAPBEXHLevel1 3 2 3 3 2 2" xfId="14886"/>
    <cellStyle name="SAPBEXHLevel1 3 2 3 3 3" xfId="14887"/>
    <cellStyle name="SAPBEXHLevel1 3 2 3 4" xfId="14888"/>
    <cellStyle name="SAPBEXHLevel1 3 2 3 4 2" xfId="14889"/>
    <cellStyle name="SAPBEXHLevel1 3 2 3 4 2 2" xfId="14890"/>
    <cellStyle name="SAPBEXHLevel1 3 2 3 4 3" xfId="14891"/>
    <cellStyle name="SAPBEXHLevel1 3 2 3 5" xfId="14892"/>
    <cellStyle name="SAPBEXHLevel1 3 2 3 5 2" xfId="14893"/>
    <cellStyle name="SAPBEXHLevel1 3 2 3 6" xfId="14894"/>
    <cellStyle name="SAPBEXHLevel1 3 2 4" xfId="14895"/>
    <cellStyle name="SAPBEXHLevel1 3 2 4 2" xfId="14896"/>
    <cellStyle name="SAPBEXHLevel1 3 2 4 2 2" xfId="14897"/>
    <cellStyle name="SAPBEXHLevel1 3 2 4 3" xfId="14898"/>
    <cellStyle name="SAPBEXHLevel1 3 2 5" xfId="14899"/>
    <cellStyle name="SAPBEXHLevel1 3 2 5 2" xfId="14900"/>
    <cellStyle name="SAPBEXHLevel1 3 2 5 2 2" xfId="14901"/>
    <cellStyle name="SAPBEXHLevel1 3 2 5 3" xfId="14902"/>
    <cellStyle name="SAPBEXHLevel1 3 2 6" xfId="14903"/>
    <cellStyle name="SAPBEXHLevel1 3 2 6 2" xfId="14904"/>
    <cellStyle name="SAPBEXHLevel1 3 2 7" xfId="14905"/>
    <cellStyle name="SAPBEXHLevel1 3 3" xfId="14906"/>
    <cellStyle name="SAPBEXHLevel1 3 3 2" xfId="14907"/>
    <cellStyle name="SAPBEXHLevel1 3 3 2 2" xfId="14908"/>
    <cellStyle name="SAPBEXHLevel1 3 3 2 2 2" xfId="14909"/>
    <cellStyle name="SAPBEXHLevel1 3 3 2 2 2 2" xfId="14910"/>
    <cellStyle name="SAPBEXHLevel1 3 3 2 2 3" xfId="14911"/>
    <cellStyle name="SAPBEXHLevel1 3 3 2 3" xfId="14912"/>
    <cellStyle name="SAPBEXHLevel1 3 3 2 3 2" xfId="14913"/>
    <cellStyle name="SAPBEXHLevel1 3 3 2 3 2 2" xfId="14914"/>
    <cellStyle name="SAPBEXHLevel1 3 3 2 3 3" xfId="14915"/>
    <cellStyle name="SAPBEXHLevel1 3 3 2 4" xfId="14916"/>
    <cellStyle name="SAPBEXHLevel1 3 3 2 4 2" xfId="14917"/>
    <cellStyle name="SAPBEXHLevel1 3 3 2 4 2 2" xfId="14918"/>
    <cellStyle name="SAPBEXHLevel1 3 3 2 4 3" xfId="14919"/>
    <cellStyle name="SAPBEXHLevel1 3 3 2 5" xfId="14920"/>
    <cellStyle name="SAPBEXHLevel1 3 3 2 5 2" xfId="14921"/>
    <cellStyle name="SAPBEXHLevel1 3 3 2 5 2 2" xfId="14922"/>
    <cellStyle name="SAPBEXHLevel1 3 3 2 5 3" xfId="14923"/>
    <cellStyle name="SAPBEXHLevel1 3 3 2 6" xfId="14924"/>
    <cellStyle name="SAPBEXHLevel1 3 3 2 6 2" xfId="14925"/>
    <cellStyle name="SAPBEXHLevel1 3 3 2 7" xfId="14926"/>
    <cellStyle name="SAPBEXHLevel1 3 3 3" xfId="14927"/>
    <cellStyle name="SAPBEXHLevel1 3 3 3 2" xfId="14928"/>
    <cellStyle name="SAPBEXHLevel1 3 3 3 2 2" xfId="14929"/>
    <cellStyle name="SAPBEXHLevel1 3 3 3 3" xfId="14930"/>
    <cellStyle name="SAPBEXHLevel1 3 3 4" xfId="14931"/>
    <cellStyle name="SAPBEXHLevel1 3 3 4 2" xfId="14932"/>
    <cellStyle name="SAPBEXHLevel1 3 3 4 2 2" xfId="14933"/>
    <cellStyle name="SAPBEXHLevel1 3 3 4 3" xfId="14934"/>
    <cellStyle name="SAPBEXHLevel1 3 3 5" xfId="14935"/>
    <cellStyle name="SAPBEXHLevel1 3 3 5 2" xfId="14936"/>
    <cellStyle name="SAPBEXHLevel1 3 3 5 2 2" xfId="14937"/>
    <cellStyle name="SAPBEXHLevel1 3 3 5 3" xfId="14938"/>
    <cellStyle name="SAPBEXHLevel1 3 3 6" xfId="14939"/>
    <cellStyle name="SAPBEXHLevel1 3 3 6 2" xfId="14940"/>
    <cellStyle name="SAPBEXHLevel1 3 3 6 2 2" xfId="14941"/>
    <cellStyle name="SAPBEXHLevel1 3 3 6 3" xfId="14942"/>
    <cellStyle name="SAPBEXHLevel1 3 3 7" xfId="14943"/>
    <cellStyle name="SAPBEXHLevel1 3 3 7 2" xfId="14944"/>
    <cellStyle name="SAPBEXHLevel1 3 3 8" xfId="14945"/>
    <cellStyle name="SAPBEXHLevel1 3 4" xfId="14946"/>
    <cellStyle name="SAPBEXHLevel1 3 4 2" xfId="14947"/>
    <cellStyle name="SAPBEXHLevel1 3 4 2 2" xfId="14948"/>
    <cellStyle name="SAPBEXHLevel1 3 4 2 2 2" xfId="14949"/>
    <cellStyle name="SAPBEXHLevel1 3 4 2 3" xfId="14950"/>
    <cellStyle name="SAPBEXHLevel1 3 4 3" xfId="14951"/>
    <cellStyle name="SAPBEXHLevel1 3 4 3 2" xfId="14952"/>
    <cellStyle name="SAPBEXHLevel1 3 4 3 2 2" xfId="14953"/>
    <cellStyle name="SAPBEXHLevel1 3 4 3 3" xfId="14954"/>
    <cellStyle name="SAPBEXHLevel1 3 4 4" xfId="14955"/>
    <cellStyle name="SAPBEXHLevel1 3 4 4 2" xfId="14956"/>
    <cellStyle name="SAPBEXHLevel1 3 4 4 2 2" xfId="14957"/>
    <cellStyle name="SAPBEXHLevel1 3 4 4 3" xfId="14958"/>
    <cellStyle name="SAPBEXHLevel1 3 4 5" xfId="14959"/>
    <cellStyle name="SAPBEXHLevel1 3 4 5 2" xfId="14960"/>
    <cellStyle name="SAPBEXHLevel1 3 4 5 2 2" xfId="14961"/>
    <cellStyle name="SAPBEXHLevel1 3 4 5 3" xfId="14962"/>
    <cellStyle name="SAPBEXHLevel1 3 4 6" xfId="14963"/>
    <cellStyle name="SAPBEXHLevel1 3 4 6 2" xfId="14964"/>
    <cellStyle name="SAPBEXHLevel1 3 4 7" xfId="14965"/>
    <cellStyle name="SAPBEXHLevel1 3 5" xfId="14966"/>
    <cellStyle name="SAPBEXHLevel1 3 5 2" xfId="14967"/>
    <cellStyle name="SAPBEXHLevel1 3 5 2 2" xfId="14968"/>
    <cellStyle name="SAPBEXHLevel1 3 5 3" xfId="14969"/>
    <cellStyle name="SAPBEXHLevel1 3 6" xfId="14970"/>
    <cellStyle name="SAPBEXHLevel1 3 6 2" xfId="14971"/>
    <cellStyle name="SAPBEXHLevel1 3 6 2 2" xfId="14972"/>
    <cellStyle name="SAPBEXHLevel1 3 6 3" xfId="14973"/>
    <cellStyle name="SAPBEXHLevel1 3 7" xfId="14974"/>
    <cellStyle name="SAPBEXHLevel1 3 7 2" xfId="14975"/>
    <cellStyle name="SAPBEXHLevel1 3 7 2 2" xfId="14976"/>
    <cellStyle name="SAPBEXHLevel1 3 7 3" xfId="14977"/>
    <cellStyle name="SAPBEXHLevel1 3 8" xfId="14978"/>
    <cellStyle name="SAPBEXHLevel1 3 8 2" xfId="14979"/>
    <cellStyle name="SAPBEXHLevel1 3 8 2 2" xfId="14980"/>
    <cellStyle name="SAPBEXHLevel1 3 8 3" xfId="14981"/>
    <cellStyle name="SAPBEXHLevel1 3 9" xfId="14982"/>
    <cellStyle name="SAPBEXHLevel1 3 9 2" xfId="14983"/>
    <cellStyle name="SAPBEXHLevel1 3_МАРТ" xfId="14984"/>
    <cellStyle name="SAPBEXHLevel1 4" xfId="14985"/>
    <cellStyle name="SAPBEXHLevel1 4 2" xfId="14986"/>
    <cellStyle name="SAPBEXHLevel1 4 2 2" xfId="14987"/>
    <cellStyle name="SAPBEXHLevel1 4 2 2 2" xfId="14988"/>
    <cellStyle name="SAPBEXHLevel1 4 2 2 2 2" xfId="14989"/>
    <cellStyle name="SAPBEXHLevel1 4 2 2 2 2 2" xfId="14990"/>
    <cellStyle name="SAPBEXHLevel1 4 2 2 2 3" xfId="14991"/>
    <cellStyle name="SAPBEXHLevel1 4 2 2 3" xfId="14992"/>
    <cellStyle name="SAPBEXHLevel1 4 2 2 3 2" xfId="14993"/>
    <cellStyle name="SAPBEXHLevel1 4 2 2 3 2 2" xfId="14994"/>
    <cellStyle name="SAPBEXHLevel1 4 2 2 3 3" xfId="14995"/>
    <cellStyle name="SAPBEXHLevel1 4 2 2 4" xfId="14996"/>
    <cellStyle name="SAPBEXHLevel1 4 2 2 4 2" xfId="14997"/>
    <cellStyle name="SAPBEXHLevel1 4 2 2 4 2 2" xfId="14998"/>
    <cellStyle name="SAPBEXHLevel1 4 2 2 4 3" xfId="14999"/>
    <cellStyle name="SAPBEXHLevel1 4 2 2 5" xfId="15000"/>
    <cellStyle name="SAPBEXHLevel1 4 2 2 5 2" xfId="15001"/>
    <cellStyle name="SAPBEXHLevel1 4 2 2 6" xfId="15002"/>
    <cellStyle name="SAPBEXHLevel1 4 2 3" xfId="15003"/>
    <cellStyle name="SAPBEXHLevel1 4 2 3 2" xfId="15004"/>
    <cellStyle name="SAPBEXHLevel1 4 2 3 2 2" xfId="15005"/>
    <cellStyle name="SAPBEXHLevel1 4 2 3 3" xfId="15006"/>
    <cellStyle name="SAPBEXHLevel1 4 2 4" xfId="15007"/>
    <cellStyle name="SAPBEXHLevel1 4 2 4 2" xfId="15008"/>
    <cellStyle name="SAPBEXHLevel1 4 2 4 2 2" xfId="15009"/>
    <cellStyle name="SAPBEXHLevel1 4 2 4 3" xfId="15010"/>
    <cellStyle name="SAPBEXHLevel1 4 2 5" xfId="15011"/>
    <cellStyle name="SAPBEXHLevel1 4 2 5 2" xfId="15012"/>
    <cellStyle name="SAPBEXHLevel1 4 2 6" xfId="15013"/>
    <cellStyle name="SAPBEXHLevel1 4 3" xfId="15014"/>
    <cellStyle name="SAPBEXHLevel1 4 3 2" xfId="15015"/>
    <cellStyle name="SAPBEXHLevel1 4 3 2 2" xfId="15016"/>
    <cellStyle name="SAPBEXHLevel1 4 3 2 2 2" xfId="15017"/>
    <cellStyle name="SAPBEXHLevel1 4 3 2 3" xfId="15018"/>
    <cellStyle name="SAPBEXHLevel1 4 3 3" xfId="15019"/>
    <cellStyle name="SAPBEXHLevel1 4 3 3 2" xfId="15020"/>
    <cellStyle name="SAPBEXHLevel1 4 3 3 2 2" xfId="15021"/>
    <cellStyle name="SAPBEXHLevel1 4 3 3 3" xfId="15022"/>
    <cellStyle name="SAPBEXHLevel1 4 3 4" xfId="15023"/>
    <cellStyle name="SAPBEXHLevel1 4 3 4 2" xfId="15024"/>
    <cellStyle name="SAPBEXHLevel1 4 3 4 2 2" xfId="15025"/>
    <cellStyle name="SAPBEXHLevel1 4 3 4 3" xfId="15026"/>
    <cellStyle name="SAPBEXHLevel1 4 3 5" xfId="15027"/>
    <cellStyle name="SAPBEXHLevel1 4 3 5 2" xfId="15028"/>
    <cellStyle name="SAPBEXHLevel1 4 3 6" xfId="15029"/>
    <cellStyle name="SAPBEXHLevel1 4 4" xfId="15030"/>
    <cellStyle name="SAPBEXHLevel1 4 4 2" xfId="15031"/>
    <cellStyle name="SAPBEXHLevel1 4 4 2 2" xfId="15032"/>
    <cellStyle name="SAPBEXHLevel1 4 4 3" xfId="15033"/>
    <cellStyle name="SAPBEXHLevel1 4 5" xfId="15034"/>
    <cellStyle name="SAPBEXHLevel1 4 5 2" xfId="15035"/>
    <cellStyle name="SAPBEXHLevel1 4 5 2 2" xfId="15036"/>
    <cellStyle name="SAPBEXHLevel1 4 5 3" xfId="15037"/>
    <cellStyle name="SAPBEXHLevel1 4 6" xfId="15038"/>
    <cellStyle name="SAPBEXHLevel1 4 6 2" xfId="15039"/>
    <cellStyle name="SAPBEXHLevel1 4 6 2 2" xfId="15040"/>
    <cellStyle name="SAPBEXHLevel1 4 6 3" xfId="15041"/>
    <cellStyle name="SAPBEXHLevel1 4 7" xfId="15042"/>
    <cellStyle name="SAPBEXHLevel1 4 7 2" xfId="15043"/>
    <cellStyle name="SAPBEXHLevel1 4 8" xfId="15044"/>
    <cellStyle name="SAPBEXHLevel1 4_МАРТ" xfId="15045"/>
    <cellStyle name="SAPBEXHLevel1 5" xfId="15046"/>
    <cellStyle name="SAPBEXHLevel1 5 2" xfId="15047"/>
    <cellStyle name="SAPBEXHLevel1 5 2 2" xfId="15048"/>
    <cellStyle name="SAPBEXHLevel1 5 2 2 2" xfId="15049"/>
    <cellStyle name="SAPBEXHLevel1 5 2 2 2 2" xfId="15050"/>
    <cellStyle name="SAPBEXHLevel1 5 2 2 2 2 2" xfId="15051"/>
    <cellStyle name="SAPBEXHLevel1 5 2 2 2 3" xfId="15052"/>
    <cellStyle name="SAPBEXHLevel1 5 2 2 3" xfId="15053"/>
    <cellStyle name="SAPBEXHLevel1 5 2 2 3 2" xfId="15054"/>
    <cellStyle name="SAPBEXHLevel1 5 2 2 3 2 2" xfId="15055"/>
    <cellStyle name="SAPBEXHLevel1 5 2 2 3 3" xfId="15056"/>
    <cellStyle name="SAPBEXHLevel1 5 2 2 4" xfId="15057"/>
    <cellStyle name="SAPBEXHLevel1 5 2 2 4 2" xfId="15058"/>
    <cellStyle name="SAPBEXHLevel1 5 2 2 4 2 2" xfId="15059"/>
    <cellStyle name="SAPBEXHLevel1 5 2 2 4 3" xfId="15060"/>
    <cellStyle name="SAPBEXHLevel1 5 2 2 5" xfId="15061"/>
    <cellStyle name="SAPBEXHLevel1 5 2 2 5 2" xfId="15062"/>
    <cellStyle name="SAPBEXHLevel1 5 2 2 6" xfId="15063"/>
    <cellStyle name="SAPBEXHLevel1 5 2 3" xfId="15064"/>
    <cellStyle name="SAPBEXHLevel1 5 2 3 2" xfId="15065"/>
    <cellStyle name="SAPBEXHLevel1 5 2 3 2 2" xfId="15066"/>
    <cellStyle name="SAPBEXHLevel1 5 2 3 3" xfId="15067"/>
    <cellStyle name="SAPBEXHLevel1 5 2 4" xfId="15068"/>
    <cellStyle name="SAPBEXHLevel1 5 2 4 2" xfId="15069"/>
    <cellStyle name="SAPBEXHLevel1 5 2 4 2 2" xfId="15070"/>
    <cellStyle name="SAPBEXHLevel1 5 2 4 3" xfId="15071"/>
    <cellStyle name="SAPBEXHLevel1 5 2 5" xfId="15072"/>
    <cellStyle name="SAPBEXHLevel1 5 2 5 2" xfId="15073"/>
    <cellStyle name="SAPBEXHLevel1 5 2 6" xfId="15074"/>
    <cellStyle name="SAPBEXHLevel1 5 3" xfId="15075"/>
    <cellStyle name="SAPBEXHLevel1 5 3 2" xfId="15076"/>
    <cellStyle name="SAPBEXHLevel1 5 3 2 2" xfId="15077"/>
    <cellStyle name="SAPBEXHLevel1 5 3 2 2 2" xfId="15078"/>
    <cellStyle name="SAPBEXHLevel1 5 3 2 3" xfId="15079"/>
    <cellStyle name="SAPBEXHLevel1 5 3 3" xfId="15080"/>
    <cellStyle name="SAPBEXHLevel1 5 3 3 2" xfId="15081"/>
    <cellStyle name="SAPBEXHLevel1 5 3 3 2 2" xfId="15082"/>
    <cellStyle name="SAPBEXHLevel1 5 3 3 3" xfId="15083"/>
    <cellStyle name="SAPBEXHLevel1 5 3 4" xfId="15084"/>
    <cellStyle name="SAPBEXHLevel1 5 3 4 2" xfId="15085"/>
    <cellStyle name="SAPBEXHLevel1 5 3 4 2 2" xfId="15086"/>
    <cellStyle name="SAPBEXHLevel1 5 3 4 3" xfId="15087"/>
    <cellStyle name="SAPBEXHLevel1 5 3 5" xfId="15088"/>
    <cellStyle name="SAPBEXHLevel1 5 3 5 2" xfId="15089"/>
    <cellStyle name="SAPBEXHLevel1 5 3 6" xfId="15090"/>
    <cellStyle name="SAPBEXHLevel1 5 4" xfId="15091"/>
    <cellStyle name="SAPBEXHLevel1 5 4 2" xfId="15092"/>
    <cellStyle name="SAPBEXHLevel1 5 4 2 2" xfId="15093"/>
    <cellStyle name="SAPBEXHLevel1 5 4 3" xfId="15094"/>
    <cellStyle name="SAPBEXHLevel1 5 5" xfId="15095"/>
    <cellStyle name="SAPBEXHLevel1 5 5 2" xfId="15096"/>
    <cellStyle name="SAPBEXHLevel1 5 5 2 2" xfId="15097"/>
    <cellStyle name="SAPBEXHLevel1 5 5 3" xfId="15098"/>
    <cellStyle name="SAPBEXHLevel1 5 6" xfId="15099"/>
    <cellStyle name="SAPBEXHLevel1 5 6 2" xfId="15100"/>
    <cellStyle name="SAPBEXHLevel1 5 7" xfId="15101"/>
    <cellStyle name="SAPBEXHLevel1 5_МАРТ" xfId="15102"/>
    <cellStyle name="SAPBEXHLevel1 6" xfId="15103"/>
    <cellStyle name="SAPBEXHLevel1 6 2" xfId="15104"/>
    <cellStyle name="SAPBEXHLevel1 6 2 2" xfId="15105"/>
    <cellStyle name="SAPBEXHLevel1 6 2 2 2" xfId="15106"/>
    <cellStyle name="SAPBEXHLevel1 6 2 2 2 2" xfId="15107"/>
    <cellStyle name="SAPBEXHLevel1 6 2 2 2 2 2" xfId="15108"/>
    <cellStyle name="SAPBEXHLevel1 6 2 2 2 3" xfId="15109"/>
    <cellStyle name="SAPBEXHLevel1 6 2 2 3" xfId="15110"/>
    <cellStyle name="SAPBEXHLevel1 6 2 2 3 2" xfId="15111"/>
    <cellStyle name="SAPBEXHLevel1 6 2 2 3 2 2" xfId="15112"/>
    <cellStyle name="SAPBEXHLevel1 6 2 2 3 3" xfId="15113"/>
    <cellStyle name="SAPBEXHLevel1 6 2 2 4" xfId="15114"/>
    <cellStyle name="SAPBEXHLevel1 6 2 2 4 2" xfId="15115"/>
    <cellStyle name="SAPBEXHLevel1 6 2 2 4 2 2" xfId="15116"/>
    <cellStyle name="SAPBEXHLevel1 6 2 2 4 3" xfId="15117"/>
    <cellStyle name="SAPBEXHLevel1 6 2 2 5" xfId="15118"/>
    <cellStyle name="SAPBEXHLevel1 6 2 2 5 2" xfId="15119"/>
    <cellStyle name="SAPBEXHLevel1 6 2 2 6" xfId="15120"/>
    <cellStyle name="SAPBEXHLevel1 6 2 3" xfId="15121"/>
    <cellStyle name="SAPBEXHLevel1 6 2 3 2" xfId="15122"/>
    <cellStyle name="SAPBEXHLevel1 6 2 3 2 2" xfId="15123"/>
    <cellStyle name="SAPBEXHLevel1 6 2 3 3" xfId="15124"/>
    <cellStyle name="SAPBEXHLevel1 6 2 4" xfId="15125"/>
    <cellStyle name="SAPBEXHLevel1 6 2 4 2" xfId="15126"/>
    <cellStyle name="SAPBEXHLevel1 6 2 4 2 2" xfId="15127"/>
    <cellStyle name="SAPBEXHLevel1 6 2 4 3" xfId="15128"/>
    <cellStyle name="SAPBEXHLevel1 6 2 5" xfId="15129"/>
    <cellStyle name="SAPBEXHLevel1 6 2 5 2" xfId="15130"/>
    <cellStyle name="SAPBEXHLevel1 6 2 6" xfId="15131"/>
    <cellStyle name="SAPBEXHLevel1 6 3" xfId="15132"/>
    <cellStyle name="SAPBEXHLevel1 6 3 2" xfId="15133"/>
    <cellStyle name="SAPBEXHLevel1 6 3 2 2" xfId="15134"/>
    <cellStyle name="SAPBEXHLevel1 6 3 2 2 2" xfId="15135"/>
    <cellStyle name="SAPBEXHLevel1 6 3 2 3" xfId="15136"/>
    <cellStyle name="SAPBEXHLevel1 6 3 3" xfId="15137"/>
    <cellStyle name="SAPBEXHLevel1 6 3 3 2" xfId="15138"/>
    <cellStyle name="SAPBEXHLevel1 6 3 3 2 2" xfId="15139"/>
    <cellStyle name="SAPBEXHLevel1 6 3 3 3" xfId="15140"/>
    <cellStyle name="SAPBEXHLevel1 6 3 4" xfId="15141"/>
    <cellStyle name="SAPBEXHLevel1 6 3 4 2" xfId="15142"/>
    <cellStyle name="SAPBEXHLevel1 6 3 4 2 2" xfId="15143"/>
    <cellStyle name="SAPBEXHLevel1 6 3 4 3" xfId="15144"/>
    <cellStyle name="SAPBEXHLevel1 6 3 5" xfId="15145"/>
    <cellStyle name="SAPBEXHLevel1 6 3 5 2" xfId="15146"/>
    <cellStyle name="SAPBEXHLevel1 6 3 6" xfId="15147"/>
    <cellStyle name="SAPBEXHLevel1 6 4" xfId="15148"/>
    <cellStyle name="SAPBEXHLevel1 6 4 2" xfId="15149"/>
    <cellStyle name="SAPBEXHLevel1 6 4 2 2" xfId="15150"/>
    <cellStyle name="SAPBEXHLevel1 6 4 3" xfId="15151"/>
    <cellStyle name="SAPBEXHLevel1 6 5" xfId="15152"/>
    <cellStyle name="SAPBEXHLevel1 6 5 2" xfId="15153"/>
    <cellStyle name="SAPBEXHLevel1 6 5 2 2" xfId="15154"/>
    <cellStyle name="SAPBEXHLevel1 6 5 3" xfId="15155"/>
    <cellStyle name="SAPBEXHLevel1 6 6" xfId="15156"/>
    <cellStyle name="SAPBEXHLevel1 6 6 2" xfId="15157"/>
    <cellStyle name="SAPBEXHLevel1 6 7" xfId="15158"/>
    <cellStyle name="SAPBEXHLevel1 6_МАРТ" xfId="15159"/>
    <cellStyle name="SAPBEXHLevel1 7" xfId="15160"/>
    <cellStyle name="SAPBEXHLevel1 7 2" xfId="15161"/>
    <cellStyle name="SAPBEXHLevel1 7 2 2" xfId="15162"/>
    <cellStyle name="SAPBEXHLevel1 7 2 2 2" xfId="15163"/>
    <cellStyle name="SAPBEXHLevel1 7 2 2 2 2" xfId="15164"/>
    <cellStyle name="SAPBEXHLevel1 7 2 2 2 2 2" xfId="15165"/>
    <cellStyle name="SAPBEXHLevel1 7 2 2 2 3" xfId="15166"/>
    <cellStyle name="SAPBEXHLevel1 7 2 2 3" xfId="15167"/>
    <cellStyle name="SAPBEXHLevel1 7 2 2 3 2" xfId="15168"/>
    <cellStyle name="SAPBEXHLevel1 7 2 2 3 2 2" xfId="15169"/>
    <cellStyle name="SAPBEXHLevel1 7 2 2 3 3" xfId="15170"/>
    <cellStyle name="SAPBEXHLevel1 7 2 2 4" xfId="15171"/>
    <cellStyle name="SAPBEXHLevel1 7 2 2 4 2" xfId="15172"/>
    <cellStyle name="SAPBEXHLevel1 7 2 2 4 2 2" xfId="15173"/>
    <cellStyle name="SAPBEXHLevel1 7 2 2 4 3" xfId="15174"/>
    <cellStyle name="SAPBEXHLevel1 7 2 2 5" xfId="15175"/>
    <cellStyle name="SAPBEXHLevel1 7 2 2 5 2" xfId="15176"/>
    <cellStyle name="SAPBEXHLevel1 7 2 2 6" xfId="15177"/>
    <cellStyle name="SAPBEXHLevel1 7 2 3" xfId="15178"/>
    <cellStyle name="SAPBEXHLevel1 7 2 3 2" xfId="15179"/>
    <cellStyle name="SAPBEXHLevel1 7 2 3 2 2" xfId="15180"/>
    <cellStyle name="SAPBEXHLevel1 7 2 3 3" xfId="15181"/>
    <cellStyle name="SAPBEXHLevel1 7 2 4" xfId="15182"/>
    <cellStyle name="SAPBEXHLevel1 7 2 4 2" xfId="15183"/>
    <cellStyle name="SAPBEXHLevel1 7 2 4 2 2" xfId="15184"/>
    <cellStyle name="SAPBEXHLevel1 7 2 4 3" xfId="15185"/>
    <cellStyle name="SAPBEXHLevel1 7 2 5" xfId="15186"/>
    <cellStyle name="SAPBEXHLevel1 7 2 5 2" xfId="15187"/>
    <cellStyle name="SAPBEXHLevel1 7 2 6" xfId="15188"/>
    <cellStyle name="SAPBEXHLevel1 7 3" xfId="15189"/>
    <cellStyle name="SAPBEXHLevel1 7 3 2" xfId="15190"/>
    <cellStyle name="SAPBEXHLevel1 7 3 2 2" xfId="15191"/>
    <cellStyle name="SAPBEXHLevel1 7 3 2 2 2" xfId="15192"/>
    <cellStyle name="SAPBEXHLevel1 7 3 2 3" xfId="15193"/>
    <cellStyle name="SAPBEXHLevel1 7 3 3" xfId="15194"/>
    <cellStyle name="SAPBEXHLevel1 7 3 3 2" xfId="15195"/>
    <cellStyle name="SAPBEXHLevel1 7 3 3 2 2" xfId="15196"/>
    <cellStyle name="SAPBEXHLevel1 7 3 3 3" xfId="15197"/>
    <cellStyle name="SAPBEXHLevel1 7 3 4" xfId="15198"/>
    <cellStyle name="SAPBEXHLevel1 7 3 4 2" xfId="15199"/>
    <cellStyle name="SAPBEXHLevel1 7 3 4 2 2" xfId="15200"/>
    <cellStyle name="SAPBEXHLevel1 7 3 4 3" xfId="15201"/>
    <cellStyle name="SAPBEXHLevel1 7 3 5" xfId="15202"/>
    <cellStyle name="SAPBEXHLevel1 7 3 5 2" xfId="15203"/>
    <cellStyle name="SAPBEXHLevel1 7 3 6" xfId="15204"/>
    <cellStyle name="SAPBEXHLevel1 7 4" xfId="15205"/>
    <cellStyle name="SAPBEXHLevel1 7 4 2" xfId="15206"/>
    <cellStyle name="SAPBEXHLevel1 7 4 2 2" xfId="15207"/>
    <cellStyle name="SAPBEXHLevel1 7 4 3" xfId="15208"/>
    <cellStyle name="SAPBEXHLevel1 7 5" xfId="15209"/>
    <cellStyle name="SAPBEXHLevel1 7 5 2" xfId="15210"/>
    <cellStyle name="SAPBEXHLevel1 7 5 2 2" xfId="15211"/>
    <cellStyle name="SAPBEXHLevel1 7 5 3" xfId="15212"/>
    <cellStyle name="SAPBEXHLevel1 7 6" xfId="15213"/>
    <cellStyle name="SAPBEXHLevel1 7 6 2" xfId="15214"/>
    <cellStyle name="SAPBEXHLevel1 7 7" xfId="15215"/>
    <cellStyle name="SAPBEXHLevel1 7_МАРТ" xfId="15216"/>
    <cellStyle name="SAPBEXHLevel1 8" xfId="15217"/>
    <cellStyle name="SAPBEXHLevel1 8 2" xfId="15218"/>
    <cellStyle name="SAPBEXHLevel1 8 2 2" xfId="15219"/>
    <cellStyle name="SAPBEXHLevel1 8 2 2 2" xfId="15220"/>
    <cellStyle name="SAPBEXHLevel1 8 2 2 2 2" xfId="15221"/>
    <cellStyle name="SAPBEXHLevel1 8 2 2 2 2 2" xfId="15222"/>
    <cellStyle name="SAPBEXHLevel1 8 2 2 2 3" xfId="15223"/>
    <cellStyle name="SAPBEXHLevel1 8 2 2 3" xfId="15224"/>
    <cellStyle name="SAPBEXHLevel1 8 2 2 3 2" xfId="15225"/>
    <cellStyle name="SAPBEXHLevel1 8 2 2 3 2 2" xfId="15226"/>
    <cellStyle name="SAPBEXHLevel1 8 2 2 3 3" xfId="15227"/>
    <cellStyle name="SAPBEXHLevel1 8 2 2 4" xfId="15228"/>
    <cellStyle name="SAPBEXHLevel1 8 2 2 4 2" xfId="15229"/>
    <cellStyle name="SAPBEXHLevel1 8 2 2 4 2 2" xfId="15230"/>
    <cellStyle name="SAPBEXHLevel1 8 2 2 4 3" xfId="15231"/>
    <cellStyle name="SAPBEXHLevel1 8 2 2 5" xfId="15232"/>
    <cellStyle name="SAPBEXHLevel1 8 2 2 5 2" xfId="15233"/>
    <cellStyle name="SAPBEXHLevel1 8 2 2 6" xfId="15234"/>
    <cellStyle name="SAPBEXHLevel1 8 2 3" xfId="15235"/>
    <cellStyle name="SAPBEXHLevel1 8 2 3 2" xfId="15236"/>
    <cellStyle name="SAPBEXHLevel1 8 2 3 2 2" xfId="15237"/>
    <cellStyle name="SAPBEXHLevel1 8 2 3 3" xfId="15238"/>
    <cellStyle name="SAPBEXHLevel1 8 2 4" xfId="15239"/>
    <cellStyle name="SAPBEXHLevel1 8 2 4 2" xfId="15240"/>
    <cellStyle name="SAPBEXHLevel1 8 2 4 2 2" xfId="15241"/>
    <cellStyle name="SAPBEXHLevel1 8 2 4 3" xfId="15242"/>
    <cellStyle name="SAPBEXHLevel1 8 2 5" xfId="15243"/>
    <cellStyle name="SAPBEXHLevel1 8 2 5 2" xfId="15244"/>
    <cellStyle name="SAPBEXHLevel1 8 2 6" xfId="15245"/>
    <cellStyle name="SAPBEXHLevel1 8 3" xfId="15246"/>
    <cellStyle name="SAPBEXHLevel1 8 3 2" xfId="15247"/>
    <cellStyle name="SAPBEXHLevel1 8 3 2 2" xfId="15248"/>
    <cellStyle name="SAPBEXHLevel1 8 3 2 2 2" xfId="15249"/>
    <cellStyle name="SAPBEXHLevel1 8 3 2 3" xfId="15250"/>
    <cellStyle name="SAPBEXHLevel1 8 3 3" xfId="15251"/>
    <cellStyle name="SAPBEXHLevel1 8 3 3 2" xfId="15252"/>
    <cellStyle name="SAPBEXHLevel1 8 3 3 2 2" xfId="15253"/>
    <cellStyle name="SAPBEXHLevel1 8 3 3 3" xfId="15254"/>
    <cellStyle name="SAPBEXHLevel1 8 3 4" xfId="15255"/>
    <cellStyle name="SAPBEXHLevel1 8 3 4 2" xfId="15256"/>
    <cellStyle name="SAPBEXHLevel1 8 3 4 2 2" xfId="15257"/>
    <cellStyle name="SAPBEXHLevel1 8 3 4 3" xfId="15258"/>
    <cellStyle name="SAPBEXHLevel1 8 3 5" xfId="15259"/>
    <cellStyle name="SAPBEXHLevel1 8 3 5 2" xfId="15260"/>
    <cellStyle name="SAPBEXHLevel1 8 3 6" xfId="15261"/>
    <cellStyle name="SAPBEXHLevel1 8 4" xfId="15262"/>
    <cellStyle name="SAPBEXHLevel1 8 4 2" xfId="15263"/>
    <cellStyle name="SAPBEXHLevel1 8 4 2 2" xfId="15264"/>
    <cellStyle name="SAPBEXHLevel1 8 4 3" xfId="15265"/>
    <cellStyle name="SAPBEXHLevel1 8 5" xfId="15266"/>
    <cellStyle name="SAPBEXHLevel1 8 5 2" xfId="15267"/>
    <cellStyle name="SAPBEXHLevel1 8 5 2 2" xfId="15268"/>
    <cellStyle name="SAPBEXHLevel1 8 5 3" xfId="15269"/>
    <cellStyle name="SAPBEXHLevel1 8 6" xfId="15270"/>
    <cellStyle name="SAPBEXHLevel1 8 6 2" xfId="15271"/>
    <cellStyle name="SAPBEXHLevel1 8 7" xfId="15272"/>
    <cellStyle name="SAPBEXHLevel1 8_МАРТ" xfId="15273"/>
    <cellStyle name="SAPBEXHLevel1 9" xfId="15274"/>
    <cellStyle name="SAPBEXHLevel1 9 2" xfId="15275"/>
    <cellStyle name="SAPBEXHLevel1 9 2 2" xfId="15276"/>
    <cellStyle name="SAPBEXHLevel1 9 2 2 2" xfId="15277"/>
    <cellStyle name="SAPBEXHLevel1 9 2 2 2 2" xfId="15278"/>
    <cellStyle name="SAPBEXHLevel1 9 2 2 3" xfId="15279"/>
    <cellStyle name="SAPBEXHLevel1 9 2 3" xfId="15280"/>
    <cellStyle name="SAPBEXHLevel1 9 2 3 2" xfId="15281"/>
    <cellStyle name="SAPBEXHLevel1 9 2 3 2 2" xfId="15282"/>
    <cellStyle name="SAPBEXHLevel1 9 2 3 3" xfId="15283"/>
    <cellStyle name="SAPBEXHLevel1 9 2 4" xfId="15284"/>
    <cellStyle name="SAPBEXHLevel1 9 2 4 2" xfId="15285"/>
    <cellStyle name="SAPBEXHLevel1 9 2 4 2 2" xfId="15286"/>
    <cellStyle name="SAPBEXHLevel1 9 2 4 3" xfId="15287"/>
    <cellStyle name="SAPBEXHLevel1 9 2 5" xfId="15288"/>
    <cellStyle name="SAPBEXHLevel1 9 2 5 2" xfId="15289"/>
    <cellStyle name="SAPBEXHLevel1 9 2 5 2 2" xfId="15290"/>
    <cellStyle name="SAPBEXHLevel1 9 2 5 3" xfId="15291"/>
    <cellStyle name="SAPBEXHLevel1 9 2 6" xfId="15292"/>
    <cellStyle name="SAPBEXHLevel1 9 2 6 2" xfId="15293"/>
    <cellStyle name="SAPBEXHLevel1 9 2 7" xfId="15294"/>
    <cellStyle name="SAPBEXHLevel1 9 3" xfId="15295"/>
    <cellStyle name="SAPBEXHLevel1 9 3 2" xfId="15296"/>
    <cellStyle name="SAPBEXHLevel1 9 3 2 2" xfId="15297"/>
    <cellStyle name="SAPBEXHLevel1 9 3 3" xfId="15298"/>
    <cellStyle name="SAPBEXHLevel1 9 4" xfId="15299"/>
    <cellStyle name="SAPBEXHLevel1 9 4 2" xfId="15300"/>
    <cellStyle name="SAPBEXHLevel1 9 4 2 2" xfId="15301"/>
    <cellStyle name="SAPBEXHLevel1 9 4 3" xfId="15302"/>
    <cellStyle name="SAPBEXHLevel1 9 5" xfId="15303"/>
    <cellStyle name="SAPBEXHLevel1 9 5 2" xfId="15304"/>
    <cellStyle name="SAPBEXHLevel1 9 5 2 2" xfId="15305"/>
    <cellStyle name="SAPBEXHLevel1 9 5 3" xfId="15306"/>
    <cellStyle name="SAPBEXHLevel1 9 6" xfId="15307"/>
    <cellStyle name="SAPBEXHLevel1 9 6 2" xfId="15308"/>
    <cellStyle name="SAPBEXHLevel1 9 6 2 2" xfId="15309"/>
    <cellStyle name="SAPBEXHLevel1 9 6 3" xfId="15310"/>
    <cellStyle name="SAPBEXHLevel1 9 7" xfId="15311"/>
    <cellStyle name="SAPBEXHLevel1 9 7 2" xfId="15312"/>
    <cellStyle name="SAPBEXHLevel1 9 8" xfId="15313"/>
    <cellStyle name="SAPBEXHLevel1 9_МАРТ" xfId="15314"/>
    <cellStyle name="SAPBEXHLevel1_Вх_инф_затраты_2" xfId="15315"/>
    <cellStyle name="SAPBEXHLevel1X" xfId="15316"/>
    <cellStyle name="SAPBEXHLevel1X 10" xfId="15317"/>
    <cellStyle name="SAPBEXHLevel1X 10 2" xfId="15318"/>
    <cellStyle name="SAPBEXHLevel1X 10 2 2" xfId="15319"/>
    <cellStyle name="SAPBEXHLevel1X 10 2 2 2" xfId="15320"/>
    <cellStyle name="SAPBEXHLevel1X 10 2 3" xfId="15321"/>
    <cellStyle name="SAPBEXHLevel1X 10 3" xfId="15322"/>
    <cellStyle name="SAPBEXHLevel1X 10 3 2" xfId="15323"/>
    <cellStyle name="SAPBEXHLevel1X 10 3 2 2" xfId="15324"/>
    <cellStyle name="SAPBEXHLevel1X 10 3 3" xfId="15325"/>
    <cellStyle name="SAPBEXHLevel1X 10 4" xfId="15326"/>
    <cellStyle name="SAPBEXHLevel1X 10 4 2" xfId="15327"/>
    <cellStyle name="SAPBEXHLevel1X 10 4 2 2" xfId="15328"/>
    <cellStyle name="SAPBEXHLevel1X 10 4 3" xfId="15329"/>
    <cellStyle name="SAPBEXHLevel1X 10 5" xfId="15330"/>
    <cellStyle name="SAPBEXHLevel1X 10 5 2" xfId="15331"/>
    <cellStyle name="SAPBEXHLevel1X 10 6" xfId="15332"/>
    <cellStyle name="SAPBEXHLevel1X 10_МАРТ" xfId="15333"/>
    <cellStyle name="SAPBEXHLevel1X 11" xfId="15334"/>
    <cellStyle name="SAPBEXHLevel1X 11 2" xfId="15335"/>
    <cellStyle name="SAPBEXHLevel1X 11 2 2" xfId="15336"/>
    <cellStyle name="SAPBEXHLevel1X 11 2 2 2" xfId="15337"/>
    <cellStyle name="SAPBEXHLevel1X 11 2 3" xfId="15338"/>
    <cellStyle name="SAPBEXHLevel1X 11 3" xfId="15339"/>
    <cellStyle name="SAPBEXHLevel1X 11 3 2" xfId="15340"/>
    <cellStyle name="SAPBEXHLevel1X 11 3 2 2" xfId="15341"/>
    <cellStyle name="SAPBEXHLevel1X 11 3 3" xfId="15342"/>
    <cellStyle name="SAPBEXHLevel1X 11 4" xfId="15343"/>
    <cellStyle name="SAPBEXHLevel1X 11 4 2" xfId="15344"/>
    <cellStyle name="SAPBEXHLevel1X 11 4 2 2" xfId="15345"/>
    <cellStyle name="SAPBEXHLevel1X 11 4 3" xfId="15346"/>
    <cellStyle name="SAPBEXHLevel1X 11 5" xfId="15347"/>
    <cellStyle name="SAPBEXHLevel1X 11 5 2" xfId="15348"/>
    <cellStyle name="SAPBEXHLevel1X 11 6" xfId="15349"/>
    <cellStyle name="SAPBEXHLevel1X 12" xfId="15350"/>
    <cellStyle name="SAPBEXHLevel1X 12 2" xfId="15351"/>
    <cellStyle name="SAPBEXHLevel1X 12 2 2" xfId="15352"/>
    <cellStyle name="SAPBEXHLevel1X 12 3" xfId="15353"/>
    <cellStyle name="SAPBEXHLevel1X 13" xfId="15354"/>
    <cellStyle name="SAPBEXHLevel1X 13 2" xfId="15355"/>
    <cellStyle name="SAPBEXHLevel1X 13 2 2" xfId="15356"/>
    <cellStyle name="SAPBEXHLevel1X 13 3" xfId="15357"/>
    <cellStyle name="SAPBEXHLevel1X 14" xfId="15358"/>
    <cellStyle name="SAPBEXHLevel1X 14 2" xfId="15359"/>
    <cellStyle name="SAPBEXHLevel1X 14 2 2" xfId="15360"/>
    <cellStyle name="SAPBEXHLevel1X 14 3" xfId="15361"/>
    <cellStyle name="SAPBEXHLevel1X 15" xfId="15362"/>
    <cellStyle name="SAPBEXHLevel1X 15 2" xfId="15363"/>
    <cellStyle name="SAPBEXHLevel1X 15 2 2" xfId="15364"/>
    <cellStyle name="SAPBEXHLevel1X 15 3" xfId="15365"/>
    <cellStyle name="SAPBEXHLevel1X 16" xfId="15366"/>
    <cellStyle name="SAPBEXHLevel1X 16 2" xfId="15367"/>
    <cellStyle name="SAPBEXHLevel1X 17" xfId="15368"/>
    <cellStyle name="SAPBEXHLevel1X 2" xfId="15369"/>
    <cellStyle name="SAPBEXHLevel1X 2 2" xfId="15370"/>
    <cellStyle name="SAPBEXHLevel1X 2 2 2" xfId="15371"/>
    <cellStyle name="SAPBEXHLevel1X 2 2 2 2" xfId="15372"/>
    <cellStyle name="SAPBEXHLevel1X 2 2 2 2 2" xfId="15373"/>
    <cellStyle name="SAPBEXHLevel1X 2 2 2 2 2 2" xfId="15374"/>
    <cellStyle name="SAPBEXHLevel1X 2 2 2 2 2 2 2" xfId="15375"/>
    <cellStyle name="SAPBEXHLevel1X 2 2 2 2 2 3" xfId="15376"/>
    <cellStyle name="SAPBEXHLevel1X 2 2 2 2 3" xfId="15377"/>
    <cellStyle name="SAPBEXHLevel1X 2 2 2 2 3 2" xfId="15378"/>
    <cellStyle name="SAPBEXHLevel1X 2 2 2 2 3 2 2" xfId="15379"/>
    <cellStyle name="SAPBEXHLevel1X 2 2 2 2 3 3" xfId="15380"/>
    <cellStyle name="SAPBEXHLevel1X 2 2 2 2 4" xfId="15381"/>
    <cellStyle name="SAPBEXHLevel1X 2 2 2 2 4 2" xfId="15382"/>
    <cellStyle name="SAPBEXHLevel1X 2 2 2 2 4 2 2" xfId="15383"/>
    <cellStyle name="SAPBEXHLevel1X 2 2 2 2 4 3" xfId="15384"/>
    <cellStyle name="SAPBEXHLevel1X 2 2 2 2 5" xfId="15385"/>
    <cellStyle name="SAPBEXHLevel1X 2 2 2 2 5 2" xfId="15386"/>
    <cellStyle name="SAPBEXHLevel1X 2 2 2 2 6" xfId="15387"/>
    <cellStyle name="SAPBEXHLevel1X 2 2 2 3" xfId="15388"/>
    <cellStyle name="SAPBEXHLevel1X 2 2 2 3 2" xfId="15389"/>
    <cellStyle name="SAPBEXHLevel1X 2 2 2 3 2 2" xfId="15390"/>
    <cellStyle name="SAPBEXHLevel1X 2 2 2 3 3" xfId="15391"/>
    <cellStyle name="SAPBEXHLevel1X 2 2 2 4" xfId="15392"/>
    <cellStyle name="SAPBEXHLevel1X 2 2 2 4 2" xfId="15393"/>
    <cellStyle name="SAPBEXHLevel1X 2 2 2 4 2 2" xfId="15394"/>
    <cellStyle name="SAPBEXHLevel1X 2 2 2 4 3" xfId="15395"/>
    <cellStyle name="SAPBEXHLevel1X 2 2 2 5" xfId="15396"/>
    <cellStyle name="SAPBEXHLevel1X 2 2 2 5 2" xfId="15397"/>
    <cellStyle name="SAPBEXHLevel1X 2 2 2 6" xfId="15398"/>
    <cellStyle name="SAPBEXHLevel1X 2 2 3" xfId="15399"/>
    <cellStyle name="SAPBEXHLevel1X 2 2 3 2" xfId="15400"/>
    <cellStyle name="SAPBEXHLevel1X 2 2 3 2 2" xfId="15401"/>
    <cellStyle name="SAPBEXHLevel1X 2 2 3 2 2 2" xfId="15402"/>
    <cellStyle name="SAPBEXHLevel1X 2 2 3 2 3" xfId="15403"/>
    <cellStyle name="SAPBEXHLevel1X 2 2 3 3" xfId="15404"/>
    <cellStyle name="SAPBEXHLevel1X 2 2 3 3 2" xfId="15405"/>
    <cellStyle name="SAPBEXHLevel1X 2 2 3 3 2 2" xfId="15406"/>
    <cellStyle name="SAPBEXHLevel1X 2 2 3 3 3" xfId="15407"/>
    <cellStyle name="SAPBEXHLevel1X 2 2 3 4" xfId="15408"/>
    <cellStyle name="SAPBEXHLevel1X 2 2 3 4 2" xfId="15409"/>
    <cellStyle name="SAPBEXHLevel1X 2 2 3 4 2 2" xfId="15410"/>
    <cellStyle name="SAPBEXHLevel1X 2 2 3 4 3" xfId="15411"/>
    <cellStyle name="SAPBEXHLevel1X 2 2 3 5" xfId="15412"/>
    <cellStyle name="SAPBEXHLevel1X 2 2 3 5 2" xfId="15413"/>
    <cellStyle name="SAPBEXHLevel1X 2 2 3 6" xfId="15414"/>
    <cellStyle name="SAPBEXHLevel1X 2 2 4" xfId="15415"/>
    <cellStyle name="SAPBEXHLevel1X 2 2 4 2" xfId="15416"/>
    <cellStyle name="SAPBEXHLevel1X 2 2 4 2 2" xfId="15417"/>
    <cellStyle name="SAPBEXHLevel1X 2 2 4 3" xfId="15418"/>
    <cellStyle name="SAPBEXHLevel1X 2 2 5" xfId="15419"/>
    <cellStyle name="SAPBEXHLevel1X 2 2 5 2" xfId="15420"/>
    <cellStyle name="SAPBEXHLevel1X 2 2 5 2 2" xfId="15421"/>
    <cellStyle name="SAPBEXHLevel1X 2 2 5 3" xfId="15422"/>
    <cellStyle name="SAPBEXHLevel1X 2 2 6" xfId="15423"/>
    <cellStyle name="SAPBEXHLevel1X 2 2 6 2" xfId="15424"/>
    <cellStyle name="SAPBEXHLevel1X 2 2 7" xfId="15425"/>
    <cellStyle name="SAPBEXHLevel1X 2 3" xfId="15426"/>
    <cellStyle name="SAPBEXHLevel1X 2 3 2" xfId="15427"/>
    <cellStyle name="SAPBEXHLevel1X 2 3 2 2" xfId="15428"/>
    <cellStyle name="SAPBEXHLevel1X 2 3 2 2 2" xfId="15429"/>
    <cellStyle name="SAPBEXHLevel1X 2 3 2 2 2 2" xfId="15430"/>
    <cellStyle name="SAPBEXHLevel1X 2 3 2 2 2 2 2" xfId="15431"/>
    <cellStyle name="SAPBEXHLevel1X 2 3 2 2 2 3" xfId="15432"/>
    <cellStyle name="SAPBEXHLevel1X 2 3 2 2 3" xfId="15433"/>
    <cellStyle name="SAPBEXHLevel1X 2 3 2 2 3 2" xfId="15434"/>
    <cellStyle name="SAPBEXHLevel1X 2 3 2 2 3 2 2" xfId="15435"/>
    <cellStyle name="SAPBEXHLevel1X 2 3 2 2 3 3" xfId="15436"/>
    <cellStyle name="SAPBEXHLevel1X 2 3 2 2 4" xfId="15437"/>
    <cellStyle name="SAPBEXHLevel1X 2 3 2 2 4 2" xfId="15438"/>
    <cellStyle name="SAPBEXHLevel1X 2 3 2 2 4 2 2" xfId="15439"/>
    <cellStyle name="SAPBEXHLevel1X 2 3 2 2 4 3" xfId="15440"/>
    <cellStyle name="SAPBEXHLevel1X 2 3 2 2 5" xfId="15441"/>
    <cellStyle name="SAPBEXHLevel1X 2 3 2 2 5 2" xfId="15442"/>
    <cellStyle name="SAPBEXHLevel1X 2 3 2 2 6" xfId="15443"/>
    <cellStyle name="SAPBEXHLevel1X 2 3 2 3" xfId="15444"/>
    <cellStyle name="SAPBEXHLevel1X 2 3 2 3 2" xfId="15445"/>
    <cellStyle name="SAPBEXHLevel1X 2 3 2 3 2 2" xfId="15446"/>
    <cellStyle name="SAPBEXHLevel1X 2 3 2 3 3" xfId="15447"/>
    <cellStyle name="SAPBEXHLevel1X 2 3 2 4" xfId="15448"/>
    <cellStyle name="SAPBEXHLevel1X 2 3 2 4 2" xfId="15449"/>
    <cellStyle name="SAPBEXHLevel1X 2 3 2 4 2 2" xfId="15450"/>
    <cellStyle name="SAPBEXHLevel1X 2 3 2 4 3" xfId="15451"/>
    <cellStyle name="SAPBEXHLevel1X 2 3 2 5" xfId="15452"/>
    <cellStyle name="SAPBEXHLevel1X 2 3 2 5 2" xfId="15453"/>
    <cellStyle name="SAPBEXHLevel1X 2 3 2 6" xfId="15454"/>
    <cellStyle name="SAPBEXHLevel1X 2 3 3" xfId="15455"/>
    <cellStyle name="SAPBEXHLevel1X 2 3 3 2" xfId="15456"/>
    <cellStyle name="SAPBEXHLevel1X 2 3 3 2 2" xfId="15457"/>
    <cellStyle name="SAPBEXHLevel1X 2 3 3 2 2 2" xfId="15458"/>
    <cellStyle name="SAPBEXHLevel1X 2 3 3 2 3" xfId="15459"/>
    <cellStyle name="SAPBEXHLevel1X 2 3 3 3" xfId="15460"/>
    <cellStyle name="SAPBEXHLevel1X 2 3 3 3 2" xfId="15461"/>
    <cellStyle name="SAPBEXHLevel1X 2 3 3 3 2 2" xfId="15462"/>
    <cellStyle name="SAPBEXHLevel1X 2 3 3 3 3" xfId="15463"/>
    <cellStyle name="SAPBEXHLevel1X 2 3 3 4" xfId="15464"/>
    <cellStyle name="SAPBEXHLevel1X 2 3 3 4 2" xfId="15465"/>
    <cellStyle name="SAPBEXHLevel1X 2 3 3 4 2 2" xfId="15466"/>
    <cellStyle name="SAPBEXHLevel1X 2 3 3 4 3" xfId="15467"/>
    <cellStyle name="SAPBEXHLevel1X 2 3 3 5" xfId="15468"/>
    <cellStyle name="SAPBEXHLevel1X 2 3 3 5 2" xfId="15469"/>
    <cellStyle name="SAPBEXHLevel1X 2 3 3 6" xfId="15470"/>
    <cellStyle name="SAPBEXHLevel1X 2 3 4" xfId="15471"/>
    <cellStyle name="SAPBEXHLevel1X 2 3 4 2" xfId="15472"/>
    <cellStyle name="SAPBEXHLevel1X 2 3 4 2 2" xfId="15473"/>
    <cellStyle name="SAPBEXHLevel1X 2 3 4 3" xfId="15474"/>
    <cellStyle name="SAPBEXHLevel1X 2 3 5" xfId="15475"/>
    <cellStyle name="SAPBEXHLevel1X 2 3 5 2" xfId="15476"/>
    <cellStyle name="SAPBEXHLevel1X 2 3 5 2 2" xfId="15477"/>
    <cellStyle name="SAPBEXHLevel1X 2 3 5 3" xfId="15478"/>
    <cellStyle name="SAPBEXHLevel1X 2 3 6" xfId="15479"/>
    <cellStyle name="SAPBEXHLevel1X 2 3 6 2" xfId="15480"/>
    <cellStyle name="SAPBEXHLevel1X 2 3 7" xfId="15481"/>
    <cellStyle name="SAPBEXHLevel1X 2 4" xfId="15482"/>
    <cellStyle name="SAPBEXHLevel1X 2 4 2" xfId="15483"/>
    <cellStyle name="SAPBEXHLevel1X 2 4 2 2" xfId="15484"/>
    <cellStyle name="SAPBEXHLevel1X 2 4 2 2 2" xfId="15485"/>
    <cellStyle name="SAPBEXHLevel1X 2 4 2 3" xfId="15486"/>
    <cellStyle name="SAPBEXHLevel1X 2 4 3" xfId="15487"/>
    <cellStyle name="SAPBEXHLevel1X 2 4 3 2" xfId="15488"/>
    <cellStyle name="SAPBEXHLevel1X 2 4 3 2 2" xfId="15489"/>
    <cellStyle name="SAPBEXHLevel1X 2 4 3 3" xfId="15490"/>
    <cellStyle name="SAPBEXHLevel1X 2 4 4" xfId="15491"/>
    <cellStyle name="SAPBEXHLevel1X 2 4 4 2" xfId="15492"/>
    <cellStyle name="SAPBEXHLevel1X 2 4 4 2 2" xfId="15493"/>
    <cellStyle name="SAPBEXHLevel1X 2 4 4 3" xfId="15494"/>
    <cellStyle name="SAPBEXHLevel1X 2 4 5" xfId="15495"/>
    <cellStyle name="SAPBEXHLevel1X 2 4 5 2" xfId="15496"/>
    <cellStyle name="SAPBEXHLevel1X 2 4 6" xfId="15497"/>
    <cellStyle name="SAPBEXHLevel1X 2 5" xfId="15498"/>
    <cellStyle name="SAPBEXHLevel1X 2 5 2" xfId="15499"/>
    <cellStyle name="SAPBEXHLevel1X 2 5 2 2" xfId="15500"/>
    <cellStyle name="SAPBEXHLevel1X 2 5 3" xfId="15501"/>
    <cellStyle name="SAPBEXHLevel1X 2 6" xfId="15502"/>
    <cellStyle name="SAPBEXHLevel1X 2 6 2" xfId="15503"/>
    <cellStyle name="SAPBEXHLevel1X 2 6 2 2" xfId="15504"/>
    <cellStyle name="SAPBEXHLevel1X 2 6 3" xfId="15505"/>
    <cellStyle name="SAPBEXHLevel1X 2 7" xfId="15506"/>
    <cellStyle name="SAPBEXHLevel1X 2 7 2" xfId="15507"/>
    <cellStyle name="SAPBEXHLevel1X 2 7 2 2" xfId="15508"/>
    <cellStyle name="SAPBEXHLevel1X 2 7 3" xfId="15509"/>
    <cellStyle name="SAPBEXHLevel1X 2 8" xfId="15510"/>
    <cellStyle name="SAPBEXHLevel1X 2 8 2" xfId="15511"/>
    <cellStyle name="SAPBEXHLevel1X 2 9" xfId="15512"/>
    <cellStyle name="SAPBEXHLevel1X 2_МАРТ" xfId="15513"/>
    <cellStyle name="SAPBEXHLevel1X 3" xfId="15514"/>
    <cellStyle name="SAPBEXHLevel1X 3 2" xfId="15515"/>
    <cellStyle name="SAPBEXHLevel1X 3 2 2" xfId="15516"/>
    <cellStyle name="SAPBEXHLevel1X 3 2 2 2" xfId="15517"/>
    <cellStyle name="SAPBEXHLevel1X 3 2 2 2 2" xfId="15518"/>
    <cellStyle name="SAPBEXHLevel1X 3 2 2 2 2 2" xfId="15519"/>
    <cellStyle name="SAPBEXHLevel1X 3 2 2 2 2 2 2" xfId="15520"/>
    <cellStyle name="SAPBEXHLevel1X 3 2 2 2 2 3" xfId="15521"/>
    <cellStyle name="SAPBEXHLevel1X 3 2 2 2 3" xfId="15522"/>
    <cellStyle name="SAPBEXHLevel1X 3 2 2 2 3 2" xfId="15523"/>
    <cellStyle name="SAPBEXHLevel1X 3 2 2 2 3 2 2" xfId="15524"/>
    <cellStyle name="SAPBEXHLevel1X 3 2 2 2 3 3" xfId="15525"/>
    <cellStyle name="SAPBEXHLevel1X 3 2 2 2 4" xfId="15526"/>
    <cellStyle name="SAPBEXHLevel1X 3 2 2 2 4 2" xfId="15527"/>
    <cellStyle name="SAPBEXHLevel1X 3 2 2 2 4 2 2" xfId="15528"/>
    <cellStyle name="SAPBEXHLevel1X 3 2 2 2 4 3" xfId="15529"/>
    <cellStyle name="SAPBEXHLevel1X 3 2 2 2 5" xfId="15530"/>
    <cellStyle name="SAPBEXHLevel1X 3 2 2 2 5 2" xfId="15531"/>
    <cellStyle name="SAPBEXHLevel1X 3 2 2 2 6" xfId="15532"/>
    <cellStyle name="SAPBEXHLevel1X 3 2 2 3" xfId="15533"/>
    <cellStyle name="SAPBEXHLevel1X 3 2 2 3 2" xfId="15534"/>
    <cellStyle name="SAPBEXHLevel1X 3 2 2 3 2 2" xfId="15535"/>
    <cellStyle name="SAPBEXHLevel1X 3 2 2 3 3" xfId="15536"/>
    <cellStyle name="SAPBEXHLevel1X 3 2 2 4" xfId="15537"/>
    <cellStyle name="SAPBEXHLevel1X 3 2 2 4 2" xfId="15538"/>
    <cellStyle name="SAPBEXHLevel1X 3 2 2 4 2 2" xfId="15539"/>
    <cellStyle name="SAPBEXHLevel1X 3 2 2 4 3" xfId="15540"/>
    <cellStyle name="SAPBEXHLevel1X 3 2 2 5" xfId="15541"/>
    <cellStyle name="SAPBEXHLevel1X 3 2 2 5 2" xfId="15542"/>
    <cellStyle name="SAPBEXHLevel1X 3 2 2 6" xfId="15543"/>
    <cellStyle name="SAPBEXHLevel1X 3 2 3" xfId="15544"/>
    <cellStyle name="SAPBEXHLevel1X 3 2 3 2" xfId="15545"/>
    <cellStyle name="SAPBEXHLevel1X 3 2 3 2 2" xfId="15546"/>
    <cellStyle name="SAPBEXHLevel1X 3 2 3 2 2 2" xfId="15547"/>
    <cellStyle name="SAPBEXHLevel1X 3 2 3 2 3" xfId="15548"/>
    <cellStyle name="SAPBEXHLevel1X 3 2 3 3" xfId="15549"/>
    <cellStyle name="SAPBEXHLevel1X 3 2 3 3 2" xfId="15550"/>
    <cellStyle name="SAPBEXHLevel1X 3 2 3 3 2 2" xfId="15551"/>
    <cellStyle name="SAPBEXHLevel1X 3 2 3 3 3" xfId="15552"/>
    <cellStyle name="SAPBEXHLevel1X 3 2 3 4" xfId="15553"/>
    <cellStyle name="SAPBEXHLevel1X 3 2 3 4 2" xfId="15554"/>
    <cellStyle name="SAPBEXHLevel1X 3 2 3 4 2 2" xfId="15555"/>
    <cellStyle name="SAPBEXHLevel1X 3 2 3 4 3" xfId="15556"/>
    <cellStyle name="SAPBEXHLevel1X 3 2 3 5" xfId="15557"/>
    <cellStyle name="SAPBEXHLevel1X 3 2 3 5 2" xfId="15558"/>
    <cellStyle name="SAPBEXHLevel1X 3 2 3 6" xfId="15559"/>
    <cellStyle name="SAPBEXHLevel1X 3 2 4" xfId="15560"/>
    <cellStyle name="SAPBEXHLevel1X 3 2 4 2" xfId="15561"/>
    <cellStyle name="SAPBEXHLevel1X 3 2 4 2 2" xfId="15562"/>
    <cellStyle name="SAPBEXHLevel1X 3 2 4 3" xfId="15563"/>
    <cellStyle name="SAPBEXHLevel1X 3 2 5" xfId="15564"/>
    <cellStyle name="SAPBEXHLevel1X 3 2 5 2" xfId="15565"/>
    <cellStyle name="SAPBEXHLevel1X 3 2 5 2 2" xfId="15566"/>
    <cellStyle name="SAPBEXHLevel1X 3 2 5 3" xfId="15567"/>
    <cellStyle name="SAPBEXHLevel1X 3 2 6" xfId="15568"/>
    <cellStyle name="SAPBEXHLevel1X 3 2 6 2" xfId="15569"/>
    <cellStyle name="SAPBEXHLevel1X 3 2 7" xfId="15570"/>
    <cellStyle name="SAPBEXHLevel1X 3 3" xfId="15571"/>
    <cellStyle name="SAPBEXHLevel1X 3 3 2" xfId="15572"/>
    <cellStyle name="SAPBEXHLevel1X 3 3 2 2" xfId="15573"/>
    <cellStyle name="SAPBEXHLevel1X 3 3 2 2 2" xfId="15574"/>
    <cellStyle name="SAPBEXHLevel1X 3 3 2 3" xfId="15575"/>
    <cellStyle name="SAPBEXHLevel1X 3 3 3" xfId="15576"/>
    <cellStyle name="SAPBEXHLevel1X 3 3 3 2" xfId="15577"/>
    <cellStyle name="SAPBEXHLevel1X 3 3 3 2 2" xfId="15578"/>
    <cellStyle name="SAPBEXHLevel1X 3 3 3 3" xfId="15579"/>
    <cellStyle name="SAPBEXHLevel1X 3 3 4" xfId="15580"/>
    <cellStyle name="SAPBEXHLevel1X 3 3 4 2" xfId="15581"/>
    <cellStyle name="SAPBEXHLevel1X 3 3 4 2 2" xfId="15582"/>
    <cellStyle name="SAPBEXHLevel1X 3 3 4 3" xfId="15583"/>
    <cellStyle name="SAPBEXHLevel1X 3 3 5" xfId="15584"/>
    <cellStyle name="SAPBEXHLevel1X 3 3 5 2" xfId="15585"/>
    <cellStyle name="SAPBEXHLevel1X 3 3 6" xfId="15586"/>
    <cellStyle name="SAPBEXHLevel1X 3 4" xfId="15587"/>
    <cellStyle name="SAPBEXHLevel1X 3 4 2" xfId="15588"/>
    <cellStyle name="SAPBEXHLevel1X 3 4 2 2" xfId="15589"/>
    <cellStyle name="SAPBEXHLevel1X 3 4 3" xfId="15590"/>
    <cellStyle name="SAPBEXHLevel1X 3 5" xfId="15591"/>
    <cellStyle name="SAPBEXHLevel1X 3 5 2" xfId="15592"/>
    <cellStyle name="SAPBEXHLevel1X 3 5 2 2" xfId="15593"/>
    <cellStyle name="SAPBEXHLevel1X 3 5 3" xfId="15594"/>
    <cellStyle name="SAPBEXHLevel1X 3 6" xfId="15595"/>
    <cellStyle name="SAPBEXHLevel1X 3 6 2" xfId="15596"/>
    <cellStyle name="SAPBEXHLevel1X 3 6 2 2" xfId="15597"/>
    <cellStyle name="SAPBEXHLevel1X 3 6 3" xfId="15598"/>
    <cellStyle name="SAPBEXHLevel1X 3 7" xfId="15599"/>
    <cellStyle name="SAPBEXHLevel1X 3 7 2" xfId="15600"/>
    <cellStyle name="SAPBEXHLevel1X 3 8" xfId="15601"/>
    <cellStyle name="SAPBEXHLevel1X 3_МАРТ" xfId="15602"/>
    <cellStyle name="SAPBEXHLevel1X 4" xfId="15603"/>
    <cellStyle name="SAPBEXHLevel1X 4 2" xfId="15604"/>
    <cellStyle name="SAPBEXHLevel1X 4 2 2" xfId="15605"/>
    <cellStyle name="SAPBEXHLevel1X 4 2 2 2" xfId="15606"/>
    <cellStyle name="SAPBEXHLevel1X 4 2 2 2 2" xfId="15607"/>
    <cellStyle name="SAPBEXHLevel1X 4 2 2 2 2 2" xfId="15608"/>
    <cellStyle name="SAPBEXHLevel1X 4 2 2 2 3" xfId="15609"/>
    <cellStyle name="SAPBEXHLevel1X 4 2 2 3" xfId="15610"/>
    <cellStyle name="SAPBEXHLevel1X 4 2 2 3 2" xfId="15611"/>
    <cellStyle name="SAPBEXHLevel1X 4 2 2 3 2 2" xfId="15612"/>
    <cellStyle name="SAPBEXHLevel1X 4 2 2 3 3" xfId="15613"/>
    <cellStyle name="SAPBEXHLevel1X 4 2 2 4" xfId="15614"/>
    <cellStyle name="SAPBEXHLevel1X 4 2 2 4 2" xfId="15615"/>
    <cellStyle name="SAPBEXHLevel1X 4 2 2 4 2 2" xfId="15616"/>
    <cellStyle name="SAPBEXHLevel1X 4 2 2 4 3" xfId="15617"/>
    <cellStyle name="SAPBEXHLevel1X 4 2 2 5" xfId="15618"/>
    <cellStyle name="SAPBEXHLevel1X 4 2 2 5 2" xfId="15619"/>
    <cellStyle name="SAPBEXHLevel1X 4 2 2 6" xfId="15620"/>
    <cellStyle name="SAPBEXHLevel1X 4 2 3" xfId="15621"/>
    <cellStyle name="SAPBEXHLevel1X 4 2 3 2" xfId="15622"/>
    <cellStyle name="SAPBEXHLevel1X 4 2 3 2 2" xfId="15623"/>
    <cellStyle name="SAPBEXHLevel1X 4 2 3 3" xfId="15624"/>
    <cellStyle name="SAPBEXHLevel1X 4 2 4" xfId="15625"/>
    <cellStyle name="SAPBEXHLevel1X 4 2 4 2" xfId="15626"/>
    <cellStyle name="SAPBEXHLevel1X 4 2 4 2 2" xfId="15627"/>
    <cellStyle name="SAPBEXHLevel1X 4 2 4 3" xfId="15628"/>
    <cellStyle name="SAPBEXHLevel1X 4 2 5" xfId="15629"/>
    <cellStyle name="SAPBEXHLevel1X 4 2 5 2" xfId="15630"/>
    <cellStyle name="SAPBEXHLevel1X 4 2 6" xfId="15631"/>
    <cellStyle name="SAPBEXHLevel1X 4 3" xfId="15632"/>
    <cellStyle name="SAPBEXHLevel1X 4 3 2" xfId="15633"/>
    <cellStyle name="SAPBEXHLevel1X 4 3 2 2" xfId="15634"/>
    <cellStyle name="SAPBEXHLevel1X 4 3 2 2 2" xfId="15635"/>
    <cellStyle name="SAPBEXHLevel1X 4 3 2 3" xfId="15636"/>
    <cellStyle name="SAPBEXHLevel1X 4 3 3" xfId="15637"/>
    <cellStyle name="SAPBEXHLevel1X 4 3 3 2" xfId="15638"/>
    <cellStyle name="SAPBEXHLevel1X 4 3 3 2 2" xfId="15639"/>
    <cellStyle name="SAPBEXHLevel1X 4 3 3 3" xfId="15640"/>
    <cellStyle name="SAPBEXHLevel1X 4 3 4" xfId="15641"/>
    <cellStyle name="SAPBEXHLevel1X 4 3 4 2" xfId="15642"/>
    <cellStyle name="SAPBEXHLevel1X 4 3 4 2 2" xfId="15643"/>
    <cellStyle name="SAPBEXHLevel1X 4 3 4 3" xfId="15644"/>
    <cellStyle name="SAPBEXHLevel1X 4 3 5" xfId="15645"/>
    <cellStyle name="SAPBEXHLevel1X 4 3 5 2" xfId="15646"/>
    <cellStyle name="SAPBEXHLevel1X 4 3 6" xfId="15647"/>
    <cellStyle name="SAPBEXHLevel1X 4 4" xfId="15648"/>
    <cellStyle name="SAPBEXHLevel1X 4 4 2" xfId="15649"/>
    <cellStyle name="SAPBEXHLevel1X 4 4 2 2" xfId="15650"/>
    <cellStyle name="SAPBEXHLevel1X 4 4 3" xfId="15651"/>
    <cellStyle name="SAPBEXHLevel1X 4 5" xfId="15652"/>
    <cellStyle name="SAPBEXHLevel1X 4 5 2" xfId="15653"/>
    <cellStyle name="SAPBEXHLevel1X 4 5 2 2" xfId="15654"/>
    <cellStyle name="SAPBEXHLevel1X 4 5 3" xfId="15655"/>
    <cellStyle name="SAPBEXHLevel1X 4 6" xfId="15656"/>
    <cellStyle name="SAPBEXHLevel1X 4 6 2" xfId="15657"/>
    <cellStyle name="SAPBEXHLevel1X 4 6 2 2" xfId="15658"/>
    <cellStyle name="SAPBEXHLevel1X 4 6 3" xfId="15659"/>
    <cellStyle name="SAPBEXHLevel1X 4 7" xfId="15660"/>
    <cellStyle name="SAPBEXHLevel1X 4 7 2" xfId="15661"/>
    <cellStyle name="SAPBEXHLevel1X 4 8" xfId="15662"/>
    <cellStyle name="SAPBEXHLevel1X 4_МАРТ" xfId="15663"/>
    <cellStyle name="SAPBEXHLevel1X 5" xfId="15664"/>
    <cellStyle name="SAPBEXHLevel1X 5 2" xfId="15665"/>
    <cellStyle name="SAPBEXHLevel1X 5 2 2" xfId="15666"/>
    <cellStyle name="SAPBEXHLevel1X 5 2 2 2" xfId="15667"/>
    <cellStyle name="SAPBEXHLevel1X 5 2 2 2 2" xfId="15668"/>
    <cellStyle name="SAPBEXHLevel1X 5 2 2 2 2 2" xfId="15669"/>
    <cellStyle name="SAPBEXHLevel1X 5 2 2 2 3" xfId="15670"/>
    <cellStyle name="SAPBEXHLevel1X 5 2 2 3" xfId="15671"/>
    <cellStyle name="SAPBEXHLevel1X 5 2 2 3 2" xfId="15672"/>
    <cellStyle name="SAPBEXHLevel1X 5 2 2 3 2 2" xfId="15673"/>
    <cellStyle name="SAPBEXHLevel1X 5 2 2 3 3" xfId="15674"/>
    <cellStyle name="SAPBEXHLevel1X 5 2 2 4" xfId="15675"/>
    <cellStyle name="SAPBEXHLevel1X 5 2 2 4 2" xfId="15676"/>
    <cellStyle name="SAPBEXHLevel1X 5 2 2 4 2 2" xfId="15677"/>
    <cellStyle name="SAPBEXHLevel1X 5 2 2 4 3" xfId="15678"/>
    <cellStyle name="SAPBEXHLevel1X 5 2 2 5" xfId="15679"/>
    <cellStyle name="SAPBEXHLevel1X 5 2 2 5 2" xfId="15680"/>
    <cellStyle name="SAPBEXHLevel1X 5 2 2 6" xfId="15681"/>
    <cellStyle name="SAPBEXHLevel1X 5 2 3" xfId="15682"/>
    <cellStyle name="SAPBEXHLevel1X 5 2 3 2" xfId="15683"/>
    <cellStyle name="SAPBEXHLevel1X 5 2 3 2 2" xfId="15684"/>
    <cellStyle name="SAPBEXHLevel1X 5 2 3 3" xfId="15685"/>
    <cellStyle name="SAPBEXHLevel1X 5 2 4" xfId="15686"/>
    <cellStyle name="SAPBEXHLevel1X 5 2 4 2" xfId="15687"/>
    <cellStyle name="SAPBEXHLevel1X 5 2 4 2 2" xfId="15688"/>
    <cellStyle name="SAPBEXHLevel1X 5 2 4 3" xfId="15689"/>
    <cellStyle name="SAPBEXHLevel1X 5 2 5" xfId="15690"/>
    <cellStyle name="SAPBEXHLevel1X 5 2 5 2" xfId="15691"/>
    <cellStyle name="SAPBEXHLevel1X 5 2 6" xfId="15692"/>
    <cellStyle name="SAPBEXHLevel1X 5 3" xfId="15693"/>
    <cellStyle name="SAPBEXHLevel1X 5 3 2" xfId="15694"/>
    <cellStyle name="SAPBEXHLevel1X 5 3 2 2" xfId="15695"/>
    <cellStyle name="SAPBEXHLevel1X 5 3 2 2 2" xfId="15696"/>
    <cellStyle name="SAPBEXHLevel1X 5 3 2 3" xfId="15697"/>
    <cellStyle name="SAPBEXHLevel1X 5 3 3" xfId="15698"/>
    <cellStyle name="SAPBEXHLevel1X 5 3 3 2" xfId="15699"/>
    <cellStyle name="SAPBEXHLevel1X 5 3 3 2 2" xfId="15700"/>
    <cellStyle name="SAPBEXHLevel1X 5 3 3 3" xfId="15701"/>
    <cellStyle name="SAPBEXHLevel1X 5 3 4" xfId="15702"/>
    <cellStyle name="SAPBEXHLevel1X 5 3 4 2" xfId="15703"/>
    <cellStyle name="SAPBEXHLevel1X 5 3 4 2 2" xfId="15704"/>
    <cellStyle name="SAPBEXHLevel1X 5 3 4 3" xfId="15705"/>
    <cellStyle name="SAPBEXHLevel1X 5 3 5" xfId="15706"/>
    <cellStyle name="SAPBEXHLevel1X 5 3 5 2" xfId="15707"/>
    <cellStyle name="SAPBEXHLevel1X 5 3 6" xfId="15708"/>
    <cellStyle name="SAPBEXHLevel1X 5 4" xfId="15709"/>
    <cellStyle name="SAPBEXHLevel1X 5 4 2" xfId="15710"/>
    <cellStyle name="SAPBEXHLevel1X 5 4 2 2" xfId="15711"/>
    <cellStyle name="SAPBEXHLevel1X 5 4 3" xfId="15712"/>
    <cellStyle name="SAPBEXHLevel1X 5 5" xfId="15713"/>
    <cellStyle name="SAPBEXHLevel1X 5 5 2" xfId="15714"/>
    <cellStyle name="SAPBEXHLevel1X 5 5 2 2" xfId="15715"/>
    <cellStyle name="SAPBEXHLevel1X 5 5 3" xfId="15716"/>
    <cellStyle name="SAPBEXHLevel1X 5 6" xfId="15717"/>
    <cellStyle name="SAPBEXHLevel1X 5 6 2" xfId="15718"/>
    <cellStyle name="SAPBEXHLevel1X 5 7" xfId="15719"/>
    <cellStyle name="SAPBEXHLevel1X 5_МАРТ" xfId="15720"/>
    <cellStyle name="SAPBEXHLevel1X 6" xfId="15721"/>
    <cellStyle name="SAPBEXHLevel1X 6 2" xfId="15722"/>
    <cellStyle name="SAPBEXHLevel1X 6 2 2" xfId="15723"/>
    <cellStyle name="SAPBEXHLevel1X 6 2 2 2" xfId="15724"/>
    <cellStyle name="SAPBEXHLevel1X 6 2 2 2 2" xfId="15725"/>
    <cellStyle name="SAPBEXHLevel1X 6 2 2 2 2 2" xfId="15726"/>
    <cellStyle name="SAPBEXHLevel1X 6 2 2 2 3" xfId="15727"/>
    <cellStyle name="SAPBEXHLevel1X 6 2 2 3" xfId="15728"/>
    <cellStyle name="SAPBEXHLevel1X 6 2 2 3 2" xfId="15729"/>
    <cellStyle name="SAPBEXHLevel1X 6 2 2 3 2 2" xfId="15730"/>
    <cellStyle name="SAPBEXHLevel1X 6 2 2 3 3" xfId="15731"/>
    <cellStyle name="SAPBEXHLevel1X 6 2 2 4" xfId="15732"/>
    <cellStyle name="SAPBEXHLevel1X 6 2 2 4 2" xfId="15733"/>
    <cellStyle name="SAPBEXHLevel1X 6 2 2 4 2 2" xfId="15734"/>
    <cellStyle name="SAPBEXHLevel1X 6 2 2 4 3" xfId="15735"/>
    <cellStyle name="SAPBEXHLevel1X 6 2 2 5" xfId="15736"/>
    <cellStyle name="SAPBEXHLevel1X 6 2 2 5 2" xfId="15737"/>
    <cellStyle name="SAPBEXHLevel1X 6 2 2 6" xfId="15738"/>
    <cellStyle name="SAPBEXHLevel1X 6 2 3" xfId="15739"/>
    <cellStyle name="SAPBEXHLevel1X 6 2 3 2" xfId="15740"/>
    <cellStyle name="SAPBEXHLevel1X 6 2 3 2 2" xfId="15741"/>
    <cellStyle name="SAPBEXHLevel1X 6 2 3 3" xfId="15742"/>
    <cellStyle name="SAPBEXHLevel1X 6 2 4" xfId="15743"/>
    <cellStyle name="SAPBEXHLevel1X 6 2 4 2" xfId="15744"/>
    <cellStyle name="SAPBEXHLevel1X 6 2 4 2 2" xfId="15745"/>
    <cellStyle name="SAPBEXHLevel1X 6 2 4 3" xfId="15746"/>
    <cellStyle name="SAPBEXHLevel1X 6 2 5" xfId="15747"/>
    <cellStyle name="SAPBEXHLevel1X 6 2 5 2" xfId="15748"/>
    <cellStyle name="SAPBEXHLevel1X 6 2 6" xfId="15749"/>
    <cellStyle name="SAPBEXHLevel1X 6 3" xfId="15750"/>
    <cellStyle name="SAPBEXHLevel1X 6 3 2" xfId="15751"/>
    <cellStyle name="SAPBEXHLevel1X 6 3 2 2" xfId="15752"/>
    <cellStyle name="SAPBEXHLevel1X 6 3 2 2 2" xfId="15753"/>
    <cellStyle name="SAPBEXHLevel1X 6 3 2 3" xfId="15754"/>
    <cellStyle name="SAPBEXHLevel1X 6 3 3" xfId="15755"/>
    <cellStyle name="SAPBEXHLevel1X 6 3 3 2" xfId="15756"/>
    <cellStyle name="SAPBEXHLevel1X 6 3 3 2 2" xfId="15757"/>
    <cellStyle name="SAPBEXHLevel1X 6 3 3 3" xfId="15758"/>
    <cellStyle name="SAPBEXHLevel1X 6 3 4" xfId="15759"/>
    <cellStyle name="SAPBEXHLevel1X 6 3 4 2" xfId="15760"/>
    <cellStyle name="SAPBEXHLevel1X 6 3 4 2 2" xfId="15761"/>
    <cellStyle name="SAPBEXHLevel1X 6 3 4 3" xfId="15762"/>
    <cellStyle name="SAPBEXHLevel1X 6 3 5" xfId="15763"/>
    <cellStyle name="SAPBEXHLevel1X 6 3 5 2" xfId="15764"/>
    <cellStyle name="SAPBEXHLevel1X 6 3 6" xfId="15765"/>
    <cellStyle name="SAPBEXHLevel1X 6 4" xfId="15766"/>
    <cellStyle name="SAPBEXHLevel1X 6 4 2" xfId="15767"/>
    <cellStyle name="SAPBEXHLevel1X 6 4 2 2" xfId="15768"/>
    <cellStyle name="SAPBEXHLevel1X 6 4 3" xfId="15769"/>
    <cellStyle name="SAPBEXHLevel1X 6 5" xfId="15770"/>
    <cellStyle name="SAPBEXHLevel1X 6 5 2" xfId="15771"/>
    <cellStyle name="SAPBEXHLevel1X 6 5 2 2" xfId="15772"/>
    <cellStyle name="SAPBEXHLevel1X 6 5 3" xfId="15773"/>
    <cellStyle name="SAPBEXHLevel1X 6 6" xfId="15774"/>
    <cellStyle name="SAPBEXHLevel1X 6 6 2" xfId="15775"/>
    <cellStyle name="SAPBEXHLevel1X 6 7" xfId="15776"/>
    <cellStyle name="SAPBEXHLevel1X 6_МАРТ" xfId="15777"/>
    <cellStyle name="SAPBEXHLevel1X 7" xfId="15778"/>
    <cellStyle name="SAPBEXHLevel1X 7 2" xfId="15779"/>
    <cellStyle name="SAPBEXHLevel1X 7 2 2" xfId="15780"/>
    <cellStyle name="SAPBEXHLevel1X 7 2 2 2" xfId="15781"/>
    <cellStyle name="SAPBEXHLevel1X 7 2 2 2 2" xfId="15782"/>
    <cellStyle name="SAPBEXHLevel1X 7 2 2 2 2 2" xfId="15783"/>
    <cellStyle name="SAPBEXHLevel1X 7 2 2 2 3" xfId="15784"/>
    <cellStyle name="SAPBEXHLevel1X 7 2 2 3" xfId="15785"/>
    <cellStyle name="SAPBEXHLevel1X 7 2 2 3 2" xfId="15786"/>
    <cellStyle name="SAPBEXHLevel1X 7 2 2 3 2 2" xfId="15787"/>
    <cellStyle name="SAPBEXHLevel1X 7 2 2 3 3" xfId="15788"/>
    <cellStyle name="SAPBEXHLevel1X 7 2 2 4" xfId="15789"/>
    <cellStyle name="SAPBEXHLevel1X 7 2 2 4 2" xfId="15790"/>
    <cellStyle name="SAPBEXHLevel1X 7 2 2 4 2 2" xfId="15791"/>
    <cellStyle name="SAPBEXHLevel1X 7 2 2 4 3" xfId="15792"/>
    <cellStyle name="SAPBEXHLevel1X 7 2 2 5" xfId="15793"/>
    <cellStyle name="SAPBEXHLevel1X 7 2 2 5 2" xfId="15794"/>
    <cellStyle name="SAPBEXHLevel1X 7 2 2 6" xfId="15795"/>
    <cellStyle name="SAPBEXHLevel1X 7 2 3" xfId="15796"/>
    <cellStyle name="SAPBEXHLevel1X 7 2 3 2" xfId="15797"/>
    <cellStyle name="SAPBEXHLevel1X 7 2 3 2 2" xfId="15798"/>
    <cellStyle name="SAPBEXHLevel1X 7 2 3 3" xfId="15799"/>
    <cellStyle name="SAPBEXHLevel1X 7 2 4" xfId="15800"/>
    <cellStyle name="SAPBEXHLevel1X 7 2 4 2" xfId="15801"/>
    <cellStyle name="SAPBEXHLevel1X 7 2 4 2 2" xfId="15802"/>
    <cellStyle name="SAPBEXHLevel1X 7 2 4 3" xfId="15803"/>
    <cellStyle name="SAPBEXHLevel1X 7 2 5" xfId="15804"/>
    <cellStyle name="SAPBEXHLevel1X 7 2 5 2" xfId="15805"/>
    <cellStyle name="SAPBEXHLevel1X 7 2 6" xfId="15806"/>
    <cellStyle name="SAPBEXHLevel1X 7 3" xfId="15807"/>
    <cellStyle name="SAPBEXHLevel1X 7 3 2" xfId="15808"/>
    <cellStyle name="SAPBEXHLevel1X 7 3 2 2" xfId="15809"/>
    <cellStyle name="SAPBEXHLevel1X 7 3 2 2 2" xfId="15810"/>
    <cellStyle name="SAPBEXHLevel1X 7 3 2 3" xfId="15811"/>
    <cellStyle name="SAPBEXHLevel1X 7 3 3" xfId="15812"/>
    <cellStyle name="SAPBEXHLevel1X 7 3 3 2" xfId="15813"/>
    <cellStyle name="SAPBEXHLevel1X 7 3 3 2 2" xfId="15814"/>
    <cellStyle name="SAPBEXHLevel1X 7 3 3 3" xfId="15815"/>
    <cellStyle name="SAPBEXHLevel1X 7 3 4" xfId="15816"/>
    <cellStyle name="SAPBEXHLevel1X 7 3 4 2" xfId="15817"/>
    <cellStyle name="SAPBEXHLevel1X 7 3 4 2 2" xfId="15818"/>
    <cellStyle name="SAPBEXHLevel1X 7 3 4 3" xfId="15819"/>
    <cellStyle name="SAPBEXHLevel1X 7 3 5" xfId="15820"/>
    <cellStyle name="SAPBEXHLevel1X 7 3 5 2" xfId="15821"/>
    <cellStyle name="SAPBEXHLevel1X 7 3 6" xfId="15822"/>
    <cellStyle name="SAPBEXHLevel1X 7 4" xfId="15823"/>
    <cellStyle name="SAPBEXHLevel1X 7 4 2" xfId="15824"/>
    <cellStyle name="SAPBEXHLevel1X 7 4 2 2" xfId="15825"/>
    <cellStyle name="SAPBEXHLevel1X 7 4 3" xfId="15826"/>
    <cellStyle name="SAPBEXHLevel1X 7 5" xfId="15827"/>
    <cellStyle name="SAPBEXHLevel1X 7 5 2" xfId="15828"/>
    <cellStyle name="SAPBEXHLevel1X 7 5 2 2" xfId="15829"/>
    <cellStyle name="SAPBEXHLevel1X 7 5 3" xfId="15830"/>
    <cellStyle name="SAPBEXHLevel1X 7 6" xfId="15831"/>
    <cellStyle name="SAPBEXHLevel1X 7 6 2" xfId="15832"/>
    <cellStyle name="SAPBEXHLevel1X 7 7" xfId="15833"/>
    <cellStyle name="SAPBEXHLevel1X 7_МАРТ" xfId="15834"/>
    <cellStyle name="SAPBEXHLevel1X 8" xfId="15835"/>
    <cellStyle name="SAPBEXHLevel1X 8 2" xfId="15836"/>
    <cellStyle name="SAPBEXHLevel1X 8 2 2" xfId="15837"/>
    <cellStyle name="SAPBEXHLevel1X 8 2 2 2" xfId="15838"/>
    <cellStyle name="SAPBEXHLevel1X 8 2 2 2 2" xfId="15839"/>
    <cellStyle name="SAPBEXHLevel1X 8 2 2 2 2 2" xfId="15840"/>
    <cellStyle name="SAPBEXHLevel1X 8 2 2 2 3" xfId="15841"/>
    <cellStyle name="SAPBEXHLevel1X 8 2 2 3" xfId="15842"/>
    <cellStyle name="SAPBEXHLevel1X 8 2 2 3 2" xfId="15843"/>
    <cellStyle name="SAPBEXHLevel1X 8 2 2 3 2 2" xfId="15844"/>
    <cellStyle name="SAPBEXHLevel1X 8 2 2 3 3" xfId="15845"/>
    <cellStyle name="SAPBEXHLevel1X 8 2 2 4" xfId="15846"/>
    <cellStyle name="SAPBEXHLevel1X 8 2 2 4 2" xfId="15847"/>
    <cellStyle name="SAPBEXHLevel1X 8 2 2 4 2 2" xfId="15848"/>
    <cellStyle name="SAPBEXHLevel1X 8 2 2 4 3" xfId="15849"/>
    <cellStyle name="SAPBEXHLevel1X 8 2 2 5" xfId="15850"/>
    <cellStyle name="SAPBEXHLevel1X 8 2 2 5 2" xfId="15851"/>
    <cellStyle name="SAPBEXHLevel1X 8 2 2 6" xfId="15852"/>
    <cellStyle name="SAPBEXHLevel1X 8 2 3" xfId="15853"/>
    <cellStyle name="SAPBEXHLevel1X 8 2 3 2" xfId="15854"/>
    <cellStyle name="SAPBEXHLevel1X 8 2 3 2 2" xfId="15855"/>
    <cellStyle name="SAPBEXHLevel1X 8 2 3 3" xfId="15856"/>
    <cellStyle name="SAPBEXHLevel1X 8 2 4" xfId="15857"/>
    <cellStyle name="SAPBEXHLevel1X 8 2 4 2" xfId="15858"/>
    <cellStyle name="SAPBEXHLevel1X 8 2 4 2 2" xfId="15859"/>
    <cellStyle name="SAPBEXHLevel1X 8 2 4 3" xfId="15860"/>
    <cellStyle name="SAPBEXHLevel1X 8 2 5" xfId="15861"/>
    <cellStyle name="SAPBEXHLevel1X 8 2 5 2" xfId="15862"/>
    <cellStyle name="SAPBEXHLevel1X 8 2 6" xfId="15863"/>
    <cellStyle name="SAPBEXHLevel1X 8 3" xfId="15864"/>
    <cellStyle name="SAPBEXHLevel1X 8 3 2" xfId="15865"/>
    <cellStyle name="SAPBEXHLevel1X 8 3 2 2" xfId="15866"/>
    <cellStyle name="SAPBEXHLevel1X 8 3 2 2 2" xfId="15867"/>
    <cellStyle name="SAPBEXHLevel1X 8 3 2 3" xfId="15868"/>
    <cellStyle name="SAPBEXHLevel1X 8 3 3" xfId="15869"/>
    <cellStyle name="SAPBEXHLevel1X 8 3 3 2" xfId="15870"/>
    <cellStyle name="SAPBEXHLevel1X 8 3 3 2 2" xfId="15871"/>
    <cellStyle name="SAPBEXHLevel1X 8 3 3 3" xfId="15872"/>
    <cellStyle name="SAPBEXHLevel1X 8 3 4" xfId="15873"/>
    <cellStyle name="SAPBEXHLevel1X 8 3 4 2" xfId="15874"/>
    <cellStyle name="SAPBEXHLevel1X 8 3 4 2 2" xfId="15875"/>
    <cellStyle name="SAPBEXHLevel1X 8 3 4 3" xfId="15876"/>
    <cellStyle name="SAPBEXHLevel1X 8 3 5" xfId="15877"/>
    <cellStyle name="SAPBEXHLevel1X 8 3 5 2" xfId="15878"/>
    <cellStyle name="SAPBEXHLevel1X 8 3 6" xfId="15879"/>
    <cellStyle name="SAPBEXHLevel1X 8 4" xfId="15880"/>
    <cellStyle name="SAPBEXHLevel1X 8 4 2" xfId="15881"/>
    <cellStyle name="SAPBEXHLevel1X 8 4 2 2" xfId="15882"/>
    <cellStyle name="SAPBEXHLevel1X 8 4 3" xfId="15883"/>
    <cellStyle name="SAPBEXHLevel1X 8 5" xfId="15884"/>
    <cellStyle name="SAPBEXHLevel1X 8 5 2" xfId="15885"/>
    <cellStyle name="SAPBEXHLevel1X 8 5 2 2" xfId="15886"/>
    <cellStyle name="SAPBEXHLevel1X 8 5 3" xfId="15887"/>
    <cellStyle name="SAPBEXHLevel1X 8 6" xfId="15888"/>
    <cellStyle name="SAPBEXHLevel1X 8 6 2" xfId="15889"/>
    <cellStyle name="SAPBEXHLevel1X 8 7" xfId="15890"/>
    <cellStyle name="SAPBEXHLevel1X 8_МАРТ" xfId="15891"/>
    <cellStyle name="SAPBEXHLevel1X 9" xfId="15892"/>
    <cellStyle name="SAPBEXHLevel1X 9 2" xfId="15893"/>
    <cellStyle name="SAPBEXHLevel1X 9 2 2" xfId="15894"/>
    <cellStyle name="SAPBEXHLevel1X 9 2 2 2" xfId="15895"/>
    <cellStyle name="SAPBEXHLevel1X 9 2 2 2 2" xfId="15896"/>
    <cellStyle name="SAPBEXHLevel1X 9 2 2 2 2 2" xfId="15897"/>
    <cellStyle name="SAPBEXHLevel1X 9 2 2 2 3" xfId="15898"/>
    <cellStyle name="SAPBEXHLevel1X 9 2 2 3" xfId="15899"/>
    <cellStyle name="SAPBEXHLevel1X 9 2 2 3 2" xfId="15900"/>
    <cellStyle name="SAPBEXHLevel1X 9 2 2 3 2 2" xfId="15901"/>
    <cellStyle name="SAPBEXHLevel1X 9 2 2 3 3" xfId="15902"/>
    <cellStyle name="SAPBEXHLevel1X 9 2 2 4" xfId="15903"/>
    <cellStyle name="SAPBEXHLevel1X 9 2 2 4 2" xfId="15904"/>
    <cellStyle name="SAPBEXHLevel1X 9 2 2 4 2 2" xfId="15905"/>
    <cellStyle name="SAPBEXHLevel1X 9 2 2 4 3" xfId="15906"/>
    <cellStyle name="SAPBEXHLevel1X 9 2 2 5" xfId="15907"/>
    <cellStyle name="SAPBEXHLevel1X 9 2 2 5 2" xfId="15908"/>
    <cellStyle name="SAPBEXHLevel1X 9 2 2 6" xfId="15909"/>
    <cellStyle name="SAPBEXHLevel1X 9 2 3" xfId="15910"/>
    <cellStyle name="SAPBEXHLevel1X 9 2 3 2" xfId="15911"/>
    <cellStyle name="SAPBEXHLevel1X 9 2 3 2 2" xfId="15912"/>
    <cellStyle name="SAPBEXHLevel1X 9 2 3 3" xfId="15913"/>
    <cellStyle name="SAPBEXHLevel1X 9 2 4" xfId="15914"/>
    <cellStyle name="SAPBEXHLevel1X 9 2 4 2" xfId="15915"/>
    <cellStyle name="SAPBEXHLevel1X 9 2 4 2 2" xfId="15916"/>
    <cellStyle name="SAPBEXHLevel1X 9 2 4 3" xfId="15917"/>
    <cellStyle name="SAPBEXHLevel1X 9 2 5" xfId="15918"/>
    <cellStyle name="SAPBEXHLevel1X 9 2 5 2" xfId="15919"/>
    <cellStyle name="SAPBEXHLevel1X 9 2 6" xfId="15920"/>
    <cellStyle name="SAPBEXHLevel1X 9 3" xfId="15921"/>
    <cellStyle name="SAPBEXHLevel1X 9 3 2" xfId="15922"/>
    <cellStyle name="SAPBEXHLevel1X 9 3 2 2" xfId="15923"/>
    <cellStyle name="SAPBEXHLevel1X 9 3 2 2 2" xfId="15924"/>
    <cellStyle name="SAPBEXHLevel1X 9 3 2 3" xfId="15925"/>
    <cellStyle name="SAPBEXHLevel1X 9 3 3" xfId="15926"/>
    <cellStyle name="SAPBEXHLevel1X 9 3 3 2" xfId="15927"/>
    <cellStyle name="SAPBEXHLevel1X 9 3 3 2 2" xfId="15928"/>
    <cellStyle name="SAPBEXHLevel1X 9 3 3 3" xfId="15929"/>
    <cellStyle name="SAPBEXHLevel1X 9 3 4" xfId="15930"/>
    <cellStyle name="SAPBEXHLevel1X 9 3 4 2" xfId="15931"/>
    <cellStyle name="SAPBEXHLevel1X 9 3 4 2 2" xfId="15932"/>
    <cellStyle name="SAPBEXHLevel1X 9 3 4 3" xfId="15933"/>
    <cellStyle name="SAPBEXHLevel1X 9 3 5" xfId="15934"/>
    <cellStyle name="SAPBEXHLevel1X 9 3 5 2" xfId="15935"/>
    <cellStyle name="SAPBEXHLevel1X 9 3 6" xfId="15936"/>
    <cellStyle name="SAPBEXHLevel1X 9 4" xfId="15937"/>
    <cellStyle name="SAPBEXHLevel1X 9 4 2" xfId="15938"/>
    <cellStyle name="SAPBEXHLevel1X 9 4 2 2" xfId="15939"/>
    <cellStyle name="SAPBEXHLevel1X 9 4 3" xfId="15940"/>
    <cellStyle name="SAPBEXHLevel1X 9 5" xfId="15941"/>
    <cellStyle name="SAPBEXHLevel1X 9 5 2" xfId="15942"/>
    <cellStyle name="SAPBEXHLevel1X 9 5 2 2" xfId="15943"/>
    <cellStyle name="SAPBEXHLevel1X 9 5 3" xfId="15944"/>
    <cellStyle name="SAPBEXHLevel1X 9 6" xfId="15945"/>
    <cellStyle name="SAPBEXHLevel1X 9 6 2" xfId="15946"/>
    <cellStyle name="SAPBEXHLevel1X 9 7" xfId="15947"/>
    <cellStyle name="SAPBEXHLevel1X 9_МАРТ" xfId="15948"/>
    <cellStyle name="SAPBEXHLevel1X_Вх_инф_затраты_2" xfId="15949"/>
    <cellStyle name="SAPBEXHLevel2" xfId="15950"/>
    <cellStyle name="SAPBEXHLevel2 10" xfId="15951"/>
    <cellStyle name="SAPBEXHLevel2 10 2" xfId="15952"/>
    <cellStyle name="SAPBEXHLevel2 10 2 2" xfId="15953"/>
    <cellStyle name="SAPBEXHLevel2 10 2 2 2" xfId="15954"/>
    <cellStyle name="SAPBEXHLevel2 10 2 3" xfId="15955"/>
    <cellStyle name="SAPBEXHLevel2 10 3" xfId="15956"/>
    <cellStyle name="SAPBEXHLevel2 10 3 2" xfId="15957"/>
    <cellStyle name="SAPBEXHLevel2 10 3 2 2" xfId="15958"/>
    <cellStyle name="SAPBEXHLevel2 10 3 3" xfId="15959"/>
    <cellStyle name="SAPBEXHLevel2 10 4" xfId="15960"/>
    <cellStyle name="SAPBEXHLevel2 10 4 2" xfId="15961"/>
    <cellStyle name="SAPBEXHLevel2 10 4 2 2" xfId="15962"/>
    <cellStyle name="SAPBEXHLevel2 10 4 3" xfId="15963"/>
    <cellStyle name="SAPBEXHLevel2 10 5" xfId="15964"/>
    <cellStyle name="SAPBEXHLevel2 10 5 2" xfId="15965"/>
    <cellStyle name="SAPBEXHLevel2 10 6" xfId="15966"/>
    <cellStyle name="SAPBEXHLevel2 10_МАРТ" xfId="15967"/>
    <cellStyle name="SAPBEXHLevel2 11" xfId="15968"/>
    <cellStyle name="SAPBEXHLevel2 11 2" xfId="15969"/>
    <cellStyle name="SAPBEXHLevel2 11 2 2" xfId="15970"/>
    <cellStyle name="SAPBEXHLevel2 11 2 2 2" xfId="15971"/>
    <cellStyle name="SAPBEXHLevel2 11 2 3" xfId="15972"/>
    <cellStyle name="SAPBEXHLevel2 11 3" xfId="15973"/>
    <cellStyle name="SAPBEXHLevel2 11 3 2" xfId="15974"/>
    <cellStyle name="SAPBEXHLevel2 11 3 2 2" xfId="15975"/>
    <cellStyle name="SAPBEXHLevel2 11 3 3" xfId="15976"/>
    <cellStyle name="SAPBEXHLevel2 11 4" xfId="15977"/>
    <cellStyle name="SAPBEXHLevel2 11 4 2" xfId="15978"/>
    <cellStyle name="SAPBEXHLevel2 11 4 2 2" xfId="15979"/>
    <cellStyle name="SAPBEXHLevel2 11 4 3" xfId="15980"/>
    <cellStyle name="SAPBEXHLevel2 11 5" xfId="15981"/>
    <cellStyle name="SAPBEXHLevel2 11 5 2" xfId="15982"/>
    <cellStyle name="SAPBEXHLevel2 11 6" xfId="15983"/>
    <cellStyle name="SAPBEXHLevel2 11_МАРТ" xfId="15984"/>
    <cellStyle name="SAPBEXHLevel2 12" xfId="15985"/>
    <cellStyle name="SAPBEXHLevel2 12 2" xfId="15986"/>
    <cellStyle name="SAPBEXHLevel2 12 2 2" xfId="15987"/>
    <cellStyle name="SAPBEXHLevel2 12 3" xfId="15988"/>
    <cellStyle name="SAPBEXHLevel2 13" xfId="15989"/>
    <cellStyle name="SAPBEXHLevel2 13 2" xfId="15990"/>
    <cellStyle name="SAPBEXHLevel2 13 2 2" xfId="15991"/>
    <cellStyle name="SAPBEXHLevel2 13 3" xfId="15992"/>
    <cellStyle name="SAPBEXHLevel2 14" xfId="15993"/>
    <cellStyle name="SAPBEXHLevel2 14 2" xfId="15994"/>
    <cellStyle name="SAPBEXHLevel2 14 2 2" xfId="15995"/>
    <cellStyle name="SAPBEXHLevel2 14 3" xfId="15996"/>
    <cellStyle name="SAPBEXHLevel2 15" xfId="15997"/>
    <cellStyle name="SAPBEXHLevel2 15 2" xfId="15998"/>
    <cellStyle name="SAPBEXHLevel2 15 2 2" xfId="15999"/>
    <cellStyle name="SAPBEXHLevel2 15 3" xfId="16000"/>
    <cellStyle name="SAPBEXHLevel2 16" xfId="16001"/>
    <cellStyle name="SAPBEXHLevel2 16 2" xfId="16002"/>
    <cellStyle name="SAPBEXHLevel2 17" xfId="16003"/>
    <cellStyle name="SAPBEXHLevel2 18" xfId="44634"/>
    <cellStyle name="SAPBEXHLevel2 2" xfId="16004"/>
    <cellStyle name="SAPBEXHLevel2 2 2" xfId="16005"/>
    <cellStyle name="SAPBEXHLevel2 2 2 2" xfId="16006"/>
    <cellStyle name="SAPBEXHLevel2 2 2 2 2" xfId="16007"/>
    <cellStyle name="SAPBEXHLevel2 2 2 2 2 2" xfId="16008"/>
    <cellStyle name="SAPBEXHLevel2 2 2 2 2 2 2" xfId="16009"/>
    <cellStyle name="SAPBEXHLevel2 2 2 2 2 2 2 2" xfId="16010"/>
    <cellStyle name="SAPBEXHLevel2 2 2 2 2 2 3" xfId="16011"/>
    <cellStyle name="SAPBEXHLevel2 2 2 2 2 3" xfId="16012"/>
    <cellStyle name="SAPBEXHLevel2 2 2 2 2 3 2" xfId="16013"/>
    <cellStyle name="SAPBEXHLevel2 2 2 2 2 3 2 2" xfId="16014"/>
    <cellStyle name="SAPBEXHLevel2 2 2 2 2 3 3" xfId="16015"/>
    <cellStyle name="SAPBEXHLevel2 2 2 2 2 4" xfId="16016"/>
    <cellStyle name="SAPBEXHLevel2 2 2 2 2 4 2" xfId="16017"/>
    <cellStyle name="SAPBEXHLevel2 2 2 2 2 4 2 2" xfId="16018"/>
    <cellStyle name="SAPBEXHLevel2 2 2 2 2 4 3" xfId="16019"/>
    <cellStyle name="SAPBEXHLevel2 2 2 2 2 5" xfId="16020"/>
    <cellStyle name="SAPBEXHLevel2 2 2 2 2 5 2" xfId="16021"/>
    <cellStyle name="SAPBEXHLevel2 2 2 2 2 6" xfId="16022"/>
    <cellStyle name="SAPBEXHLevel2 2 2 2 3" xfId="16023"/>
    <cellStyle name="SAPBEXHLevel2 2 2 2 3 2" xfId="16024"/>
    <cellStyle name="SAPBEXHLevel2 2 2 2 3 2 2" xfId="16025"/>
    <cellStyle name="SAPBEXHLevel2 2 2 2 3 3" xfId="16026"/>
    <cellStyle name="SAPBEXHLevel2 2 2 2 4" xfId="16027"/>
    <cellStyle name="SAPBEXHLevel2 2 2 2 4 2" xfId="16028"/>
    <cellStyle name="SAPBEXHLevel2 2 2 2 4 2 2" xfId="16029"/>
    <cellStyle name="SAPBEXHLevel2 2 2 2 4 3" xfId="16030"/>
    <cellStyle name="SAPBEXHLevel2 2 2 2 5" xfId="16031"/>
    <cellStyle name="SAPBEXHLevel2 2 2 2 5 2" xfId="16032"/>
    <cellStyle name="SAPBEXHLevel2 2 2 2 6" xfId="16033"/>
    <cellStyle name="SAPBEXHLevel2 2 2 3" xfId="16034"/>
    <cellStyle name="SAPBEXHLevel2 2 2 3 2" xfId="16035"/>
    <cellStyle name="SAPBEXHLevel2 2 2 3 2 2" xfId="16036"/>
    <cellStyle name="SAPBEXHLevel2 2 2 3 2 2 2" xfId="16037"/>
    <cellStyle name="SAPBEXHLevel2 2 2 3 2 3" xfId="16038"/>
    <cellStyle name="SAPBEXHLevel2 2 2 3 3" xfId="16039"/>
    <cellStyle name="SAPBEXHLevel2 2 2 3 3 2" xfId="16040"/>
    <cellStyle name="SAPBEXHLevel2 2 2 3 3 2 2" xfId="16041"/>
    <cellStyle name="SAPBEXHLevel2 2 2 3 3 3" xfId="16042"/>
    <cellStyle name="SAPBEXHLevel2 2 2 3 4" xfId="16043"/>
    <cellStyle name="SAPBEXHLevel2 2 2 3 4 2" xfId="16044"/>
    <cellStyle name="SAPBEXHLevel2 2 2 3 4 2 2" xfId="16045"/>
    <cellStyle name="SAPBEXHLevel2 2 2 3 4 3" xfId="16046"/>
    <cellStyle name="SAPBEXHLevel2 2 2 3 5" xfId="16047"/>
    <cellStyle name="SAPBEXHLevel2 2 2 3 5 2" xfId="16048"/>
    <cellStyle name="SAPBEXHLevel2 2 2 3 6" xfId="16049"/>
    <cellStyle name="SAPBEXHLevel2 2 2 4" xfId="16050"/>
    <cellStyle name="SAPBEXHLevel2 2 2 4 2" xfId="16051"/>
    <cellStyle name="SAPBEXHLevel2 2 2 4 2 2" xfId="16052"/>
    <cellStyle name="SAPBEXHLevel2 2 2 4 3" xfId="16053"/>
    <cellStyle name="SAPBEXHLevel2 2 2 5" xfId="16054"/>
    <cellStyle name="SAPBEXHLevel2 2 2 5 2" xfId="16055"/>
    <cellStyle name="SAPBEXHLevel2 2 2 5 2 2" xfId="16056"/>
    <cellStyle name="SAPBEXHLevel2 2 2 5 3" xfId="16057"/>
    <cellStyle name="SAPBEXHLevel2 2 2 6" xfId="16058"/>
    <cellStyle name="SAPBEXHLevel2 2 2 6 2" xfId="16059"/>
    <cellStyle name="SAPBEXHLevel2 2 2 7" xfId="16060"/>
    <cellStyle name="SAPBEXHLevel2 2 3" xfId="16061"/>
    <cellStyle name="SAPBEXHLevel2 2 3 2" xfId="16062"/>
    <cellStyle name="SAPBEXHLevel2 2 3 2 2" xfId="16063"/>
    <cellStyle name="SAPBEXHLevel2 2 3 2 2 2" xfId="16064"/>
    <cellStyle name="SAPBEXHLevel2 2 3 2 2 2 2" xfId="16065"/>
    <cellStyle name="SAPBEXHLevel2 2 3 2 2 2 2 2" xfId="16066"/>
    <cellStyle name="SAPBEXHLevel2 2 3 2 2 2 3" xfId="16067"/>
    <cellStyle name="SAPBEXHLevel2 2 3 2 2 3" xfId="16068"/>
    <cellStyle name="SAPBEXHLevel2 2 3 2 2 3 2" xfId="16069"/>
    <cellStyle name="SAPBEXHLevel2 2 3 2 2 3 2 2" xfId="16070"/>
    <cellStyle name="SAPBEXHLevel2 2 3 2 2 3 3" xfId="16071"/>
    <cellStyle name="SAPBEXHLevel2 2 3 2 2 4" xfId="16072"/>
    <cellStyle name="SAPBEXHLevel2 2 3 2 2 4 2" xfId="16073"/>
    <cellStyle name="SAPBEXHLevel2 2 3 2 2 4 2 2" xfId="16074"/>
    <cellStyle name="SAPBEXHLevel2 2 3 2 2 4 3" xfId="16075"/>
    <cellStyle name="SAPBEXHLevel2 2 3 2 2 5" xfId="16076"/>
    <cellStyle name="SAPBEXHLevel2 2 3 2 2 5 2" xfId="16077"/>
    <cellStyle name="SAPBEXHLevel2 2 3 2 2 6" xfId="16078"/>
    <cellStyle name="SAPBEXHLevel2 2 3 2 3" xfId="16079"/>
    <cellStyle name="SAPBEXHLevel2 2 3 2 3 2" xfId="16080"/>
    <cellStyle name="SAPBEXHLevel2 2 3 2 3 2 2" xfId="16081"/>
    <cellStyle name="SAPBEXHLevel2 2 3 2 3 3" xfId="16082"/>
    <cellStyle name="SAPBEXHLevel2 2 3 2 4" xfId="16083"/>
    <cellStyle name="SAPBEXHLevel2 2 3 2 4 2" xfId="16084"/>
    <cellStyle name="SAPBEXHLevel2 2 3 2 4 2 2" xfId="16085"/>
    <cellStyle name="SAPBEXHLevel2 2 3 2 4 3" xfId="16086"/>
    <cellStyle name="SAPBEXHLevel2 2 3 2 5" xfId="16087"/>
    <cellStyle name="SAPBEXHLevel2 2 3 2 5 2" xfId="16088"/>
    <cellStyle name="SAPBEXHLevel2 2 3 2 6" xfId="16089"/>
    <cellStyle name="SAPBEXHLevel2 2 3 3" xfId="16090"/>
    <cellStyle name="SAPBEXHLevel2 2 3 3 2" xfId="16091"/>
    <cellStyle name="SAPBEXHLevel2 2 3 3 2 2" xfId="16092"/>
    <cellStyle name="SAPBEXHLevel2 2 3 3 2 2 2" xfId="16093"/>
    <cellStyle name="SAPBEXHLevel2 2 3 3 2 3" xfId="16094"/>
    <cellStyle name="SAPBEXHLevel2 2 3 3 3" xfId="16095"/>
    <cellStyle name="SAPBEXHLevel2 2 3 3 3 2" xfId="16096"/>
    <cellStyle name="SAPBEXHLevel2 2 3 3 3 2 2" xfId="16097"/>
    <cellStyle name="SAPBEXHLevel2 2 3 3 3 3" xfId="16098"/>
    <cellStyle name="SAPBEXHLevel2 2 3 3 4" xfId="16099"/>
    <cellStyle name="SAPBEXHLevel2 2 3 3 4 2" xfId="16100"/>
    <cellStyle name="SAPBEXHLevel2 2 3 3 4 2 2" xfId="16101"/>
    <cellStyle name="SAPBEXHLevel2 2 3 3 4 3" xfId="16102"/>
    <cellStyle name="SAPBEXHLevel2 2 3 3 5" xfId="16103"/>
    <cellStyle name="SAPBEXHLevel2 2 3 3 5 2" xfId="16104"/>
    <cellStyle name="SAPBEXHLevel2 2 3 3 6" xfId="16105"/>
    <cellStyle name="SAPBEXHLevel2 2 3 4" xfId="16106"/>
    <cellStyle name="SAPBEXHLevel2 2 3 4 2" xfId="16107"/>
    <cellStyle name="SAPBEXHLevel2 2 3 4 2 2" xfId="16108"/>
    <cellStyle name="SAPBEXHLevel2 2 3 4 3" xfId="16109"/>
    <cellStyle name="SAPBEXHLevel2 2 3 5" xfId="16110"/>
    <cellStyle name="SAPBEXHLevel2 2 3 5 2" xfId="16111"/>
    <cellStyle name="SAPBEXHLevel2 2 3 5 2 2" xfId="16112"/>
    <cellStyle name="SAPBEXHLevel2 2 3 5 3" xfId="16113"/>
    <cellStyle name="SAPBEXHLevel2 2 3 6" xfId="16114"/>
    <cellStyle name="SAPBEXHLevel2 2 3 6 2" xfId="16115"/>
    <cellStyle name="SAPBEXHLevel2 2 3 7" xfId="16116"/>
    <cellStyle name="SAPBEXHLevel2 2 4" xfId="16117"/>
    <cellStyle name="SAPBEXHLevel2 2 4 2" xfId="16118"/>
    <cellStyle name="SAPBEXHLevel2 2 4 2 2" xfId="16119"/>
    <cellStyle name="SAPBEXHLevel2 2 4 2 2 2" xfId="16120"/>
    <cellStyle name="SAPBEXHLevel2 2 4 2 3" xfId="16121"/>
    <cellStyle name="SAPBEXHLevel2 2 4 3" xfId="16122"/>
    <cellStyle name="SAPBEXHLevel2 2 4 3 2" xfId="16123"/>
    <cellStyle name="SAPBEXHLevel2 2 4 3 2 2" xfId="16124"/>
    <cellStyle name="SAPBEXHLevel2 2 4 3 3" xfId="16125"/>
    <cellStyle name="SAPBEXHLevel2 2 4 4" xfId="16126"/>
    <cellStyle name="SAPBEXHLevel2 2 4 4 2" xfId="16127"/>
    <cellStyle name="SAPBEXHLevel2 2 4 4 2 2" xfId="16128"/>
    <cellStyle name="SAPBEXHLevel2 2 4 4 3" xfId="16129"/>
    <cellStyle name="SAPBEXHLevel2 2 4 5" xfId="16130"/>
    <cellStyle name="SAPBEXHLevel2 2 4 5 2" xfId="16131"/>
    <cellStyle name="SAPBEXHLevel2 2 4 6" xfId="16132"/>
    <cellStyle name="SAPBEXHLevel2 2 5" xfId="16133"/>
    <cellStyle name="SAPBEXHLevel2 2 5 2" xfId="16134"/>
    <cellStyle name="SAPBEXHLevel2 2 5 2 2" xfId="16135"/>
    <cellStyle name="SAPBEXHLevel2 2 5 3" xfId="16136"/>
    <cellStyle name="SAPBEXHLevel2 2 6" xfId="16137"/>
    <cellStyle name="SAPBEXHLevel2 2 6 2" xfId="16138"/>
    <cellStyle name="SAPBEXHLevel2 2 6 2 2" xfId="16139"/>
    <cellStyle name="SAPBEXHLevel2 2 6 3" xfId="16140"/>
    <cellStyle name="SAPBEXHLevel2 2 7" xfId="16141"/>
    <cellStyle name="SAPBEXHLevel2 2 7 2" xfId="16142"/>
    <cellStyle name="SAPBEXHLevel2 2 7 2 2" xfId="16143"/>
    <cellStyle name="SAPBEXHLevel2 2 7 3" xfId="16144"/>
    <cellStyle name="SAPBEXHLevel2 2 8" xfId="16145"/>
    <cellStyle name="SAPBEXHLevel2 2 8 2" xfId="16146"/>
    <cellStyle name="SAPBEXHLevel2 2 9" xfId="16147"/>
    <cellStyle name="SAPBEXHLevel2 2_МАРТ" xfId="16148"/>
    <cellStyle name="SAPBEXHLevel2 3" xfId="16149"/>
    <cellStyle name="SAPBEXHLevel2 3 10" xfId="16150"/>
    <cellStyle name="SAPBEXHLevel2 3 2" xfId="16151"/>
    <cellStyle name="SAPBEXHLevel2 3 2 2" xfId="16152"/>
    <cellStyle name="SAPBEXHLevel2 3 2 2 2" xfId="16153"/>
    <cellStyle name="SAPBEXHLevel2 3 2 2 2 2" xfId="16154"/>
    <cellStyle name="SAPBEXHLevel2 3 2 2 2 2 2" xfId="16155"/>
    <cellStyle name="SAPBEXHLevel2 3 2 2 2 2 2 2" xfId="16156"/>
    <cellStyle name="SAPBEXHLevel2 3 2 2 2 2 3" xfId="16157"/>
    <cellStyle name="SAPBEXHLevel2 3 2 2 2 3" xfId="16158"/>
    <cellStyle name="SAPBEXHLevel2 3 2 2 2 3 2" xfId="16159"/>
    <cellStyle name="SAPBEXHLevel2 3 2 2 2 3 2 2" xfId="16160"/>
    <cellStyle name="SAPBEXHLevel2 3 2 2 2 3 3" xfId="16161"/>
    <cellStyle name="SAPBEXHLevel2 3 2 2 2 4" xfId="16162"/>
    <cellStyle name="SAPBEXHLevel2 3 2 2 2 4 2" xfId="16163"/>
    <cellStyle name="SAPBEXHLevel2 3 2 2 2 4 2 2" xfId="16164"/>
    <cellStyle name="SAPBEXHLevel2 3 2 2 2 4 3" xfId="16165"/>
    <cellStyle name="SAPBEXHLevel2 3 2 2 2 5" xfId="16166"/>
    <cellStyle name="SAPBEXHLevel2 3 2 2 2 5 2" xfId="16167"/>
    <cellStyle name="SAPBEXHLevel2 3 2 2 2 6" xfId="16168"/>
    <cellStyle name="SAPBEXHLevel2 3 2 2 3" xfId="16169"/>
    <cellStyle name="SAPBEXHLevel2 3 2 2 3 2" xfId="16170"/>
    <cellStyle name="SAPBEXHLevel2 3 2 2 3 2 2" xfId="16171"/>
    <cellStyle name="SAPBEXHLevel2 3 2 2 3 3" xfId="16172"/>
    <cellStyle name="SAPBEXHLevel2 3 2 2 4" xfId="16173"/>
    <cellStyle name="SAPBEXHLevel2 3 2 2 4 2" xfId="16174"/>
    <cellStyle name="SAPBEXHLevel2 3 2 2 4 2 2" xfId="16175"/>
    <cellStyle name="SAPBEXHLevel2 3 2 2 4 3" xfId="16176"/>
    <cellStyle name="SAPBEXHLevel2 3 2 2 5" xfId="16177"/>
    <cellStyle name="SAPBEXHLevel2 3 2 2 5 2" xfId="16178"/>
    <cellStyle name="SAPBEXHLevel2 3 2 2 6" xfId="16179"/>
    <cellStyle name="SAPBEXHLevel2 3 2 3" xfId="16180"/>
    <cellStyle name="SAPBEXHLevel2 3 2 3 2" xfId="16181"/>
    <cellStyle name="SAPBEXHLevel2 3 2 3 2 2" xfId="16182"/>
    <cellStyle name="SAPBEXHLevel2 3 2 3 2 2 2" xfId="16183"/>
    <cellStyle name="SAPBEXHLevel2 3 2 3 2 3" xfId="16184"/>
    <cellStyle name="SAPBEXHLevel2 3 2 3 3" xfId="16185"/>
    <cellStyle name="SAPBEXHLevel2 3 2 3 3 2" xfId="16186"/>
    <cellStyle name="SAPBEXHLevel2 3 2 3 3 2 2" xfId="16187"/>
    <cellStyle name="SAPBEXHLevel2 3 2 3 3 3" xfId="16188"/>
    <cellStyle name="SAPBEXHLevel2 3 2 3 4" xfId="16189"/>
    <cellStyle name="SAPBEXHLevel2 3 2 3 4 2" xfId="16190"/>
    <cellStyle name="SAPBEXHLevel2 3 2 3 4 2 2" xfId="16191"/>
    <cellStyle name="SAPBEXHLevel2 3 2 3 4 3" xfId="16192"/>
    <cellStyle name="SAPBEXHLevel2 3 2 3 5" xfId="16193"/>
    <cellStyle name="SAPBEXHLevel2 3 2 3 5 2" xfId="16194"/>
    <cellStyle name="SAPBEXHLevel2 3 2 3 6" xfId="16195"/>
    <cellStyle name="SAPBEXHLevel2 3 2 4" xfId="16196"/>
    <cellStyle name="SAPBEXHLevel2 3 2 4 2" xfId="16197"/>
    <cellStyle name="SAPBEXHLevel2 3 2 4 2 2" xfId="16198"/>
    <cellStyle name="SAPBEXHLevel2 3 2 4 3" xfId="16199"/>
    <cellStyle name="SAPBEXHLevel2 3 2 5" xfId="16200"/>
    <cellStyle name="SAPBEXHLevel2 3 2 5 2" xfId="16201"/>
    <cellStyle name="SAPBEXHLevel2 3 2 5 2 2" xfId="16202"/>
    <cellStyle name="SAPBEXHLevel2 3 2 5 3" xfId="16203"/>
    <cellStyle name="SAPBEXHLevel2 3 2 6" xfId="16204"/>
    <cellStyle name="SAPBEXHLevel2 3 2 6 2" xfId="16205"/>
    <cellStyle name="SAPBEXHLevel2 3 2 7" xfId="16206"/>
    <cellStyle name="SAPBEXHLevel2 3 3" xfId="16207"/>
    <cellStyle name="SAPBEXHLevel2 3 3 2" xfId="16208"/>
    <cellStyle name="SAPBEXHLevel2 3 3 2 2" xfId="16209"/>
    <cellStyle name="SAPBEXHLevel2 3 3 2 2 2" xfId="16210"/>
    <cellStyle name="SAPBEXHLevel2 3 3 2 2 2 2" xfId="16211"/>
    <cellStyle name="SAPBEXHLevel2 3 3 2 2 3" xfId="16212"/>
    <cellStyle name="SAPBEXHLevel2 3 3 2 3" xfId="16213"/>
    <cellStyle name="SAPBEXHLevel2 3 3 2 3 2" xfId="16214"/>
    <cellStyle name="SAPBEXHLevel2 3 3 2 3 2 2" xfId="16215"/>
    <cellStyle name="SAPBEXHLevel2 3 3 2 3 3" xfId="16216"/>
    <cellStyle name="SAPBEXHLevel2 3 3 2 4" xfId="16217"/>
    <cellStyle name="SAPBEXHLevel2 3 3 2 4 2" xfId="16218"/>
    <cellStyle name="SAPBEXHLevel2 3 3 2 4 2 2" xfId="16219"/>
    <cellStyle name="SAPBEXHLevel2 3 3 2 4 3" xfId="16220"/>
    <cellStyle name="SAPBEXHLevel2 3 3 2 5" xfId="16221"/>
    <cellStyle name="SAPBEXHLevel2 3 3 2 5 2" xfId="16222"/>
    <cellStyle name="SAPBEXHLevel2 3 3 2 5 2 2" xfId="16223"/>
    <cellStyle name="SAPBEXHLevel2 3 3 2 5 3" xfId="16224"/>
    <cellStyle name="SAPBEXHLevel2 3 3 2 6" xfId="16225"/>
    <cellStyle name="SAPBEXHLevel2 3 3 2 6 2" xfId="16226"/>
    <cellStyle name="SAPBEXHLevel2 3 3 2 7" xfId="16227"/>
    <cellStyle name="SAPBEXHLevel2 3 3 3" xfId="16228"/>
    <cellStyle name="SAPBEXHLevel2 3 3 3 2" xfId="16229"/>
    <cellStyle name="SAPBEXHLevel2 3 3 3 2 2" xfId="16230"/>
    <cellStyle name="SAPBEXHLevel2 3 3 3 3" xfId="16231"/>
    <cellStyle name="SAPBEXHLevel2 3 3 4" xfId="16232"/>
    <cellStyle name="SAPBEXHLevel2 3 3 4 2" xfId="16233"/>
    <cellStyle name="SAPBEXHLevel2 3 3 4 2 2" xfId="16234"/>
    <cellStyle name="SAPBEXHLevel2 3 3 4 3" xfId="16235"/>
    <cellStyle name="SAPBEXHLevel2 3 3 5" xfId="16236"/>
    <cellStyle name="SAPBEXHLevel2 3 3 5 2" xfId="16237"/>
    <cellStyle name="SAPBEXHLevel2 3 3 5 2 2" xfId="16238"/>
    <cellStyle name="SAPBEXHLevel2 3 3 5 3" xfId="16239"/>
    <cellStyle name="SAPBEXHLevel2 3 3 6" xfId="16240"/>
    <cellStyle name="SAPBEXHLevel2 3 3 6 2" xfId="16241"/>
    <cellStyle name="SAPBEXHLevel2 3 3 6 2 2" xfId="16242"/>
    <cellStyle name="SAPBEXHLevel2 3 3 6 3" xfId="16243"/>
    <cellStyle name="SAPBEXHLevel2 3 3 7" xfId="16244"/>
    <cellStyle name="SAPBEXHLevel2 3 3 7 2" xfId="16245"/>
    <cellStyle name="SAPBEXHLevel2 3 3 8" xfId="16246"/>
    <cellStyle name="SAPBEXHLevel2 3 4" xfId="16247"/>
    <cellStyle name="SAPBEXHLevel2 3 4 2" xfId="16248"/>
    <cellStyle name="SAPBEXHLevel2 3 4 2 2" xfId="16249"/>
    <cellStyle name="SAPBEXHLevel2 3 4 2 2 2" xfId="16250"/>
    <cellStyle name="SAPBEXHLevel2 3 4 2 3" xfId="16251"/>
    <cellStyle name="SAPBEXHLevel2 3 4 3" xfId="16252"/>
    <cellStyle name="SAPBEXHLevel2 3 4 3 2" xfId="16253"/>
    <cellStyle name="SAPBEXHLevel2 3 4 3 2 2" xfId="16254"/>
    <cellStyle name="SAPBEXHLevel2 3 4 3 3" xfId="16255"/>
    <cellStyle name="SAPBEXHLevel2 3 4 4" xfId="16256"/>
    <cellStyle name="SAPBEXHLevel2 3 4 4 2" xfId="16257"/>
    <cellStyle name="SAPBEXHLevel2 3 4 4 2 2" xfId="16258"/>
    <cellStyle name="SAPBEXHLevel2 3 4 4 3" xfId="16259"/>
    <cellStyle name="SAPBEXHLevel2 3 4 5" xfId="16260"/>
    <cellStyle name="SAPBEXHLevel2 3 4 5 2" xfId="16261"/>
    <cellStyle name="SAPBEXHLevel2 3 4 5 2 2" xfId="16262"/>
    <cellStyle name="SAPBEXHLevel2 3 4 5 3" xfId="16263"/>
    <cellStyle name="SAPBEXHLevel2 3 4 6" xfId="16264"/>
    <cellStyle name="SAPBEXHLevel2 3 4 6 2" xfId="16265"/>
    <cellStyle name="SAPBEXHLevel2 3 4 7" xfId="16266"/>
    <cellStyle name="SAPBEXHLevel2 3 5" xfId="16267"/>
    <cellStyle name="SAPBEXHLevel2 3 5 2" xfId="16268"/>
    <cellStyle name="SAPBEXHLevel2 3 5 2 2" xfId="16269"/>
    <cellStyle name="SAPBEXHLevel2 3 5 3" xfId="16270"/>
    <cellStyle name="SAPBEXHLevel2 3 6" xfId="16271"/>
    <cellStyle name="SAPBEXHLevel2 3 6 2" xfId="16272"/>
    <cellStyle name="SAPBEXHLevel2 3 6 2 2" xfId="16273"/>
    <cellStyle name="SAPBEXHLevel2 3 6 3" xfId="16274"/>
    <cellStyle name="SAPBEXHLevel2 3 7" xfId="16275"/>
    <cellStyle name="SAPBEXHLevel2 3 7 2" xfId="16276"/>
    <cellStyle name="SAPBEXHLevel2 3 7 2 2" xfId="16277"/>
    <cellStyle name="SAPBEXHLevel2 3 7 3" xfId="16278"/>
    <cellStyle name="SAPBEXHLevel2 3 8" xfId="16279"/>
    <cellStyle name="SAPBEXHLevel2 3 8 2" xfId="16280"/>
    <cellStyle name="SAPBEXHLevel2 3 8 2 2" xfId="16281"/>
    <cellStyle name="SAPBEXHLevel2 3 8 3" xfId="16282"/>
    <cellStyle name="SAPBEXHLevel2 3 9" xfId="16283"/>
    <cellStyle name="SAPBEXHLevel2 3 9 2" xfId="16284"/>
    <cellStyle name="SAPBEXHLevel2 3_МАРТ" xfId="16285"/>
    <cellStyle name="SAPBEXHLevel2 4" xfId="16286"/>
    <cellStyle name="SAPBEXHLevel2 4 2" xfId="16287"/>
    <cellStyle name="SAPBEXHLevel2 4 2 2" xfId="16288"/>
    <cellStyle name="SAPBEXHLevel2 4 2 2 2" xfId="16289"/>
    <cellStyle name="SAPBEXHLevel2 4 2 2 2 2" xfId="16290"/>
    <cellStyle name="SAPBEXHLevel2 4 2 2 2 2 2" xfId="16291"/>
    <cellStyle name="SAPBEXHLevel2 4 2 2 2 3" xfId="16292"/>
    <cellStyle name="SAPBEXHLevel2 4 2 2 3" xfId="16293"/>
    <cellStyle name="SAPBEXHLevel2 4 2 2 3 2" xfId="16294"/>
    <cellStyle name="SAPBEXHLevel2 4 2 2 3 2 2" xfId="16295"/>
    <cellStyle name="SAPBEXHLevel2 4 2 2 3 3" xfId="16296"/>
    <cellStyle name="SAPBEXHLevel2 4 2 2 4" xfId="16297"/>
    <cellStyle name="SAPBEXHLevel2 4 2 2 4 2" xfId="16298"/>
    <cellStyle name="SAPBEXHLevel2 4 2 2 4 2 2" xfId="16299"/>
    <cellStyle name="SAPBEXHLevel2 4 2 2 4 3" xfId="16300"/>
    <cellStyle name="SAPBEXHLevel2 4 2 2 5" xfId="16301"/>
    <cellStyle name="SAPBEXHLevel2 4 2 2 5 2" xfId="16302"/>
    <cellStyle name="SAPBEXHLevel2 4 2 2 6" xfId="16303"/>
    <cellStyle name="SAPBEXHLevel2 4 2 3" xfId="16304"/>
    <cellStyle name="SAPBEXHLevel2 4 2 3 2" xfId="16305"/>
    <cellStyle name="SAPBEXHLevel2 4 2 3 2 2" xfId="16306"/>
    <cellStyle name="SAPBEXHLevel2 4 2 3 3" xfId="16307"/>
    <cellStyle name="SAPBEXHLevel2 4 2 4" xfId="16308"/>
    <cellStyle name="SAPBEXHLevel2 4 2 4 2" xfId="16309"/>
    <cellStyle name="SAPBEXHLevel2 4 2 4 2 2" xfId="16310"/>
    <cellStyle name="SAPBEXHLevel2 4 2 4 3" xfId="16311"/>
    <cellStyle name="SAPBEXHLevel2 4 2 5" xfId="16312"/>
    <cellStyle name="SAPBEXHLevel2 4 2 5 2" xfId="16313"/>
    <cellStyle name="SAPBEXHLevel2 4 2 6" xfId="16314"/>
    <cellStyle name="SAPBEXHLevel2 4 3" xfId="16315"/>
    <cellStyle name="SAPBEXHLevel2 4 3 2" xfId="16316"/>
    <cellStyle name="SAPBEXHLevel2 4 3 2 2" xfId="16317"/>
    <cellStyle name="SAPBEXHLevel2 4 3 2 2 2" xfId="16318"/>
    <cellStyle name="SAPBEXHLevel2 4 3 2 3" xfId="16319"/>
    <cellStyle name="SAPBEXHLevel2 4 3 3" xfId="16320"/>
    <cellStyle name="SAPBEXHLevel2 4 3 3 2" xfId="16321"/>
    <cellStyle name="SAPBEXHLevel2 4 3 3 2 2" xfId="16322"/>
    <cellStyle name="SAPBEXHLevel2 4 3 3 3" xfId="16323"/>
    <cellStyle name="SAPBEXHLevel2 4 3 4" xfId="16324"/>
    <cellStyle name="SAPBEXHLevel2 4 3 4 2" xfId="16325"/>
    <cellStyle name="SAPBEXHLevel2 4 3 4 2 2" xfId="16326"/>
    <cellStyle name="SAPBEXHLevel2 4 3 4 3" xfId="16327"/>
    <cellStyle name="SAPBEXHLevel2 4 3 5" xfId="16328"/>
    <cellStyle name="SAPBEXHLevel2 4 3 5 2" xfId="16329"/>
    <cellStyle name="SAPBEXHLevel2 4 3 6" xfId="16330"/>
    <cellStyle name="SAPBEXHLevel2 4 4" xfId="16331"/>
    <cellStyle name="SAPBEXHLevel2 4 4 2" xfId="16332"/>
    <cellStyle name="SAPBEXHLevel2 4 4 2 2" xfId="16333"/>
    <cellStyle name="SAPBEXHLevel2 4 4 3" xfId="16334"/>
    <cellStyle name="SAPBEXHLevel2 4 5" xfId="16335"/>
    <cellStyle name="SAPBEXHLevel2 4 5 2" xfId="16336"/>
    <cellStyle name="SAPBEXHLevel2 4 5 2 2" xfId="16337"/>
    <cellStyle name="SAPBEXHLevel2 4 5 3" xfId="16338"/>
    <cellStyle name="SAPBEXHLevel2 4 6" xfId="16339"/>
    <cellStyle name="SAPBEXHLevel2 4 6 2" xfId="16340"/>
    <cellStyle name="SAPBEXHLevel2 4 6 2 2" xfId="16341"/>
    <cellStyle name="SAPBEXHLevel2 4 6 3" xfId="16342"/>
    <cellStyle name="SAPBEXHLevel2 4 7" xfId="16343"/>
    <cellStyle name="SAPBEXHLevel2 4 7 2" xfId="16344"/>
    <cellStyle name="SAPBEXHLevel2 4 8" xfId="16345"/>
    <cellStyle name="SAPBEXHLevel2 4_МАРТ" xfId="16346"/>
    <cellStyle name="SAPBEXHLevel2 5" xfId="16347"/>
    <cellStyle name="SAPBEXHLevel2 5 2" xfId="16348"/>
    <cellStyle name="SAPBEXHLevel2 5 2 2" xfId="16349"/>
    <cellStyle name="SAPBEXHLevel2 5 2 2 2" xfId="16350"/>
    <cellStyle name="SAPBEXHLevel2 5 2 2 2 2" xfId="16351"/>
    <cellStyle name="SAPBEXHLevel2 5 2 2 2 2 2" xfId="16352"/>
    <cellStyle name="SAPBEXHLevel2 5 2 2 2 3" xfId="16353"/>
    <cellStyle name="SAPBEXHLevel2 5 2 2 3" xfId="16354"/>
    <cellStyle name="SAPBEXHLevel2 5 2 2 3 2" xfId="16355"/>
    <cellStyle name="SAPBEXHLevel2 5 2 2 3 2 2" xfId="16356"/>
    <cellStyle name="SAPBEXHLevel2 5 2 2 3 3" xfId="16357"/>
    <cellStyle name="SAPBEXHLevel2 5 2 2 4" xfId="16358"/>
    <cellStyle name="SAPBEXHLevel2 5 2 2 4 2" xfId="16359"/>
    <cellStyle name="SAPBEXHLevel2 5 2 2 4 2 2" xfId="16360"/>
    <cellStyle name="SAPBEXHLevel2 5 2 2 4 3" xfId="16361"/>
    <cellStyle name="SAPBEXHLevel2 5 2 2 5" xfId="16362"/>
    <cellStyle name="SAPBEXHLevel2 5 2 2 5 2" xfId="16363"/>
    <cellStyle name="SAPBEXHLevel2 5 2 2 6" xfId="16364"/>
    <cellStyle name="SAPBEXHLevel2 5 2 3" xfId="16365"/>
    <cellStyle name="SAPBEXHLevel2 5 2 3 2" xfId="16366"/>
    <cellStyle name="SAPBEXHLevel2 5 2 3 2 2" xfId="16367"/>
    <cellStyle name="SAPBEXHLevel2 5 2 3 3" xfId="16368"/>
    <cellStyle name="SAPBEXHLevel2 5 2 4" xfId="16369"/>
    <cellStyle name="SAPBEXHLevel2 5 2 4 2" xfId="16370"/>
    <cellStyle name="SAPBEXHLevel2 5 2 4 2 2" xfId="16371"/>
    <cellStyle name="SAPBEXHLevel2 5 2 4 3" xfId="16372"/>
    <cellStyle name="SAPBEXHLevel2 5 2 5" xfId="16373"/>
    <cellStyle name="SAPBEXHLevel2 5 2 5 2" xfId="16374"/>
    <cellStyle name="SAPBEXHLevel2 5 2 6" xfId="16375"/>
    <cellStyle name="SAPBEXHLevel2 5 3" xfId="16376"/>
    <cellStyle name="SAPBEXHLevel2 5 3 2" xfId="16377"/>
    <cellStyle name="SAPBEXHLevel2 5 3 2 2" xfId="16378"/>
    <cellStyle name="SAPBEXHLevel2 5 3 2 2 2" xfId="16379"/>
    <cellStyle name="SAPBEXHLevel2 5 3 2 3" xfId="16380"/>
    <cellStyle name="SAPBEXHLevel2 5 3 3" xfId="16381"/>
    <cellStyle name="SAPBEXHLevel2 5 3 3 2" xfId="16382"/>
    <cellStyle name="SAPBEXHLevel2 5 3 3 2 2" xfId="16383"/>
    <cellStyle name="SAPBEXHLevel2 5 3 3 3" xfId="16384"/>
    <cellStyle name="SAPBEXHLevel2 5 3 4" xfId="16385"/>
    <cellStyle name="SAPBEXHLevel2 5 3 4 2" xfId="16386"/>
    <cellStyle name="SAPBEXHLevel2 5 3 4 2 2" xfId="16387"/>
    <cellStyle name="SAPBEXHLevel2 5 3 4 3" xfId="16388"/>
    <cellStyle name="SAPBEXHLevel2 5 3 5" xfId="16389"/>
    <cellStyle name="SAPBEXHLevel2 5 3 5 2" xfId="16390"/>
    <cellStyle name="SAPBEXHLevel2 5 3 6" xfId="16391"/>
    <cellStyle name="SAPBEXHLevel2 5 4" xfId="16392"/>
    <cellStyle name="SAPBEXHLevel2 5 4 2" xfId="16393"/>
    <cellStyle name="SAPBEXHLevel2 5 4 2 2" xfId="16394"/>
    <cellStyle name="SAPBEXHLevel2 5 4 3" xfId="16395"/>
    <cellStyle name="SAPBEXHLevel2 5 5" xfId="16396"/>
    <cellStyle name="SAPBEXHLevel2 5 5 2" xfId="16397"/>
    <cellStyle name="SAPBEXHLevel2 5 5 2 2" xfId="16398"/>
    <cellStyle name="SAPBEXHLevel2 5 5 3" xfId="16399"/>
    <cellStyle name="SAPBEXHLevel2 5 6" xfId="16400"/>
    <cellStyle name="SAPBEXHLevel2 5 6 2" xfId="16401"/>
    <cellStyle name="SAPBEXHLevel2 5 7" xfId="16402"/>
    <cellStyle name="SAPBEXHLevel2 5_МАРТ" xfId="16403"/>
    <cellStyle name="SAPBEXHLevel2 6" xfId="16404"/>
    <cellStyle name="SAPBEXHLevel2 6 2" xfId="16405"/>
    <cellStyle name="SAPBEXHLevel2 6 2 2" xfId="16406"/>
    <cellStyle name="SAPBEXHLevel2 6 2 2 2" xfId="16407"/>
    <cellStyle name="SAPBEXHLevel2 6 2 2 2 2" xfId="16408"/>
    <cellStyle name="SAPBEXHLevel2 6 2 2 2 2 2" xfId="16409"/>
    <cellStyle name="SAPBEXHLevel2 6 2 2 2 3" xfId="16410"/>
    <cellStyle name="SAPBEXHLevel2 6 2 2 3" xfId="16411"/>
    <cellStyle name="SAPBEXHLevel2 6 2 2 3 2" xfId="16412"/>
    <cellStyle name="SAPBEXHLevel2 6 2 2 3 2 2" xfId="16413"/>
    <cellStyle name="SAPBEXHLevel2 6 2 2 3 3" xfId="16414"/>
    <cellStyle name="SAPBEXHLevel2 6 2 2 4" xfId="16415"/>
    <cellStyle name="SAPBEXHLevel2 6 2 2 4 2" xfId="16416"/>
    <cellStyle name="SAPBEXHLevel2 6 2 2 4 2 2" xfId="16417"/>
    <cellStyle name="SAPBEXHLevel2 6 2 2 4 3" xfId="16418"/>
    <cellStyle name="SAPBEXHLevel2 6 2 2 5" xfId="16419"/>
    <cellStyle name="SAPBEXHLevel2 6 2 2 5 2" xfId="16420"/>
    <cellStyle name="SAPBEXHLevel2 6 2 2 6" xfId="16421"/>
    <cellStyle name="SAPBEXHLevel2 6 2 3" xfId="16422"/>
    <cellStyle name="SAPBEXHLevel2 6 2 3 2" xfId="16423"/>
    <cellStyle name="SAPBEXHLevel2 6 2 3 2 2" xfId="16424"/>
    <cellStyle name="SAPBEXHLevel2 6 2 3 3" xfId="16425"/>
    <cellStyle name="SAPBEXHLevel2 6 2 4" xfId="16426"/>
    <cellStyle name="SAPBEXHLevel2 6 2 4 2" xfId="16427"/>
    <cellStyle name="SAPBEXHLevel2 6 2 4 2 2" xfId="16428"/>
    <cellStyle name="SAPBEXHLevel2 6 2 4 3" xfId="16429"/>
    <cellStyle name="SAPBEXHLevel2 6 2 5" xfId="16430"/>
    <cellStyle name="SAPBEXHLevel2 6 2 5 2" xfId="16431"/>
    <cellStyle name="SAPBEXHLevel2 6 2 6" xfId="16432"/>
    <cellStyle name="SAPBEXHLevel2 6 3" xfId="16433"/>
    <cellStyle name="SAPBEXHLevel2 6 3 2" xfId="16434"/>
    <cellStyle name="SAPBEXHLevel2 6 3 2 2" xfId="16435"/>
    <cellStyle name="SAPBEXHLevel2 6 3 2 2 2" xfId="16436"/>
    <cellStyle name="SAPBEXHLevel2 6 3 2 3" xfId="16437"/>
    <cellStyle name="SAPBEXHLevel2 6 3 3" xfId="16438"/>
    <cellStyle name="SAPBEXHLevel2 6 3 3 2" xfId="16439"/>
    <cellStyle name="SAPBEXHLevel2 6 3 3 2 2" xfId="16440"/>
    <cellStyle name="SAPBEXHLevel2 6 3 3 3" xfId="16441"/>
    <cellStyle name="SAPBEXHLevel2 6 3 4" xfId="16442"/>
    <cellStyle name="SAPBEXHLevel2 6 3 4 2" xfId="16443"/>
    <cellStyle name="SAPBEXHLevel2 6 3 4 2 2" xfId="16444"/>
    <cellStyle name="SAPBEXHLevel2 6 3 4 3" xfId="16445"/>
    <cellStyle name="SAPBEXHLevel2 6 3 5" xfId="16446"/>
    <cellStyle name="SAPBEXHLevel2 6 3 5 2" xfId="16447"/>
    <cellStyle name="SAPBEXHLevel2 6 3 6" xfId="16448"/>
    <cellStyle name="SAPBEXHLevel2 6 4" xfId="16449"/>
    <cellStyle name="SAPBEXHLevel2 6 4 2" xfId="16450"/>
    <cellStyle name="SAPBEXHLevel2 6 4 2 2" xfId="16451"/>
    <cellStyle name="SAPBEXHLevel2 6 4 3" xfId="16452"/>
    <cellStyle name="SAPBEXHLevel2 6 5" xfId="16453"/>
    <cellStyle name="SAPBEXHLevel2 6 5 2" xfId="16454"/>
    <cellStyle name="SAPBEXHLevel2 6 5 2 2" xfId="16455"/>
    <cellStyle name="SAPBEXHLevel2 6 5 3" xfId="16456"/>
    <cellStyle name="SAPBEXHLevel2 6 6" xfId="16457"/>
    <cellStyle name="SAPBEXHLevel2 6 6 2" xfId="16458"/>
    <cellStyle name="SAPBEXHLevel2 6 7" xfId="16459"/>
    <cellStyle name="SAPBEXHLevel2 6_МАРТ" xfId="16460"/>
    <cellStyle name="SAPBEXHLevel2 7" xfId="16461"/>
    <cellStyle name="SAPBEXHLevel2 7 2" xfId="16462"/>
    <cellStyle name="SAPBEXHLevel2 7 2 2" xfId="16463"/>
    <cellStyle name="SAPBEXHLevel2 7 2 2 2" xfId="16464"/>
    <cellStyle name="SAPBEXHLevel2 7 2 2 2 2" xfId="16465"/>
    <cellStyle name="SAPBEXHLevel2 7 2 2 2 2 2" xfId="16466"/>
    <cellStyle name="SAPBEXHLevel2 7 2 2 2 3" xfId="16467"/>
    <cellStyle name="SAPBEXHLevel2 7 2 2 3" xfId="16468"/>
    <cellStyle name="SAPBEXHLevel2 7 2 2 3 2" xfId="16469"/>
    <cellStyle name="SAPBEXHLevel2 7 2 2 3 2 2" xfId="16470"/>
    <cellStyle name="SAPBEXHLevel2 7 2 2 3 3" xfId="16471"/>
    <cellStyle name="SAPBEXHLevel2 7 2 2 4" xfId="16472"/>
    <cellStyle name="SAPBEXHLevel2 7 2 2 4 2" xfId="16473"/>
    <cellStyle name="SAPBEXHLevel2 7 2 2 4 2 2" xfId="16474"/>
    <cellStyle name="SAPBEXHLevel2 7 2 2 4 3" xfId="16475"/>
    <cellStyle name="SAPBEXHLevel2 7 2 2 5" xfId="16476"/>
    <cellStyle name="SAPBEXHLevel2 7 2 2 5 2" xfId="16477"/>
    <cellStyle name="SAPBEXHLevel2 7 2 2 6" xfId="16478"/>
    <cellStyle name="SAPBEXHLevel2 7 2 3" xfId="16479"/>
    <cellStyle name="SAPBEXHLevel2 7 2 3 2" xfId="16480"/>
    <cellStyle name="SAPBEXHLevel2 7 2 3 2 2" xfId="16481"/>
    <cellStyle name="SAPBEXHLevel2 7 2 3 3" xfId="16482"/>
    <cellStyle name="SAPBEXHLevel2 7 2 4" xfId="16483"/>
    <cellStyle name="SAPBEXHLevel2 7 2 4 2" xfId="16484"/>
    <cellStyle name="SAPBEXHLevel2 7 2 4 2 2" xfId="16485"/>
    <cellStyle name="SAPBEXHLevel2 7 2 4 3" xfId="16486"/>
    <cellStyle name="SAPBEXHLevel2 7 2 5" xfId="16487"/>
    <cellStyle name="SAPBEXHLevel2 7 2 5 2" xfId="16488"/>
    <cellStyle name="SAPBEXHLevel2 7 2 6" xfId="16489"/>
    <cellStyle name="SAPBEXHLevel2 7 3" xfId="16490"/>
    <cellStyle name="SAPBEXHLevel2 7 3 2" xfId="16491"/>
    <cellStyle name="SAPBEXHLevel2 7 3 2 2" xfId="16492"/>
    <cellStyle name="SAPBEXHLevel2 7 3 2 2 2" xfId="16493"/>
    <cellStyle name="SAPBEXHLevel2 7 3 2 3" xfId="16494"/>
    <cellStyle name="SAPBEXHLevel2 7 3 3" xfId="16495"/>
    <cellStyle name="SAPBEXHLevel2 7 3 3 2" xfId="16496"/>
    <cellStyle name="SAPBEXHLevel2 7 3 3 2 2" xfId="16497"/>
    <cellStyle name="SAPBEXHLevel2 7 3 3 3" xfId="16498"/>
    <cellStyle name="SAPBEXHLevel2 7 3 4" xfId="16499"/>
    <cellStyle name="SAPBEXHLevel2 7 3 4 2" xfId="16500"/>
    <cellStyle name="SAPBEXHLevel2 7 3 4 2 2" xfId="16501"/>
    <cellStyle name="SAPBEXHLevel2 7 3 4 3" xfId="16502"/>
    <cellStyle name="SAPBEXHLevel2 7 3 5" xfId="16503"/>
    <cellStyle name="SAPBEXHLevel2 7 3 5 2" xfId="16504"/>
    <cellStyle name="SAPBEXHLevel2 7 3 6" xfId="16505"/>
    <cellStyle name="SAPBEXHLevel2 7 4" xfId="16506"/>
    <cellStyle name="SAPBEXHLevel2 7 4 2" xfId="16507"/>
    <cellStyle name="SAPBEXHLevel2 7 4 2 2" xfId="16508"/>
    <cellStyle name="SAPBEXHLevel2 7 4 3" xfId="16509"/>
    <cellStyle name="SAPBEXHLevel2 7 5" xfId="16510"/>
    <cellStyle name="SAPBEXHLevel2 7 5 2" xfId="16511"/>
    <cellStyle name="SAPBEXHLevel2 7 5 2 2" xfId="16512"/>
    <cellStyle name="SAPBEXHLevel2 7 5 3" xfId="16513"/>
    <cellStyle name="SAPBEXHLevel2 7 6" xfId="16514"/>
    <cellStyle name="SAPBEXHLevel2 7 6 2" xfId="16515"/>
    <cellStyle name="SAPBEXHLevel2 7 7" xfId="16516"/>
    <cellStyle name="SAPBEXHLevel2 7_МАРТ" xfId="16517"/>
    <cellStyle name="SAPBEXHLevel2 8" xfId="16518"/>
    <cellStyle name="SAPBEXHLevel2 8 2" xfId="16519"/>
    <cellStyle name="SAPBEXHLevel2 8 2 2" xfId="16520"/>
    <cellStyle name="SAPBEXHLevel2 8 2 2 2" xfId="16521"/>
    <cellStyle name="SAPBEXHLevel2 8 2 2 2 2" xfId="16522"/>
    <cellStyle name="SAPBEXHLevel2 8 2 2 2 2 2" xfId="16523"/>
    <cellStyle name="SAPBEXHLevel2 8 2 2 2 3" xfId="16524"/>
    <cellStyle name="SAPBEXHLevel2 8 2 2 3" xfId="16525"/>
    <cellStyle name="SAPBEXHLevel2 8 2 2 3 2" xfId="16526"/>
    <cellStyle name="SAPBEXHLevel2 8 2 2 3 2 2" xfId="16527"/>
    <cellStyle name="SAPBEXHLevel2 8 2 2 3 3" xfId="16528"/>
    <cellStyle name="SAPBEXHLevel2 8 2 2 4" xfId="16529"/>
    <cellStyle name="SAPBEXHLevel2 8 2 2 4 2" xfId="16530"/>
    <cellStyle name="SAPBEXHLevel2 8 2 2 4 2 2" xfId="16531"/>
    <cellStyle name="SAPBEXHLevel2 8 2 2 4 3" xfId="16532"/>
    <cellStyle name="SAPBEXHLevel2 8 2 2 5" xfId="16533"/>
    <cellStyle name="SAPBEXHLevel2 8 2 2 5 2" xfId="16534"/>
    <cellStyle name="SAPBEXHLevel2 8 2 2 6" xfId="16535"/>
    <cellStyle name="SAPBEXHLevel2 8 2 3" xfId="16536"/>
    <cellStyle name="SAPBEXHLevel2 8 2 3 2" xfId="16537"/>
    <cellStyle name="SAPBEXHLevel2 8 2 3 2 2" xfId="16538"/>
    <cellStyle name="SAPBEXHLevel2 8 2 3 3" xfId="16539"/>
    <cellStyle name="SAPBEXHLevel2 8 2 4" xfId="16540"/>
    <cellStyle name="SAPBEXHLevel2 8 2 4 2" xfId="16541"/>
    <cellStyle name="SAPBEXHLevel2 8 2 4 2 2" xfId="16542"/>
    <cellStyle name="SAPBEXHLevel2 8 2 4 3" xfId="16543"/>
    <cellStyle name="SAPBEXHLevel2 8 2 5" xfId="16544"/>
    <cellStyle name="SAPBEXHLevel2 8 2 5 2" xfId="16545"/>
    <cellStyle name="SAPBEXHLevel2 8 2 6" xfId="16546"/>
    <cellStyle name="SAPBEXHLevel2 8 3" xfId="16547"/>
    <cellStyle name="SAPBEXHLevel2 8 3 2" xfId="16548"/>
    <cellStyle name="SAPBEXHLevel2 8 3 2 2" xfId="16549"/>
    <cellStyle name="SAPBEXHLevel2 8 3 2 2 2" xfId="16550"/>
    <cellStyle name="SAPBEXHLevel2 8 3 2 3" xfId="16551"/>
    <cellStyle name="SAPBEXHLevel2 8 3 3" xfId="16552"/>
    <cellStyle name="SAPBEXHLevel2 8 3 3 2" xfId="16553"/>
    <cellStyle name="SAPBEXHLevel2 8 3 3 2 2" xfId="16554"/>
    <cellStyle name="SAPBEXHLevel2 8 3 3 3" xfId="16555"/>
    <cellStyle name="SAPBEXHLevel2 8 3 4" xfId="16556"/>
    <cellStyle name="SAPBEXHLevel2 8 3 4 2" xfId="16557"/>
    <cellStyle name="SAPBEXHLevel2 8 3 4 2 2" xfId="16558"/>
    <cellStyle name="SAPBEXHLevel2 8 3 4 3" xfId="16559"/>
    <cellStyle name="SAPBEXHLevel2 8 3 5" xfId="16560"/>
    <cellStyle name="SAPBEXHLevel2 8 3 5 2" xfId="16561"/>
    <cellStyle name="SAPBEXHLevel2 8 3 6" xfId="16562"/>
    <cellStyle name="SAPBEXHLevel2 8 4" xfId="16563"/>
    <cellStyle name="SAPBEXHLevel2 8 4 2" xfId="16564"/>
    <cellStyle name="SAPBEXHLevel2 8 4 2 2" xfId="16565"/>
    <cellStyle name="SAPBEXHLevel2 8 4 3" xfId="16566"/>
    <cellStyle name="SAPBEXHLevel2 8 5" xfId="16567"/>
    <cellStyle name="SAPBEXHLevel2 8 5 2" xfId="16568"/>
    <cellStyle name="SAPBEXHLevel2 8 5 2 2" xfId="16569"/>
    <cellStyle name="SAPBEXHLevel2 8 5 3" xfId="16570"/>
    <cellStyle name="SAPBEXHLevel2 8 6" xfId="16571"/>
    <cellStyle name="SAPBEXHLevel2 8 6 2" xfId="16572"/>
    <cellStyle name="SAPBEXHLevel2 8 7" xfId="16573"/>
    <cellStyle name="SAPBEXHLevel2 8_МАРТ" xfId="16574"/>
    <cellStyle name="SAPBEXHLevel2 9" xfId="16575"/>
    <cellStyle name="SAPBEXHLevel2 9 2" xfId="16576"/>
    <cellStyle name="SAPBEXHLevel2 9 2 2" xfId="16577"/>
    <cellStyle name="SAPBEXHLevel2 9 2 2 2" xfId="16578"/>
    <cellStyle name="SAPBEXHLevel2 9 2 2 2 2" xfId="16579"/>
    <cellStyle name="SAPBEXHLevel2 9 2 2 3" xfId="16580"/>
    <cellStyle name="SAPBEXHLevel2 9 2 3" xfId="16581"/>
    <cellStyle name="SAPBEXHLevel2 9 2 3 2" xfId="16582"/>
    <cellStyle name="SAPBEXHLevel2 9 2 3 2 2" xfId="16583"/>
    <cellStyle name="SAPBEXHLevel2 9 2 3 3" xfId="16584"/>
    <cellStyle name="SAPBEXHLevel2 9 2 4" xfId="16585"/>
    <cellStyle name="SAPBEXHLevel2 9 2 4 2" xfId="16586"/>
    <cellStyle name="SAPBEXHLevel2 9 2 4 2 2" xfId="16587"/>
    <cellStyle name="SAPBEXHLevel2 9 2 4 3" xfId="16588"/>
    <cellStyle name="SAPBEXHLevel2 9 2 5" xfId="16589"/>
    <cellStyle name="SAPBEXHLevel2 9 2 5 2" xfId="16590"/>
    <cellStyle name="SAPBEXHLevel2 9 2 5 2 2" xfId="16591"/>
    <cellStyle name="SAPBEXHLevel2 9 2 5 3" xfId="16592"/>
    <cellStyle name="SAPBEXHLevel2 9 2 6" xfId="16593"/>
    <cellStyle name="SAPBEXHLevel2 9 2 6 2" xfId="16594"/>
    <cellStyle name="SAPBEXHLevel2 9 2 7" xfId="16595"/>
    <cellStyle name="SAPBEXHLevel2 9 3" xfId="16596"/>
    <cellStyle name="SAPBEXHLevel2 9 3 2" xfId="16597"/>
    <cellStyle name="SAPBEXHLevel2 9 3 2 2" xfId="16598"/>
    <cellStyle name="SAPBEXHLevel2 9 3 3" xfId="16599"/>
    <cellStyle name="SAPBEXHLevel2 9 4" xfId="16600"/>
    <cellStyle name="SAPBEXHLevel2 9 4 2" xfId="16601"/>
    <cellStyle name="SAPBEXHLevel2 9 4 2 2" xfId="16602"/>
    <cellStyle name="SAPBEXHLevel2 9 4 3" xfId="16603"/>
    <cellStyle name="SAPBEXHLevel2 9 5" xfId="16604"/>
    <cellStyle name="SAPBEXHLevel2 9 5 2" xfId="16605"/>
    <cellStyle name="SAPBEXHLevel2 9 5 2 2" xfId="16606"/>
    <cellStyle name="SAPBEXHLevel2 9 5 3" xfId="16607"/>
    <cellStyle name="SAPBEXHLevel2 9 6" xfId="16608"/>
    <cellStyle name="SAPBEXHLevel2 9 6 2" xfId="16609"/>
    <cellStyle name="SAPBEXHLevel2 9 6 2 2" xfId="16610"/>
    <cellStyle name="SAPBEXHLevel2 9 6 3" xfId="16611"/>
    <cellStyle name="SAPBEXHLevel2 9 7" xfId="16612"/>
    <cellStyle name="SAPBEXHLevel2 9 7 2" xfId="16613"/>
    <cellStyle name="SAPBEXHLevel2 9 8" xfId="16614"/>
    <cellStyle name="SAPBEXHLevel2 9_МАРТ" xfId="16615"/>
    <cellStyle name="SAPBEXHLevel2_Вх_инф_затраты_2" xfId="16616"/>
    <cellStyle name="SAPBEXHLevel2X" xfId="16617"/>
    <cellStyle name="SAPBEXHLevel2X 10" xfId="16618"/>
    <cellStyle name="SAPBEXHLevel2X 10 2" xfId="16619"/>
    <cellStyle name="SAPBEXHLevel2X 10 2 2" xfId="16620"/>
    <cellStyle name="SAPBEXHLevel2X 10 2 2 2" xfId="16621"/>
    <cellStyle name="SAPBEXHLevel2X 10 2 3" xfId="16622"/>
    <cellStyle name="SAPBEXHLevel2X 10 3" xfId="16623"/>
    <cellStyle name="SAPBEXHLevel2X 10 3 2" xfId="16624"/>
    <cellStyle name="SAPBEXHLevel2X 10 3 2 2" xfId="16625"/>
    <cellStyle name="SAPBEXHLevel2X 10 3 3" xfId="16626"/>
    <cellStyle name="SAPBEXHLevel2X 10 4" xfId="16627"/>
    <cellStyle name="SAPBEXHLevel2X 10 4 2" xfId="16628"/>
    <cellStyle name="SAPBEXHLevel2X 10 4 2 2" xfId="16629"/>
    <cellStyle name="SAPBEXHLevel2X 10 4 3" xfId="16630"/>
    <cellStyle name="SAPBEXHLevel2X 10 5" xfId="16631"/>
    <cellStyle name="SAPBEXHLevel2X 10 5 2" xfId="16632"/>
    <cellStyle name="SAPBEXHLevel2X 10 6" xfId="16633"/>
    <cellStyle name="SAPBEXHLevel2X 10_МАРТ" xfId="16634"/>
    <cellStyle name="SAPBEXHLevel2X 11" xfId="16635"/>
    <cellStyle name="SAPBEXHLevel2X 11 2" xfId="16636"/>
    <cellStyle name="SAPBEXHLevel2X 11 2 2" xfId="16637"/>
    <cellStyle name="SAPBEXHLevel2X 11 3" xfId="16638"/>
    <cellStyle name="SAPBEXHLevel2X 12" xfId="16639"/>
    <cellStyle name="SAPBEXHLevel2X 12 2" xfId="16640"/>
    <cellStyle name="SAPBEXHLevel2X 12 2 2" xfId="16641"/>
    <cellStyle name="SAPBEXHLevel2X 12 3" xfId="16642"/>
    <cellStyle name="SAPBEXHLevel2X 13" xfId="16643"/>
    <cellStyle name="SAPBEXHLevel2X 13 2" xfId="16644"/>
    <cellStyle name="SAPBEXHLevel2X 13 2 2" xfId="16645"/>
    <cellStyle name="SAPBEXHLevel2X 13 3" xfId="16646"/>
    <cellStyle name="SAPBEXHLevel2X 14" xfId="16647"/>
    <cellStyle name="SAPBEXHLevel2X 14 2" xfId="16648"/>
    <cellStyle name="SAPBEXHLevel2X 14 2 2" xfId="16649"/>
    <cellStyle name="SAPBEXHLevel2X 14 3" xfId="16650"/>
    <cellStyle name="SAPBEXHLevel2X 15" xfId="16651"/>
    <cellStyle name="SAPBEXHLevel2X 15 2" xfId="16652"/>
    <cellStyle name="SAPBEXHLevel2X 16" xfId="16653"/>
    <cellStyle name="SAPBEXHLevel2X 2" xfId="16654"/>
    <cellStyle name="SAPBEXHLevel2X 2 2" xfId="16655"/>
    <cellStyle name="SAPBEXHLevel2X 2 2 2" xfId="16656"/>
    <cellStyle name="SAPBEXHLevel2X 2 2 2 2" xfId="16657"/>
    <cellStyle name="SAPBEXHLevel2X 2 2 2 2 2" xfId="16658"/>
    <cellStyle name="SAPBEXHLevel2X 2 2 2 2 2 2" xfId="16659"/>
    <cellStyle name="SAPBEXHLevel2X 2 2 2 2 2 2 2" xfId="16660"/>
    <cellStyle name="SAPBEXHLevel2X 2 2 2 2 2 3" xfId="16661"/>
    <cellStyle name="SAPBEXHLevel2X 2 2 2 2 3" xfId="16662"/>
    <cellStyle name="SAPBEXHLevel2X 2 2 2 2 3 2" xfId="16663"/>
    <cellStyle name="SAPBEXHLevel2X 2 2 2 2 3 2 2" xfId="16664"/>
    <cellStyle name="SAPBEXHLevel2X 2 2 2 2 3 3" xfId="16665"/>
    <cellStyle name="SAPBEXHLevel2X 2 2 2 2 4" xfId="16666"/>
    <cellStyle name="SAPBEXHLevel2X 2 2 2 2 4 2" xfId="16667"/>
    <cellStyle name="SAPBEXHLevel2X 2 2 2 2 4 2 2" xfId="16668"/>
    <cellStyle name="SAPBEXHLevel2X 2 2 2 2 4 3" xfId="16669"/>
    <cellStyle name="SAPBEXHLevel2X 2 2 2 2 5" xfId="16670"/>
    <cellStyle name="SAPBEXHLevel2X 2 2 2 2 5 2" xfId="16671"/>
    <cellStyle name="SAPBEXHLevel2X 2 2 2 2 6" xfId="16672"/>
    <cellStyle name="SAPBEXHLevel2X 2 2 2 3" xfId="16673"/>
    <cellStyle name="SAPBEXHLevel2X 2 2 2 3 2" xfId="16674"/>
    <cellStyle name="SAPBEXHLevel2X 2 2 2 3 2 2" xfId="16675"/>
    <cellStyle name="SAPBEXHLevel2X 2 2 2 3 3" xfId="16676"/>
    <cellStyle name="SAPBEXHLevel2X 2 2 2 4" xfId="16677"/>
    <cellStyle name="SAPBEXHLevel2X 2 2 2 4 2" xfId="16678"/>
    <cellStyle name="SAPBEXHLevel2X 2 2 2 4 2 2" xfId="16679"/>
    <cellStyle name="SAPBEXHLevel2X 2 2 2 4 3" xfId="16680"/>
    <cellStyle name="SAPBEXHLevel2X 2 2 2 5" xfId="16681"/>
    <cellStyle name="SAPBEXHLevel2X 2 2 2 5 2" xfId="16682"/>
    <cellStyle name="SAPBEXHLevel2X 2 2 2 6" xfId="16683"/>
    <cellStyle name="SAPBEXHLevel2X 2 2 3" xfId="16684"/>
    <cellStyle name="SAPBEXHLevel2X 2 2 3 2" xfId="16685"/>
    <cellStyle name="SAPBEXHLevel2X 2 2 3 2 2" xfId="16686"/>
    <cellStyle name="SAPBEXHLevel2X 2 2 3 2 2 2" xfId="16687"/>
    <cellStyle name="SAPBEXHLevel2X 2 2 3 2 3" xfId="16688"/>
    <cellStyle name="SAPBEXHLevel2X 2 2 3 3" xfId="16689"/>
    <cellStyle name="SAPBEXHLevel2X 2 2 3 3 2" xfId="16690"/>
    <cellStyle name="SAPBEXHLevel2X 2 2 3 3 2 2" xfId="16691"/>
    <cellStyle name="SAPBEXHLevel2X 2 2 3 3 3" xfId="16692"/>
    <cellStyle name="SAPBEXHLevel2X 2 2 3 4" xfId="16693"/>
    <cellStyle name="SAPBEXHLevel2X 2 2 3 4 2" xfId="16694"/>
    <cellStyle name="SAPBEXHLevel2X 2 2 3 4 2 2" xfId="16695"/>
    <cellStyle name="SAPBEXHLevel2X 2 2 3 4 3" xfId="16696"/>
    <cellStyle name="SAPBEXHLevel2X 2 2 3 5" xfId="16697"/>
    <cellStyle name="SAPBEXHLevel2X 2 2 3 5 2" xfId="16698"/>
    <cellStyle name="SAPBEXHLevel2X 2 2 3 6" xfId="16699"/>
    <cellStyle name="SAPBEXHLevel2X 2 2 4" xfId="16700"/>
    <cellStyle name="SAPBEXHLevel2X 2 2 4 2" xfId="16701"/>
    <cellStyle name="SAPBEXHLevel2X 2 2 4 2 2" xfId="16702"/>
    <cellStyle name="SAPBEXHLevel2X 2 2 4 3" xfId="16703"/>
    <cellStyle name="SAPBEXHLevel2X 2 2 5" xfId="16704"/>
    <cellStyle name="SAPBEXHLevel2X 2 2 5 2" xfId="16705"/>
    <cellStyle name="SAPBEXHLevel2X 2 2 5 2 2" xfId="16706"/>
    <cellStyle name="SAPBEXHLevel2X 2 2 5 3" xfId="16707"/>
    <cellStyle name="SAPBEXHLevel2X 2 2 6" xfId="16708"/>
    <cellStyle name="SAPBEXHLevel2X 2 2 6 2" xfId="16709"/>
    <cellStyle name="SAPBEXHLevel2X 2 2 7" xfId="16710"/>
    <cellStyle name="SAPBEXHLevel2X 2 3" xfId="16711"/>
    <cellStyle name="SAPBEXHLevel2X 2 3 2" xfId="16712"/>
    <cellStyle name="SAPBEXHLevel2X 2 3 2 2" xfId="16713"/>
    <cellStyle name="SAPBEXHLevel2X 2 3 2 2 2" xfId="16714"/>
    <cellStyle name="SAPBEXHLevel2X 2 3 2 2 2 2" xfId="16715"/>
    <cellStyle name="SAPBEXHLevel2X 2 3 2 2 2 2 2" xfId="16716"/>
    <cellStyle name="SAPBEXHLevel2X 2 3 2 2 2 3" xfId="16717"/>
    <cellStyle name="SAPBEXHLevel2X 2 3 2 2 3" xfId="16718"/>
    <cellStyle name="SAPBEXHLevel2X 2 3 2 2 3 2" xfId="16719"/>
    <cellStyle name="SAPBEXHLevel2X 2 3 2 2 3 2 2" xfId="16720"/>
    <cellStyle name="SAPBEXHLevel2X 2 3 2 2 3 3" xfId="16721"/>
    <cellStyle name="SAPBEXHLevel2X 2 3 2 2 4" xfId="16722"/>
    <cellStyle name="SAPBEXHLevel2X 2 3 2 2 4 2" xfId="16723"/>
    <cellStyle name="SAPBEXHLevel2X 2 3 2 2 4 2 2" xfId="16724"/>
    <cellStyle name="SAPBEXHLevel2X 2 3 2 2 4 3" xfId="16725"/>
    <cellStyle name="SAPBEXHLevel2X 2 3 2 2 5" xfId="16726"/>
    <cellStyle name="SAPBEXHLevel2X 2 3 2 2 5 2" xfId="16727"/>
    <cellStyle name="SAPBEXHLevel2X 2 3 2 2 6" xfId="16728"/>
    <cellStyle name="SAPBEXHLevel2X 2 3 2 3" xfId="16729"/>
    <cellStyle name="SAPBEXHLevel2X 2 3 2 3 2" xfId="16730"/>
    <cellStyle name="SAPBEXHLevel2X 2 3 2 3 2 2" xfId="16731"/>
    <cellStyle name="SAPBEXHLevel2X 2 3 2 3 3" xfId="16732"/>
    <cellStyle name="SAPBEXHLevel2X 2 3 2 4" xfId="16733"/>
    <cellStyle name="SAPBEXHLevel2X 2 3 2 4 2" xfId="16734"/>
    <cellStyle name="SAPBEXHLevel2X 2 3 2 4 2 2" xfId="16735"/>
    <cellStyle name="SAPBEXHLevel2X 2 3 2 4 3" xfId="16736"/>
    <cellStyle name="SAPBEXHLevel2X 2 3 2 5" xfId="16737"/>
    <cellStyle name="SAPBEXHLevel2X 2 3 2 5 2" xfId="16738"/>
    <cellStyle name="SAPBEXHLevel2X 2 3 2 6" xfId="16739"/>
    <cellStyle name="SAPBEXHLevel2X 2 3 3" xfId="16740"/>
    <cellStyle name="SAPBEXHLevel2X 2 3 3 2" xfId="16741"/>
    <cellStyle name="SAPBEXHLevel2X 2 3 3 2 2" xfId="16742"/>
    <cellStyle name="SAPBEXHLevel2X 2 3 3 2 2 2" xfId="16743"/>
    <cellStyle name="SAPBEXHLevel2X 2 3 3 2 3" xfId="16744"/>
    <cellStyle name="SAPBEXHLevel2X 2 3 3 3" xfId="16745"/>
    <cellStyle name="SAPBEXHLevel2X 2 3 3 3 2" xfId="16746"/>
    <cellStyle name="SAPBEXHLevel2X 2 3 3 3 2 2" xfId="16747"/>
    <cellStyle name="SAPBEXHLevel2X 2 3 3 3 3" xfId="16748"/>
    <cellStyle name="SAPBEXHLevel2X 2 3 3 4" xfId="16749"/>
    <cellStyle name="SAPBEXHLevel2X 2 3 3 4 2" xfId="16750"/>
    <cellStyle name="SAPBEXHLevel2X 2 3 3 4 2 2" xfId="16751"/>
    <cellStyle name="SAPBEXHLevel2X 2 3 3 4 3" xfId="16752"/>
    <cellStyle name="SAPBEXHLevel2X 2 3 3 5" xfId="16753"/>
    <cellStyle name="SAPBEXHLevel2X 2 3 3 5 2" xfId="16754"/>
    <cellStyle name="SAPBEXHLevel2X 2 3 3 6" xfId="16755"/>
    <cellStyle name="SAPBEXHLevel2X 2 3 4" xfId="16756"/>
    <cellStyle name="SAPBEXHLevel2X 2 3 4 2" xfId="16757"/>
    <cellStyle name="SAPBEXHLevel2X 2 3 4 2 2" xfId="16758"/>
    <cellStyle name="SAPBEXHLevel2X 2 3 4 3" xfId="16759"/>
    <cellStyle name="SAPBEXHLevel2X 2 3 5" xfId="16760"/>
    <cellStyle name="SAPBEXHLevel2X 2 3 5 2" xfId="16761"/>
    <cellStyle name="SAPBEXHLevel2X 2 3 5 2 2" xfId="16762"/>
    <cellStyle name="SAPBEXHLevel2X 2 3 5 3" xfId="16763"/>
    <cellStyle name="SAPBEXHLevel2X 2 3 6" xfId="16764"/>
    <cellStyle name="SAPBEXHLevel2X 2 3 6 2" xfId="16765"/>
    <cellStyle name="SAPBEXHLevel2X 2 3 7" xfId="16766"/>
    <cellStyle name="SAPBEXHLevel2X 2 4" xfId="16767"/>
    <cellStyle name="SAPBEXHLevel2X 2 4 2" xfId="16768"/>
    <cellStyle name="SAPBEXHLevel2X 2 4 2 2" xfId="16769"/>
    <cellStyle name="SAPBEXHLevel2X 2 4 2 2 2" xfId="16770"/>
    <cellStyle name="SAPBEXHLevel2X 2 4 2 3" xfId="16771"/>
    <cellStyle name="SAPBEXHLevel2X 2 4 3" xfId="16772"/>
    <cellStyle name="SAPBEXHLevel2X 2 4 3 2" xfId="16773"/>
    <cellStyle name="SAPBEXHLevel2X 2 4 3 2 2" xfId="16774"/>
    <cellStyle name="SAPBEXHLevel2X 2 4 3 3" xfId="16775"/>
    <cellStyle name="SAPBEXHLevel2X 2 4 4" xfId="16776"/>
    <cellStyle name="SAPBEXHLevel2X 2 4 4 2" xfId="16777"/>
    <cellStyle name="SAPBEXHLevel2X 2 4 4 2 2" xfId="16778"/>
    <cellStyle name="SAPBEXHLevel2X 2 4 4 3" xfId="16779"/>
    <cellStyle name="SAPBEXHLevel2X 2 4 5" xfId="16780"/>
    <cellStyle name="SAPBEXHLevel2X 2 4 5 2" xfId="16781"/>
    <cellStyle name="SAPBEXHLevel2X 2 4 6" xfId="16782"/>
    <cellStyle name="SAPBEXHLevel2X 2 5" xfId="16783"/>
    <cellStyle name="SAPBEXHLevel2X 2 5 2" xfId="16784"/>
    <cellStyle name="SAPBEXHLevel2X 2 5 2 2" xfId="16785"/>
    <cellStyle name="SAPBEXHLevel2X 2 5 3" xfId="16786"/>
    <cellStyle name="SAPBEXHLevel2X 2 6" xfId="16787"/>
    <cellStyle name="SAPBEXHLevel2X 2 6 2" xfId="16788"/>
    <cellStyle name="SAPBEXHLevel2X 2 6 2 2" xfId="16789"/>
    <cellStyle name="SAPBEXHLevel2X 2 6 3" xfId="16790"/>
    <cellStyle name="SAPBEXHLevel2X 2 7" xfId="16791"/>
    <cellStyle name="SAPBEXHLevel2X 2 7 2" xfId="16792"/>
    <cellStyle name="SAPBEXHLevel2X 2 7 2 2" xfId="16793"/>
    <cellStyle name="SAPBEXHLevel2X 2 7 3" xfId="16794"/>
    <cellStyle name="SAPBEXHLevel2X 2 8" xfId="16795"/>
    <cellStyle name="SAPBEXHLevel2X 2 8 2" xfId="16796"/>
    <cellStyle name="SAPBEXHLevel2X 2 9" xfId="16797"/>
    <cellStyle name="SAPBEXHLevel2X 2_МАРТ" xfId="16798"/>
    <cellStyle name="SAPBEXHLevel2X 3" xfId="16799"/>
    <cellStyle name="SAPBEXHLevel2X 3 2" xfId="16800"/>
    <cellStyle name="SAPBEXHLevel2X 3 2 2" xfId="16801"/>
    <cellStyle name="SAPBEXHLevel2X 3 2 2 2" xfId="16802"/>
    <cellStyle name="SAPBEXHLevel2X 3 2 2 2 2" xfId="16803"/>
    <cellStyle name="SAPBEXHLevel2X 3 2 2 2 2 2" xfId="16804"/>
    <cellStyle name="SAPBEXHLevel2X 3 2 2 2 2 2 2" xfId="16805"/>
    <cellStyle name="SAPBEXHLevel2X 3 2 2 2 2 3" xfId="16806"/>
    <cellStyle name="SAPBEXHLevel2X 3 2 2 2 3" xfId="16807"/>
    <cellStyle name="SAPBEXHLevel2X 3 2 2 2 3 2" xfId="16808"/>
    <cellStyle name="SAPBEXHLevel2X 3 2 2 2 3 2 2" xfId="16809"/>
    <cellStyle name="SAPBEXHLevel2X 3 2 2 2 3 3" xfId="16810"/>
    <cellStyle name="SAPBEXHLevel2X 3 2 2 2 4" xfId="16811"/>
    <cellStyle name="SAPBEXHLevel2X 3 2 2 2 4 2" xfId="16812"/>
    <cellStyle name="SAPBEXHLevel2X 3 2 2 2 4 2 2" xfId="16813"/>
    <cellStyle name="SAPBEXHLevel2X 3 2 2 2 4 3" xfId="16814"/>
    <cellStyle name="SAPBEXHLevel2X 3 2 2 2 5" xfId="16815"/>
    <cellStyle name="SAPBEXHLevel2X 3 2 2 2 5 2" xfId="16816"/>
    <cellStyle name="SAPBEXHLevel2X 3 2 2 2 6" xfId="16817"/>
    <cellStyle name="SAPBEXHLevel2X 3 2 2 3" xfId="16818"/>
    <cellStyle name="SAPBEXHLevel2X 3 2 2 3 2" xfId="16819"/>
    <cellStyle name="SAPBEXHLevel2X 3 2 2 3 2 2" xfId="16820"/>
    <cellStyle name="SAPBEXHLevel2X 3 2 2 3 3" xfId="16821"/>
    <cellStyle name="SAPBEXHLevel2X 3 2 2 4" xfId="16822"/>
    <cellStyle name="SAPBEXHLevel2X 3 2 2 4 2" xfId="16823"/>
    <cellStyle name="SAPBEXHLevel2X 3 2 2 4 2 2" xfId="16824"/>
    <cellStyle name="SAPBEXHLevel2X 3 2 2 4 3" xfId="16825"/>
    <cellStyle name="SAPBEXHLevel2X 3 2 2 5" xfId="16826"/>
    <cellStyle name="SAPBEXHLevel2X 3 2 2 5 2" xfId="16827"/>
    <cellStyle name="SAPBEXHLevel2X 3 2 2 6" xfId="16828"/>
    <cellStyle name="SAPBEXHLevel2X 3 2 3" xfId="16829"/>
    <cellStyle name="SAPBEXHLevel2X 3 2 3 2" xfId="16830"/>
    <cellStyle name="SAPBEXHLevel2X 3 2 3 2 2" xfId="16831"/>
    <cellStyle name="SAPBEXHLevel2X 3 2 3 2 2 2" xfId="16832"/>
    <cellStyle name="SAPBEXHLevel2X 3 2 3 2 3" xfId="16833"/>
    <cellStyle name="SAPBEXHLevel2X 3 2 3 3" xfId="16834"/>
    <cellStyle name="SAPBEXHLevel2X 3 2 3 3 2" xfId="16835"/>
    <cellStyle name="SAPBEXHLevel2X 3 2 3 3 2 2" xfId="16836"/>
    <cellStyle name="SAPBEXHLevel2X 3 2 3 3 3" xfId="16837"/>
    <cellStyle name="SAPBEXHLevel2X 3 2 3 4" xfId="16838"/>
    <cellStyle name="SAPBEXHLevel2X 3 2 3 4 2" xfId="16839"/>
    <cellStyle name="SAPBEXHLevel2X 3 2 3 4 2 2" xfId="16840"/>
    <cellStyle name="SAPBEXHLevel2X 3 2 3 4 3" xfId="16841"/>
    <cellStyle name="SAPBEXHLevel2X 3 2 3 5" xfId="16842"/>
    <cellStyle name="SAPBEXHLevel2X 3 2 3 5 2" xfId="16843"/>
    <cellStyle name="SAPBEXHLevel2X 3 2 3 6" xfId="16844"/>
    <cellStyle name="SAPBEXHLevel2X 3 2 4" xfId="16845"/>
    <cellStyle name="SAPBEXHLevel2X 3 2 4 2" xfId="16846"/>
    <cellStyle name="SAPBEXHLevel2X 3 2 4 2 2" xfId="16847"/>
    <cellStyle name="SAPBEXHLevel2X 3 2 4 3" xfId="16848"/>
    <cellStyle name="SAPBEXHLevel2X 3 2 5" xfId="16849"/>
    <cellStyle name="SAPBEXHLevel2X 3 2 5 2" xfId="16850"/>
    <cellStyle name="SAPBEXHLevel2X 3 2 5 2 2" xfId="16851"/>
    <cellStyle name="SAPBEXHLevel2X 3 2 5 3" xfId="16852"/>
    <cellStyle name="SAPBEXHLevel2X 3 2 6" xfId="16853"/>
    <cellStyle name="SAPBEXHLevel2X 3 2 6 2" xfId="16854"/>
    <cellStyle name="SAPBEXHLevel2X 3 2 7" xfId="16855"/>
    <cellStyle name="SAPBEXHLevel2X 3 3" xfId="16856"/>
    <cellStyle name="SAPBEXHLevel2X 3 3 2" xfId="16857"/>
    <cellStyle name="SAPBEXHLevel2X 3 3 2 2" xfId="16858"/>
    <cellStyle name="SAPBEXHLevel2X 3 3 2 2 2" xfId="16859"/>
    <cellStyle name="SAPBEXHLevel2X 3 3 2 3" xfId="16860"/>
    <cellStyle name="SAPBEXHLevel2X 3 3 3" xfId="16861"/>
    <cellStyle name="SAPBEXHLevel2X 3 3 3 2" xfId="16862"/>
    <cellStyle name="SAPBEXHLevel2X 3 3 3 2 2" xfId="16863"/>
    <cellStyle name="SAPBEXHLevel2X 3 3 3 3" xfId="16864"/>
    <cellStyle name="SAPBEXHLevel2X 3 3 4" xfId="16865"/>
    <cellStyle name="SAPBEXHLevel2X 3 3 4 2" xfId="16866"/>
    <cellStyle name="SAPBEXHLevel2X 3 3 4 2 2" xfId="16867"/>
    <cellStyle name="SAPBEXHLevel2X 3 3 4 3" xfId="16868"/>
    <cellStyle name="SAPBEXHLevel2X 3 3 5" xfId="16869"/>
    <cellStyle name="SAPBEXHLevel2X 3 3 5 2" xfId="16870"/>
    <cellStyle name="SAPBEXHLevel2X 3 3 6" xfId="16871"/>
    <cellStyle name="SAPBEXHLevel2X 3 4" xfId="16872"/>
    <cellStyle name="SAPBEXHLevel2X 3 4 2" xfId="16873"/>
    <cellStyle name="SAPBEXHLevel2X 3 4 2 2" xfId="16874"/>
    <cellStyle name="SAPBEXHLevel2X 3 4 3" xfId="16875"/>
    <cellStyle name="SAPBEXHLevel2X 3 5" xfId="16876"/>
    <cellStyle name="SAPBEXHLevel2X 3 5 2" xfId="16877"/>
    <cellStyle name="SAPBEXHLevel2X 3 5 2 2" xfId="16878"/>
    <cellStyle name="SAPBEXHLevel2X 3 5 3" xfId="16879"/>
    <cellStyle name="SAPBEXHLevel2X 3 6" xfId="16880"/>
    <cellStyle name="SAPBEXHLevel2X 3 6 2" xfId="16881"/>
    <cellStyle name="SAPBEXHLevel2X 3 6 2 2" xfId="16882"/>
    <cellStyle name="SAPBEXHLevel2X 3 6 3" xfId="16883"/>
    <cellStyle name="SAPBEXHLevel2X 3 7" xfId="16884"/>
    <cellStyle name="SAPBEXHLevel2X 3 7 2" xfId="16885"/>
    <cellStyle name="SAPBEXHLevel2X 3 8" xfId="16886"/>
    <cellStyle name="SAPBEXHLevel2X 3_МАРТ" xfId="16887"/>
    <cellStyle name="SAPBEXHLevel2X 4" xfId="16888"/>
    <cellStyle name="SAPBEXHLevel2X 4 2" xfId="16889"/>
    <cellStyle name="SAPBEXHLevel2X 4 2 2" xfId="16890"/>
    <cellStyle name="SAPBEXHLevel2X 4 2 2 2" xfId="16891"/>
    <cellStyle name="SAPBEXHLevel2X 4 2 2 2 2" xfId="16892"/>
    <cellStyle name="SAPBEXHLevel2X 4 2 2 2 2 2" xfId="16893"/>
    <cellStyle name="SAPBEXHLevel2X 4 2 2 2 3" xfId="16894"/>
    <cellStyle name="SAPBEXHLevel2X 4 2 2 3" xfId="16895"/>
    <cellStyle name="SAPBEXHLevel2X 4 2 2 3 2" xfId="16896"/>
    <cellStyle name="SAPBEXHLevel2X 4 2 2 3 2 2" xfId="16897"/>
    <cellStyle name="SAPBEXHLevel2X 4 2 2 3 3" xfId="16898"/>
    <cellStyle name="SAPBEXHLevel2X 4 2 2 4" xfId="16899"/>
    <cellStyle name="SAPBEXHLevel2X 4 2 2 4 2" xfId="16900"/>
    <cellStyle name="SAPBEXHLevel2X 4 2 2 4 2 2" xfId="16901"/>
    <cellStyle name="SAPBEXHLevel2X 4 2 2 4 3" xfId="16902"/>
    <cellStyle name="SAPBEXHLevel2X 4 2 2 5" xfId="16903"/>
    <cellStyle name="SAPBEXHLevel2X 4 2 2 5 2" xfId="16904"/>
    <cellStyle name="SAPBEXHLevel2X 4 2 2 6" xfId="16905"/>
    <cellStyle name="SAPBEXHLevel2X 4 2 3" xfId="16906"/>
    <cellStyle name="SAPBEXHLevel2X 4 2 3 2" xfId="16907"/>
    <cellStyle name="SAPBEXHLevel2X 4 2 3 2 2" xfId="16908"/>
    <cellStyle name="SAPBEXHLevel2X 4 2 3 3" xfId="16909"/>
    <cellStyle name="SAPBEXHLevel2X 4 2 4" xfId="16910"/>
    <cellStyle name="SAPBEXHLevel2X 4 2 4 2" xfId="16911"/>
    <cellStyle name="SAPBEXHLevel2X 4 2 4 2 2" xfId="16912"/>
    <cellStyle name="SAPBEXHLevel2X 4 2 4 3" xfId="16913"/>
    <cellStyle name="SAPBEXHLevel2X 4 2 5" xfId="16914"/>
    <cellStyle name="SAPBEXHLevel2X 4 2 5 2" xfId="16915"/>
    <cellStyle name="SAPBEXHLevel2X 4 2 6" xfId="16916"/>
    <cellStyle name="SAPBEXHLevel2X 4 3" xfId="16917"/>
    <cellStyle name="SAPBEXHLevel2X 4 3 2" xfId="16918"/>
    <cellStyle name="SAPBEXHLevel2X 4 3 2 2" xfId="16919"/>
    <cellStyle name="SAPBEXHLevel2X 4 3 2 2 2" xfId="16920"/>
    <cellStyle name="SAPBEXHLevel2X 4 3 2 3" xfId="16921"/>
    <cellStyle name="SAPBEXHLevel2X 4 3 3" xfId="16922"/>
    <cellStyle name="SAPBEXHLevel2X 4 3 3 2" xfId="16923"/>
    <cellStyle name="SAPBEXHLevel2X 4 3 3 2 2" xfId="16924"/>
    <cellStyle name="SAPBEXHLevel2X 4 3 3 3" xfId="16925"/>
    <cellStyle name="SAPBEXHLevel2X 4 3 4" xfId="16926"/>
    <cellStyle name="SAPBEXHLevel2X 4 3 4 2" xfId="16927"/>
    <cellStyle name="SAPBEXHLevel2X 4 3 4 2 2" xfId="16928"/>
    <cellStyle name="SAPBEXHLevel2X 4 3 4 3" xfId="16929"/>
    <cellStyle name="SAPBEXHLevel2X 4 3 5" xfId="16930"/>
    <cellStyle name="SAPBEXHLevel2X 4 3 5 2" xfId="16931"/>
    <cellStyle name="SAPBEXHLevel2X 4 3 6" xfId="16932"/>
    <cellStyle name="SAPBEXHLevel2X 4 4" xfId="16933"/>
    <cellStyle name="SAPBEXHLevel2X 4 4 2" xfId="16934"/>
    <cellStyle name="SAPBEXHLevel2X 4 4 2 2" xfId="16935"/>
    <cellStyle name="SAPBEXHLevel2X 4 4 3" xfId="16936"/>
    <cellStyle name="SAPBEXHLevel2X 4 5" xfId="16937"/>
    <cellStyle name="SAPBEXHLevel2X 4 5 2" xfId="16938"/>
    <cellStyle name="SAPBEXHLevel2X 4 5 2 2" xfId="16939"/>
    <cellStyle name="SAPBEXHLevel2X 4 5 3" xfId="16940"/>
    <cellStyle name="SAPBEXHLevel2X 4 6" xfId="16941"/>
    <cellStyle name="SAPBEXHLevel2X 4 6 2" xfId="16942"/>
    <cellStyle name="SAPBEXHLevel2X 4 6 2 2" xfId="16943"/>
    <cellStyle name="SAPBEXHLevel2X 4 6 3" xfId="16944"/>
    <cellStyle name="SAPBEXHLevel2X 4 7" xfId="16945"/>
    <cellStyle name="SAPBEXHLevel2X 4 7 2" xfId="16946"/>
    <cellStyle name="SAPBEXHLevel2X 4 8" xfId="16947"/>
    <cellStyle name="SAPBEXHLevel2X 4_МАРТ" xfId="16948"/>
    <cellStyle name="SAPBEXHLevel2X 5" xfId="16949"/>
    <cellStyle name="SAPBEXHLevel2X 5 2" xfId="16950"/>
    <cellStyle name="SAPBEXHLevel2X 5 2 2" xfId="16951"/>
    <cellStyle name="SAPBEXHLevel2X 5 2 2 2" xfId="16952"/>
    <cellStyle name="SAPBEXHLevel2X 5 2 2 2 2" xfId="16953"/>
    <cellStyle name="SAPBEXHLevel2X 5 2 2 2 2 2" xfId="16954"/>
    <cellStyle name="SAPBEXHLevel2X 5 2 2 2 3" xfId="16955"/>
    <cellStyle name="SAPBEXHLevel2X 5 2 2 3" xfId="16956"/>
    <cellStyle name="SAPBEXHLevel2X 5 2 2 3 2" xfId="16957"/>
    <cellStyle name="SAPBEXHLevel2X 5 2 2 3 2 2" xfId="16958"/>
    <cellStyle name="SAPBEXHLevel2X 5 2 2 3 3" xfId="16959"/>
    <cellStyle name="SAPBEXHLevel2X 5 2 2 4" xfId="16960"/>
    <cellStyle name="SAPBEXHLevel2X 5 2 2 4 2" xfId="16961"/>
    <cellStyle name="SAPBEXHLevel2X 5 2 2 4 2 2" xfId="16962"/>
    <cellStyle name="SAPBEXHLevel2X 5 2 2 4 3" xfId="16963"/>
    <cellStyle name="SAPBEXHLevel2X 5 2 2 5" xfId="16964"/>
    <cellStyle name="SAPBEXHLevel2X 5 2 2 5 2" xfId="16965"/>
    <cellStyle name="SAPBEXHLevel2X 5 2 2 6" xfId="16966"/>
    <cellStyle name="SAPBEXHLevel2X 5 2 3" xfId="16967"/>
    <cellStyle name="SAPBEXHLevel2X 5 2 3 2" xfId="16968"/>
    <cellStyle name="SAPBEXHLevel2X 5 2 3 2 2" xfId="16969"/>
    <cellStyle name="SAPBEXHLevel2X 5 2 3 3" xfId="16970"/>
    <cellStyle name="SAPBEXHLevel2X 5 2 4" xfId="16971"/>
    <cellStyle name="SAPBEXHLevel2X 5 2 4 2" xfId="16972"/>
    <cellStyle name="SAPBEXHLevel2X 5 2 4 2 2" xfId="16973"/>
    <cellStyle name="SAPBEXHLevel2X 5 2 4 3" xfId="16974"/>
    <cellStyle name="SAPBEXHLevel2X 5 2 5" xfId="16975"/>
    <cellStyle name="SAPBEXHLevel2X 5 2 5 2" xfId="16976"/>
    <cellStyle name="SAPBEXHLevel2X 5 2 6" xfId="16977"/>
    <cellStyle name="SAPBEXHLevel2X 5 3" xfId="16978"/>
    <cellStyle name="SAPBEXHLevel2X 5 3 2" xfId="16979"/>
    <cellStyle name="SAPBEXHLevel2X 5 3 2 2" xfId="16980"/>
    <cellStyle name="SAPBEXHLevel2X 5 3 2 2 2" xfId="16981"/>
    <cellStyle name="SAPBEXHLevel2X 5 3 2 3" xfId="16982"/>
    <cellStyle name="SAPBEXHLevel2X 5 3 3" xfId="16983"/>
    <cellStyle name="SAPBEXHLevel2X 5 3 3 2" xfId="16984"/>
    <cellStyle name="SAPBEXHLevel2X 5 3 3 2 2" xfId="16985"/>
    <cellStyle name="SAPBEXHLevel2X 5 3 3 3" xfId="16986"/>
    <cellStyle name="SAPBEXHLevel2X 5 3 4" xfId="16987"/>
    <cellStyle name="SAPBEXHLevel2X 5 3 4 2" xfId="16988"/>
    <cellStyle name="SAPBEXHLevel2X 5 3 4 2 2" xfId="16989"/>
    <cellStyle name="SAPBEXHLevel2X 5 3 4 3" xfId="16990"/>
    <cellStyle name="SAPBEXHLevel2X 5 3 5" xfId="16991"/>
    <cellStyle name="SAPBEXHLevel2X 5 3 5 2" xfId="16992"/>
    <cellStyle name="SAPBEXHLevel2X 5 3 6" xfId="16993"/>
    <cellStyle name="SAPBEXHLevel2X 5 4" xfId="16994"/>
    <cellStyle name="SAPBEXHLevel2X 5 4 2" xfId="16995"/>
    <cellStyle name="SAPBEXHLevel2X 5 4 2 2" xfId="16996"/>
    <cellStyle name="SAPBEXHLevel2X 5 4 3" xfId="16997"/>
    <cellStyle name="SAPBEXHLevel2X 5 5" xfId="16998"/>
    <cellStyle name="SAPBEXHLevel2X 5 5 2" xfId="16999"/>
    <cellStyle name="SAPBEXHLevel2X 5 5 2 2" xfId="17000"/>
    <cellStyle name="SAPBEXHLevel2X 5 5 3" xfId="17001"/>
    <cellStyle name="SAPBEXHLevel2X 5 6" xfId="17002"/>
    <cellStyle name="SAPBEXHLevel2X 5 6 2" xfId="17003"/>
    <cellStyle name="SAPBEXHLevel2X 5 7" xfId="17004"/>
    <cellStyle name="SAPBEXHLevel2X 5_МАРТ" xfId="17005"/>
    <cellStyle name="SAPBEXHLevel2X 6" xfId="17006"/>
    <cellStyle name="SAPBEXHLevel2X 6 2" xfId="17007"/>
    <cellStyle name="SAPBEXHLevel2X 6 2 2" xfId="17008"/>
    <cellStyle name="SAPBEXHLevel2X 6 2 2 2" xfId="17009"/>
    <cellStyle name="SAPBEXHLevel2X 6 2 2 2 2" xfId="17010"/>
    <cellStyle name="SAPBEXHLevel2X 6 2 2 2 2 2" xfId="17011"/>
    <cellStyle name="SAPBEXHLevel2X 6 2 2 2 3" xfId="17012"/>
    <cellStyle name="SAPBEXHLevel2X 6 2 2 3" xfId="17013"/>
    <cellStyle name="SAPBEXHLevel2X 6 2 2 3 2" xfId="17014"/>
    <cellStyle name="SAPBEXHLevel2X 6 2 2 3 2 2" xfId="17015"/>
    <cellStyle name="SAPBEXHLevel2X 6 2 2 3 3" xfId="17016"/>
    <cellStyle name="SAPBEXHLevel2X 6 2 2 4" xfId="17017"/>
    <cellStyle name="SAPBEXHLevel2X 6 2 2 4 2" xfId="17018"/>
    <cellStyle name="SAPBEXHLevel2X 6 2 2 4 2 2" xfId="17019"/>
    <cellStyle name="SAPBEXHLevel2X 6 2 2 4 3" xfId="17020"/>
    <cellStyle name="SAPBEXHLevel2X 6 2 2 5" xfId="17021"/>
    <cellStyle name="SAPBEXHLevel2X 6 2 2 5 2" xfId="17022"/>
    <cellStyle name="SAPBEXHLevel2X 6 2 2 6" xfId="17023"/>
    <cellStyle name="SAPBEXHLevel2X 6 2 3" xfId="17024"/>
    <cellStyle name="SAPBEXHLevel2X 6 2 3 2" xfId="17025"/>
    <cellStyle name="SAPBEXHLevel2X 6 2 3 2 2" xfId="17026"/>
    <cellStyle name="SAPBEXHLevel2X 6 2 3 3" xfId="17027"/>
    <cellStyle name="SAPBEXHLevel2X 6 2 4" xfId="17028"/>
    <cellStyle name="SAPBEXHLevel2X 6 2 4 2" xfId="17029"/>
    <cellStyle name="SAPBEXHLevel2X 6 2 4 2 2" xfId="17030"/>
    <cellStyle name="SAPBEXHLevel2X 6 2 4 3" xfId="17031"/>
    <cellStyle name="SAPBEXHLevel2X 6 2 5" xfId="17032"/>
    <cellStyle name="SAPBEXHLevel2X 6 2 5 2" xfId="17033"/>
    <cellStyle name="SAPBEXHLevel2X 6 2 6" xfId="17034"/>
    <cellStyle name="SAPBEXHLevel2X 6 3" xfId="17035"/>
    <cellStyle name="SAPBEXHLevel2X 6 3 2" xfId="17036"/>
    <cellStyle name="SAPBEXHLevel2X 6 3 2 2" xfId="17037"/>
    <cellStyle name="SAPBEXHLevel2X 6 3 2 2 2" xfId="17038"/>
    <cellStyle name="SAPBEXHLevel2X 6 3 2 3" xfId="17039"/>
    <cellStyle name="SAPBEXHLevel2X 6 3 3" xfId="17040"/>
    <cellStyle name="SAPBEXHLevel2X 6 3 3 2" xfId="17041"/>
    <cellStyle name="SAPBEXHLevel2X 6 3 3 2 2" xfId="17042"/>
    <cellStyle name="SAPBEXHLevel2X 6 3 3 3" xfId="17043"/>
    <cellStyle name="SAPBEXHLevel2X 6 3 4" xfId="17044"/>
    <cellStyle name="SAPBEXHLevel2X 6 3 4 2" xfId="17045"/>
    <cellStyle name="SAPBEXHLevel2X 6 3 4 2 2" xfId="17046"/>
    <cellStyle name="SAPBEXHLevel2X 6 3 4 3" xfId="17047"/>
    <cellStyle name="SAPBEXHLevel2X 6 3 5" xfId="17048"/>
    <cellStyle name="SAPBEXHLevel2X 6 3 5 2" xfId="17049"/>
    <cellStyle name="SAPBEXHLevel2X 6 3 6" xfId="17050"/>
    <cellStyle name="SAPBEXHLevel2X 6 4" xfId="17051"/>
    <cellStyle name="SAPBEXHLevel2X 6 4 2" xfId="17052"/>
    <cellStyle name="SAPBEXHLevel2X 6 4 2 2" xfId="17053"/>
    <cellStyle name="SAPBEXHLevel2X 6 4 3" xfId="17054"/>
    <cellStyle name="SAPBEXHLevel2X 6 5" xfId="17055"/>
    <cellStyle name="SAPBEXHLevel2X 6 5 2" xfId="17056"/>
    <cellStyle name="SAPBEXHLevel2X 6 5 2 2" xfId="17057"/>
    <cellStyle name="SAPBEXHLevel2X 6 5 3" xfId="17058"/>
    <cellStyle name="SAPBEXHLevel2X 6 6" xfId="17059"/>
    <cellStyle name="SAPBEXHLevel2X 6 6 2" xfId="17060"/>
    <cellStyle name="SAPBEXHLevel2X 6 7" xfId="17061"/>
    <cellStyle name="SAPBEXHLevel2X 6_МАРТ" xfId="17062"/>
    <cellStyle name="SAPBEXHLevel2X 7" xfId="17063"/>
    <cellStyle name="SAPBEXHLevel2X 7 2" xfId="17064"/>
    <cellStyle name="SAPBEXHLevel2X 7 2 2" xfId="17065"/>
    <cellStyle name="SAPBEXHLevel2X 7 2 2 2" xfId="17066"/>
    <cellStyle name="SAPBEXHLevel2X 7 2 2 2 2" xfId="17067"/>
    <cellStyle name="SAPBEXHLevel2X 7 2 2 2 2 2" xfId="17068"/>
    <cellStyle name="SAPBEXHLevel2X 7 2 2 2 3" xfId="17069"/>
    <cellStyle name="SAPBEXHLevel2X 7 2 2 3" xfId="17070"/>
    <cellStyle name="SAPBEXHLevel2X 7 2 2 3 2" xfId="17071"/>
    <cellStyle name="SAPBEXHLevel2X 7 2 2 3 2 2" xfId="17072"/>
    <cellStyle name="SAPBEXHLevel2X 7 2 2 3 3" xfId="17073"/>
    <cellStyle name="SAPBEXHLevel2X 7 2 2 4" xfId="17074"/>
    <cellStyle name="SAPBEXHLevel2X 7 2 2 4 2" xfId="17075"/>
    <cellStyle name="SAPBEXHLevel2X 7 2 2 4 2 2" xfId="17076"/>
    <cellStyle name="SAPBEXHLevel2X 7 2 2 4 3" xfId="17077"/>
    <cellStyle name="SAPBEXHLevel2X 7 2 2 5" xfId="17078"/>
    <cellStyle name="SAPBEXHLevel2X 7 2 2 5 2" xfId="17079"/>
    <cellStyle name="SAPBEXHLevel2X 7 2 2 6" xfId="17080"/>
    <cellStyle name="SAPBEXHLevel2X 7 2 3" xfId="17081"/>
    <cellStyle name="SAPBEXHLevel2X 7 2 3 2" xfId="17082"/>
    <cellStyle name="SAPBEXHLevel2X 7 2 3 2 2" xfId="17083"/>
    <cellStyle name="SAPBEXHLevel2X 7 2 3 3" xfId="17084"/>
    <cellStyle name="SAPBEXHLevel2X 7 2 4" xfId="17085"/>
    <cellStyle name="SAPBEXHLevel2X 7 2 4 2" xfId="17086"/>
    <cellStyle name="SAPBEXHLevel2X 7 2 4 2 2" xfId="17087"/>
    <cellStyle name="SAPBEXHLevel2X 7 2 4 3" xfId="17088"/>
    <cellStyle name="SAPBEXHLevel2X 7 2 5" xfId="17089"/>
    <cellStyle name="SAPBEXHLevel2X 7 2 5 2" xfId="17090"/>
    <cellStyle name="SAPBEXHLevel2X 7 2 6" xfId="17091"/>
    <cellStyle name="SAPBEXHLevel2X 7 3" xfId="17092"/>
    <cellStyle name="SAPBEXHLevel2X 7 3 2" xfId="17093"/>
    <cellStyle name="SAPBEXHLevel2X 7 3 2 2" xfId="17094"/>
    <cellStyle name="SAPBEXHLevel2X 7 3 2 2 2" xfId="17095"/>
    <cellStyle name="SAPBEXHLevel2X 7 3 2 3" xfId="17096"/>
    <cellStyle name="SAPBEXHLevel2X 7 3 3" xfId="17097"/>
    <cellStyle name="SAPBEXHLevel2X 7 3 3 2" xfId="17098"/>
    <cellStyle name="SAPBEXHLevel2X 7 3 3 2 2" xfId="17099"/>
    <cellStyle name="SAPBEXHLevel2X 7 3 3 3" xfId="17100"/>
    <cellStyle name="SAPBEXHLevel2X 7 3 4" xfId="17101"/>
    <cellStyle name="SAPBEXHLevel2X 7 3 4 2" xfId="17102"/>
    <cellStyle name="SAPBEXHLevel2X 7 3 4 2 2" xfId="17103"/>
    <cellStyle name="SAPBEXHLevel2X 7 3 4 3" xfId="17104"/>
    <cellStyle name="SAPBEXHLevel2X 7 3 5" xfId="17105"/>
    <cellStyle name="SAPBEXHLevel2X 7 3 5 2" xfId="17106"/>
    <cellStyle name="SAPBEXHLevel2X 7 3 6" xfId="17107"/>
    <cellStyle name="SAPBEXHLevel2X 7 4" xfId="17108"/>
    <cellStyle name="SAPBEXHLevel2X 7 4 2" xfId="17109"/>
    <cellStyle name="SAPBEXHLevel2X 7 4 2 2" xfId="17110"/>
    <cellStyle name="SAPBEXHLevel2X 7 4 3" xfId="17111"/>
    <cellStyle name="SAPBEXHLevel2X 7 5" xfId="17112"/>
    <cellStyle name="SAPBEXHLevel2X 7 5 2" xfId="17113"/>
    <cellStyle name="SAPBEXHLevel2X 7 5 2 2" xfId="17114"/>
    <cellStyle name="SAPBEXHLevel2X 7 5 3" xfId="17115"/>
    <cellStyle name="SAPBEXHLevel2X 7 6" xfId="17116"/>
    <cellStyle name="SAPBEXHLevel2X 7 6 2" xfId="17117"/>
    <cellStyle name="SAPBEXHLevel2X 7 7" xfId="17118"/>
    <cellStyle name="SAPBEXHLevel2X 7_МАРТ" xfId="17119"/>
    <cellStyle name="SAPBEXHLevel2X 8" xfId="17120"/>
    <cellStyle name="SAPBEXHLevel2X 8 2" xfId="17121"/>
    <cellStyle name="SAPBEXHLevel2X 8 2 2" xfId="17122"/>
    <cellStyle name="SAPBEXHLevel2X 8 2 2 2" xfId="17123"/>
    <cellStyle name="SAPBEXHLevel2X 8 2 2 2 2" xfId="17124"/>
    <cellStyle name="SAPBEXHLevel2X 8 2 2 2 2 2" xfId="17125"/>
    <cellStyle name="SAPBEXHLevel2X 8 2 2 2 3" xfId="17126"/>
    <cellStyle name="SAPBEXHLevel2X 8 2 2 3" xfId="17127"/>
    <cellStyle name="SAPBEXHLevel2X 8 2 2 3 2" xfId="17128"/>
    <cellStyle name="SAPBEXHLevel2X 8 2 2 3 2 2" xfId="17129"/>
    <cellStyle name="SAPBEXHLevel2X 8 2 2 3 3" xfId="17130"/>
    <cellStyle name="SAPBEXHLevel2X 8 2 2 4" xfId="17131"/>
    <cellStyle name="SAPBEXHLevel2X 8 2 2 4 2" xfId="17132"/>
    <cellStyle name="SAPBEXHLevel2X 8 2 2 4 2 2" xfId="17133"/>
    <cellStyle name="SAPBEXHLevel2X 8 2 2 4 3" xfId="17134"/>
    <cellStyle name="SAPBEXHLevel2X 8 2 2 5" xfId="17135"/>
    <cellStyle name="SAPBEXHLevel2X 8 2 2 5 2" xfId="17136"/>
    <cellStyle name="SAPBEXHLevel2X 8 2 2 6" xfId="17137"/>
    <cellStyle name="SAPBEXHLevel2X 8 2 3" xfId="17138"/>
    <cellStyle name="SAPBEXHLevel2X 8 2 3 2" xfId="17139"/>
    <cellStyle name="SAPBEXHLevel2X 8 2 3 2 2" xfId="17140"/>
    <cellStyle name="SAPBEXHLevel2X 8 2 3 3" xfId="17141"/>
    <cellStyle name="SAPBEXHLevel2X 8 2 4" xfId="17142"/>
    <cellStyle name="SAPBEXHLevel2X 8 2 4 2" xfId="17143"/>
    <cellStyle name="SAPBEXHLevel2X 8 2 4 2 2" xfId="17144"/>
    <cellStyle name="SAPBEXHLevel2X 8 2 4 3" xfId="17145"/>
    <cellStyle name="SAPBEXHLevel2X 8 2 5" xfId="17146"/>
    <cellStyle name="SAPBEXHLevel2X 8 2 5 2" xfId="17147"/>
    <cellStyle name="SAPBEXHLevel2X 8 2 6" xfId="17148"/>
    <cellStyle name="SAPBEXHLevel2X 8 3" xfId="17149"/>
    <cellStyle name="SAPBEXHLevel2X 8 3 2" xfId="17150"/>
    <cellStyle name="SAPBEXHLevel2X 8 3 2 2" xfId="17151"/>
    <cellStyle name="SAPBEXHLevel2X 8 3 2 2 2" xfId="17152"/>
    <cellStyle name="SAPBEXHLevel2X 8 3 2 3" xfId="17153"/>
    <cellStyle name="SAPBEXHLevel2X 8 3 3" xfId="17154"/>
    <cellStyle name="SAPBEXHLevel2X 8 3 3 2" xfId="17155"/>
    <cellStyle name="SAPBEXHLevel2X 8 3 3 2 2" xfId="17156"/>
    <cellStyle name="SAPBEXHLevel2X 8 3 3 3" xfId="17157"/>
    <cellStyle name="SAPBEXHLevel2X 8 3 4" xfId="17158"/>
    <cellStyle name="SAPBEXHLevel2X 8 3 4 2" xfId="17159"/>
    <cellStyle name="SAPBEXHLevel2X 8 3 4 2 2" xfId="17160"/>
    <cellStyle name="SAPBEXHLevel2X 8 3 4 3" xfId="17161"/>
    <cellStyle name="SAPBEXHLevel2X 8 3 5" xfId="17162"/>
    <cellStyle name="SAPBEXHLevel2X 8 3 5 2" xfId="17163"/>
    <cellStyle name="SAPBEXHLevel2X 8 3 6" xfId="17164"/>
    <cellStyle name="SAPBEXHLevel2X 8 4" xfId="17165"/>
    <cellStyle name="SAPBEXHLevel2X 8 4 2" xfId="17166"/>
    <cellStyle name="SAPBEXHLevel2X 8 4 2 2" xfId="17167"/>
    <cellStyle name="SAPBEXHLevel2X 8 4 3" xfId="17168"/>
    <cellStyle name="SAPBEXHLevel2X 8 5" xfId="17169"/>
    <cellStyle name="SAPBEXHLevel2X 8 5 2" xfId="17170"/>
    <cellStyle name="SAPBEXHLevel2X 8 5 2 2" xfId="17171"/>
    <cellStyle name="SAPBEXHLevel2X 8 5 3" xfId="17172"/>
    <cellStyle name="SAPBEXHLevel2X 8 6" xfId="17173"/>
    <cellStyle name="SAPBEXHLevel2X 8 6 2" xfId="17174"/>
    <cellStyle name="SAPBEXHLevel2X 8 7" xfId="17175"/>
    <cellStyle name="SAPBEXHLevel2X 8_МАРТ" xfId="17176"/>
    <cellStyle name="SAPBEXHLevel2X 9" xfId="17177"/>
    <cellStyle name="SAPBEXHLevel2X 9 2" xfId="17178"/>
    <cellStyle name="SAPBEXHLevel2X 9 2 2" xfId="17179"/>
    <cellStyle name="SAPBEXHLevel2X 9 2 2 2" xfId="17180"/>
    <cellStyle name="SAPBEXHLevel2X 9 2 3" xfId="17181"/>
    <cellStyle name="SAPBEXHLevel2X 9 3" xfId="17182"/>
    <cellStyle name="SAPBEXHLevel2X 9 3 2" xfId="17183"/>
    <cellStyle name="SAPBEXHLevel2X 9 3 2 2" xfId="17184"/>
    <cellStyle name="SAPBEXHLevel2X 9 3 3" xfId="17185"/>
    <cellStyle name="SAPBEXHLevel2X 9 4" xfId="17186"/>
    <cellStyle name="SAPBEXHLevel2X 9 4 2" xfId="17187"/>
    <cellStyle name="SAPBEXHLevel2X 9 4 2 2" xfId="17188"/>
    <cellStyle name="SAPBEXHLevel2X 9 4 3" xfId="17189"/>
    <cellStyle name="SAPBEXHLevel2X 9 5" xfId="17190"/>
    <cellStyle name="SAPBEXHLevel2X 9 5 2" xfId="17191"/>
    <cellStyle name="SAPBEXHLevel2X 9 6" xfId="17192"/>
    <cellStyle name="SAPBEXHLevel2X 9_МАРТ" xfId="17193"/>
    <cellStyle name="SAPBEXHLevel2X_Вх_инф_затраты_2" xfId="17194"/>
    <cellStyle name="SAPBEXHLevel3" xfId="17195"/>
    <cellStyle name="SAPBEXHLevel3 10" xfId="17196"/>
    <cellStyle name="SAPBEXHLevel3 10 2" xfId="17197"/>
    <cellStyle name="SAPBEXHLevel3 10 2 2" xfId="17198"/>
    <cellStyle name="SAPBEXHLevel3 10 2 2 2" xfId="17199"/>
    <cellStyle name="SAPBEXHLevel3 10 2 3" xfId="17200"/>
    <cellStyle name="SAPBEXHLevel3 10 3" xfId="17201"/>
    <cellStyle name="SAPBEXHLevel3 10 3 2" xfId="17202"/>
    <cellStyle name="SAPBEXHLevel3 10 3 2 2" xfId="17203"/>
    <cellStyle name="SAPBEXHLevel3 10 3 3" xfId="17204"/>
    <cellStyle name="SAPBEXHLevel3 10 4" xfId="17205"/>
    <cellStyle name="SAPBEXHLevel3 10 4 2" xfId="17206"/>
    <cellStyle name="SAPBEXHLevel3 10 4 2 2" xfId="17207"/>
    <cellStyle name="SAPBEXHLevel3 10 4 3" xfId="17208"/>
    <cellStyle name="SAPBEXHLevel3 10 5" xfId="17209"/>
    <cellStyle name="SAPBEXHLevel3 10 5 2" xfId="17210"/>
    <cellStyle name="SAPBEXHLevel3 10 6" xfId="17211"/>
    <cellStyle name="SAPBEXHLevel3 10_МАРТ" xfId="17212"/>
    <cellStyle name="SAPBEXHLevel3 11" xfId="17213"/>
    <cellStyle name="SAPBEXHLevel3 11 2" xfId="17214"/>
    <cellStyle name="SAPBEXHLevel3 11 2 2" xfId="17215"/>
    <cellStyle name="SAPBEXHLevel3 11 2 2 2" xfId="17216"/>
    <cellStyle name="SAPBEXHLevel3 11 2 3" xfId="17217"/>
    <cellStyle name="SAPBEXHLevel3 11 3" xfId="17218"/>
    <cellStyle name="SAPBEXHLevel3 11 3 2" xfId="17219"/>
    <cellStyle name="SAPBEXHLevel3 11 3 2 2" xfId="17220"/>
    <cellStyle name="SAPBEXHLevel3 11 3 3" xfId="17221"/>
    <cellStyle name="SAPBEXHLevel3 11 4" xfId="17222"/>
    <cellStyle name="SAPBEXHLevel3 11 4 2" xfId="17223"/>
    <cellStyle name="SAPBEXHLevel3 11 4 2 2" xfId="17224"/>
    <cellStyle name="SAPBEXHLevel3 11 4 3" xfId="17225"/>
    <cellStyle name="SAPBEXHLevel3 11 5" xfId="17226"/>
    <cellStyle name="SAPBEXHLevel3 11 5 2" xfId="17227"/>
    <cellStyle name="SAPBEXHLevel3 11 6" xfId="17228"/>
    <cellStyle name="SAPBEXHLevel3 11_МАРТ" xfId="17229"/>
    <cellStyle name="SAPBEXHLevel3 12" xfId="17230"/>
    <cellStyle name="SAPBEXHLevel3 12 2" xfId="17231"/>
    <cellStyle name="SAPBEXHLevel3 12 2 2" xfId="17232"/>
    <cellStyle name="SAPBEXHLevel3 12 3" xfId="17233"/>
    <cellStyle name="SAPBEXHLevel3 13" xfId="17234"/>
    <cellStyle name="SAPBEXHLevel3 13 2" xfId="17235"/>
    <cellStyle name="SAPBEXHLevel3 13 2 2" xfId="17236"/>
    <cellStyle name="SAPBEXHLevel3 13 3" xfId="17237"/>
    <cellStyle name="SAPBEXHLevel3 14" xfId="17238"/>
    <cellStyle name="SAPBEXHLevel3 14 2" xfId="17239"/>
    <cellStyle name="SAPBEXHLevel3 14 2 2" xfId="17240"/>
    <cellStyle name="SAPBEXHLevel3 14 3" xfId="17241"/>
    <cellStyle name="SAPBEXHLevel3 15" xfId="17242"/>
    <cellStyle name="SAPBEXHLevel3 15 2" xfId="17243"/>
    <cellStyle name="SAPBEXHLevel3 15 2 2" xfId="17244"/>
    <cellStyle name="SAPBEXHLevel3 15 3" xfId="17245"/>
    <cellStyle name="SAPBEXHLevel3 16" xfId="17246"/>
    <cellStyle name="SAPBEXHLevel3 16 2" xfId="17247"/>
    <cellStyle name="SAPBEXHLevel3 17" xfId="17248"/>
    <cellStyle name="SAPBEXHLevel3 18" xfId="44635"/>
    <cellStyle name="SAPBEXHLevel3 2" xfId="17249"/>
    <cellStyle name="SAPBEXHLevel3 2 10" xfId="17250"/>
    <cellStyle name="SAPBEXHLevel3 2 10 2" xfId="17251"/>
    <cellStyle name="SAPBEXHLevel3 2 10 2 2" xfId="17252"/>
    <cellStyle name="SAPBEXHLevel3 2 10 3" xfId="17253"/>
    <cellStyle name="SAPBEXHLevel3 2 11" xfId="17254"/>
    <cellStyle name="SAPBEXHLevel3 2 11 2" xfId="17255"/>
    <cellStyle name="SAPBEXHLevel3 2 12" xfId="17256"/>
    <cellStyle name="SAPBEXHLevel3 2 2" xfId="17257"/>
    <cellStyle name="SAPBEXHLevel3 2 2 2" xfId="17258"/>
    <cellStyle name="SAPBEXHLevel3 2 2 2 2" xfId="17259"/>
    <cellStyle name="SAPBEXHLevel3 2 2 2 2 2" xfId="17260"/>
    <cellStyle name="SAPBEXHLevel3 2 2 2 2 2 2" xfId="17261"/>
    <cellStyle name="SAPBEXHLevel3 2 2 2 2 2 2 2" xfId="17262"/>
    <cellStyle name="SAPBEXHLevel3 2 2 2 2 2 3" xfId="17263"/>
    <cellStyle name="SAPBEXHLevel3 2 2 2 2 3" xfId="17264"/>
    <cellStyle name="SAPBEXHLevel3 2 2 2 2 3 2" xfId="17265"/>
    <cellStyle name="SAPBEXHLevel3 2 2 2 2 3 2 2" xfId="17266"/>
    <cellStyle name="SAPBEXHLevel3 2 2 2 2 3 3" xfId="17267"/>
    <cellStyle name="SAPBEXHLevel3 2 2 2 2 4" xfId="17268"/>
    <cellStyle name="SAPBEXHLevel3 2 2 2 2 4 2" xfId="17269"/>
    <cellStyle name="SAPBEXHLevel3 2 2 2 2 4 2 2" xfId="17270"/>
    <cellStyle name="SAPBEXHLevel3 2 2 2 2 4 3" xfId="17271"/>
    <cellStyle name="SAPBEXHLevel3 2 2 2 2 5" xfId="17272"/>
    <cellStyle name="SAPBEXHLevel3 2 2 2 2 5 2" xfId="17273"/>
    <cellStyle name="SAPBEXHLevel3 2 2 2 2 6" xfId="17274"/>
    <cellStyle name="SAPBEXHLevel3 2 2 2 3" xfId="17275"/>
    <cellStyle name="SAPBEXHLevel3 2 2 2 3 2" xfId="17276"/>
    <cellStyle name="SAPBEXHLevel3 2 2 2 3 2 2" xfId="17277"/>
    <cellStyle name="SAPBEXHLevel3 2 2 2 3 3" xfId="17278"/>
    <cellStyle name="SAPBEXHLevel3 2 2 2 4" xfId="17279"/>
    <cellStyle name="SAPBEXHLevel3 2 2 2 4 2" xfId="17280"/>
    <cellStyle name="SAPBEXHLevel3 2 2 2 4 2 2" xfId="17281"/>
    <cellStyle name="SAPBEXHLevel3 2 2 2 4 3" xfId="17282"/>
    <cellStyle name="SAPBEXHLevel3 2 2 2 5" xfId="17283"/>
    <cellStyle name="SAPBEXHLevel3 2 2 2 5 2" xfId="17284"/>
    <cellStyle name="SAPBEXHLevel3 2 2 2 6" xfId="17285"/>
    <cellStyle name="SAPBEXHLevel3 2 2 3" xfId="17286"/>
    <cellStyle name="SAPBEXHLevel3 2 2 3 2" xfId="17287"/>
    <cellStyle name="SAPBEXHLevel3 2 2 3 2 2" xfId="17288"/>
    <cellStyle name="SAPBEXHLevel3 2 2 3 2 2 2" xfId="17289"/>
    <cellStyle name="SAPBEXHLevel3 2 2 3 2 3" xfId="17290"/>
    <cellStyle name="SAPBEXHLevel3 2 2 3 3" xfId="17291"/>
    <cellStyle name="SAPBEXHLevel3 2 2 3 3 2" xfId="17292"/>
    <cellStyle name="SAPBEXHLevel3 2 2 3 3 2 2" xfId="17293"/>
    <cellStyle name="SAPBEXHLevel3 2 2 3 3 3" xfId="17294"/>
    <cellStyle name="SAPBEXHLevel3 2 2 3 4" xfId="17295"/>
    <cellStyle name="SAPBEXHLevel3 2 2 3 4 2" xfId="17296"/>
    <cellStyle name="SAPBEXHLevel3 2 2 3 4 2 2" xfId="17297"/>
    <cellStyle name="SAPBEXHLevel3 2 2 3 4 3" xfId="17298"/>
    <cellStyle name="SAPBEXHLevel3 2 2 3 5" xfId="17299"/>
    <cellStyle name="SAPBEXHLevel3 2 2 3 5 2" xfId="17300"/>
    <cellStyle name="SAPBEXHLevel3 2 2 3 6" xfId="17301"/>
    <cellStyle name="SAPBEXHLevel3 2 2 4" xfId="17302"/>
    <cellStyle name="SAPBEXHLevel3 2 2 4 2" xfId="17303"/>
    <cellStyle name="SAPBEXHLevel3 2 2 4 2 2" xfId="17304"/>
    <cellStyle name="SAPBEXHLevel3 2 2 4 3" xfId="17305"/>
    <cellStyle name="SAPBEXHLevel3 2 2 5" xfId="17306"/>
    <cellStyle name="SAPBEXHLevel3 2 2 5 2" xfId="17307"/>
    <cellStyle name="SAPBEXHLevel3 2 2 5 2 2" xfId="17308"/>
    <cellStyle name="SAPBEXHLevel3 2 2 5 3" xfId="17309"/>
    <cellStyle name="SAPBEXHLevel3 2 2 6" xfId="17310"/>
    <cellStyle name="SAPBEXHLevel3 2 2 6 2" xfId="17311"/>
    <cellStyle name="SAPBEXHLevel3 2 2 7" xfId="17312"/>
    <cellStyle name="SAPBEXHLevel3 2 3" xfId="17313"/>
    <cellStyle name="SAPBEXHLevel3 2 3 2" xfId="17314"/>
    <cellStyle name="SAPBEXHLevel3 2 3 2 2" xfId="17315"/>
    <cellStyle name="SAPBEXHLevel3 2 3 2 2 2" xfId="17316"/>
    <cellStyle name="SAPBEXHLevel3 2 3 2 2 2 2" xfId="17317"/>
    <cellStyle name="SAPBEXHLevel3 2 3 2 2 2 2 2" xfId="17318"/>
    <cellStyle name="SAPBEXHLevel3 2 3 2 2 2 3" xfId="17319"/>
    <cellStyle name="SAPBEXHLevel3 2 3 2 2 3" xfId="17320"/>
    <cellStyle name="SAPBEXHLevel3 2 3 2 2 3 2" xfId="17321"/>
    <cellStyle name="SAPBEXHLevel3 2 3 2 2 3 2 2" xfId="17322"/>
    <cellStyle name="SAPBEXHLevel3 2 3 2 2 3 3" xfId="17323"/>
    <cellStyle name="SAPBEXHLevel3 2 3 2 2 4" xfId="17324"/>
    <cellStyle name="SAPBEXHLevel3 2 3 2 2 4 2" xfId="17325"/>
    <cellStyle name="SAPBEXHLevel3 2 3 2 2 4 2 2" xfId="17326"/>
    <cellStyle name="SAPBEXHLevel3 2 3 2 2 4 3" xfId="17327"/>
    <cellStyle name="SAPBEXHLevel3 2 3 2 2 5" xfId="17328"/>
    <cellStyle name="SAPBEXHLevel3 2 3 2 2 5 2" xfId="17329"/>
    <cellStyle name="SAPBEXHLevel3 2 3 2 2 6" xfId="17330"/>
    <cellStyle name="SAPBEXHLevel3 2 3 2 3" xfId="17331"/>
    <cellStyle name="SAPBEXHLevel3 2 3 2 3 2" xfId="17332"/>
    <cellStyle name="SAPBEXHLevel3 2 3 2 3 2 2" xfId="17333"/>
    <cellStyle name="SAPBEXHLevel3 2 3 2 3 3" xfId="17334"/>
    <cellStyle name="SAPBEXHLevel3 2 3 2 4" xfId="17335"/>
    <cellStyle name="SAPBEXHLevel3 2 3 2 4 2" xfId="17336"/>
    <cellStyle name="SAPBEXHLevel3 2 3 2 4 2 2" xfId="17337"/>
    <cellStyle name="SAPBEXHLevel3 2 3 2 4 3" xfId="17338"/>
    <cellStyle name="SAPBEXHLevel3 2 3 2 5" xfId="17339"/>
    <cellStyle name="SAPBEXHLevel3 2 3 2 5 2" xfId="17340"/>
    <cellStyle name="SAPBEXHLevel3 2 3 2 6" xfId="17341"/>
    <cellStyle name="SAPBEXHLevel3 2 3 3" xfId="17342"/>
    <cellStyle name="SAPBEXHLevel3 2 3 3 2" xfId="17343"/>
    <cellStyle name="SAPBEXHLevel3 2 3 3 2 2" xfId="17344"/>
    <cellStyle name="SAPBEXHLevel3 2 3 3 2 2 2" xfId="17345"/>
    <cellStyle name="SAPBEXHLevel3 2 3 3 2 3" xfId="17346"/>
    <cellStyle name="SAPBEXHLevel3 2 3 3 3" xfId="17347"/>
    <cellStyle name="SAPBEXHLevel3 2 3 3 3 2" xfId="17348"/>
    <cellStyle name="SAPBEXHLevel3 2 3 3 3 2 2" xfId="17349"/>
    <cellStyle name="SAPBEXHLevel3 2 3 3 3 3" xfId="17350"/>
    <cellStyle name="SAPBEXHLevel3 2 3 3 4" xfId="17351"/>
    <cellStyle name="SAPBEXHLevel3 2 3 3 4 2" xfId="17352"/>
    <cellStyle name="SAPBEXHLevel3 2 3 3 4 2 2" xfId="17353"/>
    <cellStyle name="SAPBEXHLevel3 2 3 3 4 3" xfId="17354"/>
    <cellStyle name="SAPBEXHLevel3 2 3 3 5" xfId="17355"/>
    <cellStyle name="SAPBEXHLevel3 2 3 3 5 2" xfId="17356"/>
    <cellStyle name="SAPBEXHLevel3 2 3 3 6" xfId="17357"/>
    <cellStyle name="SAPBEXHLevel3 2 3 4" xfId="17358"/>
    <cellStyle name="SAPBEXHLevel3 2 3 4 2" xfId="17359"/>
    <cellStyle name="SAPBEXHLevel3 2 3 4 2 2" xfId="17360"/>
    <cellStyle name="SAPBEXHLevel3 2 3 4 3" xfId="17361"/>
    <cellStyle name="SAPBEXHLevel3 2 3 5" xfId="17362"/>
    <cellStyle name="SAPBEXHLevel3 2 3 5 2" xfId="17363"/>
    <cellStyle name="SAPBEXHLevel3 2 3 5 2 2" xfId="17364"/>
    <cellStyle name="SAPBEXHLevel3 2 3 5 3" xfId="17365"/>
    <cellStyle name="SAPBEXHLevel3 2 3 6" xfId="17366"/>
    <cellStyle name="SAPBEXHLevel3 2 3 6 2" xfId="17367"/>
    <cellStyle name="SAPBEXHLevel3 2 3 7" xfId="17368"/>
    <cellStyle name="SAPBEXHLevel3 2 4" xfId="17369"/>
    <cellStyle name="SAPBEXHLevel3 2 4 2" xfId="17370"/>
    <cellStyle name="SAPBEXHLevel3 2 4 2 2" xfId="17371"/>
    <cellStyle name="SAPBEXHLevel3 2 4 2 2 2" xfId="17372"/>
    <cellStyle name="SAPBEXHLevel3 2 4 2 2 2 2" xfId="17373"/>
    <cellStyle name="SAPBEXHLevel3 2 4 2 2 2 2 2" xfId="17374"/>
    <cellStyle name="SAPBEXHLevel3 2 4 2 2 2 3" xfId="17375"/>
    <cellStyle name="SAPBEXHLevel3 2 4 2 2 3" xfId="17376"/>
    <cellStyle name="SAPBEXHLevel3 2 4 2 2 3 2" xfId="17377"/>
    <cellStyle name="SAPBEXHLevel3 2 4 2 2 3 2 2" xfId="17378"/>
    <cellStyle name="SAPBEXHLevel3 2 4 2 2 3 3" xfId="17379"/>
    <cellStyle name="SAPBEXHLevel3 2 4 2 2 4" xfId="17380"/>
    <cellStyle name="SAPBEXHLevel3 2 4 2 2 4 2" xfId="17381"/>
    <cellStyle name="SAPBEXHLevel3 2 4 2 2 5" xfId="17382"/>
    <cellStyle name="SAPBEXHLevel3 2 4 2 3" xfId="17383"/>
    <cellStyle name="SAPBEXHLevel3 2 4 2 3 2" xfId="17384"/>
    <cellStyle name="SAPBEXHLevel3 2 4 2 3 2 2" xfId="17385"/>
    <cellStyle name="SAPBEXHLevel3 2 4 2 3 3" xfId="17386"/>
    <cellStyle name="SAPBEXHLevel3 2 4 2 4" xfId="17387"/>
    <cellStyle name="SAPBEXHLevel3 2 4 2 4 2" xfId="17388"/>
    <cellStyle name="SAPBEXHLevel3 2 4 2 5" xfId="17389"/>
    <cellStyle name="SAPBEXHLevel3 2 4 3" xfId="17390"/>
    <cellStyle name="SAPBEXHLevel3 2 4 3 2" xfId="17391"/>
    <cellStyle name="SAPBEXHLevel3 2 4 3 2 2" xfId="17392"/>
    <cellStyle name="SAPBEXHLevel3 2 4 3 2 2 2" xfId="17393"/>
    <cellStyle name="SAPBEXHLevel3 2 4 3 2 3" xfId="17394"/>
    <cellStyle name="SAPBEXHLevel3 2 4 3 3" xfId="17395"/>
    <cellStyle name="SAPBEXHLevel3 2 4 3 3 2" xfId="17396"/>
    <cellStyle name="SAPBEXHLevel3 2 4 3 3 2 2" xfId="17397"/>
    <cellStyle name="SAPBEXHLevel3 2 4 3 3 3" xfId="17398"/>
    <cellStyle name="SAPBEXHLevel3 2 4 3 4" xfId="17399"/>
    <cellStyle name="SAPBEXHLevel3 2 4 3 4 2" xfId="17400"/>
    <cellStyle name="SAPBEXHLevel3 2 4 3 5" xfId="17401"/>
    <cellStyle name="SAPBEXHLevel3 2 4 4" xfId="17402"/>
    <cellStyle name="SAPBEXHLevel3 2 4 4 2" xfId="17403"/>
    <cellStyle name="SAPBEXHLevel3 2 4 4 2 2" xfId="17404"/>
    <cellStyle name="SAPBEXHLevel3 2 4 4 3" xfId="17405"/>
    <cellStyle name="SAPBEXHLevel3 2 4 5" xfId="17406"/>
    <cellStyle name="SAPBEXHLevel3 2 4 5 2" xfId="17407"/>
    <cellStyle name="SAPBEXHLevel3 2 4 6" xfId="17408"/>
    <cellStyle name="SAPBEXHLevel3 2 5" xfId="17409"/>
    <cellStyle name="SAPBEXHLevel3 2 5 2" xfId="17410"/>
    <cellStyle name="SAPBEXHLevel3 2 5 2 2" xfId="17411"/>
    <cellStyle name="SAPBEXHLevel3 2 5 2 2 2" xfId="17412"/>
    <cellStyle name="SAPBEXHLevel3 2 5 2 3" xfId="17413"/>
    <cellStyle name="SAPBEXHLevel3 2 5 3" xfId="17414"/>
    <cellStyle name="SAPBEXHLevel3 2 5 3 2" xfId="17415"/>
    <cellStyle name="SAPBEXHLevel3 2 5 3 2 2" xfId="17416"/>
    <cellStyle name="SAPBEXHLevel3 2 5 3 3" xfId="17417"/>
    <cellStyle name="SAPBEXHLevel3 2 5 4" xfId="17418"/>
    <cellStyle name="SAPBEXHLevel3 2 5 4 2" xfId="17419"/>
    <cellStyle name="SAPBEXHLevel3 2 5 5" xfId="17420"/>
    <cellStyle name="SAPBEXHLevel3 2 6" xfId="17421"/>
    <cellStyle name="SAPBEXHLevel3 2 6 2" xfId="17422"/>
    <cellStyle name="SAPBEXHLevel3 2 6 2 2" xfId="17423"/>
    <cellStyle name="SAPBEXHLevel3 2 6 2 2 2" xfId="17424"/>
    <cellStyle name="SAPBEXHLevel3 2 6 2 3" xfId="17425"/>
    <cellStyle name="SAPBEXHLevel3 2 6 3" xfId="17426"/>
    <cellStyle name="SAPBEXHLevel3 2 6 3 2" xfId="17427"/>
    <cellStyle name="SAPBEXHLevel3 2 6 3 2 2" xfId="17428"/>
    <cellStyle name="SAPBEXHLevel3 2 6 3 3" xfId="17429"/>
    <cellStyle name="SAPBEXHLevel3 2 6 4" xfId="17430"/>
    <cellStyle name="SAPBEXHLevel3 2 6 4 2" xfId="17431"/>
    <cellStyle name="SAPBEXHLevel3 2 6 5" xfId="17432"/>
    <cellStyle name="SAPBEXHLevel3 2 7" xfId="17433"/>
    <cellStyle name="SAPBEXHLevel3 2 7 2" xfId="17434"/>
    <cellStyle name="SAPBEXHLevel3 2 7 2 2" xfId="17435"/>
    <cellStyle name="SAPBEXHLevel3 2 7 3" xfId="17436"/>
    <cellStyle name="SAPBEXHLevel3 2 8" xfId="17437"/>
    <cellStyle name="SAPBEXHLevel3 2 8 2" xfId="17438"/>
    <cellStyle name="SAPBEXHLevel3 2 8 2 2" xfId="17439"/>
    <cellStyle name="SAPBEXHLevel3 2 8 3" xfId="17440"/>
    <cellStyle name="SAPBEXHLevel3 2 9" xfId="17441"/>
    <cellStyle name="SAPBEXHLevel3 2 9 2" xfId="17442"/>
    <cellStyle name="SAPBEXHLevel3 2 9 2 2" xfId="17443"/>
    <cellStyle name="SAPBEXHLevel3 2 9 3" xfId="17444"/>
    <cellStyle name="SAPBEXHLevel3 2_МАРТ" xfId="17445"/>
    <cellStyle name="SAPBEXHLevel3 3" xfId="17446"/>
    <cellStyle name="SAPBEXHLevel3 3 2" xfId="17447"/>
    <cellStyle name="SAPBEXHLevel3 3 2 2" xfId="17448"/>
    <cellStyle name="SAPBEXHLevel3 3 2 2 2" xfId="17449"/>
    <cellStyle name="SAPBEXHLevel3 3 2 2 2 2" xfId="17450"/>
    <cellStyle name="SAPBEXHLevel3 3 2 2 2 2 2" xfId="17451"/>
    <cellStyle name="SAPBEXHLevel3 3 2 2 2 2 2 2" xfId="17452"/>
    <cellStyle name="SAPBEXHLevel3 3 2 2 2 2 3" xfId="17453"/>
    <cellStyle name="SAPBEXHLevel3 3 2 2 2 3" xfId="17454"/>
    <cellStyle name="SAPBEXHLevel3 3 2 2 2 3 2" xfId="17455"/>
    <cellStyle name="SAPBEXHLevel3 3 2 2 2 3 2 2" xfId="17456"/>
    <cellStyle name="SAPBEXHLevel3 3 2 2 2 3 3" xfId="17457"/>
    <cellStyle name="SAPBEXHLevel3 3 2 2 2 4" xfId="17458"/>
    <cellStyle name="SAPBEXHLevel3 3 2 2 2 4 2" xfId="17459"/>
    <cellStyle name="SAPBEXHLevel3 3 2 2 2 4 2 2" xfId="17460"/>
    <cellStyle name="SAPBEXHLevel3 3 2 2 2 4 3" xfId="17461"/>
    <cellStyle name="SAPBEXHLevel3 3 2 2 2 5" xfId="17462"/>
    <cellStyle name="SAPBEXHLevel3 3 2 2 2 5 2" xfId="17463"/>
    <cellStyle name="SAPBEXHLevel3 3 2 2 2 6" xfId="17464"/>
    <cellStyle name="SAPBEXHLevel3 3 2 2 3" xfId="17465"/>
    <cellStyle name="SAPBEXHLevel3 3 2 2 3 2" xfId="17466"/>
    <cellStyle name="SAPBEXHLevel3 3 2 2 3 2 2" xfId="17467"/>
    <cellStyle name="SAPBEXHLevel3 3 2 2 3 3" xfId="17468"/>
    <cellStyle name="SAPBEXHLevel3 3 2 2 4" xfId="17469"/>
    <cellStyle name="SAPBEXHLevel3 3 2 2 4 2" xfId="17470"/>
    <cellStyle name="SAPBEXHLevel3 3 2 2 4 2 2" xfId="17471"/>
    <cellStyle name="SAPBEXHLevel3 3 2 2 4 3" xfId="17472"/>
    <cellStyle name="SAPBEXHLevel3 3 2 2 5" xfId="17473"/>
    <cellStyle name="SAPBEXHLevel3 3 2 2 5 2" xfId="17474"/>
    <cellStyle name="SAPBEXHLevel3 3 2 2 6" xfId="17475"/>
    <cellStyle name="SAPBEXHLevel3 3 2 3" xfId="17476"/>
    <cellStyle name="SAPBEXHLevel3 3 2 3 2" xfId="17477"/>
    <cellStyle name="SAPBEXHLevel3 3 2 3 2 2" xfId="17478"/>
    <cellStyle name="SAPBEXHLevel3 3 2 3 2 2 2" xfId="17479"/>
    <cellStyle name="SAPBEXHLevel3 3 2 3 2 3" xfId="17480"/>
    <cellStyle name="SAPBEXHLevel3 3 2 3 3" xfId="17481"/>
    <cellStyle name="SAPBEXHLevel3 3 2 3 3 2" xfId="17482"/>
    <cellStyle name="SAPBEXHLevel3 3 2 3 3 2 2" xfId="17483"/>
    <cellStyle name="SAPBEXHLevel3 3 2 3 3 3" xfId="17484"/>
    <cellStyle name="SAPBEXHLevel3 3 2 3 4" xfId="17485"/>
    <cellStyle name="SAPBEXHLevel3 3 2 3 4 2" xfId="17486"/>
    <cellStyle name="SAPBEXHLevel3 3 2 3 4 2 2" xfId="17487"/>
    <cellStyle name="SAPBEXHLevel3 3 2 3 4 3" xfId="17488"/>
    <cellStyle name="SAPBEXHLevel3 3 2 3 5" xfId="17489"/>
    <cellStyle name="SAPBEXHLevel3 3 2 3 5 2" xfId="17490"/>
    <cellStyle name="SAPBEXHLevel3 3 2 3 6" xfId="17491"/>
    <cellStyle name="SAPBEXHLevel3 3 2 4" xfId="17492"/>
    <cellStyle name="SAPBEXHLevel3 3 2 4 2" xfId="17493"/>
    <cellStyle name="SAPBEXHLevel3 3 2 4 2 2" xfId="17494"/>
    <cellStyle name="SAPBEXHLevel3 3 2 4 3" xfId="17495"/>
    <cellStyle name="SAPBEXHLevel3 3 2 5" xfId="17496"/>
    <cellStyle name="SAPBEXHLevel3 3 2 5 2" xfId="17497"/>
    <cellStyle name="SAPBEXHLevel3 3 2 5 2 2" xfId="17498"/>
    <cellStyle name="SAPBEXHLevel3 3 2 5 3" xfId="17499"/>
    <cellStyle name="SAPBEXHLevel3 3 2 6" xfId="17500"/>
    <cellStyle name="SAPBEXHLevel3 3 2 6 2" xfId="17501"/>
    <cellStyle name="SAPBEXHLevel3 3 2 7" xfId="17502"/>
    <cellStyle name="SAPBEXHLevel3 3 3" xfId="17503"/>
    <cellStyle name="SAPBEXHLevel3 3 3 2" xfId="17504"/>
    <cellStyle name="SAPBEXHLevel3 3 3 2 2" xfId="17505"/>
    <cellStyle name="SAPBEXHLevel3 3 3 2 2 2" xfId="17506"/>
    <cellStyle name="SAPBEXHLevel3 3 3 2 3" xfId="17507"/>
    <cellStyle name="SAPBEXHLevel3 3 3 3" xfId="17508"/>
    <cellStyle name="SAPBEXHLevel3 3 3 3 2" xfId="17509"/>
    <cellStyle name="SAPBEXHLevel3 3 3 3 2 2" xfId="17510"/>
    <cellStyle name="SAPBEXHLevel3 3 3 3 3" xfId="17511"/>
    <cellStyle name="SAPBEXHLevel3 3 3 4" xfId="17512"/>
    <cellStyle name="SAPBEXHLevel3 3 3 4 2" xfId="17513"/>
    <cellStyle name="SAPBEXHLevel3 3 3 4 2 2" xfId="17514"/>
    <cellStyle name="SAPBEXHLevel3 3 3 4 3" xfId="17515"/>
    <cellStyle name="SAPBEXHLevel3 3 3 5" xfId="17516"/>
    <cellStyle name="SAPBEXHLevel3 3 3 5 2" xfId="17517"/>
    <cellStyle name="SAPBEXHLevel3 3 3 6" xfId="17518"/>
    <cellStyle name="SAPBEXHLevel3 3 4" xfId="17519"/>
    <cellStyle name="SAPBEXHLevel3 3 4 2" xfId="17520"/>
    <cellStyle name="SAPBEXHLevel3 3 4 2 2" xfId="17521"/>
    <cellStyle name="SAPBEXHLevel3 3 4 3" xfId="17522"/>
    <cellStyle name="SAPBEXHLevel3 3 5" xfId="17523"/>
    <cellStyle name="SAPBEXHLevel3 3 5 2" xfId="17524"/>
    <cellStyle name="SAPBEXHLevel3 3 5 2 2" xfId="17525"/>
    <cellStyle name="SAPBEXHLevel3 3 5 3" xfId="17526"/>
    <cellStyle name="SAPBEXHLevel3 3 6" xfId="17527"/>
    <cellStyle name="SAPBEXHLevel3 3 6 2" xfId="17528"/>
    <cellStyle name="SAPBEXHLevel3 3 6 2 2" xfId="17529"/>
    <cellStyle name="SAPBEXHLevel3 3 6 3" xfId="17530"/>
    <cellStyle name="SAPBEXHLevel3 3 7" xfId="17531"/>
    <cellStyle name="SAPBEXHLevel3 3 7 2" xfId="17532"/>
    <cellStyle name="SAPBEXHLevel3 3 8" xfId="17533"/>
    <cellStyle name="SAPBEXHLevel3 3_МАРТ" xfId="17534"/>
    <cellStyle name="SAPBEXHLevel3 4" xfId="17535"/>
    <cellStyle name="SAPBEXHLevel3 4 10" xfId="17536"/>
    <cellStyle name="SAPBEXHLevel3 4 2" xfId="17537"/>
    <cellStyle name="SAPBEXHLevel3 4 2 2" xfId="17538"/>
    <cellStyle name="SAPBEXHLevel3 4 2 2 2" xfId="17539"/>
    <cellStyle name="SAPBEXHLevel3 4 2 2 2 2" xfId="17540"/>
    <cellStyle name="SAPBEXHLevel3 4 2 2 2 2 2" xfId="17541"/>
    <cellStyle name="SAPBEXHLevel3 4 2 2 2 2 2 2" xfId="17542"/>
    <cellStyle name="SAPBEXHLevel3 4 2 2 2 2 3" xfId="17543"/>
    <cellStyle name="SAPBEXHLevel3 4 2 2 2 3" xfId="17544"/>
    <cellStyle name="SAPBEXHLevel3 4 2 2 2 3 2" xfId="17545"/>
    <cellStyle name="SAPBEXHLevel3 4 2 2 2 3 2 2" xfId="17546"/>
    <cellStyle name="SAPBEXHLevel3 4 2 2 2 3 3" xfId="17547"/>
    <cellStyle name="SAPBEXHLevel3 4 2 2 2 4" xfId="17548"/>
    <cellStyle name="SAPBEXHLevel3 4 2 2 2 4 2" xfId="17549"/>
    <cellStyle name="SAPBEXHLevel3 4 2 2 2 4 2 2" xfId="17550"/>
    <cellStyle name="SAPBEXHLevel3 4 2 2 2 4 3" xfId="17551"/>
    <cellStyle name="SAPBEXHLevel3 4 2 2 2 5" xfId="17552"/>
    <cellStyle name="SAPBEXHLevel3 4 2 2 2 5 2" xfId="17553"/>
    <cellStyle name="SAPBEXHLevel3 4 2 2 2 6" xfId="17554"/>
    <cellStyle name="SAPBEXHLevel3 4 2 2 3" xfId="17555"/>
    <cellStyle name="SAPBEXHLevel3 4 2 2 3 2" xfId="17556"/>
    <cellStyle name="SAPBEXHLevel3 4 2 2 3 2 2" xfId="17557"/>
    <cellStyle name="SAPBEXHLevel3 4 2 2 3 3" xfId="17558"/>
    <cellStyle name="SAPBEXHLevel3 4 2 2 4" xfId="17559"/>
    <cellStyle name="SAPBEXHLevel3 4 2 2 4 2" xfId="17560"/>
    <cellStyle name="SAPBEXHLevel3 4 2 2 4 2 2" xfId="17561"/>
    <cellStyle name="SAPBEXHLevel3 4 2 2 4 3" xfId="17562"/>
    <cellStyle name="SAPBEXHLevel3 4 2 2 5" xfId="17563"/>
    <cellStyle name="SAPBEXHLevel3 4 2 2 5 2" xfId="17564"/>
    <cellStyle name="SAPBEXHLevel3 4 2 2 6" xfId="17565"/>
    <cellStyle name="SAPBEXHLevel3 4 2 3" xfId="17566"/>
    <cellStyle name="SAPBEXHLevel3 4 2 3 2" xfId="17567"/>
    <cellStyle name="SAPBEXHLevel3 4 2 3 2 2" xfId="17568"/>
    <cellStyle name="SAPBEXHLevel3 4 2 3 2 2 2" xfId="17569"/>
    <cellStyle name="SAPBEXHLevel3 4 2 3 2 3" xfId="17570"/>
    <cellStyle name="SAPBEXHLevel3 4 2 3 3" xfId="17571"/>
    <cellStyle name="SAPBEXHLevel3 4 2 3 3 2" xfId="17572"/>
    <cellStyle name="SAPBEXHLevel3 4 2 3 3 2 2" xfId="17573"/>
    <cellStyle name="SAPBEXHLevel3 4 2 3 3 3" xfId="17574"/>
    <cellStyle name="SAPBEXHLevel3 4 2 3 4" xfId="17575"/>
    <cellStyle name="SAPBEXHLevel3 4 2 3 4 2" xfId="17576"/>
    <cellStyle name="SAPBEXHLevel3 4 2 3 4 2 2" xfId="17577"/>
    <cellStyle name="SAPBEXHLevel3 4 2 3 4 3" xfId="17578"/>
    <cellStyle name="SAPBEXHLevel3 4 2 3 5" xfId="17579"/>
    <cellStyle name="SAPBEXHLevel3 4 2 3 5 2" xfId="17580"/>
    <cellStyle name="SAPBEXHLevel3 4 2 3 6" xfId="17581"/>
    <cellStyle name="SAPBEXHLevel3 4 2 4" xfId="17582"/>
    <cellStyle name="SAPBEXHLevel3 4 2 4 2" xfId="17583"/>
    <cellStyle name="SAPBEXHLevel3 4 2 4 2 2" xfId="17584"/>
    <cellStyle name="SAPBEXHLevel3 4 2 4 3" xfId="17585"/>
    <cellStyle name="SAPBEXHLevel3 4 2 5" xfId="17586"/>
    <cellStyle name="SAPBEXHLevel3 4 2 5 2" xfId="17587"/>
    <cellStyle name="SAPBEXHLevel3 4 2 5 2 2" xfId="17588"/>
    <cellStyle name="SAPBEXHLevel3 4 2 5 3" xfId="17589"/>
    <cellStyle name="SAPBEXHLevel3 4 2 6" xfId="17590"/>
    <cellStyle name="SAPBEXHLevel3 4 2 6 2" xfId="17591"/>
    <cellStyle name="SAPBEXHLevel3 4 2 7" xfId="17592"/>
    <cellStyle name="SAPBEXHLevel3 4 3" xfId="17593"/>
    <cellStyle name="SAPBEXHLevel3 4 3 2" xfId="17594"/>
    <cellStyle name="SAPBEXHLevel3 4 3 2 2" xfId="17595"/>
    <cellStyle name="SAPBEXHLevel3 4 3 2 2 2" xfId="17596"/>
    <cellStyle name="SAPBEXHLevel3 4 3 2 2 2 2" xfId="17597"/>
    <cellStyle name="SAPBEXHLevel3 4 3 2 2 3" xfId="17598"/>
    <cellStyle name="SAPBEXHLevel3 4 3 2 3" xfId="17599"/>
    <cellStyle name="SAPBEXHLevel3 4 3 2 3 2" xfId="17600"/>
    <cellStyle name="SAPBEXHLevel3 4 3 2 3 2 2" xfId="17601"/>
    <cellStyle name="SAPBEXHLevel3 4 3 2 3 3" xfId="17602"/>
    <cellStyle name="SAPBEXHLevel3 4 3 2 4" xfId="17603"/>
    <cellStyle name="SAPBEXHLevel3 4 3 2 4 2" xfId="17604"/>
    <cellStyle name="SAPBEXHLevel3 4 3 2 4 2 2" xfId="17605"/>
    <cellStyle name="SAPBEXHLevel3 4 3 2 4 3" xfId="17606"/>
    <cellStyle name="SAPBEXHLevel3 4 3 2 5" xfId="17607"/>
    <cellStyle name="SAPBEXHLevel3 4 3 2 5 2" xfId="17608"/>
    <cellStyle name="SAPBEXHLevel3 4 3 2 5 2 2" xfId="17609"/>
    <cellStyle name="SAPBEXHLevel3 4 3 2 5 3" xfId="17610"/>
    <cellStyle name="SAPBEXHLevel3 4 3 2 6" xfId="17611"/>
    <cellStyle name="SAPBEXHLevel3 4 3 2 6 2" xfId="17612"/>
    <cellStyle name="SAPBEXHLevel3 4 3 2 7" xfId="17613"/>
    <cellStyle name="SAPBEXHLevel3 4 3 3" xfId="17614"/>
    <cellStyle name="SAPBEXHLevel3 4 3 3 2" xfId="17615"/>
    <cellStyle name="SAPBEXHLevel3 4 3 3 2 2" xfId="17616"/>
    <cellStyle name="SAPBEXHLevel3 4 3 3 3" xfId="17617"/>
    <cellStyle name="SAPBEXHLevel3 4 3 4" xfId="17618"/>
    <cellStyle name="SAPBEXHLevel3 4 3 4 2" xfId="17619"/>
    <cellStyle name="SAPBEXHLevel3 4 3 4 2 2" xfId="17620"/>
    <cellStyle name="SAPBEXHLevel3 4 3 4 3" xfId="17621"/>
    <cellStyle name="SAPBEXHLevel3 4 3 5" xfId="17622"/>
    <cellStyle name="SAPBEXHLevel3 4 3 5 2" xfId="17623"/>
    <cellStyle name="SAPBEXHLevel3 4 3 5 2 2" xfId="17624"/>
    <cellStyle name="SAPBEXHLevel3 4 3 5 3" xfId="17625"/>
    <cellStyle name="SAPBEXHLevel3 4 3 6" xfId="17626"/>
    <cellStyle name="SAPBEXHLevel3 4 3 6 2" xfId="17627"/>
    <cellStyle name="SAPBEXHLevel3 4 3 6 2 2" xfId="17628"/>
    <cellStyle name="SAPBEXHLevel3 4 3 6 3" xfId="17629"/>
    <cellStyle name="SAPBEXHLevel3 4 3 7" xfId="17630"/>
    <cellStyle name="SAPBEXHLevel3 4 3 7 2" xfId="17631"/>
    <cellStyle name="SAPBEXHLevel3 4 3 8" xfId="17632"/>
    <cellStyle name="SAPBEXHLevel3 4 4" xfId="17633"/>
    <cellStyle name="SAPBEXHLevel3 4 4 2" xfId="17634"/>
    <cellStyle name="SAPBEXHLevel3 4 4 2 2" xfId="17635"/>
    <cellStyle name="SAPBEXHLevel3 4 4 2 2 2" xfId="17636"/>
    <cellStyle name="SAPBEXHLevel3 4 4 2 3" xfId="17637"/>
    <cellStyle name="SAPBEXHLevel3 4 4 3" xfId="17638"/>
    <cellStyle name="SAPBEXHLevel3 4 4 3 2" xfId="17639"/>
    <cellStyle name="SAPBEXHLevel3 4 4 3 2 2" xfId="17640"/>
    <cellStyle name="SAPBEXHLevel3 4 4 3 3" xfId="17641"/>
    <cellStyle name="SAPBEXHLevel3 4 4 4" xfId="17642"/>
    <cellStyle name="SAPBEXHLevel3 4 4 4 2" xfId="17643"/>
    <cellStyle name="SAPBEXHLevel3 4 4 4 2 2" xfId="17644"/>
    <cellStyle name="SAPBEXHLevel3 4 4 4 3" xfId="17645"/>
    <cellStyle name="SAPBEXHLevel3 4 4 5" xfId="17646"/>
    <cellStyle name="SAPBEXHLevel3 4 4 5 2" xfId="17647"/>
    <cellStyle name="SAPBEXHLevel3 4 4 5 2 2" xfId="17648"/>
    <cellStyle name="SAPBEXHLevel3 4 4 5 3" xfId="17649"/>
    <cellStyle name="SAPBEXHLevel3 4 4 6" xfId="17650"/>
    <cellStyle name="SAPBEXHLevel3 4 4 6 2" xfId="17651"/>
    <cellStyle name="SAPBEXHLevel3 4 4 7" xfId="17652"/>
    <cellStyle name="SAPBEXHLevel3 4 5" xfId="17653"/>
    <cellStyle name="SAPBEXHLevel3 4 5 2" xfId="17654"/>
    <cellStyle name="SAPBEXHLevel3 4 5 2 2" xfId="17655"/>
    <cellStyle name="SAPBEXHLevel3 4 5 3" xfId="17656"/>
    <cellStyle name="SAPBEXHLevel3 4 6" xfId="17657"/>
    <cellStyle name="SAPBEXHLevel3 4 6 2" xfId="17658"/>
    <cellStyle name="SAPBEXHLevel3 4 6 2 2" xfId="17659"/>
    <cellStyle name="SAPBEXHLevel3 4 6 3" xfId="17660"/>
    <cellStyle name="SAPBEXHLevel3 4 7" xfId="17661"/>
    <cellStyle name="SAPBEXHLevel3 4 7 2" xfId="17662"/>
    <cellStyle name="SAPBEXHLevel3 4 7 2 2" xfId="17663"/>
    <cellStyle name="SAPBEXHLevel3 4 7 3" xfId="17664"/>
    <cellStyle name="SAPBEXHLevel3 4 8" xfId="17665"/>
    <cellStyle name="SAPBEXHLevel3 4 8 2" xfId="17666"/>
    <cellStyle name="SAPBEXHLevel3 4 8 2 2" xfId="17667"/>
    <cellStyle name="SAPBEXHLevel3 4 8 3" xfId="17668"/>
    <cellStyle name="SAPBEXHLevel3 4 9" xfId="17669"/>
    <cellStyle name="SAPBEXHLevel3 4 9 2" xfId="17670"/>
    <cellStyle name="SAPBEXHLevel3 4_МАРТ" xfId="17671"/>
    <cellStyle name="SAPBEXHLevel3 5" xfId="17672"/>
    <cellStyle name="SAPBEXHLevel3 5 2" xfId="17673"/>
    <cellStyle name="SAPBEXHLevel3 5 2 2" xfId="17674"/>
    <cellStyle name="SAPBEXHLevel3 5 2 2 2" xfId="17675"/>
    <cellStyle name="SAPBEXHLevel3 5 2 2 2 2" xfId="17676"/>
    <cellStyle name="SAPBEXHLevel3 5 2 2 2 2 2" xfId="17677"/>
    <cellStyle name="SAPBEXHLevel3 5 2 2 2 3" xfId="17678"/>
    <cellStyle name="SAPBEXHLevel3 5 2 2 3" xfId="17679"/>
    <cellStyle name="SAPBEXHLevel3 5 2 2 3 2" xfId="17680"/>
    <cellStyle name="SAPBEXHLevel3 5 2 2 3 2 2" xfId="17681"/>
    <cellStyle name="SAPBEXHLevel3 5 2 2 3 3" xfId="17682"/>
    <cellStyle name="SAPBEXHLevel3 5 2 2 4" xfId="17683"/>
    <cellStyle name="SAPBEXHLevel3 5 2 2 4 2" xfId="17684"/>
    <cellStyle name="SAPBEXHLevel3 5 2 2 4 2 2" xfId="17685"/>
    <cellStyle name="SAPBEXHLevel3 5 2 2 4 3" xfId="17686"/>
    <cellStyle name="SAPBEXHLevel3 5 2 2 5" xfId="17687"/>
    <cellStyle name="SAPBEXHLevel3 5 2 2 5 2" xfId="17688"/>
    <cellStyle name="SAPBEXHLevel3 5 2 2 6" xfId="17689"/>
    <cellStyle name="SAPBEXHLevel3 5 2 3" xfId="17690"/>
    <cellStyle name="SAPBEXHLevel3 5 2 3 2" xfId="17691"/>
    <cellStyle name="SAPBEXHLevel3 5 2 3 2 2" xfId="17692"/>
    <cellStyle name="SAPBEXHLevel3 5 2 3 3" xfId="17693"/>
    <cellStyle name="SAPBEXHLevel3 5 2 4" xfId="17694"/>
    <cellStyle name="SAPBEXHLevel3 5 2 4 2" xfId="17695"/>
    <cellStyle name="SAPBEXHLevel3 5 2 4 2 2" xfId="17696"/>
    <cellStyle name="SAPBEXHLevel3 5 2 4 3" xfId="17697"/>
    <cellStyle name="SAPBEXHLevel3 5 2 5" xfId="17698"/>
    <cellStyle name="SAPBEXHLevel3 5 2 5 2" xfId="17699"/>
    <cellStyle name="SAPBEXHLevel3 5 2 6" xfId="17700"/>
    <cellStyle name="SAPBEXHLevel3 5 3" xfId="17701"/>
    <cellStyle name="SAPBEXHLevel3 5 3 2" xfId="17702"/>
    <cellStyle name="SAPBEXHLevel3 5 3 2 2" xfId="17703"/>
    <cellStyle name="SAPBEXHLevel3 5 3 2 2 2" xfId="17704"/>
    <cellStyle name="SAPBEXHLevel3 5 3 2 3" xfId="17705"/>
    <cellStyle name="SAPBEXHLevel3 5 3 3" xfId="17706"/>
    <cellStyle name="SAPBEXHLevel3 5 3 3 2" xfId="17707"/>
    <cellStyle name="SAPBEXHLevel3 5 3 3 2 2" xfId="17708"/>
    <cellStyle name="SAPBEXHLevel3 5 3 3 3" xfId="17709"/>
    <cellStyle name="SAPBEXHLevel3 5 3 4" xfId="17710"/>
    <cellStyle name="SAPBEXHLevel3 5 3 4 2" xfId="17711"/>
    <cellStyle name="SAPBEXHLevel3 5 3 4 2 2" xfId="17712"/>
    <cellStyle name="SAPBEXHLevel3 5 3 4 3" xfId="17713"/>
    <cellStyle name="SAPBEXHLevel3 5 3 5" xfId="17714"/>
    <cellStyle name="SAPBEXHLevel3 5 3 5 2" xfId="17715"/>
    <cellStyle name="SAPBEXHLevel3 5 3 6" xfId="17716"/>
    <cellStyle name="SAPBEXHLevel3 5 4" xfId="17717"/>
    <cellStyle name="SAPBEXHLevel3 5 4 2" xfId="17718"/>
    <cellStyle name="SAPBEXHLevel3 5 4 2 2" xfId="17719"/>
    <cellStyle name="SAPBEXHLevel3 5 4 3" xfId="17720"/>
    <cellStyle name="SAPBEXHLevel3 5 5" xfId="17721"/>
    <cellStyle name="SAPBEXHLevel3 5 5 2" xfId="17722"/>
    <cellStyle name="SAPBEXHLevel3 5 5 2 2" xfId="17723"/>
    <cellStyle name="SAPBEXHLevel3 5 5 3" xfId="17724"/>
    <cellStyle name="SAPBEXHLevel3 5 6" xfId="17725"/>
    <cellStyle name="SAPBEXHLevel3 5 6 2" xfId="17726"/>
    <cellStyle name="SAPBEXHLevel3 5 7" xfId="17727"/>
    <cellStyle name="SAPBEXHLevel3 5_МАРТ" xfId="17728"/>
    <cellStyle name="SAPBEXHLevel3 6" xfId="17729"/>
    <cellStyle name="SAPBEXHLevel3 6 2" xfId="17730"/>
    <cellStyle name="SAPBEXHLevel3 6 2 2" xfId="17731"/>
    <cellStyle name="SAPBEXHLevel3 6 2 2 2" xfId="17732"/>
    <cellStyle name="SAPBEXHLevel3 6 2 2 2 2" xfId="17733"/>
    <cellStyle name="SAPBEXHLevel3 6 2 2 2 2 2" xfId="17734"/>
    <cellStyle name="SAPBEXHLevel3 6 2 2 2 3" xfId="17735"/>
    <cellStyle name="SAPBEXHLevel3 6 2 2 3" xfId="17736"/>
    <cellStyle name="SAPBEXHLevel3 6 2 2 3 2" xfId="17737"/>
    <cellStyle name="SAPBEXHLevel3 6 2 2 3 2 2" xfId="17738"/>
    <cellStyle name="SAPBEXHLevel3 6 2 2 3 3" xfId="17739"/>
    <cellStyle name="SAPBEXHLevel3 6 2 2 4" xfId="17740"/>
    <cellStyle name="SAPBEXHLevel3 6 2 2 4 2" xfId="17741"/>
    <cellStyle name="SAPBEXHLevel3 6 2 2 4 2 2" xfId="17742"/>
    <cellStyle name="SAPBEXHLevel3 6 2 2 4 3" xfId="17743"/>
    <cellStyle name="SAPBEXHLevel3 6 2 2 5" xfId="17744"/>
    <cellStyle name="SAPBEXHLevel3 6 2 2 5 2" xfId="17745"/>
    <cellStyle name="SAPBEXHLevel3 6 2 2 6" xfId="17746"/>
    <cellStyle name="SAPBEXHLevel3 6 2 3" xfId="17747"/>
    <cellStyle name="SAPBEXHLevel3 6 2 3 2" xfId="17748"/>
    <cellStyle name="SAPBEXHLevel3 6 2 3 2 2" xfId="17749"/>
    <cellStyle name="SAPBEXHLevel3 6 2 3 3" xfId="17750"/>
    <cellStyle name="SAPBEXHLevel3 6 2 4" xfId="17751"/>
    <cellStyle name="SAPBEXHLevel3 6 2 4 2" xfId="17752"/>
    <cellStyle name="SAPBEXHLevel3 6 2 4 2 2" xfId="17753"/>
    <cellStyle name="SAPBEXHLevel3 6 2 4 3" xfId="17754"/>
    <cellStyle name="SAPBEXHLevel3 6 2 5" xfId="17755"/>
    <cellStyle name="SAPBEXHLevel3 6 2 5 2" xfId="17756"/>
    <cellStyle name="SAPBEXHLevel3 6 2 6" xfId="17757"/>
    <cellStyle name="SAPBEXHLevel3 6 3" xfId="17758"/>
    <cellStyle name="SAPBEXHLevel3 6 3 2" xfId="17759"/>
    <cellStyle name="SAPBEXHLevel3 6 3 2 2" xfId="17760"/>
    <cellStyle name="SAPBEXHLevel3 6 3 2 2 2" xfId="17761"/>
    <cellStyle name="SAPBEXHLevel3 6 3 2 3" xfId="17762"/>
    <cellStyle name="SAPBEXHLevel3 6 3 3" xfId="17763"/>
    <cellStyle name="SAPBEXHLevel3 6 3 3 2" xfId="17764"/>
    <cellStyle name="SAPBEXHLevel3 6 3 3 2 2" xfId="17765"/>
    <cellStyle name="SAPBEXHLevel3 6 3 3 3" xfId="17766"/>
    <cellStyle name="SAPBEXHLevel3 6 3 4" xfId="17767"/>
    <cellStyle name="SAPBEXHLevel3 6 3 4 2" xfId="17768"/>
    <cellStyle name="SAPBEXHLevel3 6 3 4 2 2" xfId="17769"/>
    <cellStyle name="SAPBEXHLevel3 6 3 4 3" xfId="17770"/>
    <cellStyle name="SAPBEXHLevel3 6 3 5" xfId="17771"/>
    <cellStyle name="SAPBEXHLevel3 6 3 5 2" xfId="17772"/>
    <cellStyle name="SAPBEXHLevel3 6 3 6" xfId="17773"/>
    <cellStyle name="SAPBEXHLevel3 6 4" xfId="17774"/>
    <cellStyle name="SAPBEXHLevel3 6 4 2" xfId="17775"/>
    <cellStyle name="SAPBEXHLevel3 6 4 2 2" xfId="17776"/>
    <cellStyle name="SAPBEXHLevel3 6 4 3" xfId="17777"/>
    <cellStyle name="SAPBEXHLevel3 6 5" xfId="17778"/>
    <cellStyle name="SAPBEXHLevel3 6 5 2" xfId="17779"/>
    <cellStyle name="SAPBEXHLevel3 6 5 2 2" xfId="17780"/>
    <cellStyle name="SAPBEXHLevel3 6 5 3" xfId="17781"/>
    <cellStyle name="SAPBEXHLevel3 6 6" xfId="17782"/>
    <cellStyle name="SAPBEXHLevel3 6 6 2" xfId="17783"/>
    <cellStyle name="SAPBEXHLevel3 6 7" xfId="17784"/>
    <cellStyle name="SAPBEXHLevel3 6_МАРТ" xfId="17785"/>
    <cellStyle name="SAPBEXHLevel3 7" xfId="17786"/>
    <cellStyle name="SAPBEXHLevel3 7 2" xfId="17787"/>
    <cellStyle name="SAPBEXHLevel3 7 2 2" xfId="17788"/>
    <cellStyle name="SAPBEXHLevel3 7 2 2 2" xfId="17789"/>
    <cellStyle name="SAPBEXHLevel3 7 2 2 2 2" xfId="17790"/>
    <cellStyle name="SAPBEXHLevel3 7 2 2 2 2 2" xfId="17791"/>
    <cellStyle name="SAPBEXHLevel3 7 2 2 2 3" xfId="17792"/>
    <cellStyle name="SAPBEXHLevel3 7 2 2 3" xfId="17793"/>
    <cellStyle name="SAPBEXHLevel3 7 2 2 3 2" xfId="17794"/>
    <cellStyle name="SAPBEXHLevel3 7 2 2 3 2 2" xfId="17795"/>
    <cellStyle name="SAPBEXHLevel3 7 2 2 3 3" xfId="17796"/>
    <cellStyle name="SAPBEXHLevel3 7 2 2 4" xfId="17797"/>
    <cellStyle name="SAPBEXHLevel3 7 2 2 4 2" xfId="17798"/>
    <cellStyle name="SAPBEXHLevel3 7 2 2 4 2 2" xfId="17799"/>
    <cellStyle name="SAPBEXHLevel3 7 2 2 4 3" xfId="17800"/>
    <cellStyle name="SAPBEXHLevel3 7 2 2 5" xfId="17801"/>
    <cellStyle name="SAPBEXHLevel3 7 2 2 5 2" xfId="17802"/>
    <cellStyle name="SAPBEXHLevel3 7 2 2 6" xfId="17803"/>
    <cellStyle name="SAPBEXHLevel3 7 2 3" xfId="17804"/>
    <cellStyle name="SAPBEXHLevel3 7 2 3 2" xfId="17805"/>
    <cellStyle name="SAPBEXHLevel3 7 2 3 2 2" xfId="17806"/>
    <cellStyle name="SAPBEXHLevel3 7 2 3 3" xfId="17807"/>
    <cellStyle name="SAPBEXHLevel3 7 2 4" xfId="17808"/>
    <cellStyle name="SAPBEXHLevel3 7 2 4 2" xfId="17809"/>
    <cellStyle name="SAPBEXHLevel3 7 2 4 2 2" xfId="17810"/>
    <cellStyle name="SAPBEXHLevel3 7 2 4 3" xfId="17811"/>
    <cellStyle name="SAPBEXHLevel3 7 2 5" xfId="17812"/>
    <cellStyle name="SAPBEXHLevel3 7 2 5 2" xfId="17813"/>
    <cellStyle name="SAPBEXHLevel3 7 2 6" xfId="17814"/>
    <cellStyle name="SAPBEXHLevel3 7 3" xfId="17815"/>
    <cellStyle name="SAPBEXHLevel3 7 3 2" xfId="17816"/>
    <cellStyle name="SAPBEXHLevel3 7 3 2 2" xfId="17817"/>
    <cellStyle name="SAPBEXHLevel3 7 3 2 2 2" xfId="17818"/>
    <cellStyle name="SAPBEXHLevel3 7 3 2 3" xfId="17819"/>
    <cellStyle name="SAPBEXHLevel3 7 3 3" xfId="17820"/>
    <cellStyle name="SAPBEXHLevel3 7 3 3 2" xfId="17821"/>
    <cellStyle name="SAPBEXHLevel3 7 3 3 2 2" xfId="17822"/>
    <cellStyle name="SAPBEXHLevel3 7 3 3 3" xfId="17823"/>
    <cellStyle name="SAPBEXHLevel3 7 3 4" xfId="17824"/>
    <cellStyle name="SAPBEXHLevel3 7 3 4 2" xfId="17825"/>
    <cellStyle name="SAPBEXHLevel3 7 3 4 2 2" xfId="17826"/>
    <cellStyle name="SAPBEXHLevel3 7 3 4 3" xfId="17827"/>
    <cellStyle name="SAPBEXHLevel3 7 3 5" xfId="17828"/>
    <cellStyle name="SAPBEXHLevel3 7 3 5 2" xfId="17829"/>
    <cellStyle name="SAPBEXHLevel3 7 3 6" xfId="17830"/>
    <cellStyle name="SAPBEXHLevel3 7 4" xfId="17831"/>
    <cellStyle name="SAPBEXHLevel3 7 4 2" xfId="17832"/>
    <cellStyle name="SAPBEXHLevel3 7 4 2 2" xfId="17833"/>
    <cellStyle name="SAPBEXHLevel3 7 4 3" xfId="17834"/>
    <cellStyle name="SAPBEXHLevel3 7 5" xfId="17835"/>
    <cellStyle name="SAPBEXHLevel3 7 5 2" xfId="17836"/>
    <cellStyle name="SAPBEXHLevel3 7 5 2 2" xfId="17837"/>
    <cellStyle name="SAPBEXHLevel3 7 5 3" xfId="17838"/>
    <cellStyle name="SAPBEXHLevel3 7 6" xfId="17839"/>
    <cellStyle name="SAPBEXHLevel3 7 6 2" xfId="17840"/>
    <cellStyle name="SAPBEXHLevel3 7 7" xfId="17841"/>
    <cellStyle name="SAPBEXHLevel3 7_МАРТ" xfId="17842"/>
    <cellStyle name="SAPBEXHLevel3 8" xfId="17843"/>
    <cellStyle name="SAPBEXHLevel3 8 2" xfId="17844"/>
    <cellStyle name="SAPBEXHLevel3 8 2 2" xfId="17845"/>
    <cellStyle name="SAPBEXHLevel3 8 2 2 2" xfId="17846"/>
    <cellStyle name="SAPBEXHLevel3 8 2 2 2 2" xfId="17847"/>
    <cellStyle name="SAPBEXHLevel3 8 2 2 2 2 2" xfId="17848"/>
    <cellStyle name="SAPBEXHLevel3 8 2 2 2 3" xfId="17849"/>
    <cellStyle name="SAPBEXHLevel3 8 2 2 3" xfId="17850"/>
    <cellStyle name="SAPBEXHLevel3 8 2 2 3 2" xfId="17851"/>
    <cellStyle name="SAPBEXHLevel3 8 2 2 3 2 2" xfId="17852"/>
    <cellStyle name="SAPBEXHLevel3 8 2 2 3 3" xfId="17853"/>
    <cellStyle name="SAPBEXHLevel3 8 2 2 4" xfId="17854"/>
    <cellStyle name="SAPBEXHLevel3 8 2 2 4 2" xfId="17855"/>
    <cellStyle name="SAPBEXHLevel3 8 2 2 4 2 2" xfId="17856"/>
    <cellStyle name="SAPBEXHLevel3 8 2 2 4 3" xfId="17857"/>
    <cellStyle name="SAPBEXHLevel3 8 2 2 5" xfId="17858"/>
    <cellStyle name="SAPBEXHLevel3 8 2 2 5 2" xfId="17859"/>
    <cellStyle name="SAPBEXHLevel3 8 2 2 6" xfId="17860"/>
    <cellStyle name="SAPBEXHLevel3 8 2 3" xfId="17861"/>
    <cellStyle name="SAPBEXHLevel3 8 2 3 2" xfId="17862"/>
    <cellStyle name="SAPBEXHLevel3 8 2 3 2 2" xfId="17863"/>
    <cellStyle name="SAPBEXHLevel3 8 2 3 3" xfId="17864"/>
    <cellStyle name="SAPBEXHLevel3 8 2 4" xfId="17865"/>
    <cellStyle name="SAPBEXHLevel3 8 2 4 2" xfId="17866"/>
    <cellStyle name="SAPBEXHLevel3 8 2 4 2 2" xfId="17867"/>
    <cellStyle name="SAPBEXHLevel3 8 2 4 3" xfId="17868"/>
    <cellStyle name="SAPBEXHLevel3 8 2 5" xfId="17869"/>
    <cellStyle name="SAPBEXHLevel3 8 2 5 2" xfId="17870"/>
    <cellStyle name="SAPBEXHLevel3 8 2 6" xfId="17871"/>
    <cellStyle name="SAPBEXHLevel3 8 3" xfId="17872"/>
    <cellStyle name="SAPBEXHLevel3 8 3 2" xfId="17873"/>
    <cellStyle name="SAPBEXHLevel3 8 3 2 2" xfId="17874"/>
    <cellStyle name="SAPBEXHLevel3 8 3 2 2 2" xfId="17875"/>
    <cellStyle name="SAPBEXHLevel3 8 3 2 3" xfId="17876"/>
    <cellStyle name="SAPBEXHLevel3 8 3 3" xfId="17877"/>
    <cellStyle name="SAPBEXHLevel3 8 3 3 2" xfId="17878"/>
    <cellStyle name="SAPBEXHLevel3 8 3 3 2 2" xfId="17879"/>
    <cellStyle name="SAPBEXHLevel3 8 3 3 3" xfId="17880"/>
    <cellStyle name="SAPBEXHLevel3 8 3 4" xfId="17881"/>
    <cellStyle name="SAPBEXHLevel3 8 3 4 2" xfId="17882"/>
    <cellStyle name="SAPBEXHLevel3 8 3 4 2 2" xfId="17883"/>
    <cellStyle name="SAPBEXHLevel3 8 3 4 3" xfId="17884"/>
    <cellStyle name="SAPBEXHLevel3 8 3 5" xfId="17885"/>
    <cellStyle name="SAPBEXHLevel3 8 3 5 2" xfId="17886"/>
    <cellStyle name="SAPBEXHLevel3 8 3 6" xfId="17887"/>
    <cellStyle name="SAPBEXHLevel3 8 4" xfId="17888"/>
    <cellStyle name="SAPBEXHLevel3 8 4 2" xfId="17889"/>
    <cellStyle name="SAPBEXHLevel3 8 4 2 2" xfId="17890"/>
    <cellStyle name="SAPBEXHLevel3 8 4 3" xfId="17891"/>
    <cellStyle name="SAPBEXHLevel3 8 5" xfId="17892"/>
    <cellStyle name="SAPBEXHLevel3 8 5 2" xfId="17893"/>
    <cellStyle name="SAPBEXHLevel3 8 5 2 2" xfId="17894"/>
    <cellStyle name="SAPBEXHLevel3 8 5 3" xfId="17895"/>
    <cellStyle name="SAPBEXHLevel3 8 6" xfId="17896"/>
    <cellStyle name="SAPBEXHLevel3 8 6 2" xfId="17897"/>
    <cellStyle name="SAPBEXHLevel3 8 7" xfId="17898"/>
    <cellStyle name="SAPBEXHLevel3 8_МАРТ" xfId="17899"/>
    <cellStyle name="SAPBEXHLevel3 9" xfId="17900"/>
    <cellStyle name="SAPBEXHLevel3 9 2" xfId="17901"/>
    <cellStyle name="SAPBEXHLevel3 9 2 2" xfId="17902"/>
    <cellStyle name="SAPBEXHLevel3 9 2 2 2" xfId="17903"/>
    <cellStyle name="SAPBEXHLevel3 9 2 2 2 2" xfId="17904"/>
    <cellStyle name="SAPBEXHLevel3 9 2 2 3" xfId="17905"/>
    <cellStyle name="SAPBEXHLevel3 9 2 3" xfId="17906"/>
    <cellStyle name="SAPBEXHLevel3 9 2 3 2" xfId="17907"/>
    <cellStyle name="SAPBEXHLevel3 9 2 3 2 2" xfId="17908"/>
    <cellStyle name="SAPBEXHLevel3 9 2 3 3" xfId="17909"/>
    <cellStyle name="SAPBEXHLevel3 9 2 4" xfId="17910"/>
    <cellStyle name="SAPBEXHLevel3 9 2 4 2" xfId="17911"/>
    <cellStyle name="SAPBEXHLevel3 9 2 4 2 2" xfId="17912"/>
    <cellStyle name="SAPBEXHLevel3 9 2 4 3" xfId="17913"/>
    <cellStyle name="SAPBEXHLevel3 9 2 5" xfId="17914"/>
    <cellStyle name="SAPBEXHLevel3 9 2 5 2" xfId="17915"/>
    <cellStyle name="SAPBEXHLevel3 9 2 5 2 2" xfId="17916"/>
    <cellStyle name="SAPBEXHLevel3 9 2 5 3" xfId="17917"/>
    <cellStyle name="SAPBEXHLevel3 9 2 6" xfId="17918"/>
    <cellStyle name="SAPBEXHLevel3 9 2 6 2" xfId="17919"/>
    <cellStyle name="SAPBEXHLevel3 9 2 7" xfId="17920"/>
    <cellStyle name="SAPBEXHLevel3 9 3" xfId="17921"/>
    <cellStyle name="SAPBEXHLevel3 9 3 2" xfId="17922"/>
    <cellStyle name="SAPBEXHLevel3 9 3 2 2" xfId="17923"/>
    <cellStyle name="SAPBEXHLevel3 9 3 3" xfId="17924"/>
    <cellStyle name="SAPBEXHLevel3 9 4" xfId="17925"/>
    <cellStyle name="SAPBEXHLevel3 9 4 2" xfId="17926"/>
    <cellStyle name="SAPBEXHLevel3 9 4 2 2" xfId="17927"/>
    <cellStyle name="SAPBEXHLevel3 9 4 3" xfId="17928"/>
    <cellStyle name="SAPBEXHLevel3 9 5" xfId="17929"/>
    <cellStyle name="SAPBEXHLevel3 9 5 2" xfId="17930"/>
    <cellStyle name="SAPBEXHLevel3 9 5 2 2" xfId="17931"/>
    <cellStyle name="SAPBEXHLevel3 9 5 3" xfId="17932"/>
    <cellStyle name="SAPBEXHLevel3 9 6" xfId="17933"/>
    <cellStyle name="SAPBEXHLevel3 9 6 2" xfId="17934"/>
    <cellStyle name="SAPBEXHLevel3 9 6 2 2" xfId="17935"/>
    <cellStyle name="SAPBEXHLevel3 9 6 3" xfId="17936"/>
    <cellStyle name="SAPBEXHLevel3 9 7" xfId="17937"/>
    <cellStyle name="SAPBEXHLevel3 9 7 2" xfId="17938"/>
    <cellStyle name="SAPBEXHLevel3 9 8" xfId="17939"/>
    <cellStyle name="SAPBEXHLevel3 9_МАРТ" xfId="17940"/>
    <cellStyle name="SAPBEXHLevel3_16. Оплата труда" xfId="17941"/>
    <cellStyle name="SAPBEXHLevel3X" xfId="17942"/>
    <cellStyle name="SAPBEXHLevel3X 10" xfId="17943"/>
    <cellStyle name="SAPBEXHLevel3X 10 2" xfId="17944"/>
    <cellStyle name="SAPBEXHLevel3X 10 2 2" xfId="17945"/>
    <cellStyle name="SAPBEXHLevel3X 10 2 2 2" xfId="17946"/>
    <cellStyle name="SAPBEXHLevel3X 10 2 3" xfId="17947"/>
    <cellStyle name="SAPBEXHLevel3X 10 3" xfId="17948"/>
    <cellStyle name="SAPBEXHLevel3X 10 3 2" xfId="17949"/>
    <cellStyle name="SAPBEXHLevel3X 10 3 2 2" xfId="17950"/>
    <cellStyle name="SAPBEXHLevel3X 10 3 3" xfId="17951"/>
    <cellStyle name="SAPBEXHLevel3X 10 4" xfId="17952"/>
    <cellStyle name="SAPBEXHLevel3X 10 4 2" xfId="17953"/>
    <cellStyle name="SAPBEXHLevel3X 10 4 2 2" xfId="17954"/>
    <cellStyle name="SAPBEXHLevel3X 10 4 3" xfId="17955"/>
    <cellStyle name="SAPBEXHLevel3X 10 5" xfId="17956"/>
    <cellStyle name="SAPBEXHLevel3X 10 5 2" xfId="17957"/>
    <cellStyle name="SAPBEXHLevel3X 10 6" xfId="17958"/>
    <cellStyle name="SAPBEXHLevel3X 10_МАРТ" xfId="17959"/>
    <cellStyle name="SAPBEXHLevel3X 11" xfId="17960"/>
    <cellStyle name="SAPBEXHLevel3X 11 2" xfId="17961"/>
    <cellStyle name="SAPBEXHLevel3X 11 2 2" xfId="17962"/>
    <cellStyle name="SAPBEXHLevel3X 11 3" xfId="17963"/>
    <cellStyle name="SAPBEXHLevel3X 12" xfId="17964"/>
    <cellStyle name="SAPBEXHLevel3X 12 2" xfId="17965"/>
    <cellStyle name="SAPBEXHLevel3X 12 2 2" xfId="17966"/>
    <cellStyle name="SAPBEXHLevel3X 12 3" xfId="17967"/>
    <cellStyle name="SAPBEXHLevel3X 13" xfId="17968"/>
    <cellStyle name="SAPBEXHLevel3X 13 2" xfId="17969"/>
    <cellStyle name="SAPBEXHLevel3X 13 2 2" xfId="17970"/>
    <cellStyle name="SAPBEXHLevel3X 13 3" xfId="17971"/>
    <cellStyle name="SAPBEXHLevel3X 14" xfId="17972"/>
    <cellStyle name="SAPBEXHLevel3X 14 2" xfId="17973"/>
    <cellStyle name="SAPBEXHLevel3X 14 2 2" xfId="17974"/>
    <cellStyle name="SAPBEXHLevel3X 14 3" xfId="17975"/>
    <cellStyle name="SAPBEXHLevel3X 15" xfId="17976"/>
    <cellStyle name="SAPBEXHLevel3X 15 2" xfId="17977"/>
    <cellStyle name="SAPBEXHLevel3X 16" xfId="17978"/>
    <cellStyle name="SAPBEXHLevel3X 2" xfId="17979"/>
    <cellStyle name="SAPBEXHLevel3X 2 2" xfId="17980"/>
    <cellStyle name="SAPBEXHLevel3X 2 2 2" xfId="17981"/>
    <cellStyle name="SAPBEXHLevel3X 2 2 2 2" xfId="17982"/>
    <cellStyle name="SAPBEXHLevel3X 2 2 2 2 2" xfId="17983"/>
    <cellStyle name="SAPBEXHLevel3X 2 2 2 2 2 2" xfId="17984"/>
    <cellStyle name="SAPBEXHLevel3X 2 2 2 2 2 2 2" xfId="17985"/>
    <cellStyle name="SAPBEXHLevel3X 2 2 2 2 2 3" xfId="17986"/>
    <cellStyle name="SAPBEXHLevel3X 2 2 2 2 3" xfId="17987"/>
    <cellStyle name="SAPBEXHLevel3X 2 2 2 2 3 2" xfId="17988"/>
    <cellStyle name="SAPBEXHLevel3X 2 2 2 2 3 2 2" xfId="17989"/>
    <cellStyle name="SAPBEXHLevel3X 2 2 2 2 3 3" xfId="17990"/>
    <cellStyle name="SAPBEXHLevel3X 2 2 2 2 4" xfId="17991"/>
    <cellStyle name="SAPBEXHLevel3X 2 2 2 2 4 2" xfId="17992"/>
    <cellStyle name="SAPBEXHLevel3X 2 2 2 2 4 2 2" xfId="17993"/>
    <cellStyle name="SAPBEXHLevel3X 2 2 2 2 4 3" xfId="17994"/>
    <cellStyle name="SAPBEXHLevel3X 2 2 2 2 5" xfId="17995"/>
    <cellStyle name="SAPBEXHLevel3X 2 2 2 2 5 2" xfId="17996"/>
    <cellStyle name="SAPBEXHLevel3X 2 2 2 2 6" xfId="17997"/>
    <cellStyle name="SAPBEXHLevel3X 2 2 2 3" xfId="17998"/>
    <cellStyle name="SAPBEXHLevel3X 2 2 2 3 2" xfId="17999"/>
    <cellStyle name="SAPBEXHLevel3X 2 2 2 3 2 2" xfId="18000"/>
    <cellStyle name="SAPBEXHLevel3X 2 2 2 3 3" xfId="18001"/>
    <cellStyle name="SAPBEXHLevel3X 2 2 2 4" xfId="18002"/>
    <cellStyle name="SAPBEXHLevel3X 2 2 2 4 2" xfId="18003"/>
    <cellStyle name="SAPBEXHLevel3X 2 2 2 4 2 2" xfId="18004"/>
    <cellStyle name="SAPBEXHLevel3X 2 2 2 4 3" xfId="18005"/>
    <cellStyle name="SAPBEXHLevel3X 2 2 2 5" xfId="18006"/>
    <cellStyle name="SAPBEXHLevel3X 2 2 2 5 2" xfId="18007"/>
    <cellStyle name="SAPBEXHLevel3X 2 2 2 6" xfId="18008"/>
    <cellStyle name="SAPBEXHLevel3X 2 2 3" xfId="18009"/>
    <cellStyle name="SAPBEXHLevel3X 2 2 3 2" xfId="18010"/>
    <cellStyle name="SAPBEXHLevel3X 2 2 3 2 2" xfId="18011"/>
    <cellStyle name="SAPBEXHLevel3X 2 2 3 2 2 2" xfId="18012"/>
    <cellStyle name="SAPBEXHLevel3X 2 2 3 2 3" xfId="18013"/>
    <cellStyle name="SAPBEXHLevel3X 2 2 3 3" xfId="18014"/>
    <cellStyle name="SAPBEXHLevel3X 2 2 3 3 2" xfId="18015"/>
    <cellStyle name="SAPBEXHLevel3X 2 2 3 3 2 2" xfId="18016"/>
    <cellStyle name="SAPBEXHLevel3X 2 2 3 3 3" xfId="18017"/>
    <cellStyle name="SAPBEXHLevel3X 2 2 3 4" xfId="18018"/>
    <cellStyle name="SAPBEXHLevel3X 2 2 3 4 2" xfId="18019"/>
    <cellStyle name="SAPBEXHLevel3X 2 2 3 4 2 2" xfId="18020"/>
    <cellStyle name="SAPBEXHLevel3X 2 2 3 4 3" xfId="18021"/>
    <cellStyle name="SAPBEXHLevel3X 2 2 3 5" xfId="18022"/>
    <cellStyle name="SAPBEXHLevel3X 2 2 3 5 2" xfId="18023"/>
    <cellStyle name="SAPBEXHLevel3X 2 2 3 6" xfId="18024"/>
    <cellStyle name="SAPBEXHLevel3X 2 2 4" xfId="18025"/>
    <cellStyle name="SAPBEXHLevel3X 2 2 4 2" xfId="18026"/>
    <cellStyle name="SAPBEXHLevel3X 2 2 4 2 2" xfId="18027"/>
    <cellStyle name="SAPBEXHLevel3X 2 2 4 3" xfId="18028"/>
    <cellStyle name="SAPBEXHLevel3X 2 2 5" xfId="18029"/>
    <cellStyle name="SAPBEXHLevel3X 2 2 5 2" xfId="18030"/>
    <cellStyle name="SAPBEXHLevel3X 2 2 5 2 2" xfId="18031"/>
    <cellStyle name="SAPBEXHLevel3X 2 2 5 3" xfId="18032"/>
    <cellStyle name="SAPBEXHLevel3X 2 2 6" xfId="18033"/>
    <cellStyle name="SAPBEXHLevel3X 2 2 6 2" xfId="18034"/>
    <cellStyle name="SAPBEXHLevel3X 2 2 7" xfId="18035"/>
    <cellStyle name="SAPBEXHLevel3X 2 3" xfId="18036"/>
    <cellStyle name="SAPBEXHLevel3X 2 3 2" xfId="18037"/>
    <cellStyle name="SAPBEXHLevel3X 2 3 2 2" xfId="18038"/>
    <cellStyle name="SAPBEXHLevel3X 2 3 2 2 2" xfId="18039"/>
    <cellStyle name="SAPBEXHLevel3X 2 3 2 2 2 2" xfId="18040"/>
    <cellStyle name="SAPBEXHLevel3X 2 3 2 2 2 2 2" xfId="18041"/>
    <cellStyle name="SAPBEXHLevel3X 2 3 2 2 2 3" xfId="18042"/>
    <cellStyle name="SAPBEXHLevel3X 2 3 2 2 3" xfId="18043"/>
    <cellStyle name="SAPBEXHLevel3X 2 3 2 2 3 2" xfId="18044"/>
    <cellStyle name="SAPBEXHLevel3X 2 3 2 2 3 2 2" xfId="18045"/>
    <cellStyle name="SAPBEXHLevel3X 2 3 2 2 3 3" xfId="18046"/>
    <cellStyle name="SAPBEXHLevel3X 2 3 2 2 4" xfId="18047"/>
    <cellStyle name="SAPBEXHLevel3X 2 3 2 2 4 2" xfId="18048"/>
    <cellStyle name="SAPBEXHLevel3X 2 3 2 2 4 2 2" xfId="18049"/>
    <cellStyle name="SAPBEXHLevel3X 2 3 2 2 4 3" xfId="18050"/>
    <cellStyle name="SAPBEXHLevel3X 2 3 2 2 5" xfId="18051"/>
    <cellStyle name="SAPBEXHLevel3X 2 3 2 2 5 2" xfId="18052"/>
    <cellStyle name="SAPBEXHLevel3X 2 3 2 2 6" xfId="18053"/>
    <cellStyle name="SAPBEXHLevel3X 2 3 2 3" xfId="18054"/>
    <cellStyle name="SAPBEXHLevel3X 2 3 2 3 2" xfId="18055"/>
    <cellStyle name="SAPBEXHLevel3X 2 3 2 3 2 2" xfId="18056"/>
    <cellStyle name="SAPBEXHLevel3X 2 3 2 3 3" xfId="18057"/>
    <cellStyle name="SAPBEXHLevel3X 2 3 2 4" xfId="18058"/>
    <cellStyle name="SAPBEXHLevel3X 2 3 2 4 2" xfId="18059"/>
    <cellStyle name="SAPBEXHLevel3X 2 3 2 4 2 2" xfId="18060"/>
    <cellStyle name="SAPBEXHLevel3X 2 3 2 4 3" xfId="18061"/>
    <cellStyle name="SAPBEXHLevel3X 2 3 2 5" xfId="18062"/>
    <cellStyle name="SAPBEXHLevel3X 2 3 2 5 2" xfId="18063"/>
    <cellStyle name="SAPBEXHLevel3X 2 3 2 6" xfId="18064"/>
    <cellStyle name="SAPBEXHLevel3X 2 3 3" xfId="18065"/>
    <cellStyle name="SAPBEXHLevel3X 2 3 3 2" xfId="18066"/>
    <cellStyle name="SAPBEXHLevel3X 2 3 3 2 2" xfId="18067"/>
    <cellStyle name="SAPBEXHLevel3X 2 3 3 2 2 2" xfId="18068"/>
    <cellStyle name="SAPBEXHLevel3X 2 3 3 2 3" xfId="18069"/>
    <cellStyle name="SAPBEXHLevel3X 2 3 3 3" xfId="18070"/>
    <cellStyle name="SAPBEXHLevel3X 2 3 3 3 2" xfId="18071"/>
    <cellStyle name="SAPBEXHLevel3X 2 3 3 3 2 2" xfId="18072"/>
    <cellStyle name="SAPBEXHLevel3X 2 3 3 3 3" xfId="18073"/>
    <cellStyle name="SAPBEXHLevel3X 2 3 3 4" xfId="18074"/>
    <cellStyle name="SAPBEXHLevel3X 2 3 3 4 2" xfId="18075"/>
    <cellStyle name="SAPBEXHLevel3X 2 3 3 4 2 2" xfId="18076"/>
    <cellStyle name="SAPBEXHLevel3X 2 3 3 4 3" xfId="18077"/>
    <cellStyle name="SAPBEXHLevel3X 2 3 3 5" xfId="18078"/>
    <cellStyle name="SAPBEXHLevel3X 2 3 3 5 2" xfId="18079"/>
    <cellStyle name="SAPBEXHLevel3X 2 3 3 6" xfId="18080"/>
    <cellStyle name="SAPBEXHLevel3X 2 3 4" xfId="18081"/>
    <cellStyle name="SAPBEXHLevel3X 2 3 4 2" xfId="18082"/>
    <cellStyle name="SAPBEXHLevel3X 2 3 4 2 2" xfId="18083"/>
    <cellStyle name="SAPBEXHLevel3X 2 3 4 3" xfId="18084"/>
    <cellStyle name="SAPBEXHLevel3X 2 3 5" xfId="18085"/>
    <cellStyle name="SAPBEXHLevel3X 2 3 5 2" xfId="18086"/>
    <cellStyle name="SAPBEXHLevel3X 2 3 5 2 2" xfId="18087"/>
    <cellStyle name="SAPBEXHLevel3X 2 3 5 3" xfId="18088"/>
    <cellStyle name="SAPBEXHLevel3X 2 3 6" xfId="18089"/>
    <cellStyle name="SAPBEXHLevel3X 2 3 6 2" xfId="18090"/>
    <cellStyle name="SAPBEXHLevel3X 2 3 7" xfId="18091"/>
    <cellStyle name="SAPBEXHLevel3X 2 4" xfId="18092"/>
    <cellStyle name="SAPBEXHLevel3X 2 4 2" xfId="18093"/>
    <cellStyle name="SAPBEXHLevel3X 2 4 2 2" xfId="18094"/>
    <cellStyle name="SAPBEXHLevel3X 2 4 2 2 2" xfId="18095"/>
    <cellStyle name="SAPBEXHLevel3X 2 4 2 3" xfId="18096"/>
    <cellStyle name="SAPBEXHLevel3X 2 4 3" xfId="18097"/>
    <cellStyle name="SAPBEXHLevel3X 2 4 3 2" xfId="18098"/>
    <cellStyle name="SAPBEXHLevel3X 2 4 3 2 2" xfId="18099"/>
    <cellStyle name="SAPBEXHLevel3X 2 4 3 3" xfId="18100"/>
    <cellStyle name="SAPBEXHLevel3X 2 4 4" xfId="18101"/>
    <cellStyle name="SAPBEXHLevel3X 2 4 4 2" xfId="18102"/>
    <cellStyle name="SAPBEXHLevel3X 2 4 4 2 2" xfId="18103"/>
    <cellStyle name="SAPBEXHLevel3X 2 4 4 3" xfId="18104"/>
    <cellStyle name="SAPBEXHLevel3X 2 4 5" xfId="18105"/>
    <cellStyle name="SAPBEXHLevel3X 2 4 5 2" xfId="18106"/>
    <cellStyle name="SAPBEXHLevel3X 2 4 6" xfId="18107"/>
    <cellStyle name="SAPBEXHLevel3X 2 5" xfId="18108"/>
    <cellStyle name="SAPBEXHLevel3X 2 5 2" xfId="18109"/>
    <cellStyle name="SAPBEXHLevel3X 2 5 2 2" xfId="18110"/>
    <cellStyle name="SAPBEXHLevel3X 2 5 3" xfId="18111"/>
    <cellStyle name="SAPBEXHLevel3X 2 6" xfId="18112"/>
    <cellStyle name="SAPBEXHLevel3X 2 6 2" xfId="18113"/>
    <cellStyle name="SAPBEXHLevel3X 2 6 2 2" xfId="18114"/>
    <cellStyle name="SAPBEXHLevel3X 2 6 3" xfId="18115"/>
    <cellStyle name="SAPBEXHLevel3X 2 7" xfId="18116"/>
    <cellStyle name="SAPBEXHLevel3X 2 7 2" xfId="18117"/>
    <cellStyle name="SAPBEXHLevel3X 2 7 2 2" xfId="18118"/>
    <cellStyle name="SAPBEXHLevel3X 2 7 3" xfId="18119"/>
    <cellStyle name="SAPBEXHLevel3X 2 8" xfId="18120"/>
    <cellStyle name="SAPBEXHLevel3X 2 8 2" xfId="18121"/>
    <cellStyle name="SAPBEXHLevel3X 2 9" xfId="18122"/>
    <cellStyle name="SAPBEXHLevel3X 2_МАРТ" xfId="18123"/>
    <cellStyle name="SAPBEXHLevel3X 3" xfId="18124"/>
    <cellStyle name="SAPBEXHLevel3X 3 2" xfId="18125"/>
    <cellStyle name="SAPBEXHLevel3X 3 2 2" xfId="18126"/>
    <cellStyle name="SAPBEXHLevel3X 3 2 2 2" xfId="18127"/>
    <cellStyle name="SAPBEXHLevel3X 3 2 2 2 2" xfId="18128"/>
    <cellStyle name="SAPBEXHLevel3X 3 2 2 2 2 2" xfId="18129"/>
    <cellStyle name="SAPBEXHLevel3X 3 2 2 2 2 2 2" xfId="18130"/>
    <cellStyle name="SAPBEXHLevel3X 3 2 2 2 2 3" xfId="18131"/>
    <cellStyle name="SAPBEXHLevel3X 3 2 2 2 3" xfId="18132"/>
    <cellStyle name="SAPBEXHLevel3X 3 2 2 2 3 2" xfId="18133"/>
    <cellStyle name="SAPBEXHLevel3X 3 2 2 2 3 2 2" xfId="18134"/>
    <cellStyle name="SAPBEXHLevel3X 3 2 2 2 3 3" xfId="18135"/>
    <cellStyle name="SAPBEXHLevel3X 3 2 2 2 4" xfId="18136"/>
    <cellStyle name="SAPBEXHLevel3X 3 2 2 2 4 2" xfId="18137"/>
    <cellStyle name="SAPBEXHLevel3X 3 2 2 2 4 2 2" xfId="18138"/>
    <cellStyle name="SAPBEXHLevel3X 3 2 2 2 4 3" xfId="18139"/>
    <cellStyle name="SAPBEXHLevel3X 3 2 2 2 5" xfId="18140"/>
    <cellStyle name="SAPBEXHLevel3X 3 2 2 2 5 2" xfId="18141"/>
    <cellStyle name="SAPBEXHLevel3X 3 2 2 2 6" xfId="18142"/>
    <cellStyle name="SAPBEXHLevel3X 3 2 2 3" xfId="18143"/>
    <cellStyle name="SAPBEXHLevel3X 3 2 2 3 2" xfId="18144"/>
    <cellStyle name="SAPBEXHLevel3X 3 2 2 3 2 2" xfId="18145"/>
    <cellStyle name="SAPBEXHLevel3X 3 2 2 3 3" xfId="18146"/>
    <cellStyle name="SAPBEXHLevel3X 3 2 2 4" xfId="18147"/>
    <cellStyle name="SAPBEXHLevel3X 3 2 2 4 2" xfId="18148"/>
    <cellStyle name="SAPBEXHLevel3X 3 2 2 4 2 2" xfId="18149"/>
    <cellStyle name="SAPBEXHLevel3X 3 2 2 4 3" xfId="18150"/>
    <cellStyle name="SAPBEXHLevel3X 3 2 2 5" xfId="18151"/>
    <cellStyle name="SAPBEXHLevel3X 3 2 2 5 2" xfId="18152"/>
    <cellStyle name="SAPBEXHLevel3X 3 2 2 6" xfId="18153"/>
    <cellStyle name="SAPBEXHLevel3X 3 2 3" xfId="18154"/>
    <cellStyle name="SAPBEXHLevel3X 3 2 3 2" xfId="18155"/>
    <cellStyle name="SAPBEXHLevel3X 3 2 3 2 2" xfId="18156"/>
    <cellStyle name="SAPBEXHLevel3X 3 2 3 2 2 2" xfId="18157"/>
    <cellStyle name="SAPBEXHLevel3X 3 2 3 2 3" xfId="18158"/>
    <cellStyle name="SAPBEXHLevel3X 3 2 3 3" xfId="18159"/>
    <cellStyle name="SAPBEXHLevel3X 3 2 3 3 2" xfId="18160"/>
    <cellStyle name="SAPBEXHLevel3X 3 2 3 3 2 2" xfId="18161"/>
    <cellStyle name="SAPBEXHLevel3X 3 2 3 3 3" xfId="18162"/>
    <cellStyle name="SAPBEXHLevel3X 3 2 3 4" xfId="18163"/>
    <cellStyle name="SAPBEXHLevel3X 3 2 3 4 2" xfId="18164"/>
    <cellStyle name="SAPBEXHLevel3X 3 2 3 4 2 2" xfId="18165"/>
    <cellStyle name="SAPBEXHLevel3X 3 2 3 4 3" xfId="18166"/>
    <cellStyle name="SAPBEXHLevel3X 3 2 3 5" xfId="18167"/>
    <cellStyle name="SAPBEXHLevel3X 3 2 3 5 2" xfId="18168"/>
    <cellStyle name="SAPBEXHLevel3X 3 2 3 6" xfId="18169"/>
    <cellStyle name="SAPBEXHLevel3X 3 2 4" xfId="18170"/>
    <cellStyle name="SAPBEXHLevel3X 3 2 4 2" xfId="18171"/>
    <cellStyle name="SAPBEXHLevel3X 3 2 4 2 2" xfId="18172"/>
    <cellStyle name="SAPBEXHLevel3X 3 2 4 3" xfId="18173"/>
    <cellStyle name="SAPBEXHLevel3X 3 2 5" xfId="18174"/>
    <cellStyle name="SAPBEXHLevel3X 3 2 5 2" xfId="18175"/>
    <cellStyle name="SAPBEXHLevel3X 3 2 5 2 2" xfId="18176"/>
    <cellStyle name="SAPBEXHLevel3X 3 2 5 3" xfId="18177"/>
    <cellStyle name="SAPBEXHLevel3X 3 2 6" xfId="18178"/>
    <cellStyle name="SAPBEXHLevel3X 3 2 6 2" xfId="18179"/>
    <cellStyle name="SAPBEXHLevel3X 3 2 7" xfId="18180"/>
    <cellStyle name="SAPBEXHLevel3X 3 3" xfId="18181"/>
    <cellStyle name="SAPBEXHLevel3X 3 3 2" xfId="18182"/>
    <cellStyle name="SAPBEXHLevel3X 3 3 2 2" xfId="18183"/>
    <cellStyle name="SAPBEXHLevel3X 3 3 2 2 2" xfId="18184"/>
    <cellStyle name="SAPBEXHLevel3X 3 3 2 3" xfId="18185"/>
    <cellStyle name="SAPBEXHLevel3X 3 3 3" xfId="18186"/>
    <cellStyle name="SAPBEXHLevel3X 3 3 3 2" xfId="18187"/>
    <cellStyle name="SAPBEXHLevel3X 3 3 3 2 2" xfId="18188"/>
    <cellStyle name="SAPBEXHLevel3X 3 3 3 3" xfId="18189"/>
    <cellStyle name="SAPBEXHLevel3X 3 3 4" xfId="18190"/>
    <cellStyle name="SAPBEXHLevel3X 3 3 4 2" xfId="18191"/>
    <cellStyle name="SAPBEXHLevel3X 3 3 4 2 2" xfId="18192"/>
    <cellStyle name="SAPBEXHLevel3X 3 3 4 3" xfId="18193"/>
    <cellStyle name="SAPBEXHLevel3X 3 3 5" xfId="18194"/>
    <cellStyle name="SAPBEXHLevel3X 3 3 5 2" xfId="18195"/>
    <cellStyle name="SAPBEXHLevel3X 3 3 6" xfId="18196"/>
    <cellStyle name="SAPBEXHLevel3X 3 4" xfId="18197"/>
    <cellStyle name="SAPBEXHLevel3X 3 4 2" xfId="18198"/>
    <cellStyle name="SAPBEXHLevel3X 3 4 2 2" xfId="18199"/>
    <cellStyle name="SAPBEXHLevel3X 3 4 3" xfId="18200"/>
    <cellStyle name="SAPBEXHLevel3X 3 5" xfId="18201"/>
    <cellStyle name="SAPBEXHLevel3X 3 5 2" xfId="18202"/>
    <cellStyle name="SAPBEXHLevel3X 3 5 2 2" xfId="18203"/>
    <cellStyle name="SAPBEXHLevel3X 3 5 3" xfId="18204"/>
    <cellStyle name="SAPBEXHLevel3X 3 6" xfId="18205"/>
    <cellStyle name="SAPBEXHLevel3X 3 6 2" xfId="18206"/>
    <cellStyle name="SAPBEXHLevel3X 3 6 2 2" xfId="18207"/>
    <cellStyle name="SAPBEXHLevel3X 3 6 3" xfId="18208"/>
    <cellStyle name="SAPBEXHLevel3X 3 7" xfId="18209"/>
    <cellStyle name="SAPBEXHLevel3X 3 7 2" xfId="18210"/>
    <cellStyle name="SAPBEXHLevel3X 3 8" xfId="18211"/>
    <cellStyle name="SAPBEXHLevel3X 3_МАРТ" xfId="18212"/>
    <cellStyle name="SAPBEXHLevel3X 4" xfId="18213"/>
    <cellStyle name="SAPBEXHLevel3X 4 2" xfId="18214"/>
    <cellStyle name="SAPBEXHLevel3X 4 2 2" xfId="18215"/>
    <cellStyle name="SAPBEXHLevel3X 4 2 2 2" xfId="18216"/>
    <cellStyle name="SAPBEXHLevel3X 4 2 2 2 2" xfId="18217"/>
    <cellStyle name="SAPBEXHLevel3X 4 2 2 2 2 2" xfId="18218"/>
    <cellStyle name="SAPBEXHLevel3X 4 2 2 2 3" xfId="18219"/>
    <cellStyle name="SAPBEXHLevel3X 4 2 2 3" xfId="18220"/>
    <cellStyle name="SAPBEXHLevel3X 4 2 2 3 2" xfId="18221"/>
    <cellStyle name="SAPBEXHLevel3X 4 2 2 3 2 2" xfId="18222"/>
    <cellStyle name="SAPBEXHLevel3X 4 2 2 3 3" xfId="18223"/>
    <cellStyle name="SAPBEXHLevel3X 4 2 2 4" xfId="18224"/>
    <cellStyle name="SAPBEXHLevel3X 4 2 2 4 2" xfId="18225"/>
    <cellStyle name="SAPBEXHLevel3X 4 2 2 4 2 2" xfId="18226"/>
    <cellStyle name="SAPBEXHLevel3X 4 2 2 4 3" xfId="18227"/>
    <cellStyle name="SAPBEXHLevel3X 4 2 2 5" xfId="18228"/>
    <cellStyle name="SAPBEXHLevel3X 4 2 2 5 2" xfId="18229"/>
    <cellStyle name="SAPBEXHLevel3X 4 2 2 6" xfId="18230"/>
    <cellStyle name="SAPBEXHLevel3X 4 2 3" xfId="18231"/>
    <cellStyle name="SAPBEXHLevel3X 4 2 3 2" xfId="18232"/>
    <cellStyle name="SAPBEXHLevel3X 4 2 3 2 2" xfId="18233"/>
    <cellStyle name="SAPBEXHLevel3X 4 2 3 3" xfId="18234"/>
    <cellStyle name="SAPBEXHLevel3X 4 2 4" xfId="18235"/>
    <cellStyle name="SAPBEXHLevel3X 4 2 4 2" xfId="18236"/>
    <cellStyle name="SAPBEXHLevel3X 4 2 4 2 2" xfId="18237"/>
    <cellStyle name="SAPBEXHLevel3X 4 2 4 3" xfId="18238"/>
    <cellStyle name="SAPBEXHLevel3X 4 2 5" xfId="18239"/>
    <cellStyle name="SAPBEXHLevel3X 4 2 5 2" xfId="18240"/>
    <cellStyle name="SAPBEXHLevel3X 4 2 6" xfId="18241"/>
    <cellStyle name="SAPBEXHLevel3X 4 3" xfId="18242"/>
    <cellStyle name="SAPBEXHLevel3X 4 3 2" xfId="18243"/>
    <cellStyle name="SAPBEXHLevel3X 4 3 2 2" xfId="18244"/>
    <cellStyle name="SAPBEXHLevel3X 4 3 2 2 2" xfId="18245"/>
    <cellStyle name="SAPBEXHLevel3X 4 3 2 3" xfId="18246"/>
    <cellStyle name="SAPBEXHLevel3X 4 3 3" xfId="18247"/>
    <cellStyle name="SAPBEXHLevel3X 4 3 3 2" xfId="18248"/>
    <cellStyle name="SAPBEXHLevel3X 4 3 3 2 2" xfId="18249"/>
    <cellStyle name="SAPBEXHLevel3X 4 3 3 3" xfId="18250"/>
    <cellStyle name="SAPBEXHLevel3X 4 3 4" xfId="18251"/>
    <cellStyle name="SAPBEXHLevel3X 4 3 4 2" xfId="18252"/>
    <cellStyle name="SAPBEXHLevel3X 4 3 4 2 2" xfId="18253"/>
    <cellStyle name="SAPBEXHLevel3X 4 3 4 3" xfId="18254"/>
    <cellStyle name="SAPBEXHLevel3X 4 3 5" xfId="18255"/>
    <cellStyle name="SAPBEXHLevel3X 4 3 5 2" xfId="18256"/>
    <cellStyle name="SAPBEXHLevel3X 4 3 6" xfId="18257"/>
    <cellStyle name="SAPBEXHLevel3X 4 4" xfId="18258"/>
    <cellStyle name="SAPBEXHLevel3X 4 4 2" xfId="18259"/>
    <cellStyle name="SAPBEXHLevel3X 4 4 2 2" xfId="18260"/>
    <cellStyle name="SAPBEXHLevel3X 4 4 3" xfId="18261"/>
    <cellStyle name="SAPBEXHLevel3X 4 5" xfId="18262"/>
    <cellStyle name="SAPBEXHLevel3X 4 5 2" xfId="18263"/>
    <cellStyle name="SAPBEXHLevel3X 4 5 2 2" xfId="18264"/>
    <cellStyle name="SAPBEXHLevel3X 4 5 3" xfId="18265"/>
    <cellStyle name="SAPBEXHLevel3X 4 6" xfId="18266"/>
    <cellStyle name="SAPBEXHLevel3X 4 6 2" xfId="18267"/>
    <cellStyle name="SAPBEXHLevel3X 4 6 2 2" xfId="18268"/>
    <cellStyle name="SAPBEXHLevel3X 4 6 3" xfId="18269"/>
    <cellStyle name="SAPBEXHLevel3X 4 7" xfId="18270"/>
    <cellStyle name="SAPBEXHLevel3X 4 7 2" xfId="18271"/>
    <cellStyle name="SAPBEXHLevel3X 4 8" xfId="18272"/>
    <cellStyle name="SAPBEXHLevel3X 4_МАРТ" xfId="18273"/>
    <cellStyle name="SAPBEXHLevel3X 5" xfId="18274"/>
    <cellStyle name="SAPBEXHLevel3X 5 2" xfId="18275"/>
    <cellStyle name="SAPBEXHLevel3X 5 2 2" xfId="18276"/>
    <cellStyle name="SAPBEXHLevel3X 5 2 2 2" xfId="18277"/>
    <cellStyle name="SAPBEXHLevel3X 5 2 2 2 2" xfId="18278"/>
    <cellStyle name="SAPBEXHLevel3X 5 2 2 2 2 2" xfId="18279"/>
    <cellStyle name="SAPBEXHLevel3X 5 2 2 2 3" xfId="18280"/>
    <cellStyle name="SAPBEXHLevel3X 5 2 2 3" xfId="18281"/>
    <cellStyle name="SAPBEXHLevel3X 5 2 2 3 2" xfId="18282"/>
    <cellStyle name="SAPBEXHLevel3X 5 2 2 3 2 2" xfId="18283"/>
    <cellStyle name="SAPBEXHLevel3X 5 2 2 3 3" xfId="18284"/>
    <cellStyle name="SAPBEXHLevel3X 5 2 2 4" xfId="18285"/>
    <cellStyle name="SAPBEXHLevel3X 5 2 2 4 2" xfId="18286"/>
    <cellStyle name="SAPBEXHLevel3X 5 2 2 4 2 2" xfId="18287"/>
    <cellStyle name="SAPBEXHLevel3X 5 2 2 4 3" xfId="18288"/>
    <cellStyle name="SAPBEXHLevel3X 5 2 2 5" xfId="18289"/>
    <cellStyle name="SAPBEXHLevel3X 5 2 2 5 2" xfId="18290"/>
    <cellStyle name="SAPBEXHLevel3X 5 2 2 6" xfId="18291"/>
    <cellStyle name="SAPBEXHLevel3X 5 2 3" xfId="18292"/>
    <cellStyle name="SAPBEXHLevel3X 5 2 3 2" xfId="18293"/>
    <cellStyle name="SAPBEXHLevel3X 5 2 3 2 2" xfId="18294"/>
    <cellStyle name="SAPBEXHLevel3X 5 2 3 3" xfId="18295"/>
    <cellStyle name="SAPBEXHLevel3X 5 2 4" xfId="18296"/>
    <cellStyle name="SAPBEXHLevel3X 5 2 4 2" xfId="18297"/>
    <cellStyle name="SAPBEXHLevel3X 5 2 4 2 2" xfId="18298"/>
    <cellStyle name="SAPBEXHLevel3X 5 2 4 3" xfId="18299"/>
    <cellStyle name="SAPBEXHLevel3X 5 2 5" xfId="18300"/>
    <cellStyle name="SAPBEXHLevel3X 5 2 5 2" xfId="18301"/>
    <cellStyle name="SAPBEXHLevel3X 5 2 6" xfId="18302"/>
    <cellStyle name="SAPBEXHLevel3X 5 3" xfId="18303"/>
    <cellStyle name="SAPBEXHLevel3X 5 3 2" xfId="18304"/>
    <cellStyle name="SAPBEXHLevel3X 5 3 2 2" xfId="18305"/>
    <cellStyle name="SAPBEXHLevel3X 5 3 2 2 2" xfId="18306"/>
    <cellStyle name="SAPBEXHLevel3X 5 3 2 3" xfId="18307"/>
    <cellStyle name="SAPBEXHLevel3X 5 3 3" xfId="18308"/>
    <cellStyle name="SAPBEXHLevel3X 5 3 3 2" xfId="18309"/>
    <cellStyle name="SAPBEXHLevel3X 5 3 3 2 2" xfId="18310"/>
    <cellStyle name="SAPBEXHLevel3X 5 3 3 3" xfId="18311"/>
    <cellStyle name="SAPBEXHLevel3X 5 3 4" xfId="18312"/>
    <cellStyle name="SAPBEXHLevel3X 5 3 4 2" xfId="18313"/>
    <cellStyle name="SAPBEXHLevel3X 5 3 4 2 2" xfId="18314"/>
    <cellStyle name="SAPBEXHLevel3X 5 3 4 3" xfId="18315"/>
    <cellStyle name="SAPBEXHLevel3X 5 3 5" xfId="18316"/>
    <cellStyle name="SAPBEXHLevel3X 5 3 5 2" xfId="18317"/>
    <cellStyle name="SAPBEXHLevel3X 5 3 6" xfId="18318"/>
    <cellStyle name="SAPBEXHLevel3X 5 4" xfId="18319"/>
    <cellStyle name="SAPBEXHLevel3X 5 4 2" xfId="18320"/>
    <cellStyle name="SAPBEXHLevel3X 5 4 2 2" xfId="18321"/>
    <cellStyle name="SAPBEXHLevel3X 5 4 3" xfId="18322"/>
    <cellStyle name="SAPBEXHLevel3X 5 5" xfId="18323"/>
    <cellStyle name="SAPBEXHLevel3X 5 5 2" xfId="18324"/>
    <cellStyle name="SAPBEXHLevel3X 5 5 2 2" xfId="18325"/>
    <cellStyle name="SAPBEXHLevel3X 5 5 3" xfId="18326"/>
    <cellStyle name="SAPBEXHLevel3X 5 6" xfId="18327"/>
    <cellStyle name="SAPBEXHLevel3X 5 6 2" xfId="18328"/>
    <cellStyle name="SAPBEXHLevel3X 5 7" xfId="18329"/>
    <cellStyle name="SAPBEXHLevel3X 5_МАРТ" xfId="18330"/>
    <cellStyle name="SAPBEXHLevel3X 6" xfId="18331"/>
    <cellStyle name="SAPBEXHLevel3X 6 2" xfId="18332"/>
    <cellStyle name="SAPBEXHLevel3X 6 2 2" xfId="18333"/>
    <cellStyle name="SAPBEXHLevel3X 6 2 2 2" xfId="18334"/>
    <cellStyle name="SAPBEXHLevel3X 6 2 2 2 2" xfId="18335"/>
    <cellStyle name="SAPBEXHLevel3X 6 2 2 2 2 2" xfId="18336"/>
    <cellStyle name="SAPBEXHLevel3X 6 2 2 2 3" xfId="18337"/>
    <cellStyle name="SAPBEXHLevel3X 6 2 2 3" xfId="18338"/>
    <cellStyle name="SAPBEXHLevel3X 6 2 2 3 2" xfId="18339"/>
    <cellStyle name="SAPBEXHLevel3X 6 2 2 3 2 2" xfId="18340"/>
    <cellStyle name="SAPBEXHLevel3X 6 2 2 3 3" xfId="18341"/>
    <cellStyle name="SAPBEXHLevel3X 6 2 2 4" xfId="18342"/>
    <cellStyle name="SAPBEXHLevel3X 6 2 2 4 2" xfId="18343"/>
    <cellStyle name="SAPBEXHLevel3X 6 2 2 4 2 2" xfId="18344"/>
    <cellStyle name="SAPBEXHLevel3X 6 2 2 4 3" xfId="18345"/>
    <cellStyle name="SAPBEXHLevel3X 6 2 2 5" xfId="18346"/>
    <cellStyle name="SAPBEXHLevel3X 6 2 2 5 2" xfId="18347"/>
    <cellStyle name="SAPBEXHLevel3X 6 2 2 6" xfId="18348"/>
    <cellStyle name="SAPBEXHLevel3X 6 2 3" xfId="18349"/>
    <cellStyle name="SAPBEXHLevel3X 6 2 3 2" xfId="18350"/>
    <cellStyle name="SAPBEXHLevel3X 6 2 3 2 2" xfId="18351"/>
    <cellStyle name="SAPBEXHLevel3X 6 2 3 3" xfId="18352"/>
    <cellStyle name="SAPBEXHLevel3X 6 2 4" xfId="18353"/>
    <cellStyle name="SAPBEXHLevel3X 6 2 4 2" xfId="18354"/>
    <cellStyle name="SAPBEXHLevel3X 6 2 4 2 2" xfId="18355"/>
    <cellStyle name="SAPBEXHLevel3X 6 2 4 3" xfId="18356"/>
    <cellStyle name="SAPBEXHLevel3X 6 2 5" xfId="18357"/>
    <cellStyle name="SAPBEXHLevel3X 6 2 5 2" xfId="18358"/>
    <cellStyle name="SAPBEXHLevel3X 6 2 6" xfId="18359"/>
    <cellStyle name="SAPBEXHLevel3X 6 3" xfId="18360"/>
    <cellStyle name="SAPBEXHLevel3X 6 3 2" xfId="18361"/>
    <cellStyle name="SAPBEXHLevel3X 6 3 2 2" xfId="18362"/>
    <cellStyle name="SAPBEXHLevel3X 6 3 2 2 2" xfId="18363"/>
    <cellStyle name="SAPBEXHLevel3X 6 3 2 3" xfId="18364"/>
    <cellStyle name="SAPBEXHLevel3X 6 3 3" xfId="18365"/>
    <cellStyle name="SAPBEXHLevel3X 6 3 3 2" xfId="18366"/>
    <cellStyle name="SAPBEXHLevel3X 6 3 3 2 2" xfId="18367"/>
    <cellStyle name="SAPBEXHLevel3X 6 3 3 3" xfId="18368"/>
    <cellStyle name="SAPBEXHLevel3X 6 3 4" xfId="18369"/>
    <cellStyle name="SAPBEXHLevel3X 6 3 4 2" xfId="18370"/>
    <cellStyle name="SAPBEXHLevel3X 6 3 4 2 2" xfId="18371"/>
    <cellStyle name="SAPBEXHLevel3X 6 3 4 3" xfId="18372"/>
    <cellStyle name="SAPBEXHLevel3X 6 3 5" xfId="18373"/>
    <cellStyle name="SAPBEXHLevel3X 6 3 5 2" xfId="18374"/>
    <cellStyle name="SAPBEXHLevel3X 6 3 6" xfId="18375"/>
    <cellStyle name="SAPBEXHLevel3X 6 4" xfId="18376"/>
    <cellStyle name="SAPBEXHLevel3X 6 4 2" xfId="18377"/>
    <cellStyle name="SAPBEXHLevel3X 6 4 2 2" xfId="18378"/>
    <cellStyle name="SAPBEXHLevel3X 6 4 3" xfId="18379"/>
    <cellStyle name="SAPBEXHLevel3X 6 5" xfId="18380"/>
    <cellStyle name="SAPBEXHLevel3X 6 5 2" xfId="18381"/>
    <cellStyle name="SAPBEXHLevel3X 6 5 2 2" xfId="18382"/>
    <cellStyle name="SAPBEXHLevel3X 6 5 3" xfId="18383"/>
    <cellStyle name="SAPBEXHLevel3X 6 6" xfId="18384"/>
    <cellStyle name="SAPBEXHLevel3X 6 6 2" xfId="18385"/>
    <cellStyle name="SAPBEXHLevel3X 6 7" xfId="18386"/>
    <cellStyle name="SAPBEXHLevel3X 6_МАРТ" xfId="18387"/>
    <cellStyle name="SAPBEXHLevel3X 7" xfId="18388"/>
    <cellStyle name="SAPBEXHLevel3X 7 2" xfId="18389"/>
    <cellStyle name="SAPBEXHLevel3X 7 2 2" xfId="18390"/>
    <cellStyle name="SAPBEXHLevel3X 7 2 2 2" xfId="18391"/>
    <cellStyle name="SAPBEXHLevel3X 7 2 2 2 2" xfId="18392"/>
    <cellStyle name="SAPBEXHLevel3X 7 2 2 2 2 2" xfId="18393"/>
    <cellStyle name="SAPBEXHLevel3X 7 2 2 2 3" xfId="18394"/>
    <cellStyle name="SAPBEXHLevel3X 7 2 2 3" xfId="18395"/>
    <cellStyle name="SAPBEXHLevel3X 7 2 2 3 2" xfId="18396"/>
    <cellStyle name="SAPBEXHLevel3X 7 2 2 3 2 2" xfId="18397"/>
    <cellStyle name="SAPBEXHLevel3X 7 2 2 3 3" xfId="18398"/>
    <cellStyle name="SAPBEXHLevel3X 7 2 2 4" xfId="18399"/>
    <cellStyle name="SAPBEXHLevel3X 7 2 2 4 2" xfId="18400"/>
    <cellStyle name="SAPBEXHLevel3X 7 2 2 4 2 2" xfId="18401"/>
    <cellStyle name="SAPBEXHLevel3X 7 2 2 4 3" xfId="18402"/>
    <cellStyle name="SAPBEXHLevel3X 7 2 2 5" xfId="18403"/>
    <cellStyle name="SAPBEXHLevel3X 7 2 2 5 2" xfId="18404"/>
    <cellStyle name="SAPBEXHLevel3X 7 2 2 6" xfId="18405"/>
    <cellStyle name="SAPBEXHLevel3X 7 2 3" xfId="18406"/>
    <cellStyle name="SAPBEXHLevel3X 7 2 3 2" xfId="18407"/>
    <cellStyle name="SAPBEXHLevel3X 7 2 3 2 2" xfId="18408"/>
    <cellStyle name="SAPBEXHLevel3X 7 2 3 3" xfId="18409"/>
    <cellStyle name="SAPBEXHLevel3X 7 2 4" xfId="18410"/>
    <cellStyle name="SAPBEXHLevel3X 7 2 4 2" xfId="18411"/>
    <cellStyle name="SAPBEXHLevel3X 7 2 4 2 2" xfId="18412"/>
    <cellStyle name="SAPBEXHLevel3X 7 2 4 3" xfId="18413"/>
    <cellStyle name="SAPBEXHLevel3X 7 2 5" xfId="18414"/>
    <cellStyle name="SAPBEXHLevel3X 7 2 5 2" xfId="18415"/>
    <cellStyle name="SAPBEXHLevel3X 7 2 6" xfId="18416"/>
    <cellStyle name="SAPBEXHLevel3X 7 3" xfId="18417"/>
    <cellStyle name="SAPBEXHLevel3X 7 3 2" xfId="18418"/>
    <cellStyle name="SAPBEXHLevel3X 7 3 2 2" xfId="18419"/>
    <cellStyle name="SAPBEXHLevel3X 7 3 2 2 2" xfId="18420"/>
    <cellStyle name="SAPBEXHLevel3X 7 3 2 3" xfId="18421"/>
    <cellStyle name="SAPBEXHLevel3X 7 3 3" xfId="18422"/>
    <cellStyle name="SAPBEXHLevel3X 7 3 3 2" xfId="18423"/>
    <cellStyle name="SAPBEXHLevel3X 7 3 3 2 2" xfId="18424"/>
    <cellStyle name="SAPBEXHLevel3X 7 3 3 3" xfId="18425"/>
    <cellStyle name="SAPBEXHLevel3X 7 3 4" xfId="18426"/>
    <cellStyle name="SAPBEXHLevel3X 7 3 4 2" xfId="18427"/>
    <cellStyle name="SAPBEXHLevel3X 7 3 4 2 2" xfId="18428"/>
    <cellStyle name="SAPBEXHLevel3X 7 3 4 3" xfId="18429"/>
    <cellStyle name="SAPBEXHLevel3X 7 3 5" xfId="18430"/>
    <cellStyle name="SAPBEXHLevel3X 7 3 5 2" xfId="18431"/>
    <cellStyle name="SAPBEXHLevel3X 7 3 6" xfId="18432"/>
    <cellStyle name="SAPBEXHLevel3X 7 4" xfId="18433"/>
    <cellStyle name="SAPBEXHLevel3X 7 4 2" xfId="18434"/>
    <cellStyle name="SAPBEXHLevel3X 7 4 2 2" xfId="18435"/>
    <cellStyle name="SAPBEXHLevel3X 7 4 3" xfId="18436"/>
    <cellStyle name="SAPBEXHLevel3X 7 5" xfId="18437"/>
    <cellStyle name="SAPBEXHLevel3X 7 5 2" xfId="18438"/>
    <cellStyle name="SAPBEXHLevel3X 7 5 2 2" xfId="18439"/>
    <cellStyle name="SAPBEXHLevel3X 7 5 3" xfId="18440"/>
    <cellStyle name="SAPBEXHLevel3X 7 6" xfId="18441"/>
    <cellStyle name="SAPBEXHLevel3X 7 6 2" xfId="18442"/>
    <cellStyle name="SAPBEXHLevel3X 7 7" xfId="18443"/>
    <cellStyle name="SAPBEXHLevel3X 7_МАРТ" xfId="18444"/>
    <cellStyle name="SAPBEXHLevel3X 8" xfId="18445"/>
    <cellStyle name="SAPBEXHLevel3X 8 2" xfId="18446"/>
    <cellStyle name="SAPBEXHLevel3X 8 2 2" xfId="18447"/>
    <cellStyle name="SAPBEXHLevel3X 8 2 2 2" xfId="18448"/>
    <cellStyle name="SAPBEXHLevel3X 8 2 2 2 2" xfId="18449"/>
    <cellStyle name="SAPBEXHLevel3X 8 2 2 2 2 2" xfId="18450"/>
    <cellStyle name="SAPBEXHLevel3X 8 2 2 2 3" xfId="18451"/>
    <cellStyle name="SAPBEXHLevel3X 8 2 2 3" xfId="18452"/>
    <cellStyle name="SAPBEXHLevel3X 8 2 2 3 2" xfId="18453"/>
    <cellStyle name="SAPBEXHLevel3X 8 2 2 3 2 2" xfId="18454"/>
    <cellStyle name="SAPBEXHLevel3X 8 2 2 3 3" xfId="18455"/>
    <cellStyle name="SAPBEXHLevel3X 8 2 2 4" xfId="18456"/>
    <cellStyle name="SAPBEXHLevel3X 8 2 2 4 2" xfId="18457"/>
    <cellStyle name="SAPBEXHLevel3X 8 2 2 4 2 2" xfId="18458"/>
    <cellStyle name="SAPBEXHLevel3X 8 2 2 4 3" xfId="18459"/>
    <cellStyle name="SAPBEXHLevel3X 8 2 2 5" xfId="18460"/>
    <cellStyle name="SAPBEXHLevel3X 8 2 2 5 2" xfId="18461"/>
    <cellStyle name="SAPBEXHLevel3X 8 2 2 6" xfId="18462"/>
    <cellStyle name="SAPBEXHLevel3X 8 2 3" xfId="18463"/>
    <cellStyle name="SAPBEXHLevel3X 8 2 3 2" xfId="18464"/>
    <cellStyle name="SAPBEXHLevel3X 8 2 3 2 2" xfId="18465"/>
    <cellStyle name="SAPBEXHLevel3X 8 2 3 3" xfId="18466"/>
    <cellStyle name="SAPBEXHLevel3X 8 2 4" xfId="18467"/>
    <cellStyle name="SAPBEXHLevel3X 8 2 4 2" xfId="18468"/>
    <cellStyle name="SAPBEXHLevel3X 8 2 4 2 2" xfId="18469"/>
    <cellStyle name="SAPBEXHLevel3X 8 2 4 3" xfId="18470"/>
    <cellStyle name="SAPBEXHLevel3X 8 2 5" xfId="18471"/>
    <cellStyle name="SAPBEXHLevel3X 8 2 5 2" xfId="18472"/>
    <cellStyle name="SAPBEXHLevel3X 8 2 6" xfId="18473"/>
    <cellStyle name="SAPBEXHLevel3X 8 3" xfId="18474"/>
    <cellStyle name="SAPBEXHLevel3X 8 3 2" xfId="18475"/>
    <cellStyle name="SAPBEXHLevel3X 8 3 2 2" xfId="18476"/>
    <cellStyle name="SAPBEXHLevel3X 8 3 2 2 2" xfId="18477"/>
    <cellStyle name="SAPBEXHLevel3X 8 3 2 3" xfId="18478"/>
    <cellStyle name="SAPBEXHLevel3X 8 3 3" xfId="18479"/>
    <cellStyle name="SAPBEXHLevel3X 8 3 3 2" xfId="18480"/>
    <cellStyle name="SAPBEXHLevel3X 8 3 3 2 2" xfId="18481"/>
    <cellStyle name="SAPBEXHLevel3X 8 3 3 3" xfId="18482"/>
    <cellStyle name="SAPBEXHLevel3X 8 3 4" xfId="18483"/>
    <cellStyle name="SAPBEXHLevel3X 8 3 4 2" xfId="18484"/>
    <cellStyle name="SAPBEXHLevel3X 8 3 4 2 2" xfId="18485"/>
    <cellStyle name="SAPBEXHLevel3X 8 3 4 3" xfId="18486"/>
    <cellStyle name="SAPBEXHLevel3X 8 3 5" xfId="18487"/>
    <cellStyle name="SAPBEXHLevel3X 8 3 5 2" xfId="18488"/>
    <cellStyle name="SAPBEXHLevel3X 8 3 6" xfId="18489"/>
    <cellStyle name="SAPBEXHLevel3X 8 4" xfId="18490"/>
    <cellStyle name="SAPBEXHLevel3X 8 4 2" xfId="18491"/>
    <cellStyle name="SAPBEXHLevel3X 8 4 2 2" xfId="18492"/>
    <cellStyle name="SAPBEXHLevel3X 8 4 3" xfId="18493"/>
    <cellStyle name="SAPBEXHLevel3X 8 5" xfId="18494"/>
    <cellStyle name="SAPBEXHLevel3X 8 5 2" xfId="18495"/>
    <cellStyle name="SAPBEXHLevel3X 8 5 2 2" xfId="18496"/>
    <cellStyle name="SAPBEXHLevel3X 8 5 3" xfId="18497"/>
    <cellStyle name="SAPBEXHLevel3X 8 6" xfId="18498"/>
    <cellStyle name="SAPBEXHLevel3X 8 6 2" xfId="18499"/>
    <cellStyle name="SAPBEXHLevel3X 8 7" xfId="18500"/>
    <cellStyle name="SAPBEXHLevel3X 8_МАРТ" xfId="18501"/>
    <cellStyle name="SAPBEXHLevel3X 9" xfId="18502"/>
    <cellStyle name="SAPBEXHLevel3X 9 2" xfId="18503"/>
    <cellStyle name="SAPBEXHLevel3X 9 2 2" xfId="18504"/>
    <cellStyle name="SAPBEXHLevel3X 9 2 2 2" xfId="18505"/>
    <cellStyle name="SAPBEXHLevel3X 9 2 3" xfId="18506"/>
    <cellStyle name="SAPBEXHLevel3X 9 3" xfId="18507"/>
    <cellStyle name="SAPBEXHLevel3X 9 3 2" xfId="18508"/>
    <cellStyle name="SAPBEXHLevel3X 9 3 2 2" xfId="18509"/>
    <cellStyle name="SAPBEXHLevel3X 9 3 3" xfId="18510"/>
    <cellStyle name="SAPBEXHLevel3X 9 4" xfId="18511"/>
    <cellStyle name="SAPBEXHLevel3X 9 4 2" xfId="18512"/>
    <cellStyle name="SAPBEXHLevel3X 9 4 2 2" xfId="18513"/>
    <cellStyle name="SAPBEXHLevel3X 9 4 3" xfId="18514"/>
    <cellStyle name="SAPBEXHLevel3X 9 5" xfId="18515"/>
    <cellStyle name="SAPBEXHLevel3X 9 5 2" xfId="18516"/>
    <cellStyle name="SAPBEXHLevel3X 9 6" xfId="18517"/>
    <cellStyle name="SAPBEXHLevel3X 9_МАРТ" xfId="18518"/>
    <cellStyle name="SAPBEXHLevel3X_Вх_инф_затраты_2" xfId="18519"/>
    <cellStyle name="SAPBEXinputData" xfId="18520"/>
    <cellStyle name="SAPBEXinputData 2" xfId="18521"/>
    <cellStyle name="SAPBEXinputData 2 2" xfId="18522"/>
    <cellStyle name="SAPBEXinputData 2 2 2" xfId="18523"/>
    <cellStyle name="SAPBEXinputData 2 3" xfId="18524"/>
    <cellStyle name="SAPBEXinputData 2 3 2" xfId="18525"/>
    <cellStyle name="SAPBEXinputData 2 4" xfId="18526"/>
    <cellStyle name="SAPBEXinputData 3" xfId="18527"/>
    <cellStyle name="SAPBEXinputData 3 2" xfId="18528"/>
    <cellStyle name="SAPBEXinputData 4" xfId="18529"/>
    <cellStyle name="SAPBEXinputData 4 2" xfId="18530"/>
    <cellStyle name="SAPBEXinputData 5" xfId="18531"/>
    <cellStyle name="SAPBEXinputData 5 2" xfId="18532"/>
    <cellStyle name="SAPBEXinputData 6" xfId="18533"/>
    <cellStyle name="SAPBEXinputData 6 2" xfId="18534"/>
    <cellStyle name="SAPBEXinputData_Вх_инф_затраты_2" xfId="18535"/>
    <cellStyle name="SAPBEXItemHeader" xfId="18536"/>
    <cellStyle name="SAPBEXItemHeader 2" xfId="18537"/>
    <cellStyle name="SAPBEXItemHeader 2 2" xfId="18538"/>
    <cellStyle name="SAPBEXItemHeader 2 2 2" xfId="18539"/>
    <cellStyle name="SAPBEXItemHeader 2 2 2 2" xfId="18540"/>
    <cellStyle name="SAPBEXItemHeader 2 2 2 2 2" xfId="18541"/>
    <cellStyle name="SAPBEXItemHeader 2 2 2 2 2 2" xfId="18542"/>
    <cellStyle name="SAPBEXItemHeader 2 2 2 2 3" xfId="18543"/>
    <cellStyle name="SAPBEXItemHeader 2 2 2 3" xfId="18544"/>
    <cellStyle name="SAPBEXItemHeader 2 2 2 3 2" xfId="18545"/>
    <cellStyle name="SAPBEXItemHeader 2 2 2 3 2 2" xfId="18546"/>
    <cellStyle name="SAPBEXItemHeader 2 2 2 3 3" xfId="18547"/>
    <cellStyle name="SAPBEXItemHeader 2 2 2 4" xfId="18548"/>
    <cellStyle name="SAPBEXItemHeader 2 2 2 4 2" xfId="18549"/>
    <cellStyle name="SAPBEXItemHeader 2 2 2 5" xfId="18550"/>
    <cellStyle name="SAPBEXItemHeader 2 2 3" xfId="18551"/>
    <cellStyle name="SAPBEXItemHeader 2 2 3 2" xfId="18552"/>
    <cellStyle name="SAPBEXItemHeader 2 2 3 2 2" xfId="18553"/>
    <cellStyle name="SAPBEXItemHeader 2 2 3 3" xfId="18554"/>
    <cellStyle name="SAPBEXItemHeader 2 2 4" xfId="18555"/>
    <cellStyle name="SAPBEXItemHeader 2 2 4 2" xfId="18556"/>
    <cellStyle name="SAPBEXItemHeader 2 2 5" xfId="18557"/>
    <cellStyle name="SAPBEXItemHeader 2 3" xfId="18558"/>
    <cellStyle name="SAPBEXItemHeader 2 3 2" xfId="18559"/>
    <cellStyle name="SAPBEXItemHeader 2 3 2 2" xfId="18560"/>
    <cellStyle name="SAPBEXItemHeader 2 3 2 2 2" xfId="18561"/>
    <cellStyle name="SAPBEXItemHeader 2 3 2 3" xfId="18562"/>
    <cellStyle name="SAPBEXItemHeader 2 3 3" xfId="18563"/>
    <cellStyle name="SAPBEXItemHeader 2 3 3 2" xfId="18564"/>
    <cellStyle name="SAPBEXItemHeader 2 3 3 2 2" xfId="18565"/>
    <cellStyle name="SAPBEXItemHeader 2 3 3 3" xfId="18566"/>
    <cellStyle name="SAPBEXItemHeader 2 3 4" xfId="18567"/>
    <cellStyle name="SAPBEXItemHeader 2 3 4 2" xfId="18568"/>
    <cellStyle name="SAPBEXItemHeader 2 3 5" xfId="18569"/>
    <cellStyle name="SAPBEXItemHeader 2 4" xfId="18570"/>
    <cellStyle name="SAPBEXItemHeader 2 4 2" xfId="18571"/>
    <cellStyle name="SAPBEXItemHeader 2 4 2 2" xfId="18572"/>
    <cellStyle name="SAPBEXItemHeader 2 4 3" xfId="18573"/>
    <cellStyle name="SAPBEXItemHeader 2 5" xfId="18574"/>
    <cellStyle name="SAPBEXItemHeader 2 5 2" xfId="18575"/>
    <cellStyle name="SAPBEXItemHeader 2 6" xfId="18576"/>
    <cellStyle name="SAPBEXItemHeader 3" xfId="18577"/>
    <cellStyle name="SAPBEXItemHeader 3 2" xfId="18578"/>
    <cellStyle name="SAPBEXItemHeader 3 2 2" xfId="18579"/>
    <cellStyle name="SAPBEXItemHeader 3 2 2 2" xfId="18580"/>
    <cellStyle name="SAPBEXItemHeader 3 2 3" xfId="18581"/>
    <cellStyle name="SAPBEXItemHeader 3 3" xfId="18582"/>
    <cellStyle name="SAPBEXItemHeader 3 3 2" xfId="18583"/>
    <cellStyle name="SAPBEXItemHeader 3 3 2 2" xfId="18584"/>
    <cellStyle name="SAPBEXItemHeader 3 3 3" xfId="18585"/>
    <cellStyle name="SAPBEXItemHeader 3 4" xfId="18586"/>
    <cellStyle name="SAPBEXItemHeader 3 4 2" xfId="18587"/>
    <cellStyle name="SAPBEXItemHeader 3 5" xfId="18588"/>
    <cellStyle name="SAPBEXItemHeader 4" xfId="18589"/>
    <cellStyle name="SAPBEXItemHeader 4 2" xfId="18590"/>
    <cellStyle name="SAPBEXItemHeader 4 2 2" xfId="18591"/>
    <cellStyle name="SAPBEXItemHeader 4 2 2 2" xfId="18592"/>
    <cellStyle name="SAPBEXItemHeader 4 2 3" xfId="18593"/>
    <cellStyle name="SAPBEXItemHeader 4 3" xfId="18594"/>
    <cellStyle name="SAPBEXItemHeader 4 3 2" xfId="18595"/>
    <cellStyle name="SAPBEXItemHeader 4 3 2 2" xfId="18596"/>
    <cellStyle name="SAPBEXItemHeader 4 3 3" xfId="18597"/>
    <cellStyle name="SAPBEXItemHeader 4 4" xfId="18598"/>
    <cellStyle name="SAPBEXItemHeader 4 4 2" xfId="18599"/>
    <cellStyle name="SAPBEXItemHeader 4 5" xfId="18600"/>
    <cellStyle name="SAPBEXItemHeader 5" xfId="18601"/>
    <cellStyle name="SAPBEXItemHeader 5 2" xfId="18602"/>
    <cellStyle name="SAPBEXItemHeader 5 2 2" xfId="18603"/>
    <cellStyle name="SAPBEXItemHeader 5 3" xfId="18604"/>
    <cellStyle name="SAPBEXItemHeader 6" xfId="18605"/>
    <cellStyle name="SAPBEXItemHeader 6 2" xfId="18606"/>
    <cellStyle name="SAPBEXItemHeader 6 2 2" xfId="18607"/>
    <cellStyle name="SAPBEXItemHeader 6 3" xfId="18608"/>
    <cellStyle name="SAPBEXItemHeader 7" xfId="18609"/>
    <cellStyle name="SAPBEXItemHeader 7 2" xfId="18610"/>
    <cellStyle name="SAPBEXItemHeader 8" xfId="18611"/>
    <cellStyle name="SAPBEXresData" xfId="18612"/>
    <cellStyle name="SAPBEXresData 10" xfId="18613"/>
    <cellStyle name="SAPBEXresData 10 2" xfId="18614"/>
    <cellStyle name="SAPBEXresData 10 2 2" xfId="18615"/>
    <cellStyle name="SAPBEXresData 10 3" xfId="18616"/>
    <cellStyle name="SAPBEXresData 11" xfId="18617"/>
    <cellStyle name="SAPBEXresData 11 2" xfId="18618"/>
    <cellStyle name="SAPBEXresData 11 2 2" xfId="18619"/>
    <cellStyle name="SAPBEXresData 11 3" xfId="18620"/>
    <cellStyle name="SAPBEXresData 12" xfId="18621"/>
    <cellStyle name="SAPBEXresData 12 2" xfId="18622"/>
    <cellStyle name="SAPBEXresData 12 2 2" xfId="18623"/>
    <cellStyle name="SAPBEXresData 12 3" xfId="18624"/>
    <cellStyle name="SAPBEXresData 13" xfId="18625"/>
    <cellStyle name="SAPBEXresData 13 2" xfId="18626"/>
    <cellStyle name="SAPBEXresData 13 2 2" xfId="18627"/>
    <cellStyle name="SAPBEXresData 13 3" xfId="18628"/>
    <cellStyle name="SAPBEXresData 14" xfId="18629"/>
    <cellStyle name="SAPBEXresData 14 2" xfId="18630"/>
    <cellStyle name="SAPBEXresData 15" xfId="18631"/>
    <cellStyle name="SAPBEXresData 2" xfId="18632"/>
    <cellStyle name="SAPBEXresData 2 2" xfId="18633"/>
    <cellStyle name="SAPBEXresData 2 2 2" xfId="18634"/>
    <cellStyle name="SAPBEXresData 2 2 2 2" xfId="18635"/>
    <cellStyle name="SAPBEXresData 2 2 2 2 2" xfId="18636"/>
    <cellStyle name="SAPBEXresData 2 2 2 2 2 2" xfId="18637"/>
    <cellStyle name="SAPBEXresData 2 2 2 2 2 2 2" xfId="18638"/>
    <cellStyle name="SAPBEXresData 2 2 2 2 2 3" xfId="18639"/>
    <cellStyle name="SAPBEXresData 2 2 2 2 3" xfId="18640"/>
    <cellStyle name="SAPBEXresData 2 2 2 2 3 2" xfId="18641"/>
    <cellStyle name="SAPBEXresData 2 2 2 2 3 2 2" xfId="18642"/>
    <cellStyle name="SAPBEXresData 2 2 2 2 3 3" xfId="18643"/>
    <cellStyle name="SAPBEXresData 2 2 2 2 4" xfId="18644"/>
    <cellStyle name="SAPBEXresData 2 2 2 2 4 2" xfId="18645"/>
    <cellStyle name="SAPBEXresData 2 2 2 2 4 2 2" xfId="18646"/>
    <cellStyle name="SAPBEXresData 2 2 2 2 4 3" xfId="18647"/>
    <cellStyle name="SAPBEXresData 2 2 2 2 5" xfId="18648"/>
    <cellStyle name="SAPBEXresData 2 2 2 2 5 2" xfId="18649"/>
    <cellStyle name="SAPBEXresData 2 2 2 2 6" xfId="18650"/>
    <cellStyle name="SAPBEXresData 2 2 2 3" xfId="18651"/>
    <cellStyle name="SAPBEXresData 2 2 2 3 2" xfId="18652"/>
    <cellStyle name="SAPBEXresData 2 2 2 3 2 2" xfId="18653"/>
    <cellStyle name="SAPBEXresData 2 2 2 3 3" xfId="18654"/>
    <cellStyle name="SAPBEXresData 2 2 2 4" xfId="18655"/>
    <cellStyle name="SAPBEXresData 2 2 2 4 2" xfId="18656"/>
    <cellStyle name="SAPBEXresData 2 2 2 4 2 2" xfId="18657"/>
    <cellStyle name="SAPBEXresData 2 2 2 4 3" xfId="18658"/>
    <cellStyle name="SAPBEXresData 2 2 2 5" xfId="18659"/>
    <cellStyle name="SAPBEXresData 2 2 2 5 2" xfId="18660"/>
    <cellStyle name="SAPBEXresData 2 2 2 6" xfId="18661"/>
    <cellStyle name="SAPBEXresData 2 2 3" xfId="18662"/>
    <cellStyle name="SAPBEXresData 2 2 3 2" xfId="18663"/>
    <cellStyle name="SAPBEXresData 2 2 3 2 2" xfId="18664"/>
    <cellStyle name="SAPBEXresData 2 2 3 2 2 2" xfId="18665"/>
    <cellStyle name="SAPBEXresData 2 2 3 2 3" xfId="18666"/>
    <cellStyle name="SAPBEXresData 2 2 3 3" xfId="18667"/>
    <cellStyle name="SAPBEXresData 2 2 3 3 2" xfId="18668"/>
    <cellStyle name="SAPBEXresData 2 2 3 3 2 2" xfId="18669"/>
    <cellStyle name="SAPBEXresData 2 2 3 3 3" xfId="18670"/>
    <cellStyle name="SAPBEXresData 2 2 3 4" xfId="18671"/>
    <cellStyle name="SAPBEXresData 2 2 3 4 2" xfId="18672"/>
    <cellStyle name="SAPBEXresData 2 2 3 4 2 2" xfId="18673"/>
    <cellStyle name="SAPBEXresData 2 2 3 4 3" xfId="18674"/>
    <cellStyle name="SAPBEXresData 2 2 3 5" xfId="18675"/>
    <cellStyle name="SAPBEXresData 2 2 3 5 2" xfId="18676"/>
    <cellStyle name="SAPBEXresData 2 2 3 6" xfId="18677"/>
    <cellStyle name="SAPBEXresData 2 2 4" xfId="18678"/>
    <cellStyle name="SAPBEXresData 2 2 4 2" xfId="18679"/>
    <cellStyle name="SAPBEXresData 2 2 4 2 2" xfId="18680"/>
    <cellStyle name="SAPBEXresData 2 2 4 3" xfId="18681"/>
    <cellStyle name="SAPBEXresData 2 2 5" xfId="18682"/>
    <cellStyle name="SAPBEXresData 2 2 5 2" xfId="18683"/>
    <cellStyle name="SAPBEXresData 2 2 5 2 2" xfId="18684"/>
    <cellStyle name="SAPBEXresData 2 2 5 3" xfId="18685"/>
    <cellStyle name="SAPBEXresData 2 2 6" xfId="18686"/>
    <cellStyle name="SAPBEXresData 2 2 6 2" xfId="18687"/>
    <cellStyle name="SAPBEXresData 2 2 7" xfId="18688"/>
    <cellStyle name="SAPBEXresData 2 3" xfId="18689"/>
    <cellStyle name="SAPBEXresData 2 3 2" xfId="18690"/>
    <cellStyle name="SAPBEXresData 2 3 2 2" xfId="18691"/>
    <cellStyle name="SAPBEXresData 2 3 2 2 2" xfId="18692"/>
    <cellStyle name="SAPBEXresData 2 3 2 2 2 2" xfId="18693"/>
    <cellStyle name="SAPBEXresData 2 3 2 2 2 2 2" xfId="18694"/>
    <cellStyle name="SAPBEXresData 2 3 2 2 2 3" xfId="18695"/>
    <cellStyle name="SAPBEXresData 2 3 2 2 3" xfId="18696"/>
    <cellStyle name="SAPBEXresData 2 3 2 2 3 2" xfId="18697"/>
    <cellStyle name="SAPBEXresData 2 3 2 2 3 2 2" xfId="18698"/>
    <cellStyle name="SAPBEXresData 2 3 2 2 3 3" xfId="18699"/>
    <cellStyle name="SAPBEXresData 2 3 2 2 4" xfId="18700"/>
    <cellStyle name="SAPBEXresData 2 3 2 2 4 2" xfId="18701"/>
    <cellStyle name="SAPBEXresData 2 3 2 2 4 2 2" xfId="18702"/>
    <cellStyle name="SAPBEXresData 2 3 2 2 4 3" xfId="18703"/>
    <cellStyle name="SAPBEXresData 2 3 2 2 5" xfId="18704"/>
    <cellStyle name="SAPBEXresData 2 3 2 2 5 2" xfId="18705"/>
    <cellStyle name="SAPBEXresData 2 3 2 2 6" xfId="18706"/>
    <cellStyle name="SAPBEXresData 2 3 2 3" xfId="18707"/>
    <cellStyle name="SAPBEXresData 2 3 2 3 2" xfId="18708"/>
    <cellStyle name="SAPBEXresData 2 3 2 3 2 2" xfId="18709"/>
    <cellStyle name="SAPBEXresData 2 3 2 3 3" xfId="18710"/>
    <cellStyle name="SAPBEXresData 2 3 2 4" xfId="18711"/>
    <cellStyle name="SAPBEXresData 2 3 2 4 2" xfId="18712"/>
    <cellStyle name="SAPBEXresData 2 3 2 4 2 2" xfId="18713"/>
    <cellStyle name="SAPBEXresData 2 3 2 4 3" xfId="18714"/>
    <cellStyle name="SAPBEXresData 2 3 2 5" xfId="18715"/>
    <cellStyle name="SAPBEXresData 2 3 2 5 2" xfId="18716"/>
    <cellStyle name="SAPBEXresData 2 3 2 6" xfId="18717"/>
    <cellStyle name="SAPBEXresData 2 3 3" xfId="18718"/>
    <cellStyle name="SAPBEXresData 2 3 3 2" xfId="18719"/>
    <cellStyle name="SAPBEXresData 2 3 3 2 2" xfId="18720"/>
    <cellStyle name="SAPBEXresData 2 3 3 2 2 2" xfId="18721"/>
    <cellStyle name="SAPBEXresData 2 3 3 2 3" xfId="18722"/>
    <cellStyle name="SAPBEXresData 2 3 3 3" xfId="18723"/>
    <cellStyle name="SAPBEXresData 2 3 3 3 2" xfId="18724"/>
    <cellStyle name="SAPBEXresData 2 3 3 3 2 2" xfId="18725"/>
    <cellStyle name="SAPBEXresData 2 3 3 3 3" xfId="18726"/>
    <cellStyle name="SAPBEXresData 2 3 3 4" xfId="18727"/>
    <cellStyle name="SAPBEXresData 2 3 3 4 2" xfId="18728"/>
    <cellStyle name="SAPBEXresData 2 3 3 4 2 2" xfId="18729"/>
    <cellStyle name="SAPBEXresData 2 3 3 4 3" xfId="18730"/>
    <cellStyle name="SAPBEXresData 2 3 3 5" xfId="18731"/>
    <cellStyle name="SAPBEXresData 2 3 3 5 2" xfId="18732"/>
    <cellStyle name="SAPBEXresData 2 3 3 6" xfId="18733"/>
    <cellStyle name="SAPBEXresData 2 3 4" xfId="18734"/>
    <cellStyle name="SAPBEXresData 2 3 4 2" xfId="18735"/>
    <cellStyle name="SAPBEXresData 2 3 4 2 2" xfId="18736"/>
    <cellStyle name="SAPBEXresData 2 3 4 3" xfId="18737"/>
    <cellStyle name="SAPBEXresData 2 3 5" xfId="18738"/>
    <cellStyle name="SAPBEXresData 2 3 5 2" xfId="18739"/>
    <cellStyle name="SAPBEXresData 2 3 5 2 2" xfId="18740"/>
    <cellStyle name="SAPBEXresData 2 3 5 3" xfId="18741"/>
    <cellStyle name="SAPBEXresData 2 3 6" xfId="18742"/>
    <cellStyle name="SAPBEXresData 2 3 6 2" xfId="18743"/>
    <cellStyle name="SAPBEXresData 2 3 7" xfId="18744"/>
    <cellStyle name="SAPBEXresData 2 4" xfId="18745"/>
    <cellStyle name="SAPBEXresData 2 4 2" xfId="18746"/>
    <cellStyle name="SAPBEXresData 2 4 2 2" xfId="18747"/>
    <cellStyle name="SAPBEXresData 2 4 2 2 2" xfId="18748"/>
    <cellStyle name="SAPBEXresData 2 4 2 3" xfId="18749"/>
    <cellStyle name="SAPBEXresData 2 4 3" xfId="18750"/>
    <cellStyle name="SAPBEXresData 2 4 3 2" xfId="18751"/>
    <cellStyle name="SAPBEXresData 2 4 3 2 2" xfId="18752"/>
    <cellStyle name="SAPBEXresData 2 4 3 3" xfId="18753"/>
    <cellStyle name="SAPBEXresData 2 4 4" xfId="18754"/>
    <cellStyle name="SAPBEXresData 2 4 4 2" xfId="18755"/>
    <cellStyle name="SAPBEXresData 2 4 4 2 2" xfId="18756"/>
    <cellStyle name="SAPBEXresData 2 4 4 3" xfId="18757"/>
    <cellStyle name="SAPBEXresData 2 4 5" xfId="18758"/>
    <cellStyle name="SAPBEXresData 2 4 5 2" xfId="18759"/>
    <cellStyle name="SAPBEXresData 2 4 6" xfId="18760"/>
    <cellStyle name="SAPBEXresData 2 5" xfId="18761"/>
    <cellStyle name="SAPBEXresData 2 5 2" xfId="18762"/>
    <cellStyle name="SAPBEXresData 2 5 2 2" xfId="18763"/>
    <cellStyle name="SAPBEXresData 2 5 3" xfId="18764"/>
    <cellStyle name="SAPBEXresData 2 6" xfId="18765"/>
    <cellStyle name="SAPBEXresData 2 6 2" xfId="18766"/>
    <cellStyle name="SAPBEXresData 2 6 2 2" xfId="18767"/>
    <cellStyle name="SAPBEXresData 2 6 3" xfId="18768"/>
    <cellStyle name="SAPBEXresData 2 7" xfId="18769"/>
    <cellStyle name="SAPBEXresData 2 7 2" xfId="18770"/>
    <cellStyle name="SAPBEXresData 2 7 2 2" xfId="18771"/>
    <cellStyle name="SAPBEXresData 2 7 3" xfId="18772"/>
    <cellStyle name="SAPBEXresData 2 8" xfId="18773"/>
    <cellStyle name="SAPBEXresData 2 8 2" xfId="18774"/>
    <cellStyle name="SAPBEXresData 2 9" xfId="18775"/>
    <cellStyle name="SAPBEXresData 2_МАРТ" xfId="18776"/>
    <cellStyle name="SAPBEXresData 3" xfId="18777"/>
    <cellStyle name="SAPBEXresData 3 2" xfId="18778"/>
    <cellStyle name="SAPBEXresData 3 2 2" xfId="18779"/>
    <cellStyle name="SAPBEXresData 3 2 2 2" xfId="18780"/>
    <cellStyle name="SAPBEXresData 3 2 2 2 2" xfId="18781"/>
    <cellStyle name="SAPBEXresData 3 2 2 2 2 2" xfId="18782"/>
    <cellStyle name="SAPBEXresData 3 2 2 2 3" xfId="18783"/>
    <cellStyle name="SAPBEXresData 3 2 2 3" xfId="18784"/>
    <cellStyle name="SAPBEXresData 3 2 2 3 2" xfId="18785"/>
    <cellStyle name="SAPBEXresData 3 2 2 3 2 2" xfId="18786"/>
    <cellStyle name="SAPBEXresData 3 2 2 3 3" xfId="18787"/>
    <cellStyle name="SAPBEXresData 3 2 2 4" xfId="18788"/>
    <cellStyle name="SAPBEXresData 3 2 2 4 2" xfId="18789"/>
    <cellStyle name="SAPBEXresData 3 2 2 4 2 2" xfId="18790"/>
    <cellStyle name="SAPBEXresData 3 2 2 4 3" xfId="18791"/>
    <cellStyle name="SAPBEXresData 3 2 2 5" xfId="18792"/>
    <cellStyle name="SAPBEXresData 3 2 2 5 2" xfId="18793"/>
    <cellStyle name="SAPBEXresData 3 2 2 6" xfId="18794"/>
    <cellStyle name="SAPBEXresData 3 2 3" xfId="18795"/>
    <cellStyle name="SAPBEXresData 3 2 3 2" xfId="18796"/>
    <cellStyle name="SAPBEXresData 3 2 3 2 2" xfId="18797"/>
    <cellStyle name="SAPBEXresData 3 2 3 3" xfId="18798"/>
    <cellStyle name="SAPBEXresData 3 2 4" xfId="18799"/>
    <cellStyle name="SAPBEXresData 3 2 4 2" xfId="18800"/>
    <cellStyle name="SAPBEXresData 3 2 4 2 2" xfId="18801"/>
    <cellStyle name="SAPBEXresData 3 2 4 3" xfId="18802"/>
    <cellStyle name="SAPBEXresData 3 2 5" xfId="18803"/>
    <cellStyle name="SAPBEXresData 3 2 5 2" xfId="18804"/>
    <cellStyle name="SAPBEXresData 3 2 6" xfId="18805"/>
    <cellStyle name="SAPBEXresData 3 3" xfId="18806"/>
    <cellStyle name="SAPBEXresData 3 3 2" xfId="18807"/>
    <cellStyle name="SAPBEXresData 3 3 2 2" xfId="18808"/>
    <cellStyle name="SAPBEXresData 3 3 2 2 2" xfId="18809"/>
    <cellStyle name="SAPBEXresData 3 3 2 3" xfId="18810"/>
    <cellStyle name="SAPBEXresData 3 3 3" xfId="18811"/>
    <cellStyle name="SAPBEXresData 3 3 3 2" xfId="18812"/>
    <cellStyle name="SAPBEXresData 3 3 3 2 2" xfId="18813"/>
    <cellStyle name="SAPBEXresData 3 3 3 3" xfId="18814"/>
    <cellStyle name="SAPBEXresData 3 3 4" xfId="18815"/>
    <cellStyle name="SAPBEXresData 3 3 4 2" xfId="18816"/>
    <cellStyle name="SAPBEXresData 3 3 4 2 2" xfId="18817"/>
    <cellStyle name="SAPBEXresData 3 3 4 3" xfId="18818"/>
    <cellStyle name="SAPBEXresData 3 3 5" xfId="18819"/>
    <cellStyle name="SAPBEXresData 3 3 5 2" xfId="18820"/>
    <cellStyle name="SAPBEXresData 3 3 6" xfId="18821"/>
    <cellStyle name="SAPBEXresData 3 4" xfId="18822"/>
    <cellStyle name="SAPBEXresData 3 4 2" xfId="18823"/>
    <cellStyle name="SAPBEXresData 3 4 2 2" xfId="18824"/>
    <cellStyle name="SAPBEXresData 3 4 3" xfId="18825"/>
    <cellStyle name="SAPBEXresData 3 5" xfId="18826"/>
    <cellStyle name="SAPBEXresData 3 5 2" xfId="18827"/>
    <cellStyle name="SAPBEXresData 3 5 2 2" xfId="18828"/>
    <cellStyle name="SAPBEXresData 3 5 3" xfId="18829"/>
    <cellStyle name="SAPBEXresData 3 6" xfId="18830"/>
    <cellStyle name="SAPBEXresData 3 6 2" xfId="18831"/>
    <cellStyle name="SAPBEXresData 3 6 2 2" xfId="18832"/>
    <cellStyle name="SAPBEXresData 3 6 3" xfId="18833"/>
    <cellStyle name="SAPBEXresData 3 7" xfId="18834"/>
    <cellStyle name="SAPBEXresData 3 7 2" xfId="18835"/>
    <cellStyle name="SAPBEXresData 3 8" xfId="18836"/>
    <cellStyle name="SAPBEXresData 3_МАРТ" xfId="18837"/>
    <cellStyle name="SAPBEXresData 4" xfId="18838"/>
    <cellStyle name="SAPBEXresData 4 2" xfId="18839"/>
    <cellStyle name="SAPBEXresData 4 2 2" xfId="18840"/>
    <cellStyle name="SAPBEXresData 4 2 2 2" xfId="18841"/>
    <cellStyle name="SAPBEXresData 4 2 2 2 2" xfId="18842"/>
    <cellStyle name="SAPBEXresData 4 2 2 2 2 2" xfId="18843"/>
    <cellStyle name="SAPBEXresData 4 2 2 2 3" xfId="18844"/>
    <cellStyle name="SAPBEXresData 4 2 2 3" xfId="18845"/>
    <cellStyle name="SAPBEXresData 4 2 2 3 2" xfId="18846"/>
    <cellStyle name="SAPBEXresData 4 2 2 3 2 2" xfId="18847"/>
    <cellStyle name="SAPBEXresData 4 2 2 3 3" xfId="18848"/>
    <cellStyle name="SAPBEXresData 4 2 2 4" xfId="18849"/>
    <cellStyle name="SAPBEXresData 4 2 2 4 2" xfId="18850"/>
    <cellStyle name="SAPBEXresData 4 2 2 4 2 2" xfId="18851"/>
    <cellStyle name="SAPBEXresData 4 2 2 4 3" xfId="18852"/>
    <cellStyle name="SAPBEXresData 4 2 2 5" xfId="18853"/>
    <cellStyle name="SAPBEXresData 4 2 2 5 2" xfId="18854"/>
    <cellStyle name="SAPBEXresData 4 2 2 6" xfId="18855"/>
    <cellStyle name="SAPBEXresData 4 2 3" xfId="18856"/>
    <cellStyle name="SAPBEXresData 4 2 3 2" xfId="18857"/>
    <cellStyle name="SAPBEXresData 4 2 3 2 2" xfId="18858"/>
    <cellStyle name="SAPBEXresData 4 2 3 3" xfId="18859"/>
    <cellStyle name="SAPBEXresData 4 2 4" xfId="18860"/>
    <cellStyle name="SAPBEXresData 4 2 4 2" xfId="18861"/>
    <cellStyle name="SAPBEXresData 4 2 4 2 2" xfId="18862"/>
    <cellStyle name="SAPBEXresData 4 2 4 3" xfId="18863"/>
    <cellStyle name="SAPBEXresData 4 2 5" xfId="18864"/>
    <cellStyle name="SAPBEXresData 4 2 5 2" xfId="18865"/>
    <cellStyle name="SAPBEXresData 4 2 6" xfId="18866"/>
    <cellStyle name="SAPBEXresData 4 3" xfId="18867"/>
    <cellStyle name="SAPBEXresData 4 3 2" xfId="18868"/>
    <cellStyle name="SAPBEXresData 4 3 2 2" xfId="18869"/>
    <cellStyle name="SAPBEXresData 4 3 2 2 2" xfId="18870"/>
    <cellStyle name="SAPBEXresData 4 3 2 3" xfId="18871"/>
    <cellStyle name="SAPBEXresData 4 3 3" xfId="18872"/>
    <cellStyle name="SAPBEXresData 4 3 3 2" xfId="18873"/>
    <cellStyle name="SAPBEXresData 4 3 3 2 2" xfId="18874"/>
    <cellStyle name="SAPBEXresData 4 3 3 3" xfId="18875"/>
    <cellStyle name="SAPBEXresData 4 3 4" xfId="18876"/>
    <cellStyle name="SAPBEXresData 4 3 4 2" xfId="18877"/>
    <cellStyle name="SAPBEXresData 4 3 4 2 2" xfId="18878"/>
    <cellStyle name="SAPBEXresData 4 3 4 3" xfId="18879"/>
    <cellStyle name="SAPBEXresData 4 3 5" xfId="18880"/>
    <cellStyle name="SAPBEXresData 4 3 5 2" xfId="18881"/>
    <cellStyle name="SAPBEXresData 4 3 6" xfId="18882"/>
    <cellStyle name="SAPBEXresData 4 4" xfId="18883"/>
    <cellStyle name="SAPBEXresData 4 4 2" xfId="18884"/>
    <cellStyle name="SAPBEXresData 4 4 2 2" xfId="18885"/>
    <cellStyle name="SAPBEXresData 4 4 3" xfId="18886"/>
    <cellStyle name="SAPBEXresData 4 5" xfId="18887"/>
    <cellStyle name="SAPBEXresData 4 5 2" xfId="18888"/>
    <cellStyle name="SAPBEXresData 4 5 2 2" xfId="18889"/>
    <cellStyle name="SAPBEXresData 4 5 3" xfId="18890"/>
    <cellStyle name="SAPBEXresData 4 6" xfId="18891"/>
    <cellStyle name="SAPBEXresData 4 6 2" xfId="18892"/>
    <cellStyle name="SAPBEXresData 4 6 2 2" xfId="18893"/>
    <cellStyle name="SAPBEXresData 4 6 3" xfId="18894"/>
    <cellStyle name="SAPBEXresData 4 7" xfId="18895"/>
    <cellStyle name="SAPBEXresData 4 7 2" xfId="18896"/>
    <cellStyle name="SAPBEXresData 4 8" xfId="18897"/>
    <cellStyle name="SAPBEXresData 5" xfId="18898"/>
    <cellStyle name="SAPBEXresData 5 2" xfId="18899"/>
    <cellStyle name="SAPBEXresData 5 2 2" xfId="18900"/>
    <cellStyle name="SAPBEXresData 5 2 2 2" xfId="18901"/>
    <cellStyle name="SAPBEXresData 5 2 2 2 2" xfId="18902"/>
    <cellStyle name="SAPBEXresData 5 2 2 2 2 2" xfId="18903"/>
    <cellStyle name="SAPBEXresData 5 2 2 2 3" xfId="18904"/>
    <cellStyle name="SAPBEXresData 5 2 2 3" xfId="18905"/>
    <cellStyle name="SAPBEXresData 5 2 2 3 2" xfId="18906"/>
    <cellStyle name="SAPBEXresData 5 2 2 3 2 2" xfId="18907"/>
    <cellStyle name="SAPBEXresData 5 2 2 3 3" xfId="18908"/>
    <cellStyle name="SAPBEXresData 5 2 2 4" xfId="18909"/>
    <cellStyle name="SAPBEXresData 5 2 2 4 2" xfId="18910"/>
    <cellStyle name="SAPBEXresData 5 2 2 4 2 2" xfId="18911"/>
    <cellStyle name="SAPBEXresData 5 2 2 4 3" xfId="18912"/>
    <cellStyle name="SAPBEXresData 5 2 2 5" xfId="18913"/>
    <cellStyle name="SAPBEXresData 5 2 2 5 2" xfId="18914"/>
    <cellStyle name="SAPBEXresData 5 2 2 6" xfId="18915"/>
    <cellStyle name="SAPBEXresData 5 2 3" xfId="18916"/>
    <cellStyle name="SAPBEXresData 5 2 3 2" xfId="18917"/>
    <cellStyle name="SAPBEXresData 5 2 3 2 2" xfId="18918"/>
    <cellStyle name="SAPBEXresData 5 2 3 3" xfId="18919"/>
    <cellStyle name="SAPBEXresData 5 2 4" xfId="18920"/>
    <cellStyle name="SAPBEXresData 5 2 4 2" xfId="18921"/>
    <cellStyle name="SAPBEXresData 5 2 4 2 2" xfId="18922"/>
    <cellStyle name="SAPBEXresData 5 2 4 3" xfId="18923"/>
    <cellStyle name="SAPBEXresData 5 2 5" xfId="18924"/>
    <cellStyle name="SAPBEXresData 5 2 5 2" xfId="18925"/>
    <cellStyle name="SAPBEXresData 5 2 6" xfId="18926"/>
    <cellStyle name="SAPBEXresData 5 3" xfId="18927"/>
    <cellStyle name="SAPBEXresData 5 3 2" xfId="18928"/>
    <cellStyle name="SAPBEXresData 5 3 2 2" xfId="18929"/>
    <cellStyle name="SAPBEXresData 5 3 2 2 2" xfId="18930"/>
    <cellStyle name="SAPBEXresData 5 3 2 3" xfId="18931"/>
    <cellStyle name="SAPBEXresData 5 3 3" xfId="18932"/>
    <cellStyle name="SAPBEXresData 5 3 3 2" xfId="18933"/>
    <cellStyle name="SAPBEXresData 5 3 3 2 2" xfId="18934"/>
    <cellStyle name="SAPBEXresData 5 3 3 3" xfId="18935"/>
    <cellStyle name="SAPBEXresData 5 3 4" xfId="18936"/>
    <cellStyle name="SAPBEXresData 5 3 4 2" xfId="18937"/>
    <cellStyle name="SAPBEXresData 5 3 4 2 2" xfId="18938"/>
    <cellStyle name="SAPBEXresData 5 3 4 3" xfId="18939"/>
    <cellStyle name="SAPBEXresData 5 3 5" xfId="18940"/>
    <cellStyle name="SAPBEXresData 5 3 5 2" xfId="18941"/>
    <cellStyle name="SAPBEXresData 5 3 6" xfId="18942"/>
    <cellStyle name="SAPBEXresData 5 4" xfId="18943"/>
    <cellStyle name="SAPBEXresData 5 4 2" xfId="18944"/>
    <cellStyle name="SAPBEXresData 5 4 2 2" xfId="18945"/>
    <cellStyle name="SAPBEXresData 5 4 3" xfId="18946"/>
    <cellStyle name="SAPBEXresData 5 5" xfId="18947"/>
    <cellStyle name="SAPBEXresData 5 5 2" xfId="18948"/>
    <cellStyle name="SAPBEXresData 5 5 2 2" xfId="18949"/>
    <cellStyle name="SAPBEXresData 5 5 3" xfId="18950"/>
    <cellStyle name="SAPBEXresData 5 6" xfId="18951"/>
    <cellStyle name="SAPBEXresData 5 6 2" xfId="18952"/>
    <cellStyle name="SAPBEXresData 5 7" xfId="18953"/>
    <cellStyle name="SAPBEXresData 6" xfId="18954"/>
    <cellStyle name="SAPBEXresData 6 2" xfId="18955"/>
    <cellStyle name="SAPBEXresData 6 2 2" xfId="18956"/>
    <cellStyle name="SAPBEXresData 6 2 2 2" xfId="18957"/>
    <cellStyle name="SAPBEXresData 6 2 2 2 2" xfId="18958"/>
    <cellStyle name="SAPBEXresData 6 2 2 2 2 2" xfId="18959"/>
    <cellStyle name="SAPBEXresData 6 2 2 2 3" xfId="18960"/>
    <cellStyle name="SAPBEXresData 6 2 2 3" xfId="18961"/>
    <cellStyle name="SAPBEXresData 6 2 2 3 2" xfId="18962"/>
    <cellStyle name="SAPBEXresData 6 2 2 3 2 2" xfId="18963"/>
    <cellStyle name="SAPBEXresData 6 2 2 3 3" xfId="18964"/>
    <cellStyle name="SAPBEXresData 6 2 2 4" xfId="18965"/>
    <cellStyle name="SAPBEXresData 6 2 2 4 2" xfId="18966"/>
    <cellStyle name="SAPBEXresData 6 2 2 4 2 2" xfId="18967"/>
    <cellStyle name="SAPBEXresData 6 2 2 4 3" xfId="18968"/>
    <cellStyle name="SAPBEXresData 6 2 2 5" xfId="18969"/>
    <cellStyle name="SAPBEXresData 6 2 2 5 2" xfId="18970"/>
    <cellStyle name="SAPBEXresData 6 2 2 6" xfId="18971"/>
    <cellStyle name="SAPBEXresData 6 2 3" xfId="18972"/>
    <cellStyle name="SAPBEXresData 6 2 3 2" xfId="18973"/>
    <cellStyle name="SAPBEXresData 6 2 3 2 2" xfId="18974"/>
    <cellStyle name="SAPBEXresData 6 2 3 3" xfId="18975"/>
    <cellStyle name="SAPBEXresData 6 2 4" xfId="18976"/>
    <cellStyle name="SAPBEXresData 6 2 4 2" xfId="18977"/>
    <cellStyle name="SAPBEXresData 6 2 4 2 2" xfId="18978"/>
    <cellStyle name="SAPBEXresData 6 2 4 3" xfId="18979"/>
    <cellStyle name="SAPBEXresData 6 2 5" xfId="18980"/>
    <cellStyle name="SAPBEXresData 6 2 5 2" xfId="18981"/>
    <cellStyle name="SAPBEXresData 6 2 6" xfId="18982"/>
    <cellStyle name="SAPBEXresData 6 3" xfId="18983"/>
    <cellStyle name="SAPBEXresData 6 3 2" xfId="18984"/>
    <cellStyle name="SAPBEXresData 6 3 2 2" xfId="18985"/>
    <cellStyle name="SAPBEXresData 6 3 2 2 2" xfId="18986"/>
    <cellStyle name="SAPBEXresData 6 3 2 3" xfId="18987"/>
    <cellStyle name="SAPBEXresData 6 3 3" xfId="18988"/>
    <cellStyle name="SAPBEXresData 6 3 3 2" xfId="18989"/>
    <cellStyle name="SAPBEXresData 6 3 3 2 2" xfId="18990"/>
    <cellStyle name="SAPBEXresData 6 3 3 3" xfId="18991"/>
    <cellStyle name="SAPBEXresData 6 3 4" xfId="18992"/>
    <cellStyle name="SAPBEXresData 6 3 4 2" xfId="18993"/>
    <cellStyle name="SAPBEXresData 6 3 4 2 2" xfId="18994"/>
    <cellStyle name="SAPBEXresData 6 3 4 3" xfId="18995"/>
    <cellStyle name="SAPBEXresData 6 3 5" xfId="18996"/>
    <cellStyle name="SAPBEXresData 6 3 5 2" xfId="18997"/>
    <cellStyle name="SAPBEXresData 6 3 6" xfId="18998"/>
    <cellStyle name="SAPBEXresData 6 4" xfId="18999"/>
    <cellStyle name="SAPBEXresData 6 4 2" xfId="19000"/>
    <cellStyle name="SAPBEXresData 6 4 2 2" xfId="19001"/>
    <cellStyle name="SAPBEXresData 6 4 3" xfId="19002"/>
    <cellStyle name="SAPBEXresData 6 5" xfId="19003"/>
    <cellStyle name="SAPBEXresData 6 5 2" xfId="19004"/>
    <cellStyle name="SAPBEXresData 6 5 2 2" xfId="19005"/>
    <cellStyle name="SAPBEXresData 6 5 3" xfId="19006"/>
    <cellStyle name="SAPBEXresData 6 6" xfId="19007"/>
    <cellStyle name="SAPBEXresData 6 6 2" xfId="19008"/>
    <cellStyle name="SAPBEXresData 6 7" xfId="19009"/>
    <cellStyle name="SAPBEXresData 7" xfId="19010"/>
    <cellStyle name="SAPBEXresData 7 2" xfId="19011"/>
    <cellStyle name="SAPBEXresData 7 2 2" xfId="19012"/>
    <cellStyle name="SAPBEXresData 7 2 2 2" xfId="19013"/>
    <cellStyle name="SAPBEXresData 7 2 2 2 2" xfId="19014"/>
    <cellStyle name="SAPBEXresData 7 2 2 2 2 2" xfId="19015"/>
    <cellStyle name="SAPBEXresData 7 2 2 2 3" xfId="19016"/>
    <cellStyle name="SAPBEXresData 7 2 2 3" xfId="19017"/>
    <cellStyle name="SAPBEXresData 7 2 2 3 2" xfId="19018"/>
    <cellStyle name="SAPBEXresData 7 2 2 3 2 2" xfId="19019"/>
    <cellStyle name="SAPBEXresData 7 2 2 3 3" xfId="19020"/>
    <cellStyle name="SAPBEXresData 7 2 2 4" xfId="19021"/>
    <cellStyle name="SAPBEXresData 7 2 2 4 2" xfId="19022"/>
    <cellStyle name="SAPBEXresData 7 2 2 4 2 2" xfId="19023"/>
    <cellStyle name="SAPBEXresData 7 2 2 4 3" xfId="19024"/>
    <cellStyle name="SAPBEXresData 7 2 2 5" xfId="19025"/>
    <cellStyle name="SAPBEXresData 7 2 2 5 2" xfId="19026"/>
    <cellStyle name="SAPBEXresData 7 2 2 6" xfId="19027"/>
    <cellStyle name="SAPBEXresData 7 2 3" xfId="19028"/>
    <cellStyle name="SAPBEXresData 7 2 3 2" xfId="19029"/>
    <cellStyle name="SAPBEXresData 7 2 3 2 2" xfId="19030"/>
    <cellStyle name="SAPBEXresData 7 2 3 3" xfId="19031"/>
    <cellStyle name="SAPBEXresData 7 2 4" xfId="19032"/>
    <cellStyle name="SAPBEXresData 7 2 4 2" xfId="19033"/>
    <cellStyle name="SAPBEXresData 7 2 4 2 2" xfId="19034"/>
    <cellStyle name="SAPBEXresData 7 2 4 3" xfId="19035"/>
    <cellStyle name="SAPBEXresData 7 2 5" xfId="19036"/>
    <cellStyle name="SAPBEXresData 7 2 5 2" xfId="19037"/>
    <cellStyle name="SAPBEXresData 7 2 6" xfId="19038"/>
    <cellStyle name="SAPBEXresData 7 3" xfId="19039"/>
    <cellStyle name="SAPBEXresData 7 3 2" xfId="19040"/>
    <cellStyle name="SAPBEXresData 7 3 2 2" xfId="19041"/>
    <cellStyle name="SAPBEXresData 7 3 2 2 2" xfId="19042"/>
    <cellStyle name="SAPBEXresData 7 3 2 3" xfId="19043"/>
    <cellStyle name="SAPBEXresData 7 3 3" xfId="19044"/>
    <cellStyle name="SAPBEXresData 7 3 3 2" xfId="19045"/>
    <cellStyle name="SAPBEXresData 7 3 3 2 2" xfId="19046"/>
    <cellStyle name="SAPBEXresData 7 3 3 3" xfId="19047"/>
    <cellStyle name="SAPBEXresData 7 3 4" xfId="19048"/>
    <cellStyle name="SAPBEXresData 7 3 4 2" xfId="19049"/>
    <cellStyle name="SAPBEXresData 7 3 4 2 2" xfId="19050"/>
    <cellStyle name="SAPBEXresData 7 3 4 3" xfId="19051"/>
    <cellStyle name="SAPBEXresData 7 3 5" xfId="19052"/>
    <cellStyle name="SAPBEXresData 7 3 5 2" xfId="19053"/>
    <cellStyle name="SAPBEXresData 7 3 6" xfId="19054"/>
    <cellStyle name="SAPBEXresData 7 4" xfId="19055"/>
    <cellStyle name="SAPBEXresData 7 4 2" xfId="19056"/>
    <cellStyle name="SAPBEXresData 7 4 2 2" xfId="19057"/>
    <cellStyle name="SAPBEXresData 7 4 3" xfId="19058"/>
    <cellStyle name="SAPBEXresData 7 5" xfId="19059"/>
    <cellStyle name="SAPBEXresData 7 5 2" xfId="19060"/>
    <cellStyle name="SAPBEXresData 7 5 2 2" xfId="19061"/>
    <cellStyle name="SAPBEXresData 7 5 3" xfId="19062"/>
    <cellStyle name="SAPBEXresData 7 6" xfId="19063"/>
    <cellStyle name="SAPBEXresData 7 6 2" xfId="19064"/>
    <cellStyle name="SAPBEXresData 7 7" xfId="19065"/>
    <cellStyle name="SAPBEXresData 8" xfId="19066"/>
    <cellStyle name="SAPBEXresData 8 2" xfId="19067"/>
    <cellStyle name="SAPBEXresData 8 2 2" xfId="19068"/>
    <cellStyle name="SAPBEXresData 8 2 2 2" xfId="19069"/>
    <cellStyle name="SAPBEXresData 8 2 3" xfId="19070"/>
    <cellStyle name="SAPBEXresData 8 3" xfId="19071"/>
    <cellStyle name="SAPBEXresData 8 3 2" xfId="19072"/>
    <cellStyle name="SAPBEXresData 8 3 2 2" xfId="19073"/>
    <cellStyle name="SAPBEXresData 8 3 3" xfId="19074"/>
    <cellStyle name="SAPBEXresData 8 4" xfId="19075"/>
    <cellStyle name="SAPBEXresData 8 4 2" xfId="19076"/>
    <cellStyle name="SAPBEXresData 8 4 2 2" xfId="19077"/>
    <cellStyle name="SAPBEXresData 8 4 3" xfId="19078"/>
    <cellStyle name="SAPBEXresData 8 5" xfId="19079"/>
    <cellStyle name="SAPBEXresData 8 5 2" xfId="19080"/>
    <cellStyle name="SAPBEXresData 8 6" xfId="19081"/>
    <cellStyle name="SAPBEXresData 9" xfId="19082"/>
    <cellStyle name="SAPBEXresData 9 2" xfId="19083"/>
    <cellStyle name="SAPBEXresData 9 2 2" xfId="19084"/>
    <cellStyle name="SAPBEXresData 9 2 2 2" xfId="19085"/>
    <cellStyle name="SAPBEXresData 9 2 3" xfId="19086"/>
    <cellStyle name="SAPBEXresData 9 3" xfId="19087"/>
    <cellStyle name="SAPBEXresData 9 3 2" xfId="19088"/>
    <cellStyle name="SAPBEXresData 9 3 2 2" xfId="19089"/>
    <cellStyle name="SAPBEXresData 9 3 3" xfId="19090"/>
    <cellStyle name="SAPBEXresData 9 4" xfId="19091"/>
    <cellStyle name="SAPBEXresData 9 4 2" xfId="19092"/>
    <cellStyle name="SAPBEXresData 9 4 2 2" xfId="19093"/>
    <cellStyle name="SAPBEXresData 9 4 3" xfId="19094"/>
    <cellStyle name="SAPBEXresData 9 5" xfId="19095"/>
    <cellStyle name="SAPBEXresData 9 5 2" xfId="19096"/>
    <cellStyle name="SAPBEXresData 9 6" xfId="19097"/>
    <cellStyle name="SAPBEXresData_Лист1" xfId="19098"/>
    <cellStyle name="SAPBEXresDataEmph" xfId="19099"/>
    <cellStyle name="SAPBEXresDataEmph 10" xfId="19100"/>
    <cellStyle name="SAPBEXresDataEmph 10 2" xfId="19101"/>
    <cellStyle name="SAPBEXresDataEmph 10 2 2" xfId="19102"/>
    <cellStyle name="SAPBEXresDataEmph 10 3" xfId="19103"/>
    <cellStyle name="SAPBEXresDataEmph 11" xfId="19104"/>
    <cellStyle name="SAPBEXresDataEmph 11 2" xfId="19105"/>
    <cellStyle name="SAPBEXresDataEmph 11 2 2" xfId="19106"/>
    <cellStyle name="SAPBEXresDataEmph 11 3" xfId="19107"/>
    <cellStyle name="SAPBEXresDataEmph 12" xfId="19108"/>
    <cellStyle name="SAPBEXresDataEmph 12 2" xfId="19109"/>
    <cellStyle name="SAPBEXresDataEmph 12 2 2" xfId="19110"/>
    <cellStyle name="SAPBEXresDataEmph 12 3" xfId="19111"/>
    <cellStyle name="SAPBEXresDataEmph 13" xfId="19112"/>
    <cellStyle name="SAPBEXresDataEmph 13 2" xfId="19113"/>
    <cellStyle name="SAPBEXresDataEmph 14" xfId="19114"/>
    <cellStyle name="SAPBEXresDataEmph 2" xfId="19115"/>
    <cellStyle name="SAPBEXresDataEmph 2 2" xfId="19116"/>
    <cellStyle name="SAPBEXresDataEmph 2 2 2" xfId="19117"/>
    <cellStyle name="SAPBEXresDataEmph 2 2 2 2" xfId="19118"/>
    <cellStyle name="SAPBEXresDataEmph 2 2 2 2 2" xfId="19119"/>
    <cellStyle name="SAPBEXresDataEmph 2 2 2 2 2 2" xfId="19120"/>
    <cellStyle name="SAPBEXresDataEmph 2 2 2 2 2 2 2" xfId="19121"/>
    <cellStyle name="SAPBEXresDataEmph 2 2 2 2 2 3" xfId="19122"/>
    <cellStyle name="SAPBEXresDataEmph 2 2 2 2 3" xfId="19123"/>
    <cellStyle name="SAPBEXresDataEmph 2 2 2 2 3 2" xfId="19124"/>
    <cellStyle name="SAPBEXresDataEmph 2 2 2 2 3 2 2" xfId="19125"/>
    <cellStyle name="SAPBEXresDataEmph 2 2 2 2 3 3" xfId="19126"/>
    <cellStyle name="SAPBEXresDataEmph 2 2 2 2 4" xfId="19127"/>
    <cellStyle name="SAPBEXresDataEmph 2 2 2 2 4 2" xfId="19128"/>
    <cellStyle name="SAPBEXresDataEmph 2 2 2 2 4 2 2" xfId="19129"/>
    <cellStyle name="SAPBEXresDataEmph 2 2 2 2 4 3" xfId="19130"/>
    <cellStyle name="SAPBEXresDataEmph 2 2 2 2 5" xfId="19131"/>
    <cellStyle name="SAPBEXresDataEmph 2 2 2 2 5 2" xfId="19132"/>
    <cellStyle name="SAPBEXresDataEmph 2 2 2 2 6" xfId="19133"/>
    <cellStyle name="SAPBEXresDataEmph 2 2 2 3" xfId="19134"/>
    <cellStyle name="SAPBEXresDataEmph 2 2 2 3 2" xfId="19135"/>
    <cellStyle name="SAPBEXresDataEmph 2 2 2 3 2 2" xfId="19136"/>
    <cellStyle name="SAPBEXresDataEmph 2 2 2 3 3" xfId="19137"/>
    <cellStyle name="SAPBEXresDataEmph 2 2 2 4" xfId="19138"/>
    <cellStyle name="SAPBEXresDataEmph 2 2 2 4 2" xfId="19139"/>
    <cellStyle name="SAPBEXresDataEmph 2 2 2 4 2 2" xfId="19140"/>
    <cellStyle name="SAPBEXresDataEmph 2 2 2 4 3" xfId="19141"/>
    <cellStyle name="SAPBEXresDataEmph 2 2 2 5" xfId="19142"/>
    <cellStyle name="SAPBEXresDataEmph 2 2 2 5 2" xfId="19143"/>
    <cellStyle name="SAPBEXresDataEmph 2 2 2 6" xfId="19144"/>
    <cellStyle name="SAPBEXresDataEmph 2 2 3" xfId="19145"/>
    <cellStyle name="SAPBEXresDataEmph 2 2 3 2" xfId="19146"/>
    <cellStyle name="SAPBEXresDataEmph 2 2 3 2 2" xfId="19147"/>
    <cellStyle name="SAPBEXresDataEmph 2 2 3 2 2 2" xfId="19148"/>
    <cellStyle name="SAPBEXresDataEmph 2 2 3 2 3" xfId="19149"/>
    <cellStyle name="SAPBEXresDataEmph 2 2 3 3" xfId="19150"/>
    <cellStyle name="SAPBEXresDataEmph 2 2 3 3 2" xfId="19151"/>
    <cellStyle name="SAPBEXresDataEmph 2 2 3 3 2 2" xfId="19152"/>
    <cellStyle name="SAPBEXresDataEmph 2 2 3 3 3" xfId="19153"/>
    <cellStyle name="SAPBEXresDataEmph 2 2 3 4" xfId="19154"/>
    <cellStyle name="SAPBEXresDataEmph 2 2 3 4 2" xfId="19155"/>
    <cellStyle name="SAPBEXresDataEmph 2 2 3 4 2 2" xfId="19156"/>
    <cellStyle name="SAPBEXresDataEmph 2 2 3 4 3" xfId="19157"/>
    <cellStyle name="SAPBEXresDataEmph 2 2 3 5" xfId="19158"/>
    <cellStyle name="SAPBEXresDataEmph 2 2 3 5 2" xfId="19159"/>
    <cellStyle name="SAPBEXresDataEmph 2 2 3 6" xfId="19160"/>
    <cellStyle name="SAPBEXresDataEmph 2 2 4" xfId="19161"/>
    <cellStyle name="SAPBEXresDataEmph 2 2 4 2" xfId="19162"/>
    <cellStyle name="SAPBEXresDataEmph 2 2 4 2 2" xfId="19163"/>
    <cellStyle name="SAPBEXresDataEmph 2 2 4 3" xfId="19164"/>
    <cellStyle name="SAPBEXresDataEmph 2 2 5" xfId="19165"/>
    <cellStyle name="SAPBEXresDataEmph 2 2 5 2" xfId="19166"/>
    <cellStyle name="SAPBEXresDataEmph 2 2 5 2 2" xfId="19167"/>
    <cellStyle name="SAPBEXresDataEmph 2 2 5 3" xfId="19168"/>
    <cellStyle name="SAPBEXresDataEmph 2 2 6" xfId="19169"/>
    <cellStyle name="SAPBEXresDataEmph 2 2 6 2" xfId="19170"/>
    <cellStyle name="SAPBEXresDataEmph 2 2 7" xfId="19171"/>
    <cellStyle name="SAPBEXresDataEmph 2 3" xfId="19172"/>
    <cellStyle name="SAPBEXresDataEmph 2 3 2" xfId="19173"/>
    <cellStyle name="SAPBEXresDataEmph 2 3 2 2" xfId="19174"/>
    <cellStyle name="SAPBEXresDataEmph 2 3 2 2 2" xfId="19175"/>
    <cellStyle name="SAPBEXresDataEmph 2 3 2 2 2 2" xfId="19176"/>
    <cellStyle name="SAPBEXresDataEmph 2 3 2 2 2 2 2" xfId="19177"/>
    <cellStyle name="SAPBEXresDataEmph 2 3 2 2 2 3" xfId="19178"/>
    <cellStyle name="SAPBEXresDataEmph 2 3 2 2 3" xfId="19179"/>
    <cellStyle name="SAPBEXresDataEmph 2 3 2 2 3 2" xfId="19180"/>
    <cellStyle name="SAPBEXresDataEmph 2 3 2 2 3 2 2" xfId="19181"/>
    <cellStyle name="SAPBEXresDataEmph 2 3 2 2 3 3" xfId="19182"/>
    <cellStyle name="SAPBEXresDataEmph 2 3 2 2 4" xfId="19183"/>
    <cellStyle name="SAPBEXresDataEmph 2 3 2 2 4 2" xfId="19184"/>
    <cellStyle name="SAPBEXresDataEmph 2 3 2 2 4 2 2" xfId="19185"/>
    <cellStyle name="SAPBEXresDataEmph 2 3 2 2 4 3" xfId="19186"/>
    <cellStyle name="SAPBEXresDataEmph 2 3 2 2 5" xfId="19187"/>
    <cellStyle name="SAPBEXresDataEmph 2 3 2 2 5 2" xfId="19188"/>
    <cellStyle name="SAPBEXresDataEmph 2 3 2 2 6" xfId="19189"/>
    <cellStyle name="SAPBEXresDataEmph 2 3 2 3" xfId="19190"/>
    <cellStyle name="SAPBEXresDataEmph 2 3 2 3 2" xfId="19191"/>
    <cellStyle name="SAPBEXresDataEmph 2 3 2 3 2 2" xfId="19192"/>
    <cellStyle name="SAPBEXresDataEmph 2 3 2 3 3" xfId="19193"/>
    <cellStyle name="SAPBEXresDataEmph 2 3 2 4" xfId="19194"/>
    <cellStyle name="SAPBEXresDataEmph 2 3 2 4 2" xfId="19195"/>
    <cellStyle name="SAPBEXresDataEmph 2 3 2 4 2 2" xfId="19196"/>
    <cellStyle name="SAPBEXresDataEmph 2 3 2 4 3" xfId="19197"/>
    <cellStyle name="SAPBEXresDataEmph 2 3 2 5" xfId="19198"/>
    <cellStyle name="SAPBEXresDataEmph 2 3 2 5 2" xfId="19199"/>
    <cellStyle name="SAPBEXresDataEmph 2 3 2 6" xfId="19200"/>
    <cellStyle name="SAPBEXresDataEmph 2 3 3" xfId="19201"/>
    <cellStyle name="SAPBEXresDataEmph 2 3 3 2" xfId="19202"/>
    <cellStyle name="SAPBEXresDataEmph 2 3 3 2 2" xfId="19203"/>
    <cellStyle name="SAPBEXresDataEmph 2 3 3 2 2 2" xfId="19204"/>
    <cellStyle name="SAPBEXresDataEmph 2 3 3 2 3" xfId="19205"/>
    <cellStyle name="SAPBEXresDataEmph 2 3 3 3" xfId="19206"/>
    <cellStyle name="SAPBEXresDataEmph 2 3 3 3 2" xfId="19207"/>
    <cellStyle name="SAPBEXresDataEmph 2 3 3 3 2 2" xfId="19208"/>
    <cellStyle name="SAPBEXresDataEmph 2 3 3 3 3" xfId="19209"/>
    <cellStyle name="SAPBEXresDataEmph 2 3 3 4" xfId="19210"/>
    <cellStyle name="SAPBEXresDataEmph 2 3 3 4 2" xfId="19211"/>
    <cellStyle name="SAPBEXresDataEmph 2 3 3 4 2 2" xfId="19212"/>
    <cellStyle name="SAPBEXresDataEmph 2 3 3 4 3" xfId="19213"/>
    <cellStyle name="SAPBEXresDataEmph 2 3 3 5" xfId="19214"/>
    <cellStyle name="SAPBEXresDataEmph 2 3 3 5 2" xfId="19215"/>
    <cellStyle name="SAPBEXresDataEmph 2 3 3 6" xfId="19216"/>
    <cellStyle name="SAPBEXresDataEmph 2 3 4" xfId="19217"/>
    <cellStyle name="SAPBEXresDataEmph 2 3 4 2" xfId="19218"/>
    <cellStyle name="SAPBEXresDataEmph 2 3 4 2 2" xfId="19219"/>
    <cellStyle name="SAPBEXresDataEmph 2 3 4 3" xfId="19220"/>
    <cellStyle name="SAPBEXresDataEmph 2 3 5" xfId="19221"/>
    <cellStyle name="SAPBEXresDataEmph 2 3 5 2" xfId="19222"/>
    <cellStyle name="SAPBEXresDataEmph 2 3 5 2 2" xfId="19223"/>
    <cellStyle name="SAPBEXresDataEmph 2 3 5 3" xfId="19224"/>
    <cellStyle name="SAPBEXresDataEmph 2 3 6" xfId="19225"/>
    <cellStyle name="SAPBEXresDataEmph 2 3 6 2" xfId="19226"/>
    <cellStyle name="SAPBEXresDataEmph 2 3 7" xfId="19227"/>
    <cellStyle name="SAPBEXresDataEmph 2 4" xfId="19228"/>
    <cellStyle name="SAPBEXresDataEmph 2 4 2" xfId="19229"/>
    <cellStyle name="SAPBEXresDataEmph 2 4 2 2" xfId="19230"/>
    <cellStyle name="SAPBEXresDataEmph 2 4 2 2 2" xfId="19231"/>
    <cellStyle name="SAPBEXresDataEmph 2 4 2 3" xfId="19232"/>
    <cellStyle name="SAPBEXresDataEmph 2 4 3" xfId="19233"/>
    <cellStyle name="SAPBEXresDataEmph 2 4 3 2" xfId="19234"/>
    <cellStyle name="SAPBEXresDataEmph 2 4 3 2 2" xfId="19235"/>
    <cellStyle name="SAPBEXresDataEmph 2 4 3 3" xfId="19236"/>
    <cellStyle name="SAPBEXresDataEmph 2 4 4" xfId="19237"/>
    <cellStyle name="SAPBEXresDataEmph 2 4 4 2" xfId="19238"/>
    <cellStyle name="SAPBEXresDataEmph 2 4 4 2 2" xfId="19239"/>
    <cellStyle name="SAPBEXresDataEmph 2 4 4 3" xfId="19240"/>
    <cellStyle name="SAPBEXresDataEmph 2 4 5" xfId="19241"/>
    <cellStyle name="SAPBEXresDataEmph 2 4 5 2" xfId="19242"/>
    <cellStyle name="SAPBEXresDataEmph 2 4 5 2 2" xfId="19243"/>
    <cellStyle name="SAPBEXresDataEmph 2 4 5 3" xfId="19244"/>
    <cellStyle name="SAPBEXresDataEmph 2 4 6" xfId="19245"/>
    <cellStyle name="SAPBEXresDataEmph 2 4 6 2" xfId="19246"/>
    <cellStyle name="SAPBEXresDataEmph 2 4 6 2 2" xfId="19247"/>
    <cellStyle name="SAPBEXresDataEmph 2 4 6 3" xfId="19248"/>
    <cellStyle name="SAPBEXresDataEmph 2 4 7" xfId="19249"/>
    <cellStyle name="SAPBEXresDataEmph 2 4 7 2" xfId="19250"/>
    <cellStyle name="SAPBEXresDataEmph 2 4 8" xfId="19251"/>
    <cellStyle name="SAPBEXresDataEmph 2 5" xfId="19252"/>
    <cellStyle name="SAPBEXresDataEmph 2 5 2" xfId="19253"/>
    <cellStyle name="SAPBEXresDataEmph 2 5 2 2" xfId="19254"/>
    <cellStyle name="SAPBEXresDataEmph 2 5 3" xfId="19255"/>
    <cellStyle name="SAPBEXresDataEmph 2 6" xfId="19256"/>
    <cellStyle name="SAPBEXresDataEmph 2 6 2" xfId="19257"/>
    <cellStyle name="SAPBEXresDataEmph 2 6 2 2" xfId="19258"/>
    <cellStyle name="SAPBEXresDataEmph 2 6 3" xfId="19259"/>
    <cellStyle name="SAPBEXresDataEmph 2 7" xfId="19260"/>
    <cellStyle name="SAPBEXresDataEmph 2 7 2" xfId="19261"/>
    <cellStyle name="SAPBEXresDataEmph 2 7 2 2" xfId="19262"/>
    <cellStyle name="SAPBEXresDataEmph 2 7 3" xfId="19263"/>
    <cellStyle name="SAPBEXresDataEmph 2 8" xfId="19264"/>
    <cellStyle name="SAPBEXresDataEmph 2 8 2" xfId="19265"/>
    <cellStyle name="SAPBEXresDataEmph 2 9" xfId="19266"/>
    <cellStyle name="SAPBEXresDataEmph 2_МАРТ" xfId="19267"/>
    <cellStyle name="SAPBEXresDataEmph 3" xfId="19268"/>
    <cellStyle name="SAPBEXresDataEmph 3 2" xfId="19269"/>
    <cellStyle name="SAPBEXresDataEmph 3 2 2" xfId="19270"/>
    <cellStyle name="SAPBEXresDataEmph 3 2 2 2" xfId="19271"/>
    <cellStyle name="SAPBEXresDataEmph 3 2 2 2 2" xfId="19272"/>
    <cellStyle name="SAPBEXresDataEmph 3 2 2 2 2 2" xfId="19273"/>
    <cellStyle name="SAPBEXresDataEmph 3 2 2 2 3" xfId="19274"/>
    <cellStyle name="SAPBEXresDataEmph 3 2 2 3" xfId="19275"/>
    <cellStyle name="SAPBEXresDataEmph 3 2 2 3 2" xfId="19276"/>
    <cellStyle name="SAPBEXresDataEmph 3 2 2 3 2 2" xfId="19277"/>
    <cellStyle name="SAPBEXresDataEmph 3 2 2 3 3" xfId="19278"/>
    <cellStyle name="SAPBEXresDataEmph 3 2 2 4" xfId="19279"/>
    <cellStyle name="SAPBEXresDataEmph 3 2 2 4 2" xfId="19280"/>
    <cellStyle name="SAPBEXresDataEmph 3 2 2 4 2 2" xfId="19281"/>
    <cellStyle name="SAPBEXresDataEmph 3 2 2 4 3" xfId="19282"/>
    <cellStyle name="SAPBEXresDataEmph 3 2 2 5" xfId="19283"/>
    <cellStyle name="SAPBEXresDataEmph 3 2 2 5 2" xfId="19284"/>
    <cellStyle name="SAPBEXresDataEmph 3 2 2 6" xfId="19285"/>
    <cellStyle name="SAPBEXresDataEmph 3 2 3" xfId="19286"/>
    <cellStyle name="SAPBEXresDataEmph 3 2 3 2" xfId="19287"/>
    <cellStyle name="SAPBEXresDataEmph 3 2 3 2 2" xfId="19288"/>
    <cellStyle name="SAPBEXresDataEmph 3 2 3 3" xfId="19289"/>
    <cellStyle name="SAPBEXresDataEmph 3 2 4" xfId="19290"/>
    <cellStyle name="SAPBEXresDataEmph 3 2 4 2" xfId="19291"/>
    <cellStyle name="SAPBEXresDataEmph 3 2 4 2 2" xfId="19292"/>
    <cellStyle name="SAPBEXresDataEmph 3 2 4 3" xfId="19293"/>
    <cellStyle name="SAPBEXresDataEmph 3 2 5" xfId="19294"/>
    <cellStyle name="SAPBEXresDataEmph 3 2 5 2" xfId="19295"/>
    <cellStyle name="SAPBEXresDataEmph 3 2 6" xfId="19296"/>
    <cellStyle name="SAPBEXresDataEmph 3 3" xfId="19297"/>
    <cellStyle name="SAPBEXresDataEmph 3 3 2" xfId="19298"/>
    <cellStyle name="SAPBEXresDataEmph 3 3 2 2" xfId="19299"/>
    <cellStyle name="SAPBEXresDataEmph 3 3 2 2 2" xfId="19300"/>
    <cellStyle name="SAPBEXresDataEmph 3 3 2 3" xfId="19301"/>
    <cellStyle name="SAPBEXresDataEmph 3 3 3" xfId="19302"/>
    <cellStyle name="SAPBEXresDataEmph 3 3 3 2" xfId="19303"/>
    <cellStyle name="SAPBEXresDataEmph 3 3 3 2 2" xfId="19304"/>
    <cellStyle name="SAPBEXresDataEmph 3 3 3 3" xfId="19305"/>
    <cellStyle name="SAPBEXresDataEmph 3 3 4" xfId="19306"/>
    <cellStyle name="SAPBEXresDataEmph 3 3 4 2" xfId="19307"/>
    <cellStyle name="SAPBEXresDataEmph 3 3 4 2 2" xfId="19308"/>
    <cellStyle name="SAPBEXresDataEmph 3 3 4 3" xfId="19309"/>
    <cellStyle name="SAPBEXresDataEmph 3 3 5" xfId="19310"/>
    <cellStyle name="SAPBEXresDataEmph 3 3 5 2" xfId="19311"/>
    <cellStyle name="SAPBEXresDataEmph 3 3 6" xfId="19312"/>
    <cellStyle name="SAPBEXresDataEmph 3 4" xfId="19313"/>
    <cellStyle name="SAPBEXresDataEmph 3 4 2" xfId="19314"/>
    <cellStyle name="SAPBEXresDataEmph 3 4 2 2" xfId="19315"/>
    <cellStyle name="SAPBEXresDataEmph 3 4 3" xfId="19316"/>
    <cellStyle name="SAPBEXresDataEmph 3 5" xfId="19317"/>
    <cellStyle name="SAPBEXresDataEmph 3 5 2" xfId="19318"/>
    <cellStyle name="SAPBEXresDataEmph 3 5 2 2" xfId="19319"/>
    <cellStyle name="SAPBEXresDataEmph 3 5 3" xfId="19320"/>
    <cellStyle name="SAPBEXresDataEmph 3 6" xfId="19321"/>
    <cellStyle name="SAPBEXresDataEmph 3 6 2" xfId="19322"/>
    <cellStyle name="SAPBEXresDataEmph 3 6 2 2" xfId="19323"/>
    <cellStyle name="SAPBEXresDataEmph 3 6 3" xfId="19324"/>
    <cellStyle name="SAPBEXresDataEmph 3 7" xfId="19325"/>
    <cellStyle name="SAPBEXresDataEmph 3 7 2" xfId="19326"/>
    <cellStyle name="SAPBEXresDataEmph 3 8" xfId="19327"/>
    <cellStyle name="SAPBEXresDataEmph 3_МАРТ" xfId="19328"/>
    <cellStyle name="SAPBEXresDataEmph 4" xfId="19329"/>
    <cellStyle name="SAPBEXresDataEmph 4 2" xfId="19330"/>
    <cellStyle name="SAPBEXresDataEmph 4 2 2" xfId="19331"/>
    <cellStyle name="SAPBEXresDataEmph 4 2 2 2" xfId="19332"/>
    <cellStyle name="SAPBEXresDataEmph 4 2 2 2 2" xfId="19333"/>
    <cellStyle name="SAPBEXresDataEmph 4 2 2 2 2 2" xfId="19334"/>
    <cellStyle name="SAPBEXresDataEmph 4 2 2 2 3" xfId="19335"/>
    <cellStyle name="SAPBEXresDataEmph 4 2 2 3" xfId="19336"/>
    <cellStyle name="SAPBEXresDataEmph 4 2 2 3 2" xfId="19337"/>
    <cellStyle name="SAPBEXresDataEmph 4 2 2 3 2 2" xfId="19338"/>
    <cellStyle name="SAPBEXresDataEmph 4 2 2 3 3" xfId="19339"/>
    <cellStyle name="SAPBEXresDataEmph 4 2 2 4" xfId="19340"/>
    <cellStyle name="SAPBEXresDataEmph 4 2 2 4 2" xfId="19341"/>
    <cellStyle name="SAPBEXresDataEmph 4 2 2 4 2 2" xfId="19342"/>
    <cellStyle name="SAPBEXresDataEmph 4 2 2 4 3" xfId="19343"/>
    <cellStyle name="SAPBEXresDataEmph 4 2 2 5" xfId="19344"/>
    <cellStyle name="SAPBEXresDataEmph 4 2 2 5 2" xfId="19345"/>
    <cellStyle name="SAPBEXresDataEmph 4 2 2 6" xfId="19346"/>
    <cellStyle name="SAPBEXresDataEmph 4 2 3" xfId="19347"/>
    <cellStyle name="SAPBEXresDataEmph 4 2 3 2" xfId="19348"/>
    <cellStyle name="SAPBEXresDataEmph 4 2 3 2 2" xfId="19349"/>
    <cellStyle name="SAPBEXresDataEmph 4 2 3 3" xfId="19350"/>
    <cellStyle name="SAPBEXresDataEmph 4 2 4" xfId="19351"/>
    <cellStyle name="SAPBEXresDataEmph 4 2 4 2" xfId="19352"/>
    <cellStyle name="SAPBEXresDataEmph 4 2 4 2 2" xfId="19353"/>
    <cellStyle name="SAPBEXresDataEmph 4 2 4 3" xfId="19354"/>
    <cellStyle name="SAPBEXresDataEmph 4 2 5" xfId="19355"/>
    <cellStyle name="SAPBEXresDataEmph 4 2 5 2" xfId="19356"/>
    <cellStyle name="SAPBEXresDataEmph 4 2 6" xfId="19357"/>
    <cellStyle name="SAPBEXresDataEmph 4 3" xfId="19358"/>
    <cellStyle name="SAPBEXresDataEmph 4 3 2" xfId="19359"/>
    <cellStyle name="SAPBEXresDataEmph 4 3 2 2" xfId="19360"/>
    <cellStyle name="SAPBEXresDataEmph 4 3 2 2 2" xfId="19361"/>
    <cellStyle name="SAPBEXresDataEmph 4 3 2 3" xfId="19362"/>
    <cellStyle name="SAPBEXresDataEmph 4 3 3" xfId="19363"/>
    <cellStyle name="SAPBEXresDataEmph 4 3 3 2" xfId="19364"/>
    <cellStyle name="SAPBEXresDataEmph 4 3 3 2 2" xfId="19365"/>
    <cellStyle name="SAPBEXresDataEmph 4 3 3 3" xfId="19366"/>
    <cellStyle name="SAPBEXresDataEmph 4 3 4" xfId="19367"/>
    <cellStyle name="SAPBEXresDataEmph 4 3 4 2" xfId="19368"/>
    <cellStyle name="SAPBEXresDataEmph 4 3 4 2 2" xfId="19369"/>
    <cellStyle name="SAPBEXresDataEmph 4 3 4 3" xfId="19370"/>
    <cellStyle name="SAPBEXresDataEmph 4 3 5" xfId="19371"/>
    <cellStyle name="SAPBEXresDataEmph 4 3 5 2" xfId="19372"/>
    <cellStyle name="SAPBEXresDataEmph 4 3 6" xfId="19373"/>
    <cellStyle name="SAPBEXresDataEmph 4 4" xfId="19374"/>
    <cellStyle name="SAPBEXresDataEmph 4 4 2" xfId="19375"/>
    <cellStyle name="SAPBEXresDataEmph 4 4 2 2" xfId="19376"/>
    <cellStyle name="SAPBEXresDataEmph 4 4 3" xfId="19377"/>
    <cellStyle name="SAPBEXresDataEmph 4 5" xfId="19378"/>
    <cellStyle name="SAPBEXresDataEmph 4 5 2" xfId="19379"/>
    <cellStyle name="SAPBEXresDataEmph 4 5 2 2" xfId="19380"/>
    <cellStyle name="SAPBEXresDataEmph 4 5 3" xfId="19381"/>
    <cellStyle name="SAPBEXresDataEmph 4 6" xfId="19382"/>
    <cellStyle name="SAPBEXresDataEmph 4 6 2" xfId="19383"/>
    <cellStyle name="SAPBEXresDataEmph 4 6 2 2" xfId="19384"/>
    <cellStyle name="SAPBEXresDataEmph 4 6 3" xfId="19385"/>
    <cellStyle name="SAPBEXresDataEmph 4 7" xfId="19386"/>
    <cellStyle name="SAPBEXresDataEmph 4 7 2" xfId="19387"/>
    <cellStyle name="SAPBEXresDataEmph 4 8" xfId="19388"/>
    <cellStyle name="SAPBEXresDataEmph 5" xfId="19389"/>
    <cellStyle name="SAPBEXresDataEmph 5 2" xfId="19390"/>
    <cellStyle name="SAPBEXresDataEmph 5 2 2" xfId="19391"/>
    <cellStyle name="SAPBEXresDataEmph 5 2 2 2" xfId="19392"/>
    <cellStyle name="SAPBEXresDataEmph 5 2 2 2 2" xfId="19393"/>
    <cellStyle name="SAPBEXresDataEmph 5 2 2 2 2 2" xfId="19394"/>
    <cellStyle name="SAPBEXresDataEmph 5 2 2 2 3" xfId="19395"/>
    <cellStyle name="SAPBEXresDataEmph 5 2 2 3" xfId="19396"/>
    <cellStyle name="SAPBEXresDataEmph 5 2 2 3 2" xfId="19397"/>
    <cellStyle name="SAPBEXresDataEmph 5 2 2 3 2 2" xfId="19398"/>
    <cellStyle name="SAPBEXresDataEmph 5 2 2 3 3" xfId="19399"/>
    <cellStyle name="SAPBEXresDataEmph 5 2 2 4" xfId="19400"/>
    <cellStyle name="SAPBEXresDataEmph 5 2 2 4 2" xfId="19401"/>
    <cellStyle name="SAPBEXresDataEmph 5 2 2 4 2 2" xfId="19402"/>
    <cellStyle name="SAPBEXresDataEmph 5 2 2 4 3" xfId="19403"/>
    <cellStyle name="SAPBEXresDataEmph 5 2 2 5" xfId="19404"/>
    <cellStyle name="SAPBEXresDataEmph 5 2 2 5 2" xfId="19405"/>
    <cellStyle name="SAPBEXresDataEmph 5 2 2 6" xfId="19406"/>
    <cellStyle name="SAPBEXresDataEmph 5 2 3" xfId="19407"/>
    <cellStyle name="SAPBEXresDataEmph 5 2 3 2" xfId="19408"/>
    <cellStyle name="SAPBEXresDataEmph 5 2 3 2 2" xfId="19409"/>
    <cellStyle name="SAPBEXresDataEmph 5 2 3 3" xfId="19410"/>
    <cellStyle name="SAPBEXresDataEmph 5 2 4" xfId="19411"/>
    <cellStyle name="SAPBEXresDataEmph 5 2 4 2" xfId="19412"/>
    <cellStyle name="SAPBEXresDataEmph 5 2 4 2 2" xfId="19413"/>
    <cellStyle name="SAPBEXresDataEmph 5 2 4 3" xfId="19414"/>
    <cellStyle name="SAPBEXresDataEmph 5 2 5" xfId="19415"/>
    <cellStyle name="SAPBEXresDataEmph 5 2 5 2" xfId="19416"/>
    <cellStyle name="SAPBEXresDataEmph 5 2 6" xfId="19417"/>
    <cellStyle name="SAPBEXresDataEmph 5 3" xfId="19418"/>
    <cellStyle name="SAPBEXresDataEmph 5 3 2" xfId="19419"/>
    <cellStyle name="SAPBEXresDataEmph 5 3 2 2" xfId="19420"/>
    <cellStyle name="SAPBEXresDataEmph 5 3 2 2 2" xfId="19421"/>
    <cellStyle name="SAPBEXresDataEmph 5 3 2 3" xfId="19422"/>
    <cellStyle name="SAPBEXresDataEmph 5 3 3" xfId="19423"/>
    <cellStyle name="SAPBEXresDataEmph 5 3 3 2" xfId="19424"/>
    <cellStyle name="SAPBEXresDataEmph 5 3 3 2 2" xfId="19425"/>
    <cellStyle name="SAPBEXresDataEmph 5 3 3 3" xfId="19426"/>
    <cellStyle name="SAPBEXresDataEmph 5 3 4" xfId="19427"/>
    <cellStyle name="SAPBEXresDataEmph 5 3 4 2" xfId="19428"/>
    <cellStyle name="SAPBEXresDataEmph 5 3 4 2 2" xfId="19429"/>
    <cellStyle name="SAPBEXresDataEmph 5 3 4 3" xfId="19430"/>
    <cellStyle name="SAPBEXresDataEmph 5 3 5" xfId="19431"/>
    <cellStyle name="SAPBEXresDataEmph 5 3 5 2" xfId="19432"/>
    <cellStyle name="SAPBEXresDataEmph 5 3 6" xfId="19433"/>
    <cellStyle name="SAPBEXresDataEmph 5 4" xfId="19434"/>
    <cellStyle name="SAPBEXresDataEmph 5 4 2" xfId="19435"/>
    <cellStyle name="SAPBEXresDataEmph 5 4 2 2" xfId="19436"/>
    <cellStyle name="SAPBEXresDataEmph 5 4 3" xfId="19437"/>
    <cellStyle name="SAPBEXresDataEmph 5 5" xfId="19438"/>
    <cellStyle name="SAPBEXresDataEmph 5 5 2" xfId="19439"/>
    <cellStyle name="SAPBEXresDataEmph 5 5 2 2" xfId="19440"/>
    <cellStyle name="SAPBEXresDataEmph 5 5 3" xfId="19441"/>
    <cellStyle name="SAPBEXresDataEmph 5 6" xfId="19442"/>
    <cellStyle name="SAPBEXresDataEmph 5 6 2" xfId="19443"/>
    <cellStyle name="SAPBEXresDataEmph 5 7" xfId="19444"/>
    <cellStyle name="SAPBEXresDataEmph 6" xfId="19445"/>
    <cellStyle name="SAPBEXresDataEmph 6 2" xfId="19446"/>
    <cellStyle name="SAPBEXresDataEmph 6 2 2" xfId="19447"/>
    <cellStyle name="SAPBEXresDataEmph 6 2 2 2" xfId="19448"/>
    <cellStyle name="SAPBEXresDataEmph 6 2 2 2 2" xfId="19449"/>
    <cellStyle name="SAPBEXresDataEmph 6 2 2 2 2 2" xfId="19450"/>
    <cellStyle name="SAPBEXresDataEmph 6 2 2 2 3" xfId="19451"/>
    <cellStyle name="SAPBEXresDataEmph 6 2 2 3" xfId="19452"/>
    <cellStyle name="SAPBEXresDataEmph 6 2 2 3 2" xfId="19453"/>
    <cellStyle name="SAPBEXresDataEmph 6 2 2 3 2 2" xfId="19454"/>
    <cellStyle name="SAPBEXresDataEmph 6 2 2 3 3" xfId="19455"/>
    <cellStyle name="SAPBEXresDataEmph 6 2 2 4" xfId="19456"/>
    <cellStyle name="SAPBEXresDataEmph 6 2 2 4 2" xfId="19457"/>
    <cellStyle name="SAPBEXresDataEmph 6 2 2 4 2 2" xfId="19458"/>
    <cellStyle name="SAPBEXresDataEmph 6 2 2 4 3" xfId="19459"/>
    <cellStyle name="SAPBEXresDataEmph 6 2 2 5" xfId="19460"/>
    <cellStyle name="SAPBEXresDataEmph 6 2 2 5 2" xfId="19461"/>
    <cellStyle name="SAPBEXresDataEmph 6 2 2 6" xfId="19462"/>
    <cellStyle name="SAPBEXresDataEmph 6 2 3" xfId="19463"/>
    <cellStyle name="SAPBEXresDataEmph 6 2 3 2" xfId="19464"/>
    <cellStyle name="SAPBEXresDataEmph 6 2 3 2 2" xfId="19465"/>
    <cellStyle name="SAPBEXresDataEmph 6 2 3 3" xfId="19466"/>
    <cellStyle name="SAPBEXresDataEmph 6 2 4" xfId="19467"/>
    <cellStyle name="SAPBEXresDataEmph 6 2 4 2" xfId="19468"/>
    <cellStyle name="SAPBEXresDataEmph 6 2 4 2 2" xfId="19469"/>
    <cellStyle name="SAPBEXresDataEmph 6 2 4 3" xfId="19470"/>
    <cellStyle name="SAPBEXresDataEmph 6 2 5" xfId="19471"/>
    <cellStyle name="SAPBEXresDataEmph 6 2 5 2" xfId="19472"/>
    <cellStyle name="SAPBEXresDataEmph 6 2 6" xfId="19473"/>
    <cellStyle name="SAPBEXresDataEmph 6 3" xfId="19474"/>
    <cellStyle name="SAPBEXresDataEmph 6 3 2" xfId="19475"/>
    <cellStyle name="SAPBEXresDataEmph 6 3 2 2" xfId="19476"/>
    <cellStyle name="SAPBEXresDataEmph 6 3 2 2 2" xfId="19477"/>
    <cellStyle name="SAPBEXresDataEmph 6 3 2 3" xfId="19478"/>
    <cellStyle name="SAPBEXresDataEmph 6 3 3" xfId="19479"/>
    <cellStyle name="SAPBEXresDataEmph 6 3 3 2" xfId="19480"/>
    <cellStyle name="SAPBEXresDataEmph 6 3 3 2 2" xfId="19481"/>
    <cellStyle name="SAPBEXresDataEmph 6 3 3 3" xfId="19482"/>
    <cellStyle name="SAPBEXresDataEmph 6 3 4" xfId="19483"/>
    <cellStyle name="SAPBEXresDataEmph 6 3 4 2" xfId="19484"/>
    <cellStyle name="SAPBEXresDataEmph 6 3 4 2 2" xfId="19485"/>
    <cellStyle name="SAPBEXresDataEmph 6 3 4 3" xfId="19486"/>
    <cellStyle name="SAPBEXresDataEmph 6 3 5" xfId="19487"/>
    <cellStyle name="SAPBEXresDataEmph 6 3 5 2" xfId="19488"/>
    <cellStyle name="SAPBEXresDataEmph 6 3 6" xfId="19489"/>
    <cellStyle name="SAPBEXresDataEmph 6 4" xfId="19490"/>
    <cellStyle name="SAPBEXresDataEmph 6 4 2" xfId="19491"/>
    <cellStyle name="SAPBEXresDataEmph 6 4 2 2" xfId="19492"/>
    <cellStyle name="SAPBEXresDataEmph 6 4 3" xfId="19493"/>
    <cellStyle name="SAPBEXresDataEmph 6 5" xfId="19494"/>
    <cellStyle name="SAPBEXresDataEmph 6 5 2" xfId="19495"/>
    <cellStyle name="SAPBEXresDataEmph 6 5 2 2" xfId="19496"/>
    <cellStyle name="SAPBEXresDataEmph 6 5 3" xfId="19497"/>
    <cellStyle name="SAPBEXresDataEmph 6 6" xfId="19498"/>
    <cellStyle name="SAPBEXresDataEmph 6 6 2" xfId="19499"/>
    <cellStyle name="SAPBEXresDataEmph 6 7" xfId="19500"/>
    <cellStyle name="SAPBEXresDataEmph 7" xfId="19501"/>
    <cellStyle name="SAPBEXresDataEmph 7 2" xfId="19502"/>
    <cellStyle name="SAPBEXresDataEmph 7 2 2" xfId="19503"/>
    <cellStyle name="SAPBEXresDataEmph 7 2 2 2" xfId="19504"/>
    <cellStyle name="SAPBEXresDataEmph 7 2 2 2 2" xfId="19505"/>
    <cellStyle name="SAPBEXresDataEmph 7 2 2 2 2 2" xfId="19506"/>
    <cellStyle name="SAPBEXresDataEmph 7 2 2 2 3" xfId="19507"/>
    <cellStyle name="SAPBEXresDataEmph 7 2 2 3" xfId="19508"/>
    <cellStyle name="SAPBEXresDataEmph 7 2 2 3 2" xfId="19509"/>
    <cellStyle name="SAPBEXresDataEmph 7 2 2 3 2 2" xfId="19510"/>
    <cellStyle name="SAPBEXresDataEmph 7 2 2 3 3" xfId="19511"/>
    <cellStyle name="SAPBEXresDataEmph 7 2 2 4" xfId="19512"/>
    <cellStyle name="SAPBEXresDataEmph 7 2 2 4 2" xfId="19513"/>
    <cellStyle name="SAPBEXresDataEmph 7 2 2 4 2 2" xfId="19514"/>
    <cellStyle name="SAPBEXresDataEmph 7 2 2 4 3" xfId="19515"/>
    <cellStyle name="SAPBEXresDataEmph 7 2 2 5" xfId="19516"/>
    <cellStyle name="SAPBEXresDataEmph 7 2 2 5 2" xfId="19517"/>
    <cellStyle name="SAPBEXresDataEmph 7 2 2 5 2 2" xfId="19518"/>
    <cellStyle name="SAPBEXresDataEmph 7 2 2 5 3" xfId="19519"/>
    <cellStyle name="SAPBEXresDataEmph 7 2 2 6" xfId="19520"/>
    <cellStyle name="SAPBEXresDataEmph 7 2 2 6 2" xfId="19521"/>
    <cellStyle name="SAPBEXresDataEmph 7 2 2 6 2 2" xfId="19522"/>
    <cellStyle name="SAPBEXresDataEmph 7 2 2 6 3" xfId="19523"/>
    <cellStyle name="SAPBEXresDataEmph 7 2 2 7" xfId="19524"/>
    <cellStyle name="SAPBEXresDataEmph 7 2 2 7 2" xfId="19525"/>
    <cellStyle name="SAPBEXresDataEmph 7 2 2 8" xfId="19526"/>
    <cellStyle name="SAPBEXresDataEmph 7 2 3" xfId="19527"/>
    <cellStyle name="SAPBEXresDataEmph 7 2 3 2" xfId="19528"/>
    <cellStyle name="SAPBEXresDataEmph 7 2 3 2 2" xfId="19529"/>
    <cellStyle name="SAPBEXresDataEmph 7 2 3 3" xfId="19530"/>
    <cellStyle name="SAPBEXresDataEmph 7 2 4" xfId="19531"/>
    <cellStyle name="SAPBEXresDataEmph 7 2 4 2" xfId="19532"/>
    <cellStyle name="SAPBEXresDataEmph 7 2 4 2 2" xfId="19533"/>
    <cellStyle name="SAPBEXresDataEmph 7 2 4 3" xfId="19534"/>
    <cellStyle name="SAPBEXresDataEmph 7 2 5" xfId="19535"/>
    <cellStyle name="SAPBEXresDataEmph 7 2 5 2" xfId="19536"/>
    <cellStyle name="SAPBEXresDataEmph 7 2 5 2 2" xfId="19537"/>
    <cellStyle name="SAPBEXresDataEmph 7 2 5 3" xfId="19538"/>
    <cellStyle name="SAPBEXresDataEmph 7 2 6" xfId="19539"/>
    <cellStyle name="SAPBEXresDataEmph 7 2 6 2" xfId="19540"/>
    <cellStyle name="SAPBEXresDataEmph 7 2 6 2 2" xfId="19541"/>
    <cellStyle name="SAPBEXresDataEmph 7 2 6 3" xfId="19542"/>
    <cellStyle name="SAPBEXresDataEmph 7 2 7" xfId="19543"/>
    <cellStyle name="SAPBEXresDataEmph 7 2 7 2" xfId="19544"/>
    <cellStyle name="SAPBEXresDataEmph 7 2 7 2 2" xfId="19545"/>
    <cellStyle name="SAPBEXresDataEmph 7 2 7 3" xfId="19546"/>
    <cellStyle name="SAPBEXresDataEmph 7 2 8" xfId="19547"/>
    <cellStyle name="SAPBEXresDataEmph 7 2 8 2" xfId="19548"/>
    <cellStyle name="SAPBEXresDataEmph 7 2 9" xfId="19549"/>
    <cellStyle name="SAPBEXresDataEmph 7 3" xfId="19550"/>
    <cellStyle name="SAPBEXresDataEmph 7 3 2" xfId="19551"/>
    <cellStyle name="SAPBEXresDataEmph 7 3 2 2" xfId="19552"/>
    <cellStyle name="SAPBEXresDataEmph 7 3 2 2 2" xfId="19553"/>
    <cellStyle name="SAPBEXresDataEmph 7 3 2 3" xfId="19554"/>
    <cellStyle name="SAPBEXresDataEmph 7 3 3" xfId="19555"/>
    <cellStyle name="SAPBEXresDataEmph 7 3 3 2" xfId="19556"/>
    <cellStyle name="SAPBEXresDataEmph 7 3 3 2 2" xfId="19557"/>
    <cellStyle name="SAPBEXresDataEmph 7 3 3 3" xfId="19558"/>
    <cellStyle name="SAPBEXresDataEmph 7 3 4" xfId="19559"/>
    <cellStyle name="SAPBEXresDataEmph 7 3 4 2" xfId="19560"/>
    <cellStyle name="SAPBEXresDataEmph 7 3 4 2 2" xfId="19561"/>
    <cellStyle name="SAPBEXresDataEmph 7 3 4 3" xfId="19562"/>
    <cellStyle name="SAPBEXresDataEmph 7 3 5" xfId="19563"/>
    <cellStyle name="SAPBEXresDataEmph 7 3 5 2" xfId="19564"/>
    <cellStyle name="SAPBEXresDataEmph 7 3 5 2 2" xfId="19565"/>
    <cellStyle name="SAPBEXresDataEmph 7 3 5 3" xfId="19566"/>
    <cellStyle name="SAPBEXresDataEmph 7 3 6" xfId="19567"/>
    <cellStyle name="SAPBEXresDataEmph 7 3 6 2" xfId="19568"/>
    <cellStyle name="SAPBEXresDataEmph 7 3 6 2 2" xfId="19569"/>
    <cellStyle name="SAPBEXresDataEmph 7 3 6 3" xfId="19570"/>
    <cellStyle name="SAPBEXresDataEmph 7 3 7" xfId="19571"/>
    <cellStyle name="SAPBEXresDataEmph 7 3 7 2" xfId="19572"/>
    <cellStyle name="SAPBEXresDataEmph 7 3 8" xfId="19573"/>
    <cellStyle name="SAPBEXresDataEmph 7 4" xfId="19574"/>
    <cellStyle name="SAPBEXresDataEmph 7 4 2" xfId="19575"/>
    <cellStyle name="SAPBEXresDataEmph 7 4 2 2" xfId="19576"/>
    <cellStyle name="SAPBEXresDataEmph 7 4 3" xfId="19577"/>
    <cellStyle name="SAPBEXresDataEmph 7 5" xfId="19578"/>
    <cellStyle name="SAPBEXresDataEmph 7 5 2" xfId="19579"/>
    <cellStyle name="SAPBEXresDataEmph 7 5 2 2" xfId="19580"/>
    <cellStyle name="SAPBEXresDataEmph 7 5 3" xfId="19581"/>
    <cellStyle name="SAPBEXresDataEmph 7 6" xfId="19582"/>
    <cellStyle name="SAPBEXresDataEmph 7 6 2" xfId="19583"/>
    <cellStyle name="SAPBEXresDataEmph 7 6 2 2" xfId="19584"/>
    <cellStyle name="SAPBEXresDataEmph 7 6 3" xfId="19585"/>
    <cellStyle name="SAPBEXresDataEmph 7 7" xfId="19586"/>
    <cellStyle name="SAPBEXresDataEmph 7 7 2" xfId="19587"/>
    <cellStyle name="SAPBEXresDataEmph 7 7 2 2" xfId="19588"/>
    <cellStyle name="SAPBEXresDataEmph 7 7 3" xfId="19589"/>
    <cellStyle name="SAPBEXresDataEmph 7 8" xfId="19590"/>
    <cellStyle name="SAPBEXresDataEmph 7 8 2" xfId="19591"/>
    <cellStyle name="SAPBEXresDataEmph 7 9" xfId="19592"/>
    <cellStyle name="SAPBEXresDataEmph 8" xfId="19593"/>
    <cellStyle name="SAPBEXresDataEmph 8 2" xfId="19594"/>
    <cellStyle name="SAPBEXresDataEmph 8 2 2" xfId="19595"/>
    <cellStyle name="SAPBEXresDataEmph 8 2 2 2" xfId="19596"/>
    <cellStyle name="SAPBEXresDataEmph 8 2 3" xfId="19597"/>
    <cellStyle name="SAPBEXresDataEmph 8 3" xfId="19598"/>
    <cellStyle name="SAPBEXresDataEmph 8 3 2" xfId="19599"/>
    <cellStyle name="SAPBEXresDataEmph 8 3 2 2" xfId="19600"/>
    <cellStyle name="SAPBEXresDataEmph 8 3 3" xfId="19601"/>
    <cellStyle name="SAPBEXresDataEmph 8 4" xfId="19602"/>
    <cellStyle name="SAPBEXresDataEmph 8 4 2" xfId="19603"/>
    <cellStyle name="SAPBEXresDataEmph 8 4 2 2" xfId="19604"/>
    <cellStyle name="SAPBEXresDataEmph 8 4 3" xfId="19605"/>
    <cellStyle name="SAPBEXresDataEmph 8 5" xfId="19606"/>
    <cellStyle name="SAPBEXresDataEmph 8 5 2" xfId="19607"/>
    <cellStyle name="SAPBEXresDataEmph 8 6" xfId="19608"/>
    <cellStyle name="SAPBEXresDataEmph 9" xfId="19609"/>
    <cellStyle name="SAPBEXresDataEmph 9 2" xfId="19610"/>
    <cellStyle name="SAPBEXresDataEmph 9 2 2" xfId="19611"/>
    <cellStyle name="SAPBEXresDataEmph 9 2 2 2" xfId="19612"/>
    <cellStyle name="SAPBEXresDataEmph 9 2 3" xfId="19613"/>
    <cellStyle name="SAPBEXresDataEmph 9 3" xfId="19614"/>
    <cellStyle name="SAPBEXresDataEmph 9 3 2" xfId="19615"/>
    <cellStyle name="SAPBEXresDataEmph 9 3 2 2" xfId="19616"/>
    <cellStyle name="SAPBEXresDataEmph 9 3 3" xfId="19617"/>
    <cellStyle name="SAPBEXresDataEmph 9 4" xfId="19618"/>
    <cellStyle name="SAPBEXresDataEmph 9 4 2" xfId="19619"/>
    <cellStyle name="SAPBEXresDataEmph 9 4 2 2" xfId="19620"/>
    <cellStyle name="SAPBEXresDataEmph 9 4 3" xfId="19621"/>
    <cellStyle name="SAPBEXresDataEmph 9 5" xfId="19622"/>
    <cellStyle name="SAPBEXresDataEmph 9 5 2" xfId="19623"/>
    <cellStyle name="SAPBEXresDataEmph 9 6" xfId="19624"/>
    <cellStyle name="SAPBEXresDataEmph_Лист1" xfId="19625"/>
    <cellStyle name="SAPBEXresExc1" xfId="19626"/>
    <cellStyle name="SAPBEXresExc1Emph" xfId="19627"/>
    <cellStyle name="SAPBEXresExc2" xfId="19628"/>
    <cellStyle name="SAPBEXresExc2Emph" xfId="19629"/>
    <cellStyle name="SAPBEXresItem" xfId="19630"/>
    <cellStyle name="SAPBEXresItem 10" xfId="19631"/>
    <cellStyle name="SAPBEXresItem 10 2" xfId="19632"/>
    <cellStyle name="SAPBEXresItem 10 2 2" xfId="19633"/>
    <cellStyle name="SAPBEXresItem 10 3" xfId="19634"/>
    <cellStyle name="SAPBEXresItem 11" xfId="19635"/>
    <cellStyle name="SAPBEXresItem 11 2" xfId="19636"/>
    <cellStyle name="SAPBEXresItem 11 2 2" xfId="19637"/>
    <cellStyle name="SAPBEXresItem 11 3" xfId="19638"/>
    <cellStyle name="SAPBEXresItem 12" xfId="19639"/>
    <cellStyle name="SAPBEXresItem 12 2" xfId="19640"/>
    <cellStyle name="SAPBEXresItem 12 2 2" xfId="19641"/>
    <cellStyle name="SAPBEXresItem 12 3" xfId="19642"/>
    <cellStyle name="SAPBEXresItem 13" xfId="19643"/>
    <cellStyle name="SAPBEXresItem 13 2" xfId="19644"/>
    <cellStyle name="SAPBEXresItem 13 2 2" xfId="19645"/>
    <cellStyle name="SAPBEXresItem 13 3" xfId="19646"/>
    <cellStyle name="SAPBEXresItem 14" xfId="19647"/>
    <cellStyle name="SAPBEXresItem 14 2" xfId="19648"/>
    <cellStyle name="SAPBEXresItem 15" xfId="19649"/>
    <cellStyle name="SAPBEXresItem 2" xfId="19650"/>
    <cellStyle name="SAPBEXresItem 2 2" xfId="19651"/>
    <cellStyle name="SAPBEXresItem 2 2 2" xfId="19652"/>
    <cellStyle name="SAPBEXresItem 2 2 2 2" xfId="19653"/>
    <cellStyle name="SAPBEXresItem 2 2 2 2 2" xfId="19654"/>
    <cellStyle name="SAPBEXresItem 2 2 2 2 2 2" xfId="19655"/>
    <cellStyle name="SAPBEXresItem 2 2 2 2 2 2 2" xfId="19656"/>
    <cellStyle name="SAPBEXresItem 2 2 2 2 2 3" xfId="19657"/>
    <cellStyle name="SAPBEXresItem 2 2 2 2 3" xfId="19658"/>
    <cellStyle name="SAPBEXresItem 2 2 2 2 3 2" xfId="19659"/>
    <cellStyle name="SAPBEXresItem 2 2 2 2 3 2 2" xfId="19660"/>
    <cellStyle name="SAPBEXresItem 2 2 2 2 3 3" xfId="19661"/>
    <cellStyle name="SAPBEXresItem 2 2 2 2 4" xfId="19662"/>
    <cellStyle name="SAPBEXresItem 2 2 2 2 4 2" xfId="19663"/>
    <cellStyle name="SAPBEXresItem 2 2 2 2 4 2 2" xfId="19664"/>
    <cellStyle name="SAPBEXresItem 2 2 2 2 4 3" xfId="19665"/>
    <cellStyle name="SAPBEXresItem 2 2 2 2 5" xfId="19666"/>
    <cellStyle name="SAPBEXresItem 2 2 2 2 5 2" xfId="19667"/>
    <cellStyle name="SAPBEXresItem 2 2 2 2 6" xfId="19668"/>
    <cellStyle name="SAPBEXresItem 2 2 2 3" xfId="19669"/>
    <cellStyle name="SAPBEXresItem 2 2 2 3 2" xfId="19670"/>
    <cellStyle name="SAPBEXresItem 2 2 2 3 2 2" xfId="19671"/>
    <cellStyle name="SAPBEXresItem 2 2 2 3 3" xfId="19672"/>
    <cellStyle name="SAPBEXresItem 2 2 2 4" xfId="19673"/>
    <cellStyle name="SAPBEXresItem 2 2 2 4 2" xfId="19674"/>
    <cellStyle name="SAPBEXresItem 2 2 2 4 2 2" xfId="19675"/>
    <cellStyle name="SAPBEXresItem 2 2 2 4 3" xfId="19676"/>
    <cellStyle name="SAPBEXresItem 2 2 2 5" xfId="19677"/>
    <cellStyle name="SAPBEXresItem 2 2 2 5 2" xfId="19678"/>
    <cellStyle name="SAPBEXresItem 2 2 2 6" xfId="19679"/>
    <cellStyle name="SAPBEXresItem 2 2 3" xfId="19680"/>
    <cellStyle name="SAPBEXresItem 2 2 3 2" xfId="19681"/>
    <cellStyle name="SAPBEXresItem 2 2 3 2 2" xfId="19682"/>
    <cellStyle name="SAPBEXresItem 2 2 3 2 2 2" xfId="19683"/>
    <cellStyle name="SAPBEXresItem 2 2 3 2 3" xfId="19684"/>
    <cellStyle name="SAPBEXresItem 2 2 3 3" xfId="19685"/>
    <cellStyle name="SAPBEXresItem 2 2 3 3 2" xfId="19686"/>
    <cellStyle name="SAPBEXresItem 2 2 3 3 2 2" xfId="19687"/>
    <cellStyle name="SAPBEXresItem 2 2 3 3 3" xfId="19688"/>
    <cellStyle name="SAPBEXresItem 2 2 3 4" xfId="19689"/>
    <cellStyle name="SAPBEXresItem 2 2 3 4 2" xfId="19690"/>
    <cellStyle name="SAPBEXresItem 2 2 3 4 2 2" xfId="19691"/>
    <cellStyle name="SAPBEXresItem 2 2 3 4 3" xfId="19692"/>
    <cellStyle name="SAPBEXresItem 2 2 3 5" xfId="19693"/>
    <cellStyle name="SAPBEXresItem 2 2 3 5 2" xfId="19694"/>
    <cellStyle name="SAPBEXresItem 2 2 3 6" xfId="19695"/>
    <cellStyle name="SAPBEXresItem 2 2 4" xfId="19696"/>
    <cellStyle name="SAPBEXresItem 2 2 4 2" xfId="19697"/>
    <cellStyle name="SAPBEXresItem 2 2 4 2 2" xfId="19698"/>
    <cellStyle name="SAPBEXresItem 2 2 4 3" xfId="19699"/>
    <cellStyle name="SAPBEXresItem 2 2 5" xfId="19700"/>
    <cellStyle name="SAPBEXresItem 2 2 5 2" xfId="19701"/>
    <cellStyle name="SAPBEXresItem 2 2 5 2 2" xfId="19702"/>
    <cellStyle name="SAPBEXresItem 2 2 5 3" xfId="19703"/>
    <cellStyle name="SAPBEXresItem 2 2 6" xfId="19704"/>
    <cellStyle name="SAPBEXresItem 2 2 6 2" xfId="19705"/>
    <cellStyle name="SAPBEXresItem 2 2 7" xfId="19706"/>
    <cellStyle name="SAPBEXresItem 2 3" xfId="19707"/>
    <cellStyle name="SAPBEXresItem 2 3 2" xfId="19708"/>
    <cellStyle name="SAPBEXresItem 2 3 2 2" xfId="19709"/>
    <cellStyle name="SAPBEXresItem 2 3 2 2 2" xfId="19710"/>
    <cellStyle name="SAPBEXresItem 2 3 2 2 2 2" xfId="19711"/>
    <cellStyle name="SAPBEXresItem 2 3 2 2 2 2 2" xfId="19712"/>
    <cellStyle name="SAPBEXresItem 2 3 2 2 2 3" xfId="19713"/>
    <cellStyle name="SAPBEXresItem 2 3 2 2 3" xfId="19714"/>
    <cellStyle name="SAPBEXresItem 2 3 2 2 3 2" xfId="19715"/>
    <cellStyle name="SAPBEXresItem 2 3 2 2 3 2 2" xfId="19716"/>
    <cellStyle name="SAPBEXresItem 2 3 2 2 3 3" xfId="19717"/>
    <cellStyle name="SAPBEXresItem 2 3 2 2 4" xfId="19718"/>
    <cellStyle name="SAPBEXresItem 2 3 2 2 4 2" xfId="19719"/>
    <cellStyle name="SAPBEXresItem 2 3 2 2 4 2 2" xfId="19720"/>
    <cellStyle name="SAPBEXresItem 2 3 2 2 4 3" xfId="19721"/>
    <cellStyle name="SAPBEXresItem 2 3 2 2 5" xfId="19722"/>
    <cellStyle name="SAPBEXresItem 2 3 2 2 5 2" xfId="19723"/>
    <cellStyle name="SAPBEXresItem 2 3 2 2 6" xfId="19724"/>
    <cellStyle name="SAPBEXresItem 2 3 2 3" xfId="19725"/>
    <cellStyle name="SAPBEXresItem 2 3 2 3 2" xfId="19726"/>
    <cellStyle name="SAPBEXresItem 2 3 2 3 2 2" xfId="19727"/>
    <cellStyle name="SAPBEXresItem 2 3 2 3 3" xfId="19728"/>
    <cellStyle name="SAPBEXresItem 2 3 2 4" xfId="19729"/>
    <cellStyle name="SAPBEXresItem 2 3 2 4 2" xfId="19730"/>
    <cellStyle name="SAPBEXresItem 2 3 2 4 2 2" xfId="19731"/>
    <cellStyle name="SAPBEXresItem 2 3 2 4 3" xfId="19732"/>
    <cellStyle name="SAPBEXresItem 2 3 2 5" xfId="19733"/>
    <cellStyle name="SAPBEXresItem 2 3 2 5 2" xfId="19734"/>
    <cellStyle name="SAPBEXresItem 2 3 2 6" xfId="19735"/>
    <cellStyle name="SAPBEXresItem 2 3 3" xfId="19736"/>
    <cellStyle name="SAPBEXresItem 2 3 3 2" xfId="19737"/>
    <cellStyle name="SAPBEXresItem 2 3 3 2 2" xfId="19738"/>
    <cellStyle name="SAPBEXresItem 2 3 3 2 2 2" xfId="19739"/>
    <cellStyle name="SAPBEXresItem 2 3 3 2 3" xfId="19740"/>
    <cellStyle name="SAPBEXresItem 2 3 3 3" xfId="19741"/>
    <cellStyle name="SAPBEXresItem 2 3 3 3 2" xfId="19742"/>
    <cellStyle name="SAPBEXresItem 2 3 3 3 2 2" xfId="19743"/>
    <cellStyle name="SAPBEXresItem 2 3 3 3 3" xfId="19744"/>
    <cellStyle name="SAPBEXresItem 2 3 3 4" xfId="19745"/>
    <cellStyle name="SAPBEXresItem 2 3 3 4 2" xfId="19746"/>
    <cellStyle name="SAPBEXresItem 2 3 3 4 2 2" xfId="19747"/>
    <cellStyle name="SAPBEXresItem 2 3 3 4 3" xfId="19748"/>
    <cellStyle name="SAPBEXresItem 2 3 3 5" xfId="19749"/>
    <cellStyle name="SAPBEXresItem 2 3 3 5 2" xfId="19750"/>
    <cellStyle name="SAPBEXresItem 2 3 3 6" xfId="19751"/>
    <cellStyle name="SAPBEXresItem 2 3 4" xfId="19752"/>
    <cellStyle name="SAPBEXresItem 2 3 4 2" xfId="19753"/>
    <cellStyle name="SAPBEXresItem 2 3 4 2 2" xfId="19754"/>
    <cellStyle name="SAPBEXresItem 2 3 4 3" xfId="19755"/>
    <cellStyle name="SAPBEXresItem 2 3 5" xfId="19756"/>
    <cellStyle name="SAPBEXresItem 2 3 5 2" xfId="19757"/>
    <cellStyle name="SAPBEXresItem 2 3 5 2 2" xfId="19758"/>
    <cellStyle name="SAPBEXresItem 2 3 5 3" xfId="19759"/>
    <cellStyle name="SAPBEXresItem 2 3 6" xfId="19760"/>
    <cellStyle name="SAPBEXresItem 2 3 6 2" xfId="19761"/>
    <cellStyle name="SAPBEXresItem 2 3 7" xfId="19762"/>
    <cellStyle name="SAPBEXresItem 2 4" xfId="19763"/>
    <cellStyle name="SAPBEXresItem 2 4 2" xfId="19764"/>
    <cellStyle name="SAPBEXresItem 2 4 2 2" xfId="19765"/>
    <cellStyle name="SAPBEXresItem 2 4 2 2 2" xfId="19766"/>
    <cellStyle name="SAPBEXresItem 2 4 2 3" xfId="19767"/>
    <cellStyle name="SAPBEXresItem 2 4 3" xfId="19768"/>
    <cellStyle name="SAPBEXresItem 2 4 3 2" xfId="19769"/>
    <cellStyle name="SAPBEXresItem 2 4 3 2 2" xfId="19770"/>
    <cellStyle name="SAPBEXresItem 2 4 3 3" xfId="19771"/>
    <cellStyle name="SAPBEXresItem 2 4 4" xfId="19772"/>
    <cellStyle name="SAPBEXresItem 2 4 4 2" xfId="19773"/>
    <cellStyle name="SAPBEXresItem 2 4 4 2 2" xfId="19774"/>
    <cellStyle name="SAPBEXresItem 2 4 4 3" xfId="19775"/>
    <cellStyle name="SAPBEXresItem 2 4 5" xfId="19776"/>
    <cellStyle name="SAPBEXresItem 2 4 5 2" xfId="19777"/>
    <cellStyle name="SAPBEXresItem 2 4 6" xfId="19778"/>
    <cellStyle name="SAPBEXresItem 2 5" xfId="19779"/>
    <cellStyle name="SAPBEXresItem 2 5 2" xfId="19780"/>
    <cellStyle name="SAPBEXresItem 2 5 2 2" xfId="19781"/>
    <cellStyle name="SAPBEXresItem 2 5 3" xfId="19782"/>
    <cellStyle name="SAPBEXresItem 2 6" xfId="19783"/>
    <cellStyle name="SAPBEXresItem 2 6 2" xfId="19784"/>
    <cellStyle name="SAPBEXresItem 2 6 2 2" xfId="19785"/>
    <cellStyle name="SAPBEXresItem 2 6 3" xfId="19786"/>
    <cellStyle name="SAPBEXresItem 2 7" xfId="19787"/>
    <cellStyle name="SAPBEXresItem 2 7 2" xfId="19788"/>
    <cellStyle name="SAPBEXresItem 2 7 2 2" xfId="19789"/>
    <cellStyle name="SAPBEXresItem 2 7 3" xfId="19790"/>
    <cellStyle name="SAPBEXresItem 2 8" xfId="19791"/>
    <cellStyle name="SAPBEXresItem 2 8 2" xfId="19792"/>
    <cellStyle name="SAPBEXresItem 2 9" xfId="19793"/>
    <cellStyle name="SAPBEXresItem 2_МАРТ" xfId="19794"/>
    <cellStyle name="SAPBEXresItem 3" xfId="19795"/>
    <cellStyle name="SAPBEXresItem 3 2" xfId="19796"/>
    <cellStyle name="SAPBEXresItem 3 2 2" xfId="19797"/>
    <cellStyle name="SAPBEXresItem 3 2 2 2" xfId="19798"/>
    <cellStyle name="SAPBEXresItem 3 2 2 2 2" xfId="19799"/>
    <cellStyle name="SAPBEXresItem 3 2 2 2 2 2" xfId="19800"/>
    <cellStyle name="SAPBEXresItem 3 2 2 2 3" xfId="19801"/>
    <cellStyle name="SAPBEXresItem 3 2 2 3" xfId="19802"/>
    <cellStyle name="SAPBEXresItem 3 2 2 3 2" xfId="19803"/>
    <cellStyle name="SAPBEXresItem 3 2 2 3 2 2" xfId="19804"/>
    <cellStyle name="SAPBEXresItem 3 2 2 3 3" xfId="19805"/>
    <cellStyle name="SAPBEXresItem 3 2 2 4" xfId="19806"/>
    <cellStyle name="SAPBEXresItem 3 2 2 4 2" xfId="19807"/>
    <cellStyle name="SAPBEXresItem 3 2 2 4 2 2" xfId="19808"/>
    <cellStyle name="SAPBEXresItem 3 2 2 4 3" xfId="19809"/>
    <cellStyle name="SAPBEXresItem 3 2 2 5" xfId="19810"/>
    <cellStyle name="SAPBEXresItem 3 2 2 5 2" xfId="19811"/>
    <cellStyle name="SAPBEXresItem 3 2 2 6" xfId="19812"/>
    <cellStyle name="SAPBEXresItem 3 2 3" xfId="19813"/>
    <cellStyle name="SAPBEXresItem 3 2 3 2" xfId="19814"/>
    <cellStyle name="SAPBEXresItem 3 2 3 2 2" xfId="19815"/>
    <cellStyle name="SAPBEXresItem 3 2 3 3" xfId="19816"/>
    <cellStyle name="SAPBEXresItem 3 2 4" xfId="19817"/>
    <cellStyle name="SAPBEXresItem 3 2 4 2" xfId="19818"/>
    <cellStyle name="SAPBEXresItem 3 2 4 2 2" xfId="19819"/>
    <cellStyle name="SAPBEXresItem 3 2 4 3" xfId="19820"/>
    <cellStyle name="SAPBEXresItem 3 2 5" xfId="19821"/>
    <cellStyle name="SAPBEXresItem 3 2 5 2" xfId="19822"/>
    <cellStyle name="SAPBEXresItem 3 2 6" xfId="19823"/>
    <cellStyle name="SAPBEXresItem 3 3" xfId="19824"/>
    <cellStyle name="SAPBEXresItem 3 3 2" xfId="19825"/>
    <cellStyle name="SAPBEXresItem 3 3 2 2" xfId="19826"/>
    <cellStyle name="SAPBEXresItem 3 3 2 2 2" xfId="19827"/>
    <cellStyle name="SAPBEXresItem 3 3 2 3" xfId="19828"/>
    <cellStyle name="SAPBEXresItem 3 3 3" xfId="19829"/>
    <cellStyle name="SAPBEXresItem 3 3 3 2" xfId="19830"/>
    <cellStyle name="SAPBEXresItem 3 3 3 2 2" xfId="19831"/>
    <cellStyle name="SAPBEXresItem 3 3 3 3" xfId="19832"/>
    <cellStyle name="SAPBEXresItem 3 3 4" xfId="19833"/>
    <cellStyle name="SAPBEXresItem 3 3 4 2" xfId="19834"/>
    <cellStyle name="SAPBEXresItem 3 3 4 2 2" xfId="19835"/>
    <cellStyle name="SAPBEXresItem 3 3 4 3" xfId="19836"/>
    <cellStyle name="SAPBEXresItem 3 3 5" xfId="19837"/>
    <cellStyle name="SAPBEXresItem 3 3 5 2" xfId="19838"/>
    <cellStyle name="SAPBEXresItem 3 3 6" xfId="19839"/>
    <cellStyle name="SAPBEXresItem 3 4" xfId="19840"/>
    <cellStyle name="SAPBEXresItem 3 4 2" xfId="19841"/>
    <cellStyle name="SAPBEXresItem 3 4 2 2" xfId="19842"/>
    <cellStyle name="SAPBEXresItem 3 4 3" xfId="19843"/>
    <cellStyle name="SAPBEXresItem 3 5" xfId="19844"/>
    <cellStyle name="SAPBEXresItem 3 5 2" xfId="19845"/>
    <cellStyle name="SAPBEXresItem 3 5 2 2" xfId="19846"/>
    <cellStyle name="SAPBEXresItem 3 5 3" xfId="19847"/>
    <cellStyle name="SAPBEXresItem 3 6" xfId="19848"/>
    <cellStyle name="SAPBEXresItem 3 6 2" xfId="19849"/>
    <cellStyle name="SAPBEXresItem 3 6 2 2" xfId="19850"/>
    <cellStyle name="SAPBEXresItem 3 6 3" xfId="19851"/>
    <cellStyle name="SAPBEXresItem 3 7" xfId="19852"/>
    <cellStyle name="SAPBEXresItem 3 7 2" xfId="19853"/>
    <cellStyle name="SAPBEXresItem 3 8" xfId="19854"/>
    <cellStyle name="SAPBEXresItem 3_МАРТ" xfId="19855"/>
    <cellStyle name="SAPBEXresItem 4" xfId="19856"/>
    <cellStyle name="SAPBEXresItem 4 2" xfId="19857"/>
    <cellStyle name="SAPBEXresItem 4 2 2" xfId="19858"/>
    <cellStyle name="SAPBEXresItem 4 2 2 2" xfId="19859"/>
    <cellStyle name="SAPBEXresItem 4 2 2 2 2" xfId="19860"/>
    <cellStyle name="SAPBEXresItem 4 2 2 2 2 2" xfId="19861"/>
    <cellStyle name="SAPBEXresItem 4 2 2 2 3" xfId="19862"/>
    <cellStyle name="SAPBEXresItem 4 2 2 3" xfId="19863"/>
    <cellStyle name="SAPBEXresItem 4 2 2 3 2" xfId="19864"/>
    <cellStyle name="SAPBEXresItem 4 2 2 3 2 2" xfId="19865"/>
    <cellStyle name="SAPBEXresItem 4 2 2 3 3" xfId="19866"/>
    <cellStyle name="SAPBEXresItem 4 2 2 4" xfId="19867"/>
    <cellStyle name="SAPBEXresItem 4 2 2 4 2" xfId="19868"/>
    <cellStyle name="SAPBEXresItem 4 2 2 4 2 2" xfId="19869"/>
    <cellStyle name="SAPBEXresItem 4 2 2 4 3" xfId="19870"/>
    <cellStyle name="SAPBEXresItem 4 2 2 5" xfId="19871"/>
    <cellStyle name="SAPBEXresItem 4 2 2 5 2" xfId="19872"/>
    <cellStyle name="SAPBEXresItem 4 2 2 6" xfId="19873"/>
    <cellStyle name="SAPBEXresItem 4 2 3" xfId="19874"/>
    <cellStyle name="SAPBEXresItem 4 2 3 2" xfId="19875"/>
    <cellStyle name="SAPBEXresItem 4 2 3 2 2" xfId="19876"/>
    <cellStyle name="SAPBEXresItem 4 2 3 3" xfId="19877"/>
    <cellStyle name="SAPBEXresItem 4 2 4" xfId="19878"/>
    <cellStyle name="SAPBEXresItem 4 2 4 2" xfId="19879"/>
    <cellStyle name="SAPBEXresItem 4 2 4 2 2" xfId="19880"/>
    <cellStyle name="SAPBEXresItem 4 2 4 3" xfId="19881"/>
    <cellStyle name="SAPBEXresItem 4 2 5" xfId="19882"/>
    <cellStyle name="SAPBEXresItem 4 2 5 2" xfId="19883"/>
    <cellStyle name="SAPBEXresItem 4 2 6" xfId="19884"/>
    <cellStyle name="SAPBEXresItem 4 3" xfId="19885"/>
    <cellStyle name="SAPBEXresItem 4 3 2" xfId="19886"/>
    <cellStyle name="SAPBEXresItem 4 3 2 2" xfId="19887"/>
    <cellStyle name="SAPBEXresItem 4 3 2 2 2" xfId="19888"/>
    <cellStyle name="SAPBEXresItem 4 3 2 3" xfId="19889"/>
    <cellStyle name="SAPBEXresItem 4 3 3" xfId="19890"/>
    <cellStyle name="SAPBEXresItem 4 3 3 2" xfId="19891"/>
    <cellStyle name="SAPBEXresItem 4 3 3 2 2" xfId="19892"/>
    <cellStyle name="SAPBEXresItem 4 3 3 3" xfId="19893"/>
    <cellStyle name="SAPBEXresItem 4 3 4" xfId="19894"/>
    <cellStyle name="SAPBEXresItem 4 3 4 2" xfId="19895"/>
    <cellStyle name="SAPBEXresItem 4 3 4 2 2" xfId="19896"/>
    <cellStyle name="SAPBEXresItem 4 3 4 3" xfId="19897"/>
    <cellStyle name="SAPBEXresItem 4 3 5" xfId="19898"/>
    <cellStyle name="SAPBEXresItem 4 3 5 2" xfId="19899"/>
    <cellStyle name="SAPBEXresItem 4 3 6" xfId="19900"/>
    <cellStyle name="SAPBEXresItem 4 4" xfId="19901"/>
    <cellStyle name="SAPBEXresItem 4 4 2" xfId="19902"/>
    <cellStyle name="SAPBEXresItem 4 4 2 2" xfId="19903"/>
    <cellStyle name="SAPBEXresItem 4 4 3" xfId="19904"/>
    <cellStyle name="SAPBEXresItem 4 5" xfId="19905"/>
    <cellStyle name="SAPBEXresItem 4 5 2" xfId="19906"/>
    <cellStyle name="SAPBEXresItem 4 5 2 2" xfId="19907"/>
    <cellStyle name="SAPBEXresItem 4 5 3" xfId="19908"/>
    <cellStyle name="SAPBEXresItem 4 6" xfId="19909"/>
    <cellStyle name="SAPBEXresItem 4 6 2" xfId="19910"/>
    <cellStyle name="SAPBEXresItem 4 6 2 2" xfId="19911"/>
    <cellStyle name="SAPBEXresItem 4 6 3" xfId="19912"/>
    <cellStyle name="SAPBEXresItem 4 7" xfId="19913"/>
    <cellStyle name="SAPBEXresItem 4 7 2" xfId="19914"/>
    <cellStyle name="SAPBEXresItem 4 8" xfId="19915"/>
    <cellStyle name="SAPBEXresItem 5" xfId="19916"/>
    <cellStyle name="SAPBEXresItem 5 2" xfId="19917"/>
    <cellStyle name="SAPBEXresItem 5 2 2" xfId="19918"/>
    <cellStyle name="SAPBEXresItem 5 2 2 2" xfId="19919"/>
    <cellStyle name="SAPBEXresItem 5 2 2 2 2" xfId="19920"/>
    <cellStyle name="SAPBEXresItem 5 2 2 2 2 2" xfId="19921"/>
    <cellStyle name="SAPBEXresItem 5 2 2 2 3" xfId="19922"/>
    <cellStyle name="SAPBEXresItem 5 2 2 3" xfId="19923"/>
    <cellStyle name="SAPBEXresItem 5 2 2 3 2" xfId="19924"/>
    <cellStyle name="SAPBEXresItem 5 2 2 3 2 2" xfId="19925"/>
    <cellStyle name="SAPBEXresItem 5 2 2 3 3" xfId="19926"/>
    <cellStyle name="SAPBEXresItem 5 2 2 4" xfId="19927"/>
    <cellStyle name="SAPBEXresItem 5 2 2 4 2" xfId="19928"/>
    <cellStyle name="SAPBEXresItem 5 2 2 4 2 2" xfId="19929"/>
    <cellStyle name="SAPBEXresItem 5 2 2 4 3" xfId="19930"/>
    <cellStyle name="SAPBEXresItem 5 2 2 5" xfId="19931"/>
    <cellStyle name="SAPBEXresItem 5 2 2 5 2" xfId="19932"/>
    <cellStyle name="SAPBEXresItem 5 2 2 6" xfId="19933"/>
    <cellStyle name="SAPBEXresItem 5 2 3" xfId="19934"/>
    <cellStyle name="SAPBEXresItem 5 2 3 2" xfId="19935"/>
    <cellStyle name="SAPBEXresItem 5 2 3 2 2" xfId="19936"/>
    <cellStyle name="SAPBEXresItem 5 2 3 3" xfId="19937"/>
    <cellStyle name="SAPBEXresItem 5 2 4" xfId="19938"/>
    <cellStyle name="SAPBEXresItem 5 2 4 2" xfId="19939"/>
    <cellStyle name="SAPBEXresItem 5 2 4 2 2" xfId="19940"/>
    <cellStyle name="SAPBEXresItem 5 2 4 3" xfId="19941"/>
    <cellStyle name="SAPBEXresItem 5 2 5" xfId="19942"/>
    <cellStyle name="SAPBEXresItem 5 2 5 2" xfId="19943"/>
    <cellStyle name="SAPBEXresItem 5 2 6" xfId="19944"/>
    <cellStyle name="SAPBEXresItem 5 3" xfId="19945"/>
    <cellStyle name="SAPBEXresItem 5 3 2" xfId="19946"/>
    <cellStyle name="SAPBEXresItem 5 3 2 2" xfId="19947"/>
    <cellStyle name="SAPBEXresItem 5 3 2 2 2" xfId="19948"/>
    <cellStyle name="SAPBEXresItem 5 3 2 3" xfId="19949"/>
    <cellStyle name="SAPBEXresItem 5 3 3" xfId="19950"/>
    <cellStyle name="SAPBEXresItem 5 3 3 2" xfId="19951"/>
    <cellStyle name="SAPBEXresItem 5 3 3 2 2" xfId="19952"/>
    <cellStyle name="SAPBEXresItem 5 3 3 3" xfId="19953"/>
    <cellStyle name="SAPBEXresItem 5 3 4" xfId="19954"/>
    <cellStyle name="SAPBEXresItem 5 3 4 2" xfId="19955"/>
    <cellStyle name="SAPBEXresItem 5 3 4 2 2" xfId="19956"/>
    <cellStyle name="SAPBEXresItem 5 3 4 3" xfId="19957"/>
    <cellStyle name="SAPBEXresItem 5 3 5" xfId="19958"/>
    <cellStyle name="SAPBEXresItem 5 3 5 2" xfId="19959"/>
    <cellStyle name="SAPBEXresItem 5 3 6" xfId="19960"/>
    <cellStyle name="SAPBEXresItem 5 4" xfId="19961"/>
    <cellStyle name="SAPBEXresItem 5 4 2" xfId="19962"/>
    <cellStyle name="SAPBEXresItem 5 4 2 2" xfId="19963"/>
    <cellStyle name="SAPBEXresItem 5 4 3" xfId="19964"/>
    <cellStyle name="SAPBEXresItem 5 5" xfId="19965"/>
    <cellStyle name="SAPBEXresItem 5 5 2" xfId="19966"/>
    <cellStyle name="SAPBEXresItem 5 5 2 2" xfId="19967"/>
    <cellStyle name="SAPBEXresItem 5 5 3" xfId="19968"/>
    <cellStyle name="SAPBEXresItem 5 6" xfId="19969"/>
    <cellStyle name="SAPBEXresItem 5 6 2" xfId="19970"/>
    <cellStyle name="SAPBEXresItem 5 7" xfId="19971"/>
    <cellStyle name="SAPBEXresItem 6" xfId="19972"/>
    <cellStyle name="SAPBEXresItem 6 2" xfId="19973"/>
    <cellStyle name="SAPBEXresItem 6 2 2" xfId="19974"/>
    <cellStyle name="SAPBEXresItem 6 2 2 2" xfId="19975"/>
    <cellStyle name="SAPBEXresItem 6 2 2 2 2" xfId="19976"/>
    <cellStyle name="SAPBEXresItem 6 2 2 2 2 2" xfId="19977"/>
    <cellStyle name="SAPBEXresItem 6 2 2 2 3" xfId="19978"/>
    <cellStyle name="SAPBEXresItem 6 2 2 3" xfId="19979"/>
    <cellStyle name="SAPBEXresItem 6 2 2 3 2" xfId="19980"/>
    <cellStyle name="SAPBEXresItem 6 2 2 3 2 2" xfId="19981"/>
    <cellStyle name="SAPBEXresItem 6 2 2 3 3" xfId="19982"/>
    <cellStyle name="SAPBEXresItem 6 2 2 4" xfId="19983"/>
    <cellStyle name="SAPBEXresItem 6 2 2 4 2" xfId="19984"/>
    <cellStyle name="SAPBEXresItem 6 2 2 4 2 2" xfId="19985"/>
    <cellStyle name="SAPBEXresItem 6 2 2 4 3" xfId="19986"/>
    <cellStyle name="SAPBEXresItem 6 2 2 5" xfId="19987"/>
    <cellStyle name="SAPBEXresItem 6 2 2 5 2" xfId="19988"/>
    <cellStyle name="SAPBEXresItem 6 2 2 6" xfId="19989"/>
    <cellStyle name="SAPBEXresItem 6 2 3" xfId="19990"/>
    <cellStyle name="SAPBEXresItem 6 2 3 2" xfId="19991"/>
    <cellStyle name="SAPBEXresItem 6 2 3 2 2" xfId="19992"/>
    <cellStyle name="SAPBEXresItem 6 2 3 3" xfId="19993"/>
    <cellStyle name="SAPBEXresItem 6 2 4" xfId="19994"/>
    <cellStyle name="SAPBEXresItem 6 2 4 2" xfId="19995"/>
    <cellStyle name="SAPBEXresItem 6 2 4 2 2" xfId="19996"/>
    <cellStyle name="SAPBEXresItem 6 2 4 3" xfId="19997"/>
    <cellStyle name="SAPBEXresItem 6 2 5" xfId="19998"/>
    <cellStyle name="SAPBEXresItem 6 2 5 2" xfId="19999"/>
    <cellStyle name="SAPBEXresItem 6 2 6" xfId="20000"/>
    <cellStyle name="SAPBEXresItem 6 3" xfId="20001"/>
    <cellStyle name="SAPBEXresItem 6 3 2" xfId="20002"/>
    <cellStyle name="SAPBEXresItem 6 3 2 2" xfId="20003"/>
    <cellStyle name="SAPBEXresItem 6 3 2 2 2" xfId="20004"/>
    <cellStyle name="SAPBEXresItem 6 3 2 3" xfId="20005"/>
    <cellStyle name="SAPBEXresItem 6 3 3" xfId="20006"/>
    <cellStyle name="SAPBEXresItem 6 3 3 2" xfId="20007"/>
    <cellStyle name="SAPBEXresItem 6 3 3 2 2" xfId="20008"/>
    <cellStyle name="SAPBEXresItem 6 3 3 3" xfId="20009"/>
    <cellStyle name="SAPBEXresItem 6 3 4" xfId="20010"/>
    <cellStyle name="SAPBEXresItem 6 3 4 2" xfId="20011"/>
    <cellStyle name="SAPBEXresItem 6 3 4 2 2" xfId="20012"/>
    <cellStyle name="SAPBEXresItem 6 3 4 3" xfId="20013"/>
    <cellStyle name="SAPBEXresItem 6 3 5" xfId="20014"/>
    <cellStyle name="SAPBEXresItem 6 3 5 2" xfId="20015"/>
    <cellStyle name="SAPBEXresItem 6 3 6" xfId="20016"/>
    <cellStyle name="SAPBEXresItem 6 4" xfId="20017"/>
    <cellStyle name="SAPBEXresItem 6 4 2" xfId="20018"/>
    <cellStyle name="SAPBEXresItem 6 4 2 2" xfId="20019"/>
    <cellStyle name="SAPBEXresItem 6 4 3" xfId="20020"/>
    <cellStyle name="SAPBEXresItem 6 5" xfId="20021"/>
    <cellStyle name="SAPBEXresItem 6 5 2" xfId="20022"/>
    <cellStyle name="SAPBEXresItem 6 5 2 2" xfId="20023"/>
    <cellStyle name="SAPBEXresItem 6 5 3" xfId="20024"/>
    <cellStyle name="SAPBEXresItem 6 6" xfId="20025"/>
    <cellStyle name="SAPBEXresItem 6 6 2" xfId="20026"/>
    <cellStyle name="SAPBEXresItem 6 7" xfId="20027"/>
    <cellStyle name="SAPBEXresItem 7" xfId="20028"/>
    <cellStyle name="SAPBEXresItem 7 2" xfId="20029"/>
    <cellStyle name="SAPBEXresItem 7 2 2" xfId="20030"/>
    <cellStyle name="SAPBEXresItem 7 2 2 2" xfId="20031"/>
    <cellStyle name="SAPBEXresItem 7 2 2 2 2" xfId="20032"/>
    <cellStyle name="SAPBEXresItem 7 2 2 2 2 2" xfId="20033"/>
    <cellStyle name="SAPBEXresItem 7 2 2 2 3" xfId="20034"/>
    <cellStyle name="SAPBEXresItem 7 2 2 3" xfId="20035"/>
    <cellStyle name="SAPBEXresItem 7 2 2 3 2" xfId="20036"/>
    <cellStyle name="SAPBEXresItem 7 2 2 3 2 2" xfId="20037"/>
    <cellStyle name="SAPBEXresItem 7 2 2 3 3" xfId="20038"/>
    <cellStyle name="SAPBEXresItem 7 2 2 4" xfId="20039"/>
    <cellStyle name="SAPBEXresItem 7 2 2 4 2" xfId="20040"/>
    <cellStyle name="SAPBEXresItem 7 2 2 4 2 2" xfId="20041"/>
    <cellStyle name="SAPBEXresItem 7 2 2 4 3" xfId="20042"/>
    <cellStyle name="SAPBEXresItem 7 2 2 5" xfId="20043"/>
    <cellStyle name="SAPBEXresItem 7 2 2 5 2" xfId="20044"/>
    <cellStyle name="SAPBEXresItem 7 2 2 6" xfId="20045"/>
    <cellStyle name="SAPBEXresItem 7 2 3" xfId="20046"/>
    <cellStyle name="SAPBEXresItem 7 2 3 2" xfId="20047"/>
    <cellStyle name="SAPBEXresItem 7 2 3 2 2" xfId="20048"/>
    <cellStyle name="SAPBEXresItem 7 2 3 3" xfId="20049"/>
    <cellStyle name="SAPBEXresItem 7 2 4" xfId="20050"/>
    <cellStyle name="SAPBEXresItem 7 2 4 2" xfId="20051"/>
    <cellStyle name="SAPBEXresItem 7 2 4 2 2" xfId="20052"/>
    <cellStyle name="SAPBEXresItem 7 2 4 3" xfId="20053"/>
    <cellStyle name="SAPBEXresItem 7 2 5" xfId="20054"/>
    <cellStyle name="SAPBEXresItem 7 2 5 2" xfId="20055"/>
    <cellStyle name="SAPBEXresItem 7 2 6" xfId="20056"/>
    <cellStyle name="SAPBEXresItem 7 3" xfId="20057"/>
    <cellStyle name="SAPBEXresItem 7 3 2" xfId="20058"/>
    <cellStyle name="SAPBEXresItem 7 3 2 2" xfId="20059"/>
    <cellStyle name="SAPBEXresItem 7 3 2 2 2" xfId="20060"/>
    <cellStyle name="SAPBEXresItem 7 3 2 3" xfId="20061"/>
    <cellStyle name="SAPBEXresItem 7 3 3" xfId="20062"/>
    <cellStyle name="SAPBEXresItem 7 3 3 2" xfId="20063"/>
    <cellStyle name="SAPBEXresItem 7 3 3 2 2" xfId="20064"/>
    <cellStyle name="SAPBEXresItem 7 3 3 3" xfId="20065"/>
    <cellStyle name="SAPBEXresItem 7 3 4" xfId="20066"/>
    <cellStyle name="SAPBEXresItem 7 3 4 2" xfId="20067"/>
    <cellStyle name="SAPBEXresItem 7 3 4 2 2" xfId="20068"/>
    <cellStyle name="SAPBEXresItem 7 3 4 3" xfId="20069"/>
    <cellStyle name="SAPBEXresItem 7 3 5" xfId="20070"/>
    <cellStyle name="SAPBEXresItem 7 3 5 2" xfId="20071"/>
    <cellStyle name="SAPBEXresItem 7 3 6" xfId="20072"/>
    <cellStyle name="SAPBEXresItem 7 4" xfId="20073"/>
    <cellStyle name="SAPBEXresItem 7 4 2" xfId="20074"/>
    <cellStyle name="SAPBEXresItem 7 4 2 2" xfId="20075"/>
    <cellStyle name="SAPBEXresItem 7 4 3" xfId="20076"/>
    <cellStyle name="SAPBEXresItem 7 5" xfId="20077"/>
    <cellStyle name="SAPBEXresItem 7 5 2" xfId="20078"/>
    <cellStyle name="SAPBEXresItem 7 5 2 2" xfId="20079"/>
    <cellStyle name="SAPBEXresItem 7 5 3" xfId="20080"/>
    <cellStyle name="SAPBEXresItem 7 6" xfId="20081"/>
    <cellStyle name="SAPBEXresItem 7 6 2" xfId="20082"/>
    <cellStyle name="SAPBEXresItem 7 7" xfId="20083"/>
    <cellStyle name="SAPBEXresItem 8" xfId="20084"/>
    <cellStyle name="SAPBEXresItem 8 2" xfId="20085"/>
    <cellStyle name="SAPBEXresItem 8 2 2" xfId="20086"/>
    <cellStyle name="SAPBEXresItem 8 2 2 2" xfId="20087"/>
    <cellStyle name="SAPBEXresItem 8 2 3" xfId="20088"/>
    <cellStyle name="SAPBEXresItem 8 3" xfId="20089"/>
    <cellStyle name="SAPBEXresItem 8 3 2" xfId="20090"/>
    <cellStyle name="SAPBEXresItem 8 3 2 2" xfId="20091"/>
    <cellStyle name="SAPBEXresItem 8 3 3" xfId="20092"/>
    <cellStyle name="SAPBEXresItem 8 4" xfId="20093"/>
    <cellStyle name="SAPBEXresItem 8 4 2" xfId="20094"/>
    <cellStyle name="SAPBEXresItem 8 4 2 2" xfId="20095"/>
    <cellStyle name="SAPBEXresItem 8 4 3" xfId="20096"/>
    <cellStyle name="SAPBEXresItem 8 5" xfId="20097"/>
    <cellStyle name="SAPBEXresItem 8 5 2" xfId="20098"/>
    <cellStyle name="SAPBEXresItem 8 6" xfId="20099"/>
    <cellStyle name="SAPBEXresItem 9" xfId="20100"/>
    <cellStyle name="SAPBEXresItem 9 2" xfId="20101"/>
    <cellStyle name="SAPBEXresItem 9 2 2" xfId="20102"/>
    <cellStyle name="SAPBEXresItem 9 2 2 2" xfId="20103"/>
    <cellStyle name="SAPBEXresItem 9 2 3" xfId="20104"/>
    <cellStyle name="SAPBEXresItem 9 3" xfId="20105"/>
    <cellStyle name="SAPBEXresItem 9 3 2" xfId="20106"/>
    <cellStyle name="SAPBEXresItem 9 3 2 2" xfId="20107"/>
    <cellStyle name="SAPBEXresItem 9 3 3" xfId="20108"/>
    <cellStyle name="SAPBEXresItem 9 4" xfId="20109"/>
    <cellStyle name="SAPBEXresItem 9 4 2" xfId="20110"/>
    <cellStyle name="SAPBEXresItem 9 4 2 2" xfId="20111"/>
    <cellStyle name="SAPBEXresItem 9 4 3" xfId="20112"/>
    <cellStyle name="SAPBEXresItem 9 5" xfId="20113"/>
    <cellStyle name="SAPBEXresItem 9 5 2" xfId="20114"/>
    <cellStyle name="SAPBEXresItem 9 6" xfId="20115"/>
    <cellStyle name="SAPBEXresItem_Лист1" xfId="20116"/>
    <cellStyle name="SAPBEXresItemX" xfId="20117"/>
    <cellStyle name="SAPBEXresItemX 10" xfId="20118"/>
    <cellStyle name="SAPBEXresItemX 10 2" xfId="20119"/>
    <cellStyle name="SAPBEXresItemX 10 2 2" xfId="20120"/>
    <cellStyle name="SAPBEXresItemX 10 2 2 2" xfId="20121"/>
    <cellStyle name="SAPBEXresItemX 10 2 3" xfId="20122"/>
    <cellStyle name="SAPBEXresItemX 10 3" xfId="20123"/>
    <cellStyle name="SAPBEXresItemX 10 3 2" xfId="20124"/>
    <cellStyle name="SAPBEXresItemX 10 3 2 2" xfId="20125"/>
    <cellStyle name="SAPBEXresItemX 10 3 3" xfId="20126"/>
    <cellStyle name="SAPBEXresItemX 10 4" xfId="20127"/>
    <cellStyle name="SAPBEXresItemX 10 4 2" xfId="20128"/>
    <cellStyle name="SAPBEXresItemX 10 4 2 2" xfId="20129"/>
    <cellStyle name="SAPBEXresItemX 10 4 3" xfId="20130"/>
    <cellStyle name="SAPBEXresItemX 10 5" xfId="20131"/>
    <cellStyle name="SAPBEXresItemX 10 5 2" xfId="20132"/>
    <cellStyle name="SAPBEXresItemX 10 6" xfId="20133"/>
    <cellStyle name="SAPBEXresItemX 11" xfId="20134"/>
    <cellStyle name="SAPBEXresItemX 11 2" xfId="20135"/>
    <cellStyle name="SAPBEXresItemX 11 2 2" xfId="20136"/>
    <cellStyle name="SAPBEXresItemX 11 3" xfId="20137"/>
    <cellStyle name="SAPBEXresItemX 12" xfId="20138"/>
    <cellStyle name="SAPBEXresItemX 12 2" xfId="20139"/>
    <cellStyle name="SAPBEXresItemX 12 2 2" xfId="20140"/>
    <cellStyle name="SAPBEXresItemX 12 3" xfId="20141"/>
    <cellStyle name="SAPBEXresItemX 13" xfId="20142"/>
    <cellStyle name="SAPBEXresItemX 13 2" xfId="20143"/>
    <cellStyle name="SAPBEXresItemX 13 2 2" xfId="20144"/>
    <cellStyle name="SAPBEXresItemX 13 3" xfId="20145"/>
    <cellStyle name="SAPBEXresItemX 14" xfId="20146"/>
    <cellStyle name="SAPBEXresItemX 14 2" xfId="20147"/>
    <cellStyle name="SAPBEXresItemX 14 2 2" xfId="20148"/>
    <cellStyle name="SAPBEXresItemX 14 3" xfId="20149"/>
    <cellStyle name="SAPBEXresItemX 15" xfId="20150"/>
    <cellStyle name="SAPBEXresItemX 15 2" xfId="20151"/>
    <cellStyle name="SAPBEXresItemX 16" xfId="20152"/>
    <cellStyle name="SAPBEXresItemX 2" xfId="20153"/>
    <cellStyle name="SAPBEXresItemX 2 2" xfId="20154"/>
    <cellStyle name="SAPBEXresItemX 2 2 2" xfId="20155"/>
    <cellStyle name="SAPBEXresItemX 2 2 2 2" xfId="20156"/>
    <cellStyle name="SAPBEXresItemX 2 2 2 2 2" xfId="20157"/>
    <cellStyle name="SAPBEXresItemX 2 2 2 2 2 2" xfId="20158"/>
    <cellStyle name="SAPBEXresItemX 2 2 2 2 2 2 2" xfId="20159"/>
    <cellStyle name="SAPBEXresItemX 2 2 2 2 2 3" xfId="20160"/>
    <cellStyle name="SAPBEXresItemX 2 2 2 2 3" xfId="20161"/>
    <cellStyle name="SAPBEXresItemX 2 2 2 2 3 2" xfId="20162"/>
    <cellStyle name="SAPBEXresItemX 2 2 2 2 3 2 2" xfId="20163"/>
    <cellStyle name="SAPBEXresItemX 2 2 2 2 3 3" xfId="20164"/>
    <cellStyle name="SAPBEXresItemX 2 2 2 2 4" xfId="20165"/>
    <cellStyle name="SAPBEXresItemX 2 2 2 2 4 2" xfId="20166"/>
    <cellStyle name="SAPBEXresItemX 2 2 2 2 4 2 2" xfId="20167"/>
    <cellStyle name="SAPBEXresItemX 2 2 2 2 4 3" xfId="20168"/>
    <cellStyle name="SAPBEXresItemX 2 2 2 2 5" xfId="20169"/>
    <cellStyle name="SAPBEXresItemX 2 2 2 2 5 2" xfId="20170"/>
    <cellStyle name="SAPBEXresItemX 2 2 2 2 6" xfId="20171"/>
    <cellStyle name="SAPBEXresItemX 2 2 2 3" xfId="20172"/>
    <cellStyle name="SAPBEXresItemX 2 2 2 3 2" xfId="20173"/>
    <cellStyle name="SAPBEXresItemX 2 2 2 3 2 2" xfId="20174"/>
    <cellStyle name="SAPBEXresItemX 2 2 2 3 3" xfId="20175"/>
    <cellStyle name="SAPBEXresItemX 2 2 2 4" xfId="20176"/>
    <cellStyle name="SAPBEXresItemX 2 2 2 4 2" xfId="20177"/>
    <cellStyle name="SAPBEXresItemX 2 2 2 4 2 2" xfId="20178"/>
    <cellStyle name="SAPBEXresItemX 2 2 2 4 3" xfId="20179"/>
    <cellStyle name="SAPBEXresItemX 2 2 2 5" xfId="20180"/>
    <cellStyle name="SAPBEXresItemX 2 2 2 5 2" xfId="20181"/>
    <cellStyle name="SAPBEXresItemX 2 2 2 6" xfId="20182"/>
    <cellStyle name="SAPBEXresItemX 2 2 3" xfId="20183"/>
    <cellStyle name="SAPBEXresItemX 2 2 3 2" xfId="20184"/>
    <cellStyle name="SAPBEXresItemX 2 2 3 2 2" xfId="20185"/>
    <cellStyle name="SAPBEXresItemX 2 2 3 2 2 2" xfId="20186"/>
    <cellStyle name="SAPBEXresItemX 2 2 3 2 3" xfId="20187"/>
    <cellStyle name="SAPBEXresItemX 2 2 3 3" xfId="20188"/>
    <cellStyle name="SAPBEXresItemX 2 2 3 3 2" xfId="20189"/>
    <cellStyle name="SAPBEXresItemX 2 2 3 3 2 2" xfId="20190"/>
    <cellStyle name="SAPBEXresItemX 2 2 3 3 3" xfId="20191"/>
    <cellStyle name="SAPBEXresItemX 2 2 3 4" xfId="20192"/>
    <cellStyle name="SAPBEXresItemX 2 2 3 4 2" xfId="20193"/>
    <cellStyle name="SAPBEXresItemX 2 2 3 4 2 2" xfId="20194"/>
    <cellStyle name="SAPBEXresItemX 2 2 3 4 3" xfId="20195"/>
    <cellStyle name="SAPBEXresItemX 2 2 3 5" xfId="20196"/>
    <cellStyle name="SAPBEXresItemX 2 2 3 5 2" xfId="20197"/>
    <cellStyle name="SAPBEXresItemX 2 2 3 6" xfId="20198"/>
    <cellStyle name="SAPBEXresItemX 2 2 4" xfId="20199"/>
    <cellStyle name="SAPBEXresItemX 2 2 4 2" xfId="20200"/>
    <cellStyle name="SAPBEXresItemX 2 2 4 2 2" xfId="20201"/>
    <cellStyle name="SAPBEXresItemX 2 2 4 3" xfId="20202"/>
    <cellStyle name="SAPBEXresItemX 2 2 5" xfId="20203"/>
    <cellStyle name="SAPBEXresItemX 2 2 5 2" xfId="20204"/>
    <cellStyle name="SAPBEXresItemX 2 2 5 2 2" xfId="20205"/>
    <cellStyle name="SAPBEXresItemX 2 2 5 3" xfId="20206"/>
    <cellStyle name="SAPBEXresItemX 2 2 6" xfId="20207"/>
    <cellStyle name="SAPBEXresItemX 2 2 6 2" xfId="20208"/>
    <cellStyle name="SAPBEXresItemX 2 2 7" xfId="20209"/>
    <cellStyle name="SAPBEXresItemX 2 3" xfId="20210"/>
    <cellStyle name="SAPBEXresItemX 2 3 2" xfId="20211"/>
    <cellStyle name="SAPBEXresItemX 2 3 2 2" xfId="20212"/>
    <cellStyle name="SAPBEXresItemX 2 3 2 2 2" xfId="20213"/>
    <cellStyle name="SAPBEXresItemX 2 3 2 2 2 2" xfId="20214"/>
    <cellStyle name="SAPBEXresItemX 2 3 2 2 2 2 2" xfId="20215"/>
    <cellStyle name="SAPBEXresItemX 2 3 2 2 2 3" xfId="20216"/>
    <cellStyle name="SAPBEXresItemX 2 3 2 2 3" xfId="20217"/>
    <cellStyle name="SAPBEXresItemX 2 3 2 2 3 2" xfId="20218"/>
    <cellStyle name="SAPBEXresItemX 2 3 2 2 3 2 2" xfId="20219"/>
    <cellStyle name="SAPBEXresItemX 2 3 2 2 3 3" xfId="20220"/>
    <cellStyle name="SAPBEXresItemX 2 3 2 2 4" xfId="20221"/>
    <cellStyle name="SAPBEXresItemX 2 3 2 2 4 2" xfId="20222"/>
    <cellStyle name="SAPBEXresItemX 2 3 2 2 4 2 2" xfId="20223"/>
    <cellStyle name="SAPBEXresItemX 2 3 2 2 4 3" xfId="20224"/>
    <cellStyle name="SAPBEXresItemX 2 3 2 2 5" xfId="20225"/>
    <cellStyle name="SAPBEXresItemX 2 3 2 2 5 2" xfId="20226"/>
    <cellStyle name="SAPBEXresItemX 2 3 2 2 6" xfId="20227"/>
    <cellStyle name="SAPBEXresItemX 2 3 2 3" xfId="20228"/>
    <cellStyle name="SAPBEXresItemX 2 3 2 3 2" xfId="20229"/>
    <cellStyle name="SAPBEXresItemX 2 3 2 3 2 2" xfId="20230"/>
    <cellStyle name="SAPBEXresItemX 2 3 2 3 3" xfId="20231"/>
    <cellStyle name="SAPBEXresItemX 2 3 2 4" xfId="20232"/>
    <cellStyle name="SAPBEXresItemX 2 3 2 4 2" xfId="20233"/>
    <cellStyle name="SAPBEXresItemX 2 3 2 4 2 2" xfId="20234"/>
    <cellStyle name="SAPBEXresItemX 2 3 2 4 3" xfId="20235"/>
    <cellStyle name="SAPBEXresItemX 2 3 2 5" xfId="20236"/>
    <cellStyle name="SAPBEXresItemX 2 3 2 5 2" xfId="20237"/>
    <cellStyle name="SAPBEXresItemX 2 3 2 6" xfId="20238"/>
    <cellStyle name="SAPBEXresItemX 2 3 3" xfId="20239"/>
    <cellStyle name="SAPBEXresItemX 2 3 3 2" xfId="20240"/>
    <cellStyle name="SAPBEXresItemX 2 3 3 2 2" xfId="20241"/>
    <cellStyle name="SAPBEXresItemX 2 3 3 2 2 2" xfId="20242"/>
    <cellStyle name="SAPBEXresItemX 2 3 3 2 3" xfId="20243"/>
    <cellStyle name="SAPBEXresItemX 2 3 3 3" xfId="20244"/>
    <cellStyle name="SAPBEXresItemX 2 3 3 3 2" xfId="20245"/>
    <cellStyle name="SAPBEXresItemX 2 3 3 3 2 2" xfId="20246"/>
    <cellStyle name="SAPBEXresItemX 2 3 3 3 3" xfId="20247"/>
    <cellStyle name="SAPBEXresItemX 2 3 3 4" xfId="20248"/>
    <cellStyle name="SAPBEXresItemX 2 3 3 4 2" xfId="20249"/>
    <cellStyle name="SAPBEXresItemX 2 3 3 4 2 2" xfId="20250"/>
    <cellStyle name="SAPBEXresItemX 2 3 3 4 3" xfId="20251"/>
    <cellStyle name="SAPBEXresItemX 2 3 3 5" xfId="20252"/>
    <cellStyle name="SAPBEXresItemX 2 3 3 5 2" xfId="20253"/>
    <cellStyle name="SAPBEXresItemX 2 3 3 6" xfId="20254"/>
    <cellStyle name="SAPBEXresItemX 2 3 4" xfId="20255"/>
    <cellStyle name="SAPBEXresItemX 2 3 4 2" xfId="20256"/>
    <cellStyle name="SAPBEXresItemX 2 3 4 2 2" xfId="20257"/>
    <cellStyle name="SAPBEXresItemX 2 3 4 3" xfId="20258"/>
    <cellStyle name="SAPBEXresItemX 2 3 5" xfId="20259"/>
    <cellStyle name="SAPBEXresItemX 2 3 5 2" xfId="20260"/>
    <cellStyle name="SAPBEXresItemX 2 3 5 2 2" xfId="20261"/>
    <cellStyle name="SAPBEXresItemX 2 3 5 3" xfId="20262"/>
    <cellStyle name="SAPBEXresItemX 2 3 6" xfId="20263"/>
    <cellStyle name="SAPBEXresItemX 2 3 6 2" xfId="20264"/>
    <cellStyle name="SAPBEXresItemX 2 3 7" xfId="20265"/>
    <cellStyle name="SAPBEXresItemX 2 4" xfId="20266"/>
    <cellStyle name="SAPBEXresItemX 2 4 2" xfId="20267"/>
    <cellStyle name="SAPBEXresItemX 2 4 2 2" xfId="20268"/>
    <cellStyle name="SAPBEXresItemX 2 4 2 2 2" xfId="20269"/>
    <cellStyle name="SAPBEXresItemX 2 4 2 3" xfId="20270"/>
    <cellStyle name="SAPBEXresItemX 2 4 3" xfId="20271"/>
    <cellStyle name="SAPBEXresItemX 2 4 3 2" xfId="20272"/>
    <cellStyle name="SAPBEXresItemX 2 4 3 2 2" xfId="20273"/>
    <cellStyle name="SAPBEXresItemX 2 4 3 3" xfId="20274"/>
    <cellStyle name="SAPBEXresItemX 2 4 4" xfId="20275"/>
    <cellStyle name="SAPBEXresItemX 2 4 4 2" xfId="20276"/>
    <cellStyle name="SAPBEXresItemX 2 4 4 2 2" xfId="20277"/>
    <cellStyle name="SAPBEXresItemX 2 4 4 3" xfId="20278"/>
    <cellStyle name="SAPBEXresItemX 2 4 5" xfId="20279"/>
    <cellStyle name="SAPBEXresItemX 2 4 5 2" xfId="20280"/>
    <cellStyle name="SAPBEXresItemX 2 4 6" xfId="20281"/>
    <cellStyle name="SAPBEXresItemX 2 5" xfId="20282"/>
    <cellStyle name="SAPBEXresItemX 2 5 2" xfId="20283"/>
    <cellStyle name="SAPBEXresItemX 2 5 2 2" xfId="20284"/>
    <cellStyle name="SAPBEXresItemX 2 5 3" xfId="20285"/>
    <cellStyle name="SAPBEXresItemX 2 6" xfId="20286"/>
    <cellStyle name="SAPBEXresItemX 2 6 2" xfId="20287"/>
    <cellStyle name="SAPBEXresItemX 2 6 2 2" xfId="20288"/>
    <cellStyle name="SAPBEXresItemX 2 6 3" xfId="20289"/>
    <cellStyle name="SAPBEXresItemX 2 7" xfId="20290"/>
    <cellStyle name="SAPBEXresItemX 2 7 2" xfId="20291"/>
    <cellStyle name="SAPBEXresItemX 2 7 2 2" xfId="20292"/>
    <cellStyle name="SAPBEXresItemX 2 7 3" xfId="20293"/>
    <cellStyle name="SAPBEXresItemX 2 8" xfId="20294"/>
    <cellStyle name="SAPBEXresItemX 2 8 2" xfId="20295"/>
    <cellStyle name="SAPBEXresItemX 2 9" xfId="20296"/>
    <cellStyle name="SAPBEXresItemX 2_МАРТ" xfId="20297"/>
    <cellStyle name="SAPBEXresItemX 3" xfId="20298"/>
    <cellStyle name="SAPBEXresItemX 3 2" xfId="20299"/>
    <cellStyle name="SAPBEXresItemX 3 2 2" xfId="20300"/>
    <cellStyle name="SAPBEXresItemX 3 2 2 2" xfId="20301"/>
    <cellStyle name="SAPBEXresItemX 3 2 2 2 2" xfId="20302"/>
    <cellStyle name="SAPBEXresItemX 3 2 2 2 2 2" xfId="20303"/>
    <cellStyle name="SAPBEXresItemX 3 2 2 2 2 2 2" xfId="20304"/>
    <cellStyle name="SAPBEXresItemX 3 2 2 2 2 3" xfId="20305"/>
    <cellStyle name="SAPBEXresItemX 3 2 2 2 3" xfId="20306"/>
    <cellStyle name="SAPBEXresItemX 3 2 2 2 3 2" xfId="20307"/>
    <cellStyle name="SAPBEXresItemX 3 2 2 2 3 2 2" xfId="20308"/>
    <cellStyle name="SAPBEXresItemX 3 2 2 2 3 3" xfId="20309"/>
    <cellStyle name="SAPBEXresItemX 3 2 2 2 4" xfId="20310"/>
    <cellStyle name="SAPBEXresItemX 3 2 2 2 4 2" xfId="20311"/>
    <cellStyle name="SAPBEXresItemX 3 2 2 2 4 2 2" xfId="20312"/>
    <cellStyle name="SAPBEXresItemX 3 2 2 2 4 3" xfId="20313"/>
    <cellStyle name="SAPBEXresItemX 3 2 2 2 5" xfId="20314"/>
    <cellStyle name="SAPBEXresItemX 3 2 2 2 5 2" xfId="20315"/>
    <cellStyle name="SAPBEXresItemX 3 2 2 2 6" xfId="20316"/>
    <cellStyle name="SAPBEXresItemX 3 2 2 3" xfId="20317"/>
    <cellStyle name="SAPBEXresItemX 3 2 2 3 2" xfId="20318"/>
    <cellStyle name="SAPBEXresItemX 3 2 2 3 2 2" xfId="20319"/>
    <cellStyle name="SAPBEXresItemX 3 2 2 3 3" xfId="20320"/>
    <cellStyle name="SAPBEXresItemX 3 2 2 4" xfId="20321"/>
    <cellStyle name="SAPBEXresItemX 3 2 2 4 2" xfId="20322"/>
    <cellStyle name="SAPBEXresItemX 3 2 2 4 2 2" xfId="20323"/>
    <cellStyle name="SAPBEXresItemX 3 2 2 4 3" xfId="20324"/>
    <cellStyle name="SAPBEXresItemX 3 2 2 5" xfId="20325"/>
    <cellStyle name="SAPBEXresItemX 3 2 2 5 2" xfId="20326"/>
    <cellStyle name="SAPBEXresItemX 3 2 2 6" xfId="20327"/>
    <cellStyle name="SAPBEXresItemX 3 2 3" xfId="20328"/>
    <cellStyle name="SAPBEXresItemX 3 2 3 2" xfId="20329"/>
    <cellStyle name="SAPBEXresItemX 3 2 3 2 2" xfId="20330"/>
    <cellStyle name="SAPBEXresItemX 3 2 3 2 2 2" xfId="20331"/>
    <cellStyle name="SAPBEXresItemX 3 2 3 2 3" xfId="20332"/>
    <cellStyle name="SAPBEXresItemX 3 2 3 3" xfId="20333"/>
    <cellStyle name="SAPBEXresItemX 3 2 3 3 2" xfId="20334"/>
    <cellStyle name="SAPBEXresItemX 3 2 3 3 2 2" xfId="20335"/>
    <cellStyle name="SAPBEXresItemX 3 2 3 3 3" xfId="20336"/>
    <cellStyle name="SAPBEXresItemX 3 2 3 4" xfId="20337"/>
    <cellStyle name="SAPBEXresItemX 3 2 3 4 2" xfId="20338"/>
    <cellStyle name="SAPBEXresItemX 3 2 3 4 2 2" xfId="20339"/>
    <cellStyle name="SAPBEXresItemX 3 2 3 4 3" xfId="20340"/>
    <cellStyle name="SAPBEXresItemX 3 2 3 5" xfId="20341"/>
    <cellStyle name="SAPBEXresItemX 3 2 3 5 2" xfId="20342"/>
    <cellStyle name="SAPBEXresItemX 3 2 3 6" xfId="20343"/>
    <cellStyle name="SAPBEXresItemX 3 2 4" xfId="20344"/>
    <cellStyle name="SAPBEXresItemX 3 2 4 2" xfId="20345"/>
    <cellStyle name="SAPBEXresItemX 3 2 4 2 2" xfId="20346"/>
    <cellStyle name="SAPBEXresItemX 3 2 4 3" xfId="20347"/>
    <cellStyle name="SAPBEXresItemX 3 2 5" xfId="20348"/>
    <cellStyle name="SAPBEXresItemX 3 2 5 2" xfId="20349"/>
    <cellStyle name="SAPBEXresItemX 3 2 5 2 2" xfId="20350"/>
    <cellStyle name="SAPBEXresItemX 3 2 5 3" xfId="20351"/>
    <cellStyle name="SAPBEXresItemX 3 2 6" xfId="20352"/>
    <cellStyle name="SAPBEXresItemX 3 2 6 2" xfId="20353"/>
    <cellStyle name="SAPBEXresItemX 3 2 7" xfId="20354"/>
    <cellStyle name="SAPBEXresItemX 3 3" xfId="20355"/>
    <cellStyle name="SAPBEXresItemX 3 3 2" xfId="20356"/>
    <cellStyle name="SAPBEXresItemX 3 3 2 2" xfId="20357"/>
    <cellStyle name="SAPBEXresItemX 3 3 2 2 2" xfId="20358"/>
    <cellStyle name="SAPBEXresItemX 3 3 2 3" xfId="20359"/>
    <cellStyle name="SAPBEXresItemX 3 3 3" xfId="20360"/>
    <cellStyle name="SAPBEXresItemX 3 3 3 2" xfId="20361"/>
    <cellStyle name="SAPBEXresItemX 3 3 3 2 2" xfId="20362"/>
    <cellStyle name="SAPBEXresItemX 3 3 3 3" xfId="20363"/>
    <cellStyle name="SAPBEXresItemX 3 3 4" xfId="20364"/>
    <cellStyle name="SAPBEXresItemX 3 3 4 2" xfId="20365"/>
    <cellStyle name="SAPBEXresItemX 3 3 4 2 2" xfId="20366"/>
    <cellStyle name="SAPBEXresItemX 3 3 4 3" xfId="20367"/>
    <cellStyle name="SAPBEXresItemX 3 3 5" xfId="20368"/>
    <cellStyle name="SAPBEXresItemX 3 3 5 2" xfId="20369"/>
    <cellStyle name="SAPBEXresItemX 3 3 6" xfId="20370"/>
    <cellStyle name="SAPBEXresItemX 3 4" xfId="20371"/>
    <cellStyle name="SAPBEXresItemX 3 4 2" xfId="20372"/>
    <cellStyle name="SAPBEXresItemX 3 4 2 2" xfId="20373"/>
    <cellStyle name="SAPBEXresItemX 3 4 3" xfId="20374"/>
    <cellStyle name="SAPBEXresItemX 3 5" xfId="20375"/>
    <cellStyle name="SAPBEXresItemX 3 5 2" xfId="20376"/>
    <cellStyle name="SAPBEXresItemX 3 5 2 2" xfId="20377"/>
    <cellStyle name="SAPBEXresItemX 3 5 3" xfId="20378"/>
    <cellStyle name="SAPBEXresItemX 3 6" xfId="20379"/>
    <cellStyle name="SAPBEXresItemX 3 6 2" xfId="20380"/>
    <cellStyle name="SAPBEXresItemX 3 6 2 2" xfId="20381"/>
    <cellStyle name="SAPBEXresItemX 3 6 3" xfId="20382"/>
    <cellStyle name="SAPBEXresItemX 3 7" xfId="20383"/>
    <cellStyle name="SAPBEXresItemX 3 7 2" xfId="20384"/>
    <cellStyle name="SAPBEXresItemX 3 8" xfId="20385"/>
    <cellStyle name="SAPBEXresItemX 3_МАРТ" xfId="20386"/>
    <cellStyle name="SAPBEXresItemX 4" xfId="20387"/>
    <cellStyle name="SAPBEXresItemX 4 2" xfId="20388"/>
    <cellStyle name="SAPBEXresItemX 4 2 2" xfId="20389"/>
    <cellStyle name="SAPBEXresItemX 4 2 2 2" xfId="20390"/>
    <cellStyle name="SAPBEXresItemX 4 2 2 2 2" xfId="20391"/>
    <cellStyle name="SAPBEXresItemX 4 2 2 2 2 2" xfId="20392"/>
    <cellStyle name="SAPBEXresItemX 4 2 2 2 3" xfId="20393"/>
    <cellStyle name="SAPBEXresItemX 4 2 2 3" xfId="20394"/>
    <cellStyle name="SAPBEXresItemX 4 2 2 3 2" xfId="20395"/>
    <cellStyle name="SAPBEXresItemX 4 2 2 3 2 2" xfId="20396"/>
    <cellStyle name="SAPBEXresItemX 4 2 2 3 3" xfId="20397"/>
    <cellStyle name="SAPBEXresItemX 4 2 2 4" xfId="20398"/>
    <cellStyle name="SAPBEXresItemX 4 2 2 4 2" xfId="20399"/>
    <cellStyle name="SAPBEXresItemX 4 2 2 4 2 2" xfId="20400"/>
    <cellStyle name="SAPBEXresItemX 4 2 2 4 3" xfId="20401"/>
    <cellStyle name="SAPBEXresItemX 4 2 2 5" xfId="20402"/>
    <cellStyle name="SAPBEXresItemX 4 2 2 5 2" xfId="20403"/>
    <cellStyle name="SAPBEXresItemX 4 2 2 6" xfId="20404"/>
    <cellStyle name="SAPBEXresItemX 4 2 3" xfId="20405"/>
    <cellStyle name="SAPBEXresItemX 4 2 3 2" xfId="20406"/>
    <cellStyle name="SAPBEXresItemX 4 2 3 2 2" xfId="20407"/>
    <cellStyle name="SAPBEXresItemX 4 2 3 3" xfId="20408"/>
    <cellStyle name="SAPBEXresItemX 4 2 4" xfId="20409"/>
    <cellStyle name="SAPBEXresItemX 4 2 4 2" xfId="20410"/>
    <cellStyle name="SAPBEXresItemX 4 2 4 2 2" xfId="20411"/>
    <cellStyle name="SAPBEXresItemX 4 2 4 3" xfId="20412"/>
    <cellStyle name="SAPBEXresItemX 4 2 5" xfId="20413"/>
    <cellStyle name="SAPBEXresItemX 4 2 5 2" xfId="20414"/>
    <cellStyle name="SAPBEXresItemX 4 2 6" xfId="20415"/>
    <cellStyle name="SAPBEXresItemX 4 3" xfId="20416"/>
    <cellStyle name="SAPBEXresItemX 4 3 2" xfId="20417"/>
    <cellStyle name="SAPBEXresItemX 4 3 2 2" xfId="20418"/>
    <cellStyle name="SAPBEXresItemX 4 3 2 2 2" xfId="20419"/>
    <cellStyle name="SAPBEXresItemX 4 3 2 3" xfId="20420"/>
    <cellStyle name="SAPBEXresItemX 4 3 3" xfId="20421"/>
    <cellStyle name="SAPBEXresItemX 4 3 3 2" xfId="20422"/>
    <cellStyle name="SAPBEXresItemX 4 3 3 2 2" xfId="20423"/>
    <cellStyle name="SAPBEXresItemX 4 3 3 3" xfId="20424"/>
    <cellStyle name="SAPBEXresItemX 4 3 4" xfId="20425"/>
    <cellStyle name="SAPBEXresItemX 4 3 4 2" xfId="20426"/>
    <cellStyle name="SAPBEXresItemX 4 3 4 2 2" xfId="20427"/>
    <cellStyle name="SAPBEXresItemX 4 3 4 3" xfId="20428"/>
    <cellStyle name="SAPBEXresItemX 4 3 5" xfId="20429"/>
    <cellStyle name="SAPBEXresItemX 4 3 5 2" xfId="20430"/>
    <cellStyle name="SAPBEXresItemX 4 3 6" xfId="20431"/>
    <cellStyle name="SAPBEXresItemX 4 4" xfId="20432"/>
    <cellStyle name="SAPBEXresItemX 4 4 2" xfId="20433"/>
    <cellStyle name="SAPBEXresItemX 4 4 2 2" xfId="20434"/>
    <cellStyle name="SAPBEXresItemX 4 4 3" xfId="20435"/>
    <cellStyle name="SAPBEXresItemX 4 5" xfId="20436"/>
    <cellStyle name="SAPBEXresItemX 4 5 2" xfId="20437"/>
    <cellStyle name="SAPBEXresItemX 4 5 2 2" xfId="20438"/>
    <cellStyle name="SAPBEXresItemX 4 5 3" xfId="20439"/>
    <cellStyle name="SAPBEXresItemX 4 6" xfId="20440"/>
    <cellStyle name="SAPBEXresItemX 4 6 2" xfId="20441"/>
    <cellStyle name="SAPBEXresItemX 4 6 2 2" xfId="20442"/>
    <cellStyle name="SAPBEXresItemX 4 6 3" xfId="20443"/>
    <cellStyle name="SAPBEXresItemX 4 7" xfId="20444"/>
    <cellStyle name="SAPBEXresItemX 4 7 2" xfId="20445"/>
    <cellStyle name="SAPBEXresItemX 4 8" xfId="20446"/>
    <cellStyle name="SAPBEXresItemX 5" xfId="20447"/>
    <cellStyle name="SAPBEXresItemX 5 2" xfId="20448"/>
    <cellStyle name="SAPBEXresItemX 5 2 2" xfId="20449"/>
    <cellStyle name="SAPBEXresItemX 5 2 2 2" xfId="20450"/>
    <cellStyle name="SAPBEXresItemX 5 2 2 2 2" xfId="20451"/>
    <cellStyle name="SAPBEXresItemX 5 2 2 2 2 2" xfId="20452"/>
    <cellStyle name="SAPBEXresItemX 5 2 2 2 3" xfId="20453"/>
    <cellStyle name="SAPBEXresItemX 5 2 2 3" xfId="20454"/>
    <cellStyle name="SAPBEXresItemX 5 2 2 3 2" xfId="20455"/>
    <cellStyle name="SAPBEXresItemX 5 2 2 3 2 2" xfId="20456"/>
    <cellStyle name="SAPBEXresItemX 5 2 2 3 3" xfId="20457"/>
    <cellStyle name="SAPBEXresItemX 5 2 2 4" xfId="20458"/>
    <cellStyle name="SAPBEXresItemX 5 2 2 4 2" xfId="20459"/>
    <cellStyle name="SAPBEXresItemX 5 2 2 4 2 2" xfId="20460"/>
    <cellStyle name="SAPBEXresItemX 5 2 2 4 3" xfId="20461"/>
    <cellStyle name="SAPBEXresItemX 5 2 2 5" xfId="20462"/>
    <cellStyle name="SAPBEXresItemX 5 2 2 5 2" xfId="20463"/>
    <cellStyle name="SAPBEXresItemX 5 2 2 6" xfId="20464"/>
    <cellStyle name="SAPBEXresItemX 5 2 3" xfId="20465"/>
    <cellStyle name="SAPBEXresItemX 5 2 3 2" xfId="20466"/>
    <cellStyle name="SAPBEXresItemX 5 2 3 2 2" xfId="20467"/>
    <cellStyle name="SAPBEXresItemX 5 2 3 3" xfId="20468"/>
    <cellStyle name="SAPBEXresItemX 5 2 4" xfId="20469"/>
    <cellStyle name="SAPBEXresItemX 5 2 4 2" xfId="20470"/>
    <cellStyle name="SAPBEXresItemX 5 2 4 2 2" xfId="20471"/>
    <cellStyle name="SAPBEXresItemX 5 2 4 3" xfId="20472"/>
    <cellStyle name="SAPBEXresItemX 5 2 5" xfId="20473"/>
    <cellStyle name="SAPBEXresItemX 5 2 5 2" xfId="20474"/>
    <cellStyle name="SAPBEXresItemX 5 2 6" xfId="20475"/>
    <cellStyle name="SAPBEXresItemX 5 3" xfId="20476"/>
    <cellStyle name="SAPBEXresItemX 5 3 2" xfId="20477"/>
    <cellStyle name="SAPBEXresItemX 5 3 2 2" xfId="20478"/>
    <cellStyle name="SAPBEXresItemX 5 3 2 2 2" xfId="20479"/>
    <cellStyle name="SAPBEXresItemX 5 3 2 3" xfId="20480"/>
    <cellStyle name="SAPBEXresItemX 5 3 3" xfId="20481"/>
    <cellStyle name="SAPBEXresItemX 5 3 3 2" xfId="20482"/>
    <cellStyle name="SAPBEXresItemX 5 3 3 2 2" xfId="20483"/>
    <cellStyle name="SAPBEXresItemX 5 3 3 3" xfId="20484"/>
    <cellStyle name="SAPBEXresItemX 5 3 4" xfId="20485"/>
    <cellStyle name="SAPBEXresItemX 5 3 4 2" xfId="20486"/>
    <cellStyle name="SAPBEXresItemX 5 3 4 2 2" xfId="20487"/>
    <cellStyle name="SAPBEXresItemX 5 3 4 3" xfId="20488"/>
    <cellStyle name="SAPBEXresItemX 5 3 5" xfId="20489"/>
    <cellStyle name="SAPBEXresItemX 5 3 5 2" xfId="20490"/>
    <cellStyle name="SAPBEXresItemX 5 3 6" xfId="20491"/>
    <cellStyle name="SAPBEXresItemX 5 4" xfId="20492"/>
    <cellStyle name="SAPBEXresItemX 5 4 2" xfId="20493"/>
    <cellStyle name="SAPBEXresItemX 5 4 2 2" xfId="20494"/>
    <cellStyle name="SAPBEXresItemX 5 4 3" xfId="20495"/>
    <cellStyle name="SAPBEXresItemX 5 5" xfId="20496"/>
    <cellStyle name="SAPBEXresItemX 5 5 2" xfId="20497"/>
    <cellStyle name="SAPBEXresItemX 5 5 2 2" xfId="20498"/>
    <cellStyle name="SAPBEXresItemX 5 5 3" xfId="20499"/>
    <cellStyle name="SAPBEXresItemX 5 6" xfId="20500"/>
    <cellStyle name="SAPBEXresItemX 5 6 2" xfId="20501"/>
    <cellStyle name="SAPBEXresItemX 5 7" xfId="20502"/>
    <cellStyle name="SAPBEXresItemX 6" xfId="20503"/>
    <cellStyle name="SAPBEXresItemX 6 2" xfId="20504"/>
    <cellStyle name="SAPBEXresItemX 6 2 2" xfId="20505"/>
    <cellStyle name="SAPBEXresItemX 6 2 2 2" xfId="20506"/>
    <cellStyle name="SAPBEXresItemX 6 2 2 2 2" xfId="20507"/>
    <cellStyle name="SAPBEXresItemX 6 2 2 2 2 2" xfId="20508"/>
    <cellStyle name="SAPBEXresItemX 6 2 2 2 3" xfId="20509"/>
    <cellStyle name="SAPBEXresItemX 6 2 2 3" xfId="20510"/>
    <cellStyle name="SAPBEXresItemX 6 2 2 3 2" xfId="20511"/>
    <cellStyle name="SAPBEXresItemX 6 2 2 3 2 2" xfId="20512"/>
    <cellStyle name="SAPBEXresItemX 6 2 2 3 3" xfId="20513"/>
    <cellStyle name="SAPBEXresItemX 6 2 2 4" xfId="20514"/>
    <cellStyle name="SAPBEXresItemX 6 2 2 4 2" xfId="20515"/>
    <cellStyle name="SAPBEXresItemX 6 2 2 4 2 2" xfId="20516"/>
    <cellStyle name="SAPBEXresItemX 6 2 2 4 3" xfId="20517"/>
    <cellStyle name="SAPBEXresItemX 6 2 2 5" xfId="20518"/>
    <cellStyle name="SAPBEXresItemX 6 2 2 5 2" xfId="20519"/>
    <cellStyle name="SAPBEXresItemX 6 2 2 6" xfId="20520"/>
    <cellStyle name="SAPBEXresItemX 6 2 3" xfId="20521"/>
    <cellStyle name="SAPBEXresItemX 6 2 3 2" xfId="20522"/>
    <cellStyle name="SAPBEXresItemX 6 2 3 2 2" xfId="20523"/>
    <cellStyle name="SAPBEXresItemX 6 2 3 3" xfId="20524"/>
    <cellStyle name="SAPBEXresItemX 6 2 4" xfId="20525"/>
    <cellStyle name="SAPBEXresItemX 6 2 4 2" xfId="20526"/>
    <cellStyle name="SAPBEXresItemX 6 2 4 2 2" xfId="20527"/>
    <cellStyle name="SAPBEXresItemX 6 2 4 3" xfId="20528"/>
    <cellStyle name="SAPBEXresItemX 6 2 5" xfId="20529"/>
    <cellStyle name="SAPBEXresItemX 6 2 5 2" xfId="20530"/>
    <cellStyle name="SAPBEXresItemX 6 2 6" xfId="20531"/>
    <cellStyle name="SAPBEXresItemX 6 3" xfId="20532"/>
    <cellStyle name="SAPBEXresItemX 6 3 2" xfId="20533"/>
    <cellStyle name="SAPBEXresItemX 6 3 2 2" xfId="20534"/>
    <cellStyle name="SAPBEXresItemX 6 3 2 2 2" xfId="20535"/>
    <cellStyle name="SAPBEXresItemX 6 3 2 3" xfId="20536"/>
    <cellStyle name="SAPBEXresItemX 6 3 3" xfId="20537"/>
    <cellStyle name="SAPBEXresItemX 6 3 3 2" xfId="20538"/>
    <cellStyle name="SAPBEXresItemX 6 3 3 2 2" xfId="20539"/>
    <cellStyle name="SAPBEXresItemX 6 3 3 3" xfId="20540"/>
    <cellStyle name="SAPBEXresItemX 6 3 4" xfId="20541"/>
    <cellStyle name="SAPBEXresItemX 6 3 4 2" xfId="20542"/>
    <cellStyle name="SAPBEXresItemX 6 3 4 2 2" xfId="20543"/>
    <cellStyle name="SAPBEXresItemX 6 3 4 3" xfId="20544"/>
    <cellStyle name="SAPBEXresItemX 6 3 5" xfId="20545"/>
    <cellStyle name="SAPBEXresItemX 6 3 5 2" xfId="20546"/>
    <cellStyle name="SAPBEXresItemX 6 3 6" xfId="20547"/>
    <cellStyle name="SAPBEXresItemX 6 4" xfId="20548"/>
    <cellStyle name="SAPBEXresItemX 6 4 2" xfId="20549"/>
    <cellStyle name="SAPBEXresItemX 6 4 2 2" xfId="20550"/>
    <cellStyle name="SAPBEXresItemX 6 4 3" xfId="20551"/>
    <cellStyle name="SAPBEXresItemX 6 5" xfId="20552"/>
    <cellStyle name="SAPBEXresItemX 6 5 2" xfId="20553"/>
    <cellStyle name="SAPBEXresItemX 6 5 2 2" xfId="20554"/>
    <cellStyle name="SAPBEXresItemX 6 5 3" xfId="20555"/>
    <cellStyle name="SAPBEXresItemX 6 6" xfId="20556"/>
    <cellStyle name="SAPBEXresItemX 6 6 2" xfId="20557"/>
    <cellStyle name="SAPBEXresItemX 6 7" xfId="20558"/>
    <cellStyle name="SAPBEXresItemX 7" xfId="20559"/>
    <cellStyle name="SAPBEXresItemX 7 2" xfId="20560"/>
    <cellStyle name="SAPBEXresItemX 7 2 2" xfId="20561"/>
    <cellStyle name="SAPBEXresItemX 7 2 2 2" xfId="20562"/>
    <cellStyle name="SAPBEXresItemX 7 2 2 2 2" xfId="20563"/>
    <cellStyle name="SAPBEXresItemX 7 2 2 2 2 2" xfId="20564"/>
    <cellStyle name="SAPBEXresItemX 7 2 2 2 3" xfId="20565"/>
    <cellStyle name="SAPBEXresItemX 7 2 2 3" xfId="20566"/>
    <cellStyle name="SAPBEXresItemX 7 2 2 3 2" xfId="20567"/>
    <cellStyle name="SAPBEXresItemX 7 2 2 3 2 2" xfId="20568"/>
    <cellStyle name="SAPBEXresItemX 7 2 2 3 3" xfId="20569"/>
    <cellStyle name="SAPBEXresItemX 7 2 2 4" xfId="20570"/>
    <cellStyle name="SAPBEXresItemX 7 2 2 4 2" xfId="20571"/>
    <cellStyle name="SAPBEXresItemX 7 2 2 4 2 2" xfId="20572"/>
    <cellStyle name="SAPBEXresItemX 7 2 2 4 3" xfId="20573"/>
    <cellStyle name="SAPBEXresItemX 7 2 2 5" xfId="20574"/>
    <cellStyle name="SAPBEXresItemX 7 2 2 5 2" xfId="20575"/>
    <cellStyle name="SAPBEXresItemX 7 2 2 6" xfId="20576"/>
    <cellStyle name="SAPBEXresItemX 7 2 3" xfId="20577"/>
    <cellStyle name="SAPBEXresItemX 7 2 3 2" xfId="20578"/>
    <cellStyle name="SAPBEXresItemX 7 2 3 2 2" xfId="20579"/>
    <cellStyle name="SAPBEXresItemX 7 2 3 3" xfId="20580"/>
    <cellStyle name="SAPBEXresItemX 7 2 4" xfId="20581"/>
    <cellStyle name="SAPBEXresItemX 7 2 4 2" xfId="20582"/>
    <cellStyle name="SAPBEXresItemX 7 2 4 2 2" xfId="20583"/>
    <cellStyle name="SAPBEXresItemX 7 2 4 3" xfId="20584"/>
    <cellStyle name="SAPBEXresItemX 7 2 5" xfId="20585"/>
    <cellStyle name="SAPBEXresItemX 7 2 5 2" xfId="20586"/>
    <cellStyle name="SAPBEXresItemX 7 2 6" xfId="20587"/>
    <cellStyle name="SAPBEXresItemX 7 3" xfId="20588"/>
    <cellStyle name="SAPBEXresItemX 7 3 2" xfId="20589"/>
    <cellStyle name="SAPBEXresItemX 7 3 2 2" xfId="20590"/>
    <cellStyle name="SAPBEXresItemX 7 3 2 2 2" xfId="20591"/>
    <cellStyle name="SAPBEXresItemX 7 3 2 3" xfId="20592"/>
    <cellStyle name="SAPBEXresItemX 7 3 3" xfId="20593"/>
    <cellStyle name="SAPBEXresItemX 7 3 3 2" xfId="20594"/>
    <cellStyle name="SAPBEXresItemX 7 3 3 2 2" xfId="20595"/>
    <cellStyle name="SAPBEXresItemX 7 3 3 3" xfId="20596"/>
    <cellStyle name="SAPBEXresItemX 7 3 4" xfId="20597"/>
    <cellStyle name="SAPBEXresItemX 7 3 4 2" xfId="20598"/>
    <cellStyle name="SAPBEXresItemX 7 3 4 2 2" xfId="20599"/>
    <cellStyle name="SAPBEXresItemX 7 3 4 3" xfId="20600"/>
    <cellStyle name="SAPBEXresItemX 7 3 5" xfId="20601"/>
    <cellStyle name="SAPBEXresItemX 7 3 5 2" xfId="20602"/>
    <cellStyle name="SAPBEXresItemX 7 3 6" xfId="20603"/>
    <cellStyle name="SAPBEXresItemX 7 4" xfId="20604"/>
    <cellStyle name="SAPBEXresItemX 7 4 2" xfId="20605"/>
    <cellStyle name="SAPBEXresItemX 7 4 2 2" xfId="20606"/>
    <cellStyle name="SAPBEXresItemX 7 4 3" xfId="20607"/>
    <cellStyle name="SAPBEXresItemX 7 5" xfId="20608"/>
    <cellStyle name="SAPBEXresItemX 7 5 2" xfId="20609"/>
    <cellStyle name="SAPBEXresItemX 7 5 2 2" xfId="20610"/>
    <cellStyle name="SAPBEXresItemX 7 5 3" xfId="20611"/>
    <cellStyle name="SAPBEXresItemX 7 6" xfId="20612"/>
    <cellStyle name="SAPBEXresItemX 7 6 2" xfId="20613"/>
    <cellStyle name="SAPBEXresItemX 7 7" xfId="20614"/>
    <cellStyle name="SAPBEXresItemX 8" xfId="20615"/>
    <cellStyle name="SAPBEXresItemX 8 2" xfId="20616"/>
    <cellStyle name="SAPBEXresItemX 8 2 2" xfId="20617"/>
    <cellStyle name="SAPBEXresItemX 8 2 2 2" xfId="20618"/>
    <cellStyle name="SAPBEXresItemX 8 2 2 2 2" xfId="20619"/>
    <cellStyle name="SAPBEXresItemX 8 2 2 2 2 2" xfId="20620"/>
    <cellStyle name="SAPBEXresItemX 8 2 2 2 3" xfId="20621"/>
    <cellStyle name="SAPBEXresItemX 8 2 2 3" xfId="20622"/>
    <cellStyle name="SAPBEXresItemX 8 2 2 3 2" xfId="20623"/>
    <cellStyle name="SAPBEXresItemX 8 2 2 3 2 2" xfId="20624"/>
    <cellStyle name="SAPBEXresItemX 8 2 2 3 3" xfId="20625"/>
    <cellStyle name="SAPBEXresItemX 8 2 2 4" xfId="20626"/>
    <cellStyle name="SAPBEXresItemX 8 2 2 4 2" xfId="20627"/>
    <cellStyle name="SAPBEXresItemX 8 2 2 4 2 2" xfId="20628"/>
    <cellStyle name="SAPBEXresItemX 8 2 2 4 3" xfId="20629"/>
    <cellStyle name="SAPBEXresItemX 8 2 2 5" xfId="20630"/>
    <cellStyle name="SAPBEXresItemX 8 2 2 5 2" xfId="20631"/>
    <cellStyle name="SAPBEXresItemX 8 2 2 6" xfId="20632"/>
    <cellStyle name="SAPBEXresItemX 8 2 3" xfId="20633"/>
    <cellStyle name="SAPBEXresItemX 8 2 3 2" xfId="20634"/>
    <cellStyle name="SAPBEXresItemX 8 2 3 2 2" xfId="20635"/>
    <cellStyle name="SAPBEXresItemX 8 2 3 3" xfId="20636"/>
    <cellStyle name="SAPBEXresItemX 8 2 4" xfId="20637"/>
    <cellStyle name="SAPBEXresItemX 8 2 4 2" xfId="20638"/>
    <cellStyle name="SAPBEXresItemX 8 2 4 2 2" xfId="20639"/>
    <cellStyle name="SAPBEXresItemX 8 2 4 3" xfId="20640"/>
    <cellStyle name="SAPBEXresItemX 8 2 5" xfId="20641"/>
    <cellStyle name="SAPBEXresItemX 8 2 5 2" xfId="20642"/>
    <cellStyle name="SAPBEXresItemX 8 2 6" xfId="20643"/>
    <cellStyle name="SAPBEXresItemX 8 3" xfId="20644"/>
    <cellStyle name="SAPBEXresItemX 8 3 2" xfId="20645"/>
    <cellStyle name="SAPBEXresItemX 8 3 2 2" xfId="20646"/>
    <cellStyle name="SAPBEXresItemX 8 3 2 2 2" xfId="20647"/>
    <cellStyle name="SAPBEXresItemX 8 3 2 3" xfId="20648"/>
    <cellStyle name="SAPBEXresItemX 8 3 3" xfId="20649"/>
    <cellStyle name="SAPBEXresItemX 8 3 3 2" xfId="20650"/>
    <cellStyle name="SAPBEXresItemX 8 3 3 2 2" xfId="20651"/>
    <cellStyle name="SAPBEXresItemX 8 3 3 3" xfId="20652"/>
    <cellStyle name="SAPBEXresItemX 8 3 4" xfId="20653"/>
    <cellStyle name="SAPBEXresItemX 8 3 4 2" xfId="20654"/>
    <cellStyle name="SAPBEXresItemX 8 3 4 2 2" xfId="20655"/>
    <cellStyle name="SAPBEXresItemX 8 3 4 3" xfId="20656"/>
    <cellStyle name="SAPBEXresItemX 8 3 5" xfId="20657"/>
    <cellStyle name="SAPBEXresItemX 8 3 5 2" xfId="20658"/>
    <cellStyle name="SAPBEXresItemX 8 3 6" xfId="20659"/>
    <cellStyle name="SAPBEXresItemX 8 4" xfId="20660"/>
    <cellStyle name="SAPBEXresItemX 8 4 2" xfId="20661"/>
    <cellStyle name="SAPBEXresItemX 8 4 2 2" xfId="20662"/>
    <cellStyle name="SAPBEXresItemX 8 4 3" xfId="20663"/>
    <cellStyle name="SAPBEXresItemX 8 5" xfId="20664"/>
    <cellStyle name="SAPBEXresItemX 8 5 2" xfId="20665"/>
    <cellStyle name="SAPBEXresItemX 8 5 2 2" xfId="20666"/>
    <cellStyle name="SAPBEXresItemX 8 5 3" xfId="20667"/>
    <cellStyle name="SAPBEXresItemX 8 6" xfId="20668"/>
    <cellStyle name="SAPBEXresItemX 8 6 2" xfId="20669"/>
    <cellStyle name="SAPBEXresItemX 8 7" xfId="20670"/>
    <cellStyle name="SAPBEXresItemX 9" xfId="20671"/>
    <cellStyle name="SAPBEXresItemX 9 2" xfId="20672"/>
    <cellStyle name="SAPBEXresItemX 9 2 2" xfId="20673"/>
    <cellStyle name="SAPBEXresItemX 9 2 2 2" xfId="20674"/>
    <cellStyle name="SAPBEXresItemX 9 2 3" xfId="20675"/>
    <cellStyle name="SAPBEXresItemX 9 3" xfId="20676"/>
    <cellStyle name="SAPBEXresItemX 9 3 2" xfId="20677"/>
    <cellStyle name="SAPBEXresItemX 9 3 2 2" xfId="20678"/>
    <cellStyle name="SAPBEXresItemX 9 3 3" xfId="20679"/>
    <cellStyle name="SAPBEXresItemX 9 4" xfId="20680"/>
    <cellStyle name="SAPBEXresItemX 9 4 2" xfId="20681"/>
    <cellStyle name="SAPBEXresItemX 9 4 2 2" xfId="20682"/>
    <cellStyle name="SAPBEXresItemX 9 4 3" xfId="20683"/>
    <cellStyle name="SAPBEXresItemX 9 5" xfId="20684"/>
    <cellStyle name="SAPBEXresItemX 9 5 2" xfId="20685"/>
    <cellStyle name="SAPBEXresItemX 9 6" xfId="20686"/>
    <cellStyle name="SAPBEXresItemX_Лист1" xfId="20687"/>
    <cellStyle name="SAPBEXstdData" xfId="20688"/>
    <cellStyle name="SAPBEXstdData 10" xfId="20689"/>
    <cellStyle name="SAPBEXstdData 10 2" xfId="20690"/>
    <cellStyle name="SAPBEXstdData 10 2 2" xfId="20691"/>
    <cellStyle name="SAPBEXstdData 10 3" xfId="20692"/>
    <cellStyle name="SAPBEXstdData 11" xfId="20693"/>
    <cellStyle name="SAPBEXstdData 11 2" xfId="20694"/>
    <cellStyle name="SAPBEXstdData 11 2 2" xfId="20695"/>
    <cellStyle name="SAPBEXstdData 11 3" xfId="20696"/>
    <cellStyle name="SAPBEXstdData 12" xfId="20697"/>
    <cellStyle name="SAPBEXstdData 12 2" xfId="20698"/>
    <cellStyle name="SAPBEXstdData 12 2 2" xfId="20699"/>
    <cellStyle name="SAPBEXstdData 12 3" xfId="20700"/>
    <cellStyle name="SAPBEXstdData 13" xfId="20701"/>
    <cellStyle name="SAPBEXstdData 13 2" xfId="20702"/>
    <cellStyle name="SAPBEXstdData 14" xfId="20703"/>
    <cellStyle name="SAPBEXstdData 15" xfId="44633"/>
    <cellStyle name="SAPBEXstdData 2" xfId="20704"/>
    <cellStyle name="SAPBEXstdData 2 10" xfId="20705"/>
    <cellStyle name="SAPBEXstdData 2 10 2" xfId="20706"/>
    <cellStyle name="SAPBEXstdData 2 10 2 2" xfId="20707"/>
    <cellStyle name="SAPBEXstdData 2 10 3" xfId="20708"/>
    <cellStyle name="SAPBEXstdData 2 11" xfId="20709"/>
    <cellStyle name="SAPBEXstdData 2 11 2" xfId="20710"/>
    <cellStyle name="SAPBEXstdData 2 12" xfId="20711"/>
    <cellStyle name="SAPBEXstdData 2 2" xfId="20712"/>
    <cellStyle name="SAPBEXstdData 2 2 2" xfId="20713"/>
    <cellStyle name="SAPBEXstdData 2 2 2 2" xfId="20714"/>
    <cellStyle name="SAPBEXstdData 2 2 2 2 2" xfId="20715"/>
    <cellStyle name="SAPBEXstdData 2 2 2 2 2 2" xfId="20716"/>
    <cellStyle name="SAPBEXstdData 2 2 2 2 2 2 2" xfId="20717"/>
    <cellStyle name="SAPBEXstdData 2 2 2 2 2 3" xfId="20718"/>
    <cellStyle name="SAPBEXstdData 2 2 2 2 3" xfId="20719"/>
    <cellStyle name="SAPBEXstdData 2 2 2 2 3 2" xfId="20720"/>
    <cellStyle name="SAPBEXstdData 2 2 2 2 3 2 2" xfId="20721"/>
    <cellStyle name="SAPBEXstdData 2 2 2 2 3 3" xfId="20722"/>
    <cellStyle name="SAPBEXstdData 2 2 2 2 4" xfId="20723"/>
    <cellStyle name="SAPBEXstdData 2 2 2 2 4 2" xfId="20724"/>
    <cellStyle name="SAPBEXstdData 2 2 2 2 4 2 2" xfId="20725"/>
    <cellStyle name="SAPBEXstdData 2 2 2 2 4 3" xfId="20726"/>
    <cellStyle name="SAPBEXstdData 2 2 2 2 5" xfId="20727"/>
    <cellStyle name="SAPBEXstdData 2 2 2 2 5 2" xfId="20728"/>
    <cellStyle name="SAPBEXstdData 2 2 2 2 6" xfId="20729"/>
    <cellStyle name="SAPBEXstdData 2 2 2 3" xfId="20730"/>
    <cellStyle name="SAPBEXstdData 2 2 2 3 2" xfId="20731"/>
    <cellStyle name="SAPBEXstdData 2 2 2 3 2 2" xfId="20732"/>
    <cellStyle name="SAPBEXstdData 2 2 2 3 3" xfId="20733"/>
    <cellStyle name="SAPBEXstdData 2 2 2 4" xfId="20734"/>
    <cellStyle name="SAPBEXstdData 2 2 2 4 2" xfId="20735"/>
    <cellStyle name="SAPBEXstdData 2 2 2 4 2 2" xfId="20736"/>
    <cellStyle name="SAPBEXstdData 2 2 2 4 3" xfId="20737"/>
    <cellStyle name="SAPBEXstdData 2 2 2 5" xfId="20738"/>
    <cellStyle name="SAPBEXstdData 2 2 2 5 2" xfId="20739"/>
    <cellStyle name="SAPBEXstdData 2 2 2 6" xfId="20740"/>
    <cellStyle name="SAPBEXstdData 2 2 3" xfId="20741"/>
    <cellStyle name="SAPBEXstdData 2 2 3 2" xfId="20742"/>
    <cellStyle name="SAPBEXstdData 2 2 3 2 2" xfId="20743"/>
    <cellStyle name="SAPBEXstdData 2 2 3 2 2 2" xfId="20744"/>
    <cellStyle name="SAPBEXstdData 2 2 3 2 3" xfId="20745"/>
    <cellStyle name="SAPBEXstdData 2 2 3 3" xfId="20746"/>
    <cellStyle name="SAPBEXstdData 2 2 3 3 2" xfId="20747"/>
    <cellStyle name="SAPBEXstdData 2 2 3 3 2 2" xfId="20748"/>
    <cellStyle name="SAPBEXstdData 2 2 3 3 3" xfId="20749"/>
    <cellStyle name="SAPBEXstdData 2 2 3 4" xfId="20750"/>
    <cellStyle name="SAPBEXstdData 2 2 3 4 2" xfId="20751"/>
    <cellStyle name="SAPBEXstdData 2 2 3 4 2 2" xfId="20752"/>
    <cellStyle name="SAPBEXstdData 2 2 3 4 3" xfId="20753"/>
    <cellStyle name="SAPBEXstdData 2 2 3 5" xfId="20754"/>
    <cellStyle name="SAPBEXstdData 2 2 3 5 2" xfId="20755"/>
    <cellStyle name="SAPBEXstdData 2 2 3 6" xfId="20756"/>
    <cellStyle name="SAPBEXstdData 2 2 4" xfId="20757"/>
    <cellStyle name="SAPBEXstdData 2 2 4 2" xfId="20758"/>
    <cellStyle name="SAPBEXstdData 2 2 4 2 2" xfId="20759"/>
    <cellStyle name="SAPBEXstdData 2 2 4 3" xfId="20760"/>
    <cellStyle name="SAPBEXstdData 2 2 5" xfId="20761"/>
    <cellStyle name="SAPBEXstdData 2 2 5 2" xfId="20762"/>
    <cellStyle name="SAPBEXstdData 2 2 5 2 2" xfId="20763"/>
    <cellStyle name="SAPBEXstdData 2 2 5 3" xfId="20764"/>
    <cellStyle name="SAPBEXstdData 2 2 6" xfId="20765"/>
    <cellStyle name="SAPBEXstdData 2 2 6 2" xfId="20766"/>
    <cellStyle name="SAPBEXstdData 2 2 7" xfId="20767"/>
    <cellStyle name="SAPBEXstdData 2 3" xfId="20768"/>
    <cellStyle name="SAPBEXstdData 2 3 2" xfId="20769"/>
    <cellStyle name="SAPBEXstdData 2 3 2 2" xfId="20770"/>
    <cellStyle name="SAPBEXstdData 2 3 2 2 2" xfId="20771"/>
    <cellStyle name="SAPBEXstdData 2 3 2 2 2 2" xfId="20772"/>
    <cellStyle name="SAPBEXstdData 2 3 2 2 2 2 2" xfId="20773"/>
    <cellStyle name="SAPBEXstdData 2 3 2 2 2 3" xfId="20774"/>
    <cellStyle name="SAPBEXstdData 2 3 2 2 3" xfId="20775"/>
    <cellStyle name="SAPBEXstdData 2 3 2 2 3 2" xfId="20776"/>
    <cellStyle name="SAPBEXstdData 2 3 2 2 3 2 2" xfId="20777"/>
    <cellStyle name="SAPBEXstdData 2 3 2 2 3 3" xfId="20778"/>
    <cellStyle name="SAPBEXstdData 2 3 2 2 4" xfId="20779"/>
    <cellStyle name="SAPBEXstdData 2 3 2 2 4 2" xfId="20780"/>
    <cellStyle name="SAPBEXstdData 2 3 2 2 4 2 2" xfId="20781"/>
    <cellStyle name="SAPBEXstdData 2 3 2 2 4 3" xfId="20782"/>
    <cellStyle name="SAPBEXstdData 2 3 2 2 5" xfId="20783"/>
    <cellStyle name="SAPBEXstdData 2 3 2 2 5 2" xfId="20784"/>
    <cellStyle name="SAPBEXstdData 2 3 2 2 6" xfId="20785"/>
    <cellStyle name="SAPBEXstdData 2 3 2 3" xfId="20786"/>
    <cellStyle name="SAPBEXstdData 2 3 2 3 2" xfId="20787"/>
    <cellStyle name="SAPBEXstdData 2 3 2 3 2 2" xfId="20788"/>
    <cellStyle name="SAPBEXstdData 2 3 2 3 3" xfId="20789"/>
    <cellStyle name="SAPBEXstdData 2 3 2 4" xfId="20790"/>
    <cellStyle name="SAPBEXstdData 2 3 2 4 2" xfId="20791"/>
    <cellStyle name="SAPBEXstdData 2 3 2 4 2 2" xfId="20792"/>
    <cellStyle name="SAPBEXstdData 2 3 2 4 3" xfId="20793"/>
    <cellStyle name="SAPBEXstdData 2 3 2 5" xfId="20794"/>
    <cellStyle name="SAPBEXstdData 2 3 2 5 2" xfId="20795"/>
    <cellStyle name="SAPBEXstdData 2 3 2 6" xfId="20796"/>
    <cellStyle name="SAPBEXstdData 2 3 3" xfId="20797"/>
    <cellStyle name="SAPBEXstdData 2 3 3 2" xfId="20798"/>
    <cellStyle name="SAPBEXstdData 2 3 3 2 2" xfId="20799"/>
    <cellStyle name="SAPBEXstdData 2 3 3 2 2 2" xfId="20800"/>
    <cellStyle name="SAPBEXstdData 2 3 3 2 3" xfId="20801"/>
    <cellStyle name="SAPBEXstdData 2 3 3 3" xfId="20802"/>
    <cellStyle name="SAPBEXstdData 2 3 3 3 2" xfId="20803"/>
    <cellStyle name="SAPBEXstdData 2 3 3 3 2 2" xfId="20804"/>
    <cellStyle name="SAPBEXstdData 2 3 3 3 3" xfId="20805"/>
    <cellStyle name="SAPBEXstdData 2 3 3 4" xfId="20806"/>
    <cellStyle name="SAPBEXstdData 2 3 3 4 2" xfId="20807"/>
    <cellStyle name="SAPBEXstdData 2 3 3 4 2 2" xfId="20808"/>
    <cellStyle name="SAPBEXstdData 2 3 3 4 3" xfId="20809"/>
    <cellStyle name="SAPBEXstdData 2 3 3 5" xfId="20810"/>
    <cellStyle name="SAPBEXstdData 2 3 3 5 2" xfId="20811"/>
    <cellStyle name="SAPBEXstdData 2 3 3 6" xfId="20812"/>
    <cellStyle name="SAPBEXstdData 2 3 4" xfId="20813"/>
    <cellStyle name="SAPBEXstdData 2 3 4 2" xfId="20814"/>
    <cellStyle name="SAPBEXstdData 2 3 4 2 2" xfId="20815"/>
    <cellStyle name="SAPBEXstdData 2 3 4 3" xfId="20816"/>
    <cellStyle name="SAPBEXstdData 2 3 5" xfId="20817"/>
    <cellStyle name="SAPBEXstdData 2 3 5 2" xfId="20818"/>
    <cellStyle name="SAPBEXstdData 2 3 5 2 2" xfId="20819"/>
    <cellStyle name="SAPBEXstdData 2 3 5 3" xfId="20820"/>
    <cellStyle name="SAPBEXstdData 2 3 6" xfId="20821"/>
    <cellStyle name="SAPBEXstdData 2 3 6 2" xfId="20822"/>
    <cellStyle name="SAPBEXstdData 2 3 7" xfId="20823"/>
    <cellStyle name="SAPBEXstdData 2 4" xfId="20824"/>
    <cellStyle name="SAPBEXstdData 2 4 2" xfId="20825"/>
    <cellStyle name="SAPBEXstdData 2 4 2 2" xfId="20826"/>
    <cellStyle name="SAPBEXstdData 2 4 2 2 2" xfId="20827"/>
    <cellStyle name="SAPBEXstdData 2 4 2 2 2 2" xfId="20828"/>
    <cellStyle name="SAPBEXstdData 2 4 2 2 3" xfId="20829"/>
    <cellStyle name="SAPBEXstdData 2 4 2 3" xfId="20830"/>
    <cellStyle name="SAPBEXstdData 2 4 2 3 2" xfId="20831"/>
    <cellStyle name="SAPBEXstdData 2 4 2 3 2 2" xfId="20832"/>
    <cellStyle name="SAPBEXstdData 2 4 2 3 3" xfId="20833"/>
    <cellStyle name="SAPBEXstdData 2 4 2 4" xfId="20834"/>
    <cellStyle name="SAPBEXstdData 2 4 2 4 2" xfId="20835"/>
    <cellStyle name="SAPBEXstdData 2 4 2 4 2 2" xfId="20836"/>
    <cellStyle name="SAPBEXstdData 2 4 2 4 3" xfId="20837"/>
    <cellStyle name="SAPBEXstdData 2 4 2 5" xfId="20838"/>
    <cellStyle name="SAPBEXstdData 2 4 2 5 2" xfId="20839"/>
    <cellStyle name="SAPBEXstdData 2 4 2 5 2 2" xfId="20840"/>
    <cellStyle name="SAPBEXstdData 2 4 2 5 3" xfId="20841"/>
    <cellStyle name="SAPBEXstdData 2 4 2 6" xfId="20842"/>
    <cellStyle name="SAPBEXstdData 2 4 2 6 2" xfId="20843"/>
    <cellStyle name="SAPBEXstdData 2 4 2 7" xfId="20844"/>
    <cellStyle name="SAPBEXstdData 2 4 3" xfId="20845"/>
    <cellStyle name="SAPBEXstdData 2 4 3 2" xfId="20846"/>
    <cellStyle name="SAPBEXstdData 2 4 3 2 2" xfId="20847"/>
    <cellStyle name="SAPBEXstdData 2 4 3 3" xfId="20848"/>
    <cellStyle name="SAPBEXstdData 2 4 4" xfId="20849"/>
    <cellStyle name="SAPBEXstdData 2 4 4 2" xfId="20850"/>
    <cellStyle name="SAPBEXstdData 2 4 4 2 2" xfId="20851"/>
    <cellStyle name="SAPBEXstdData 2 4 4 3" xfId="20852"/>
    <cellStyle name="SAPBEXstdData 2 4 5" xfId="20853"/>
    <cellStyle name="SAPBEXstdData 2 4 5 2" xfId="20854"/>
    <cellStyle name="SAPBEXstdData 2 4 5 2 2" xfId="20855"/>
    <cellStyle name="SAPBEXstdData 2 4 5 3" xfId="20856"/>
    <cellStyle name="SAPBEXstdData 2 4 6" xfId="20857"/>
    <cellStyle name="SAPBEXstdData 2 4 6 2" xfId="20858"/>
    <cellStyle name="SAPBEXstdData 2 4 6 2 2" xfId="20859"/>
    <cellStyle name="SAPBEXstdData 2 4 6 3" xfId="20860"/>
    <cellStyle name="SAPBEXstdData 2 4 7" xfId="20861"/>
    <cellStyle name="SAPBEXstdData 2 4 7 2" xfId="20862"/>
    <cellStyle name="SAPBEXstdData 2 4 8" xfId="20863"/>
    <cellStyle name="SAPBEXstdData 2 5" xfId="20864"/>
    <cellStyle name="SAPBEXstdData 2 5 2" xfId="20865"/>
    <cellStyle name="SAPBEXstdData 2 5 2 2" xfId="20866"/>
    <cellStyle name="SAPBEXstdData 2 5 2 2 2" xfId="20867"/>
    <cellStyle name="SAPBEXstdData 2 5 2 3" xfId="20868"/>
    <cellStyle name="SAPBEXstdData 2 5 3" xfId="20869"/>
    <cellStyle name="SAPBEXstdData 2 5 3 2" xfId="20870"/>
    <cellStyle name="SAPBEXstdData 2 5 3 2 2" xfId="20871"/>
    <cellStyle name="SAPBEXstdData 2 5 3 3" xfId="20872"/>
    <cellStyle name="SAPBEXstdData 2 5 4" xfId="20873"/>
    <cellStyle name="SAPBEXstdData 2 5 4 2" xfId="20874"/>
    <cellStyle name="SAPBEXstdData 2 5 4 2 2" xfId="20875"/>
    <cellStyle name="SAPBEXstdData 2 5 4 3" xfId="20876"/>
    <cellStyle name="SAPBEXstdData 2 5 5" xfId="20877"/>
    <cellStyle name="SAPBEXstdData 2 5 5 2" xfId="20878"/>
    <cellStyle name="SAPBEXstdData 2 5 5 2 2" xfId="20879"/>
    <cellStyle name="SAPBEXstdData 2 5 5 3" xfId="20880"/>
    <cellStyle name="SAPBEXstdData 2 5 6" xfId="20881"/>
    <cellStyle name="SAPBEXstdData 2 5 6 2" xfId="20882"/>
    <cellStyle name="SAPBEXstdData 2 5 7" xfId="20883"/>
    <cellStyle name="SAPBEXstdData 2 6" xfId="20884"/>
    <cellStyle name="SAPBEXstdData 2 6 2" xfId="20885"/>
    <cellStyle name="SAPBEXstdData 2 6 2 2" xfId="20886"/>
    <cellStyle name="SAPBEXstdData 2 6 3" xfId="20887"/>
    <cellStyle name="SAPBEXstdData 2 7" xfId="20888"/>
    <cellStyle name="SAPBEXstdData 2 7 2" xfId="20889"/>
    <cellStyle name="SAPBEXstdData 2 7 2 2" xfId="20890"/>
    <cellStyle name="SAPBEXstdData 2 7 3" xfId="20891"/>
    <cellStyle name="SAPBEXstdData 2 8" xfId="20892"/>
    <cellStyle name="SAPBEXstdData 2 8 2" xfId="20893"/>
    <cellStyle name="SAPBEXstdData 2 8 2 2" xfId="20894"/>
    <cellStyle name="SAPBEXstdData 2 8 3" xfId="20895"/>
    <cellStyle name="SAPBEXstdData 2 9" xfId="20896"/>
    <cellStyle name="SAPBEXstdData 2 9 2" xfId="20897"/>
    <cellStyle name="SAPBEXstdData 2 9 2 2" xfId="20898"/>
    <cellStyle name="SAPBEXstdData 2 9 3" xfId="20899"/>
    <cellStyle name="SAPBEXstdData 2_МАРТ" xfId="20900"/>
    <cellStyle name="SAPBEXstdData 3" xfId="20901"/>
    <cellStyle name="SAPBEXstdData 3 2" xfId="20902"/>
    <cellStyle name="SAPBEXstdData 3 2 2" xfId="20903"/>
    <cellStyle name="SAPBEXstdData 3 2 2 2" xfId="20904"/>
    <cellStyle name="SAPBEXstdData 3 2 2 2 2" xfId="20905"/>
    <cellStyle name="SAPBEXstdData 3 2 2 2 2 2" xfId="20906"/>
    <cellStyle name="SAPBEXstdData 3 2 2 2 3" xfId="20907"/>
    <cellStyle name="SAPBEXstdData 3 2 2 3" xfId="20908"/>
    <cellStyle name="SAPBEXstdData 3 2 2 3 2" xfId="20909"/>
    <cellStyle name="SAPBEXstdData 3 2 2 3 2 2" xfId="20910"/>
    <cellStyle name="SAPBEXstdData 3 2 2 3 3" xfId="20911"/>
    <cellStyle name="SAPBEXstdData 3 2 2 4" xfId="20912"/>
    <cellStyle name="SAPBEXstdData 3 2 2 4 2" xfId="20913"/>
    <cellStyle name="SAPBEXstdData 3 2 2 4 2 2" xfId="20914"/>
    <cellStyle name="SAPBEXstdData 3 2 2 4 3" xfId="20915"/>
    <cellStyle name="SAPBEXstdData 3 2 2 5" xfId="20916"/>
    <cellStyle name="SAPBEXstdData 3 2 2 5 2" xfId="20917"/>
    <cellStyle name="SAPBEXstdData 3 2 2 6" xfId="20918"/>
    <cellStyle name="SAPBEXstdData 3 2 3" xfId="20919"/>
    <cellStyle name="SAPBEXstdData 3 2 3 2" xfId="20920"/>
    <cellStyle name="SAPBEXstdData 3 2 3 2 2" xfId="20921"/>
    <cellStyle name="SAPBEXstdData 3 2 3 3" xfId="20922"/>
    <cellStyle name="SAPBEXstdData 3 2 4" xfId="20923"/>
    <cellStyle name="SAPBEXstdData 3 2 4 2" xfId="20924"/>
    <cellStyle name="SAPBEXstdData 3 2 4 2 2" xfId="20925"/>
    <cellStyle name="SAPBEXstdData 3 2 4 3" xfId="20926"/>
    <cellStyle name="SAPBEXstdData 3 2 5" xfId="20927"/>
    <cellStyle name="SAPBEXstdData 3 2 5 2" xfId="20928"/>
    <cellStyle name="SAPBEXstdData 3 2 6" xfId="20929"/>
    <cellStyle name="SAPBEXstdData 3 3" xfId="20930"/>
    <cellStyle name="SAPBEXstdData 3 3 2" xfId="20931"/>
    <cellStyle name="SAPBEXstdData 3 3 2 2" xfId="20932"/>
    <cellStyle name="SAPBEXstdData 3 3 2 2 2" xfId="20933"/>
    <cellStyle name="SAPBEXstdData 3 3 2 3" xfId="20934"/>
    <cellStyle name="SAPBEXstdData 3 3 3" xfId="20935"/>
    <cellStyle name="SAPBEXstdData 3 3 3 2" xfId="20936"/>
    <cellStyle name="SAPBEXstdData 3 3 3 2 2" xfId="20937"/>
    <cellStyle name="SAPBEXstdData 3 3 3 3" xfId="20938"/>
    <cellStyle name="SAPBEXstdData 3 3 4" xfId="20939"/>
    <cellStyle name="SAPBEXstdData 3 3 4 2" xfId="20940"/>
    <cellStyle name="SAPBEXstdData 3 3 4 2 2" xfId="20941"/>
    <cellStyle name="SAPBEXstdData 3 3 4 3" xfId="20942"/>
    <cellStyle name="SAPBEXstdData 3 3 5" xfId="20943"/>
    <cellStyle name="SAPBEXstdData 3 3 5 2" xfId="20944"/>
    <cellStyle name="SAPBEXstdData 3 3 6" xfId="20945"/>
    <cellStyle name="SAPBEXstdData 3 4" xfId="20946"/>
    <cellStyle name="SAPBEXstdData 3 4 2" xfId="20947"/>
    <cellStyle name="SAPBEXstdData 3 4 2 2" xfId="20948"/>
    <cellStyle name="SAPBEXstdData 3 4 3" xfId="20949"/>
    <cellStyle name="SAPBEXstdData 3 5" xfId="20950"/>
    <cellStyle name="SAPBEXstdData 3 5 2" xfId="20951"/>
    <cellStyle name="SAPBEXstdData 3 5 2 2" xfId="20952"/>
    <cellStyle name="SAPBEXstdData 3 5 3" xfId="20953"/>
    <cellStyle name="SAPBEXstdData 3 6" xfId="20954"/>
    <cellStyle name="SAPBEXstdData 3 6 2" xfId="20955"/>
    <cellStyle name="SAPBEXstdData 3 6 2 2" xfId="20956"/>
    <cellStyle name="SAPBEXstdData 3 6 3" xfId="20957"/>
    <cellStyle name="SAPBEXstdData 3 7" xfId="20958"/>
    <cellStyle name="SAPBEXstdData 3 7 2" xfId="20959"/>
    <cellStyle name="SAPBEXstdData 3 7 2 2" xfId="20960"/>
    <cellStyle name="SAPBEXstdData 3 7 3" xfId="20961"/>
    <cellStyle name="SAPBEXstdData 3 8" xfId="20962"/>
    <cellStyle name="SAPBEXstdData 3 8 2" xfId="20963"/>
    <cellStyle name="SAPBEXstdData 3 9" xfId="20964"/>
    <cellStyle name="SAPBEXstdData 3_МАРТ" xfId="20965"/>
    <cellStyle name="SAPBEXstdData 4" xfId="20966"/>
    <cellStyle name="SAPBEXstdData 4 2" xfId="20967"/>
    <cellStyle name="SAPBEXstdData 4 2 2" xfId="20968"/>
    <cellStyle name="SAPBEXstdData 4 2 2 2" xfId="20969"/>
    <cellStyle name="SAPBEXstdData 4 2 2 2 2" xfId="20970"/>
    <cellStyle name="SAPBEXstdData 4 2 2 2 2 2" xfId="20971"/>
    <cellStyle name="SAPBEXstdData 4 2 2 2 3" xfId="20972"/>
    <cellStyle name="SAPBEXstdData 4 2 2 3" xfId="20973"/>
    <cellStyle name="SAPBEXstdData 4 2 2 3 2" xfId="20974"/>
    <cellStyle name="SAPBEXstdData 4 2 2 3 2 2" xfId="20975"/>
    <cellStyle name="SAPBEXstdData 4 2 2 3 3" xfId="20976"/>
    <cellStyle name="SAPBEXstdData 4 2 2 4" xfId="20977"/>
    <cellStyle name="SAPBEXstdData 4 2 2 4 2" xfId="20978"/>
    <cellStyle name="SAPBEXstdData 4 2 2 4 2 2" xfId="20979"/>
    <cellStyle name="SAPBEXstdData 4 2 2 4 3" xfId="20980"/>
    <cellStyle name="SAPBEXstdData 4 2 2 5" xfId="20981"/>
    <cellStyle name="SAPBEXstdData 4 2 2 5 2" xfId="20982"/>
    <cellStyle name="SAPBEXstdData 4 2 2 6" xfId="20983"/>
    <cellStyle name="SAPBEXstdData 4 2 3" xfId="20984"/>
    <cellStyle name="SAPBEXstdData 4 2 3 2" xfId="20985"/>
    <cellStyle name="SAPBEXstdData 4 2 3 2 2" xfId="20986"/>
    <cellStyle name="SAPBEXstdData 4 2 3 3" xfId="20987"/>
    <cellStyle name="SAPBEXstdData 4 2 4" xfId="20988"/>
    <cellStyle name="SAPBEXstdData 4 2 4 2" xfId="20989"/>
    <cellStyle name="SAPBEXstdData 4 2 4 2 2" xfId="20990"/>
    <cellStyle name="SAPBEXstdData 4 2 4 3" xfId="20991"/>
    <cellStyle name="SAPBEXstdData 4 2 5" xfId="20992"/>
    <cellStyle name="SAPBEXstdData 4 2 5 2" xfId="20993"/>
    <cellStyle name="SAPBEXstdData 4 2 6" xfId="20994"/>
    <cellStyle name="SAPBEXstdData 4 3" xfId="20995"/>
    <cellStyle name="SAPBEXstdData 4 3 2" xfId="20996"/>
    <cellStyle name="SAPBEXstdData 4 3 2 2" xfId="20997"/>
    <cellStyle name="SAPBEXstdData 4 3 2 2 2" xfId="20998"/>
    <cellStyle name="SAPBEXstdData 4 3 2 3" xfId="20999"/>
    <cellStyle name="SAPBEXstdData 4 3 3" xfId="21000"/>
    <cellStyle name="SAPBEXstdData 4 3 3 2" xfId="21001"/>
    <cellStyle name="SAPBEXstdData 4 3 3 2 2" xfId="21002"/>
    <cellStyle name="SAPBEXstdData 4 3 3 3" xfId="21003"/>
    <cellStyle name="SAPBEXstdData 4 3 4" xfId="21004"/>
    <cellStyle name="SAPBEXstdData 4 3 4 2" xfId="21005"/>
    <cellStyle name="SAPBEXstdData 4 3 4 2 2" xfId="21006"/>
    <cellStyle name="SAPBEXstdData 4 3 4 3" xfId="21007"/>
    <cellStyle name="SAPBEXstdData 4 3 5" xfId="21008"/>
    <cellStyle name="SAPBEXstdData 4 3 5 2" xfId="21009"/>
    <cellStyle name="SAPBEXstdData 4 3 6" xfId="21010"/>
    <cellStyle name="SAPBEXstdData 4 4" xfId="21011"/>
    <cellStyle name="SAPBEXstdData 4 4 2" xfId="21012"/>
    <cellStyle name="SAPBEXstdData 4 4 2 2" xfId="21013"/>
    <cellStyle name="SAPBEXstdData 4 4 3" xfId="21014"/>
    <cellStyle name="SAPBEXstdData 4 5" xfId="21015"/>
    <cellStyle name="SAPBEXstdData 4 5 2" xfId="21016"/>
    <cellStyle name="SAPBEXstdData 4 5 2 2" xfId="21017"/>
    <cellStyle name="SAPBEXstdData 4 5 3" xfId="21018"/>
    <cellStyle name="SAPBEXstdData 4 6" xfId="21019"/>
    <cellStyle name="SAPBEXstdData 4 6 2" xfId="21020"/>
    <cellStyle name="SAPBEXstdData 4 6 2 2" xfId="21021"/>
    <cellStyle name="SAPBEXstdData 4 6 3" xfId="21022"/>
    <cellStyle name="SAPBEXstdData 4 7" xfId="21023"/>
    <cellStyle name="SAPBEXstdData 4 7 2" xfId="21024"/>
    <cellStyle name="SAPBEXstdData 4 7 2 2" xfId="21025"/>
    <cellStyle name="SAPBEXstdData 4 7 3" xfId="21026"/>
    <cellStyle name="SAPBEXstdData 4 8" xfId="21027"/>
    <cellStyle name="SAPBEXstdData 4 8 2" xfId="21028"/>
    <cellStyle name="SAPBEXstdData 4 9" xfId="21029"/>
    <cellStyle name="SAPBEXstdData 4_МАРТ" xfId="21030"/>
    <cellStyle name="SAPBEXstdData 5" xfId="21031"/>
    <cellStyle name="SAPBEXstdData 5 2" xfId="21032"/>
    <cellStyle name="SAPBEXstdData 5 2 2" xfId="21033"/>
    <cellStyle name="SAPBEXstdData 5 2 2 2" xfId="21034"/>
    <cellStyle name="SAPBEXstdData 5 2 2 2 2" xfId="21035"/>
    <cellStyle name="SAPBEXstdData 5 2 2 2 2 2" xfId="21036"/>
    <cellStyle name="SAPBEXstdData 5 2 2 2 3" xfId="21037"/>
    <cellStyle name="SAPBEXstdData 5 2 2 3" xfId="21038"/>
    <cellStyle name="SAPBEXstdData 5 2 2 3 2" xfId="21039"/>
    <cellStyle name="SAPBEXstdData 5 2 2 3 2 2" xfId="21040"/>
    <cellStyle name="SAPBEXstdData 5 2 2 3 3" xfId="21041"/>
    <cellStyle name="SAPBEXstdData 5 2 2 4" xfId="21042"/>
    <cellStyle name="SAPBEXstdData 5 2 2 4 2" xfId="21043"/>
    <cellStyle name="SAPBEXstdData 5 2 2 4 2 2" xfId="21044"/>
    <cellStyle name="SAPBEXstdData 5 2 2 4 3" xfId="21045"/>
    <cellStyle name="SAPBEXstdData 5 2 2 5" xfId="21046"/>
    <cellStyle name="SAPBEXstdData 5 2 2 5 2" xfId="21047"/>
    <cellStyle name="SAPBEXstdData 5 2 2 6" xfId="21048"/>
    <cellStyle name="SAPBEXstdData 5 2 3" xfId="21049"/>
    <cellStyle name="SAPBEXstdData 5 2 3 2" xfId="21050"/>
    <cellStyle name="SAPBEXstdData 5 2 3 2 2" xfId="21051"/>
    <cellStyle name="SAPBEXstdData 5 2 3 3" xfId="21052"/>
    <cellStyle name="SAPBEXstdData 5 2 4" xfId="21053"/>
    <cellStyle name="SAPBEXstdData 5 2 4 2" xfId="21054"/>
    <cellStyle name="SAPBEXstdData 5 2 4 2 2" xfId="21055"/>
    <cellStyle name="SAPBEXstdData 5 2 4 3" xfId="21056"/>
    <cellStyle name="SAPBEXstdData 5 2 5" xfId="21057"/>
    <cellStyle name="SAPBEXstdData 5 2 5 2" xfId="21058"/>
    <cellStyle name="SAPBEXstdData 5 2 6" xfId="21059"/>
    <cellStyle name="SAPBEXstdData 5 3" xfId="21060"/>
    <cellStyle name="SAPBEXstdData 5 3 2" xfId="21061"/>
    <cellStyle name="SAPBEXstdData 5 3 2 2" xfId="21062"/>
    <cellStyle name="SAPBEXstdData 5 3 2 2 2" xfId="21063"/>
    <cellStyle name="SAPBEXstdData 5 3 2 3" xfId="21064"/>
    <cellStyle name="SAPBEXstdData 5 3 3" xfId="21065"/>
    <cellStyle name="SAPBEXstdData 5 3 3 2" xfId="21066"/>
    <cellStyle name="SAPBEXstdData 5 3 3 2 2" xfId="21067"/>
    <cellStyle name="SAPBEXstdData 5 3 3 3" xfId="21068"/>
    <cellStyle name="SAPBEXstdData 5 3 4" xfId="21069"/>
    <cellStyle name="SAPBEXstdData 5 3 4 2" xfId="21070"/>
    <cellStyle name="SAPBEXstdData 5 3 4 2 2" xfId="21071"/>
    <cellStyle name="SAPBEXstdData 5 3 4 3" xfId="21072"/>
    <cellStyle name="SAPBEXstdData 5 3 5" xfId="21073"/>
    <cellStyle name="SAPBEXstdData 5 3 5 2" xfId="21074"/>
    <cellStyle name="SAPBEXstdData 5 3 6" xfId="21075"/>
    <cellStyle name="SAPBEXstdData 5 4" xfId="21076"/>
    <cellStyle name="SAPBEXstdData 5 4 2" xfId="21077"/>
    <cellStyle name="SAPBEXstdData 5 4 2 2" xfId="21078"/>
    <cellStyle name="SAPBEXstdData 5 4 3" xfId="21079"/>
    <cellStyle name="SAPBEXstdData 5 5" xfId="21080"/>
    <cellStyle name="SAPBEXstdData 5 5 2" xfId="21081"/>
    <cellStyle name="SAPBEXstdData 5 5 2 2" xfId="21082"/>
    <cellStyle name="SAPBEXstdData 5 5 3" xfId="21083"/>
    <cellStyle name="SAPBEXstdData 5 6" xfId="21084"/>
    <cellStyle name="SAPBEXstdData 5 6 2" xfId="21085"/>
    <cellStyle name="SAPBEXstdData 5 6 2 2" xfId="21086"/>
    <cellStyle name="SAPBEXstdData 5 6 3" xfId="21087"/>
    <cellStyle name="SAPBEXstdData 5 7" xfId="21088"/>
    <cellStyle name="SAPBEXstdData 5 7 2" xfId="21089"/>
    <cellStyle name="SAPBEXstdData 5 7 2 2" xfId="21090"/>
    <cellStyle name="SAPBEXstdData 5 7 3" xfId="21091"/>
    <cellStyle name="SAPBEXstdData 5 8" xfId="21092"/>
    <cellStyle name="SAPBEXstdData 5 8 2" xfId="21093"/>
    <cellStyle name="SAPBEXstdData 5 9" xfId="21094"/>
    <cellStyle name="SAPBEXstdData 6" xfId="21095"/>
    <cellStyle name="SAPBEXstdData 6 2" xfId="21096"/>
    <cellStyle name="SAPBEXstdData 6 2 2" xfId="21097"/>
    <cellStyle name="SAPBEXstdData 6 2 2 2" xfId="21098"/>
    <cellStyle name="SAPBEXstdData 6 2 2 2 2" xfId="21099"/>
    <cellStyle name="SAPBEXstdData 6 2 2 2 2 2" xfId="21100"/>
    <cellStyle name="SAPBEXstdData 6 2 2 2 3" xfId="21101"/>
    <cellStyle name="SAPBEXstdData 6 2 2 3" xfId="21102"/>
    <cellStyle name="SAPBEXstdData 6 2 2 3 2" xfId="21103"/>
    <cellStyle name="SAPBEXstdData 6 2 2 3 2 2" xfId="21104"/>
    <cellStyle name="SAPBEXstdData 6 2 2 3 3" xfId="21105"/>
    <cellStyle name="SAPBEXstdData 6 2 2 4" xfId="21106"/>
    <cellStyle name="SAPBEXstdData 6 2 2 4 2" xfId="21107"/>
    <cellStyle name="SAPBEXstdData 6 2 2 4 2 2" xfId="21108"/>
    <cellStyle name="SAPBEXstdData 6 2 2 4 3" xfId="21109"/>
    <cellStyle name="SAPBEXstdData 6 2 2 5" xfId="21110"/>
    <cellStyle name="SAPBEXstdData 6 2 2 5 2" xfId="21111"/>
    <cellStyle name="SAPBEXstdData 6 2 2 6" xfId="21112"/>
    <cellStyle name="SAPBEXstdData 6 2 3" xfId="21113"/>
    <cellStyle name="SAPBEXstdData 6 2 3 2" xfId="21114"/>
    <cellStyle name="SAPBEXstdData 6 2 3 2 2" xfId="21115"/>
    <cellStyle name="SAPBEXstdData 6 2 3 3" xfId="21116"/>
    <cellStyle name="SAPBEXstdData 6 2 4" xfId="21117"/>
    <cellStyle name="SAPBEXstdData 6 2 4 2" xfId="21118"/>
    <cellStyle name="SAPBEXstdData 6 2 4 2 2" xfId="21119"/>
    <cellStyle name="SAPBEXstdData 6 2 4 3" xfId="21120"/>
    <cellStyle name="SAPBEXstdData 6 2 5" xfId="21121"/>
    <cellStyle name="SAPBEXstdData 6 2 5 2" xfId="21122"/>
    <cellStyle name="SAPBEXstdData 6 2 6" xfId="21123"/>
    <cellStyle name="SAPBEXstdData 6 3" xfId="21124"/>
    <cellStyle name="SAPBEXstdData 6 3 2" xfId="21125"/>
    <cellStyle name="SAPBEXstdData 6 3 2 2" xfId="21126"/>
    <cellStyle name="SAPBEXstdData 6 3 2 2 2" xfId="21127"/>
    <cellStyle name="SAPBEXstdData 6 3 2 3" xfId="21128"/>
    <cellStyle name="SAPBEXstdData 6 3 3" xfId="21129"/>
    <cellStyle name="SAPBEXstdData 6 3 3 2" xfId="21130"/>
    <cellStyle name="SAPBEXstdData 6 3 3 2 2" xfId="21131"/>
    <cellStyle name="SAPBEXstdData 6 3 3 3" xfId="21132"/>
    <cellStyle name="SAPBEXstdData 6 3 4" xfId="21133"/>
    <cellStyle name="SAPBEXstdData 6 3 4 2" xfId="21134"/>
    <cellStyle name="SAPBEXstdData 6 3 4 2 2" xfId="21135"/>
    <cellStyle name="SAPBEXstdData 6 3 4 3" xfId="21136"/>
    <cellStyle name="SAPBEXstdData 6 3 5" xfId="21137"/>
    <cellStyle name="SAPBEXstdData 6 3 5 2" xfId="21138"/>
    <cellStyle name="SAPBEXstdData 6 3 6" xfId="21139"/>
    <cellStyle name="SAPBEXstdData 6 4" xfId="21140"/>
    <cellStyle name="SAPBEXstdData 6 4 2" xfId="21141"/>
    <cellStyle name="SAPBEXstdData 6 4 2 2" xfId="21142"/>
    <cellStyle name="SAPBEXstdData 6 4 3" xfId="21143"/>
    <cellStyle name="SAPBEXstdData 6 5" xfId="21144"/>
    <cellStyle name="SAPBEXstdData 6 5 2" xfId="21145"/>
    <cellStyle name="SAPBEXstdData 6 5 2 2" xfId="21146"/>
    <cellStyle name="SAPBEXstdData 6 5 3" xfId="21147"/>
    <cellStyle name="SAPBEXstdData 6 6" xfId="21148"/>
    <cellStyle name="SAPBEXstdData 6 6 2" xfId="21149"/>
    <cellStyle name="SAPBEXstdData 6 7" xfId="21150"/>
    <cellStyle name="SAPBEXstdData 7" xfId="21151"/>
    <cellStyle name="SAPBEXstdData 7 2" xfId="21152"/>
    <cellStyle name="SAPBEXstdData 7 2 2" xfId="21153"/>
    <cellStyle name="SAPBEXstdData 7 2 2 2" xfId="21154"/>
    <cellStyle name="SAPBEXstdData 7 2 2 2 2" xfId="21155"/>
    <cellStyle name="SAPBEXstdData 7 2 2 3" xfId="21156"/>
    <cellStyle name="SAPBEXstdData 7 2 3" xfId="21157"/>
    <cellStyle name="SAPBEXstdData 7 2 3 2" xfId="21158"/>
    <cellStyle name="SAPBEXstdData 7 2 3 2 2" xfId="21159"/>
    <cellStyle name="SAPBEXstdData 7 2 3 3" xfId="21160"/>
    <cellStyle name="SAPBEXstdData 7 2 4" xfId="21161"/>
    <cellStyle name="SAPBEXstdData 7 2 4 2" xfId="21162"/>
    <cellStyle name="SAPBEXstdData 7 2 4 2 2" xfId="21163"/>
    <cellStyle name="SAPBEXstdData 7 2 4 3" xfId="21164"/>
    <cellStyle name="SAPBEXstdData 7 2 5" xfId="21165"/>
    <cellStyle name="SAPBEXstdData 7 2 5 2" xfId="21166"/>
    <cellStyle name="SAPBEXstdData 7 2 5 2 2" xfId="21167"/>
    <cellStyle name="SAPBEXstdData 7 2 5 3" xfId="21168"/>
    <cellStyle name="SAPBEXstdData 7 2 6" xfId="21169"/>
    <cellStyle name="SAPBEXstdData 7 2 6 2" xfId="21170"/>
    <cellStyle name="SAPBEXstdData 7 2 7" xfId="21171"/>
    <cellStyle name="SAPBEXstdData 7 3" xfId="21172"/>
    <cellStyle name="SAPBEXstdData 7 3 2" xfId="21173"/>
    <cellStyle name="SAPBEXstdData 7 3 2 2" xfId="21174"/>
    <cellStyle name="SAPBEXstdData 7 3 3" xfId="21175"/>
    <cellStyle name="SAPBEXstdData 7 4" xfId="21176"/>
    <cellStyle name="SAPBEXstdData 7 4 2" xfId="21177"/>
    <cellStyle name="SAPBEXstdData 7 4 2 2" xfId="21178"/>
    <cellStyle name="SAPBEXstdData 7 4 3" xfId="21179"/>
    <cellStyle name="SAPBEXstdData 7 5" xfId="21180"/>
    <cellStyle name="SAPBEXstdData 7 5 2" xfId="21181"/>
    <cellStyle name="SAPBEXstdData 7 5 2 2" xfId="21182"/>
    <cellStyle name="SAPBEXstdData 7 5 3" xfId="21183"/>
    <cellStyle name="SAPBEXstdData 7 6" xfId="21184"/>
    <cellStyle name="SAPBEXstdData 7 6 2" xfId="21185"/>
    <cellStyle name="SAPBEXstdData 7 6 2 2" xfId="21186"/>
    <cellStyle name="SAPBEXstdData 7 6 3" xfId="21187"/>
    <cellStyle name="SAPBEXstdData 7 7" xfId="21188"/>
    <cellStyle name="SAPBEXstdData 7 7 2" xfId="21189"/>
    <cellStyle name="SAPBEXstdData 7 8" xfId="21190"/>
    <cellStyle name="SAPBEXstdData 8" xfId="21191"/>
    <cellStyle name="SAPBEXstdData 8 2" xfId="21192"/>
    <cellStyle name="SAPBEXstdData 8 2 2" xfId="21193"/>
    <cellStyle name="SAPBEXstdData 8 2 2 2" xfId="21194"/>
    <cellStyle name="SAPBEXstdData 8 2 3" xfId="21195"/>
    <cellStyle name="SAPBEXstdData 8 3" xfId="21196"/>
    <cellStyle name="SAPBEXstdData 8 3 2" xfId="21197"/>
    <cellStyle name="SAPBEXstdData 8 3 2 2" xfId="21198"/>
    <cellStyle name="SAPBEXstdData 8 3 3" xfId="21199"/>
    <cellStyle name="SAPBEXstdData 8 4" xfId="21200"/>
    <cellStyle name="SAPBEXstdData 8 4 2" xfId="21201"/>
    <cellStyle name="SAPBEXstdData 8 5" xfId="21202"/>
    <cellStyle name="SAPBEXstdData 9" xfId="21203"/>
    <cellStyle name="SAPBEXstdData 9 2" xfId="21204"/>
    <cellStyle name="SAPBEXstdData 9 2 2" xfId="21205"/>
    <cellStyle name="SAPBEXstdData 9 2 2 2" xfId="21206"/>
    <cellStyle name="SAPBEXstdData 9 2 3" xfId="21207"/>
    <cellStyle name="SAPBEXstdData 9 3" xfId="21208"/>
    <cellStyle name="SAPBEXstdData 9 3 2" xfId="21209"/>
    <cellStyle name="SAPBEXstdData 9 3 2 2" xfId="21210"/>
    <cellStyle name="SAPBEXstdData 9 3 3" xfId="21211"/>
    <cellStyle name="SAPBEXstdData 9 4" xfId="21212"/>
    <cellStyle name="SAPBEXstdData 9 4 2" xfId="21213"/>
    <cellStyle name="SAPBEXstdData 9 5" xfId="21214"/>
    <cellStyle name="SAPBEXstdData_20-газ добыча" xfId="21215"/>
    <cellStyle name="SAPBEXstdDataEmph" xfId="21216"/>
    <cellStyle name="SAPBEXstdDataEmph 10" xfId="21217"/>
    <cellStyle name="SAPBEXstdDataEmph 10 2" xfId="21218"/>
    <cellStyle name="SAPBEXstdDataEmph 10 2 2" xfId="21219"/>
    <cellStyle name="SAPBEXstdDataEmph 10 3" xfId="21220"/>
    <cellStyle name="SAPBEXstdDataEmph 11" xfId="21221"/>
    <cellStyle name="SAPBEXstdDataEmph 11 2" xfId="21222"/>
    <cellStyle name="SAPBEXstdDataEmph 12" xfId="21223"/>
    <cellStyle name="SAPBEXstdDataEmph 2" xfId="21224"/>
    <cellStyle name="SAPBEXstdDataEmph 2 10" xfId="21225"/>
    <cellStyle name="SAPBEXstdDataEmph 2 2" xfId="21226"/>
    <cellStyle name="SAPBEXstdDataEmph 2 2 2" xfId="21227"/>
    <cellStyle name="SAPBEXstdDataEmph 2 2 2 2" xfId="21228"/>
    <cellStyle name="SAPBEXstdDataEmph 2 2 2 2 2" xfId="21229"/>
    <cellStyle name="SAPBEXstdDataEmph 2 2 2 2 2 2" xfId="21230"/>
    <cellStyle name="SAPBEXstdDataEmph 2 2 2 2 3" xfId="21231"/>
    <cellStyle name="SAPBEXstdDataEmph 2 2 2 3" xfId="21232"/>
    <cellStyle name="SAPBEXstdDataEmph 2 2 2 3 2" xfId="21233"/>
    <cellStyle name="SAPBEXstdDataEmph 2 2 2 3 2 2" xfId="21234"/>
    <cellStyle name="SAPBEXstdDataEmph 2 2 2 3 3" xfId="21235"/>
    <cellStyle name="SAPBEXstdDataEmph 2 2 2 4" xfId="21236"/>
    <cellStyle name="SAPBEXstdDataEmph 2 2 2 4 2" xfId="21237"/>
    <cellStyle name="SAPBEXstdDataEmph 2 2 2 4 2 2" xfId="21238"/>
    <cellStyle name="SAPBEXstdDataEmph 2 2 2 4 3" xfId="21239"/>
    <cellStyle name="SAPBEXstdDataEmph 2 2 2 5" xfId="21240"/>
    <cellStyle name="SAPBEXstdDataEmph 2 2 2 5 2" xfId="21241"/>
    <cellStyle name="SAPBEXstdDataEmph 2 2 2 5 2 2" xfId="21242"/>
    <cellStyle name="SAPBEXstdDataEmph 2 2 2 5 3" xfId="21243"/>
    <cellStyle name="SAPBEXstdDataEmph 2 2 2 6" xfId="21244"/>
    <cellStyle name="SAPBEXstdDataEmph 2 2 2 6 2" xfId="21245"/>
    <cellStyle name="SAPBEXstdDataEmph 2 2 2 7" xfId="21246"/>
    <cellStyle name="SAPBEXstdDataEmph 2 2 3" xfId="21247"/>
    <cellStyle name="SAPBEXstdDataEmph 2 2 3 2" xfId="21248"/>
    <cellStyle name="SAPBEXstdDataEmph 2 2 3 2 2" xfId="21249"/>
    <cellStyle name="SAPBEXstdDataEmph 2 2 3 3" xfId="21250"/>
    <cellStyle name="SAPBEXstdDataEmph 2 2 4" xfId="21251"/>
    <cellStyle name="SAPBEXstdDataEmph 2 2 4 2" xfId="21252"/>
    <cellStyle name="SAPBEXstdDataEmph 2 2 4 2 2" xfId="21253"/>
    <cellStyle name="SAPBEXstdDataEmph 2 2 4 3" xfId="21254"/>
    <cellStyle name="SAPBEXstdDataEmph 2 2 5" xfId="21255"/>
    <cellStyle name="SAPBEXstdDataEmph 2 2 5 2" xfId="21256"/>
    <cellStyle name="SAPBEXstdDataEmph 2 2 5 2 2" xfId="21257"/>
    <cellStyle name="SAPBEXstdDataEmph 2 2 5 3" xfId="21258"/>
    <cellStyle name="SAPBEXstdDataEmph 2 2 6" xfId="21259"/>
    <cellStyle name="SAPBEXstdDataEmph 2 2 6 2" xfId="21260"/>
    <cellStyle name="SAPBEXstdDataEmph 2 2 6 2 2" xfId="21261"/>
    <cellStyle name="SAPBEXstdDataEmph 2 2 6 3" xfId="21262"/>
    <cellStyle name="SAPBEXstdDataEmph 2 2 7" xfId="21263"/>
    <cellStyle name="SAPBEXstdDataEmph 2 2 7 2" xfId="21264"/>
    <cellStyle name="SAPBEXstdDataEmph 2 2 8" xfId="21265"/>
    <cellStyle name="SAPBEXstdDataEmph 2 3" xfId="21266"/>
    <cellStyle name="SAPBEXstdDataEmph 2 3 2" xfId="21267"/>
    <cellStyle name="SAPBEXstdDataEmph 2 3 2 2" xfId="21268"/>
    <cellStyle name="SAPBEXstdDataEmph 2 3 2 2 2" xfId="21269"/>
    <cellStyle name="SAPBEXstdDataEmph 2 3 2 3" xfId="21270"/>
    <cellStyle name="SAPBEXstdDataEmph 2 3 3" xfId="21271"/>
    <cellStyle name="SAPBEXstdDataEmph 2 3 3 2" xfId="21272"/>
    <cellStyle name="SAPBEXstdDataEmph 2 3 3 2 2" xfId="21273"/>
    <cellStyle name="SAPBEXstdDataEmph 2 3 3 3" xfId="21274"/>
    <cellStyle name="SAPBEXstdDataEmph 2 3 4" xfId="21275"/>
    <cellStyle name="SAPBEXstdDataEmph 2 3 4 2" xfId="21276"/>
    <cellStyle name="SAPBEXstdDataEmph 2 3 4 2 2" xfId="21277"/>
    <cellStyle name="SAPBEXstdDataEmph 2 3 4 3" xfId="21278"/>
    <cellStyle name="SAPBEXstdDataEmph 2 3 5" xfId="21279"/>
    <cellStyle name="SAPBEXstdDataEmph 2 3 5 2" xfId="21280"/>
    <cellStyle name="SAPBEXstdDataEmph 2 3 5 2 2" xfId="21281"/>
    <cellStyle name="SAPBEXstdDataEmph 2 3 5 3" xfId="21282"/>
    <cellStyle name="SAPBEXstdDataEmph 2 3 6" xfId="21283"/>
    <cellStyle name="SAPBEXstdDataEmph 2 3 6 2" xfId="21284"/>
    <cellStyle name="SAPBEXstdDataEmph 2 3 7" xfId="21285"/>
    <cellStyle name="SAPBEXstdDataEmph 2 4" xfId="21286"/>
    <cellStyle name="SAPBEXstdDataEmph 2 4 2" xfId="21287"/>
    <cellStyle name="SAPBEXstdDataEmph 2 4 2 2" xfId="21288"/>
    <cellStyle name="SAPBEXstdDataEmph 2 4 3" xfId="21289"/>
    <cellStyle name="SAPBEXstdDataEmph 2 5" xfId="21290"/>
    <cellStyle name="SAPBEXstdDataEmph 2 5 2" xfId="21291"/>
    <cellStyle name="SAPBEXstdDataEmph 2 5 2 2" xfId="21292"/>
    <cellStyle name="SAPBEXstdDataEmph 2 5 3" xfId="21293"/>
    <cellStyle name="SAPBEXstdDataEmph 2 6" xfId="21294"/>
    <cellStyle name="SAPBEXstdDataEmph 2 6 2" xfId="21295"/>
    <cellStyle name="SAPBEXstdDataEmph 2 6 2 2" xfId="21296"/>
    <cellStyle name="SAPBEXstdDataEmph 2 6 3" xfId="21297"/>
    <cellStyle name="SAPBEXstdDataEmph 2 7" xfId="21298"/>
    <cellStyle name="SAPBEXstdDataEmph 2 7 2" xfId="21299"/>
    <cellStyle name="SAPBEXstdDataEmph 2 7 2 2" xfId="21300"/>
    <cellStyle name="SAPBEXstdDataEmph 2 7 3" xfId="21301"/>
    <cellStyle name="SAPBEXstdDataEmph 2 8" xfId="21302"/>
    <cellStyle name="SAPBEXstdDataEmph 2 8 2" xfId="21303"/>
    <cellStyle name="SAPBEXstdDataEmph 2 8 2 2" xfId="21304"/>
    <cellStyle name="SAPBEXstdDataEmph 2 8 3" xfId="21305"/>
    <cellStyle name="SAPBEXstdDataEmph 2 9" xfId="21306"/>
    <cellStyle name="SAPBEXstdDataEmph 2 9 2" xfId="21307"/>
    <cellStyle name="SAPBEXstdDataEmph 2_МАРТ" xfId="21308"/>
    <cellStyle name="SAPBEXstdDataEmph 3" xfId="21309"/>
    <cellStyle name="SAPBEXstdDataEmph 3 2" xfId="21310"/>
    <cellStyle name="SAPBEXstdDataEmph 3 2 2" xfId="21311"/>
    <cellStyle name="SAPBEXstdDataEmph 3 2 2 2" xfId="21312"/>
    <cellStyle name="SAPBEXstdDataEmph 3 2 2 2 2" xfId="21313"/>
    <cellStyle name="SAPBEXstdDataEmph 3 2 2 2 2 2" xfId="21314"/>
    <cellStyle name="SAPBEXstdDataEmph 3 2 2 2 3" xfId="21315"/>
    <cellStyle name="SAPBEXstdDataEmph 3 2 2 3" xfId="21316"/>
    <cellStyle name="SAPBEXstdDataEmph 3 2 2 3 2" xfId="21317"/>
    <cellStyle name="SAPBEXstdDataEmph 3 2 2 3 2 2" xfId="21318"/>
    <cellStyle name="SAPBEXstdDataEmph 3 2 2 3 3" xfId="21319"/>
    <cellStyle name="SAPBEXstdDataEmph 3 2 2 4" xfId="21320"/>
    <cellStyle name="SAPBEXstdDataEmph 3 2 2 4 2" xfId="21321"/>
    <cellStyle name="SAPBEXstdDataEmph 3 2 2 4 2 2" xfId="21322"/>
    <cellStyle name="SAPBEXstdDataEmph 3 2 2 4 3" xfId="21323"/>
    <cellStyle name="SAPBEXstdDataEmph 3 2 2 5" xfId="21324"/>
    <cellStyle name="SAPBEXstdDataEmph 3 2 2 5 2" xfId="21325"/>
    <cellStyle name="SAPBEXstdDataEmph 3 2 2 6" xfId="21326"/>
    <cellStyle name="SAPBEXstdDataEmph 3 2 3" xfId="21327"/>
    <cellStyle name="SAPBEXstdDataEmph 3 2 3 2" xfId="21328"/>
    <cellStyle name="SAPBEXstdDataEmph 3 2 3 2 2" xfId="21329"/>
    <cellStyle name="SAPBEXstdDataEmph 3 2 3 3" xfId="21330"/>
    <cellStyle name="SAPBEXstdDataEmph 3 2 4" xfId="21331"/>
    <cellStyle name="SAPBEXstdDataEmph 3 2 4 2" xfId="21332"/>
    <cellStyle name="SAPBEXstdDataEmph 3 2 4 2 2" xfId="21333"/>
    <cellStyle name="SAPBEXstdDataEmph 3 2 4 3" xfId="21334"/>
    <cellStyle name="SAPBEXstdDataEmph 3 2 5" xfId="21335"/>
    <cellStyle name="SAPBEXstdDataEmph 3 2 5 2" xfId="21336"/>
    <cellStyle name="SAPBEXstdDataEmph 3 2 6" xfId="21337"/>
    <cellStyle name="SAPBEXstdDataEmph 3 3" xfId="21338"/>
    <cellStyle name="SAPBEXstdDataEmph 3 3 2" xfId="21339"/>
    <cellStyle name="SAPBEXstdDataEmph 3 3 2 2" xfId="21340"/>
    <cellStyle name="SAPBEXstdDataEmph 3 3 2 2 2" xfId="21341"/>
    <cellStyle name="SAPBEXstdDataEmph 3 3 2 3" xfId="21342"/>
    <cellStyle name="SAPBEXstdDataEmph 3 3 3" xfId="21343"/>
    <cellStyle name="SAPBEXstdDataEmph 3 3 3 2" xfId="21344"/>
    <cellStyle name="SAPBEXstdDataEmph 3 3 3 2 2" xfId="21345"/>
    <cellStyle name="SAPBEXstdDataEmph 3 3 3 3" xfId="21346"/>
    <cellStyle name="SAPBEXstdDataEmph 3 3 4" xfId="21347"/>
    <cellStyle name="SAPBEXstdDataEmph 3 3 4 2" xfId="21348"/>
    <cellStyle name="SAPBEXstdDataEmph 3 3 4 2 2" xfId="21349"/>
    <cellStyle name="SAPBEXstdDataEmph 3 3 4 3" xfId="21350"/>
    <cellStyle name="SAPBEXstdDataEmph 3 3 5" xfId="21351"/>
    <cellStyle name="SAPBEXstdDataEmph 3 3 5 2" xfId="21352"/>
    <cellStyle name="SAPBEXstdDataEmph 3 3 6" xfId="21353"/>
    <cellStyle name="SAPBEXstdDataEmph 3 4" xfId="21354"/>
    <cellStyle name="SAPBEXstdDataEmph 3 4 2" xfId="21355"/>
    <cellStyle name="SAPBEXstdDataEmph 3 4 2 2" xfId="21356"/>
    <cellStyle name="SAPBEXstdDataEmph 3 4 3" xfId="21357"/>
    <cellStyle name="SAPBEXstdDataEmph 3 5" xfId="21358"/>
    <cellStyle name="SAPBEXstdDataEmph 3 5 2" xfId="21359"/>
    <cellStyle name="SAPBEXstdDataEmph 3 5 2 2" xfId="21360"/>
    <cellStyle name="SAPBEXstdDataEmph 3 5 3" xfId="21361"/>
    <cellStyle name="SAPBEXstdDataEmph 3 6" xfId="21362"/>
    <cellStyle name="SAPBEXstdDataEmph 3 6 2" xfId="21363"/>
    <cellStyle name="SAPBEXstdDataEmph 3 6 2 2" xfId="21364"/>
    <cellStyle name="SAPBEXstdDataEmph 3 6 3" xfId="21365"/>
    <cellStyle name="SAPBEXstdDataEmph 3 7" xfId="21366"/>
    <cellStyle name="SAPBEXstdDataEmph 3 7 2" xfId="21367"/>
    <cellStyle name="SAPBEXstdDataEmph 3 8" xfId="21368"/>
    <cellStyle name="SAPBEXstdDataEmph 3_МАРТ" xfId="21369"/>
    <cellStyle name="SAPBEXstdDataEmph 4" xfId="21370"/>
    <cellStyle name="SAPBEXstdDataEmph 4 10" xfId="21371"/>
    <cellStyle name="SAPBEXstdDataEmph 4 2" xfId="21372"/>
    <cellStyle name="SAPBEXstdDataEmph 4 2 2" xfId="21373"/>
    <cellStyle name="SAPBEXstdDataEmph 4 2 2 2" xfId="21374"/>
    <cellStyle name="SAPBEXstdDataEmph 4 2 2 2 2" xfId="21375"/>
    <cellStyle name="SAPBEXstdDataEmph 4 2 2 3" xfId="21376"/>
    <cellStyle name="SAPBEXstdDataEmph 4 2 3" xfId="21377"/>
    <cellStyle name="SAPBEXstdDataEmph 4 2 3 2" xfId="21378"/>
    <cellStyle name="SAPBEXstdDataEmph 4 2 3 2 2" xfId="21379"/>
    <cellStyle name="SAPBEXstdDataEmph 4 2 3 3" xfId="21380"/>
    <cellStyle name="SAPBEXstdDataEmph 4 2 4" xfId="21381"/>
    <cellStyle name="SAPBEXstdDataEmph 4 2 4 2" xfId="21382"/>
    <cellStyle name="SAPBEXstdDataEmph 4 2 4 2 2" xfId="21383"/>
    <cellStyle name="SAPBEXstdDataEmph 4 2 4 3" xfId="21384"/>
    <cellStyle name="SAPBEXstdDataEmph 4 2 5" xfId="21385"/>
    <cellStyle name="SAPBEXstdDataEmph 4 2 5 2" xfId="21386"/>
    <cellStyle name="SAPBEXstdDataEmph 4 2 5 2 2" xfId="21387"/>
    <cellStyle name="SAPBEXstdDataEmph 4 2 5 3" xfId="21388"/>
    <cellStyle name="SAPBEXstdDataEmph 4 2 6" xfId="21389"/>
    <cellStyle name="SAPBEXstdDataEmph 4 2 6 2" xfId="21390"/>
    <cellStyle name="SAPBEXstdDataEmph 4 2 7" xfId="21391"/>
    <cellStyle name="SAPBEXstdDataEmph 4 3" xfId="21392"/>
    <cellStyle name="SAPBEXstdDataEmph 4 3 2" xfId="21393"/>
    <cellStyle name="SAPBEXstdDataEmph 4 3 2 2" xfId="21394"/>
    <cellStyle name="SAPBEXstdDataEmph 4 3 3" xfId="21395"/>
    <cellStyle name="SAPBEXstdDataEmph 4 4" xfId="21396"/>
    <cellStyle name="SAPBEXstdDataEmph 4 4 2" xfId="21397"/>
    <cellStyle name="SAPBEXstdDataEmph 4 4 2 2" xfId="21398"/>
    <cellStyle name="SAPBEXstdDataEmph 4 4 3" xfId="21399"/>
    <cellStyle name="SAPBEXstdDataEmph 4 5" xfId="21400"/>
    <cellStyle name="SAPBEXstdDataEmph 4 5 2" xfId="21401"/>
    <cellStyle name="SAPBEXstdDataEmph 4 5 2 2" xfId="21402"/>
    <cellStyle name="SAPBEXstdDataEmph 4 5 3" xfId="21403"/>
    <cellStyle name="SAPBEXstdDataEmph 4 6" xfId="21404"/>
    <cellStyle name="SAPBEXstdDataEmph 4 6 2" xfId="21405"/>
    <cellStyle name="SAPBEXstdDataEmph 4 6 2 2" xfId="21406"/>
    <cellStyle name="SAPBEXstdDataEmph 4 6 3" xfId="21407"/>
    <cellStyle name="SAPBEXstdDataEmph 4 7" xfId="21408"/>
    <cellStyle name="SAPBEXstdDataEmph 4 7 2" xfId="21409"/>
    <cellStyle name="SAPBEXstdDataEmph 4 7 2 2" xfId="21410"/>
    <cellStyle name="SAPBEXstdDataEmph 4 7 3" xfId="21411"/>
    <cellStyle name="SAPBEXstdDataEmph 4 8" xfId="21412"/>
    <cellStyle name="SAPBEXstdDataEmph 4 8 2" xfId="21413"/>
    <cellStyle name="SAPBEXstdDataEmph 4 8 2 2" xfId="21414"/>
    <cellStyle name="SAPBEXstdDataEmph 4 8 3" xfId="21415"/>
    <cellStyle name="SAPBEXstdDataEmph 4 9" xfId="21416"/>
    <cellStyle name="SAPBEXstdDataEmph 4 9 2" xfId="21417"/>
    <cellStyle name="SAPBEXstdDataEmph 5" xfId="21418"/>
    <cellStyle name="SAPBEXstdDataEmph 5 2" xfId="21419"/>
    <cellStyle name="SAPBEXstdDataEmph 5 2 2" xfId="21420"/>
    <cellStyle name="SAPBEXstdDataEmph 5 2 2 2" xfId="21421"/>
    <cellStyle name="SAPBEXstdDataEmph 5 2 3" xfId="21422"/>
    <cellStyle name="SAPBEXstdDataEmph 5 3" xfId="21423"/>
    <cellStyle name="SAPBEXstdDataEmph 5 3 2" xfId="21424"/>
    <cellStyle name="SAPBEXstdDataEmph 5 3 2 2" xfId="21425"/>
    <cellStyle name="SAPBEXstdDataEmph 5 3 3" xfId="21426"/>
    <cellStyle name="SAPBEXstdDataEmph 5 4" xfId="21427"/>
    <cellStyle name="SAPBEXstdDataEmph 5 4 2" xfId="21428"/>
    <cellStyle name="SAPBEXstdDataEmph 5 4 2 2" xfId="21429"/>
    <cellStyle name="SAPBEXstdDataEmph 5 4 3" xfId="21430"/>
    <cellStyle name="SAPBEXstdDataEmph 5 5" xfId="21431"/>
    <cellStyle name="SAPBEXstdDataEmph 5 5 2" xfId="21432"/>
    <cellStyle name="SAPBEXstdDataEmph 5 6" xfId="21433"/>
    <cellStyle name="SAPBEXstdDataEmph 6" xfId="21434"/>
    <cellStyle name="SAPBEXstdDataEmph 6 2" xfId="21435"/>
    <cellStyle name="SAPBEXstdDataEmph 6 2 2" xfId="21436"/>
    <cellStyle name="SAPBEXstdDataEmph 6 2 2 2" xfId="21437"/>
    <cellStyle name="SAPBEXstdDataEmph 6 2 3" xfId="21438"/>
    <cellStyle name="SAPBEXstdDataEmph 6 3" xfId="21439"/>
    <cellStyle name="SAPBEXstdDataEmph 6 3 2" xfId="21440"/>
    <cellStyle name="SAPBEXstdDataEmph 6 3 2 2" xfId="21441"/>
    <cellStyle name="SAPBEXstdDataEmph 6 3 3" xfId="21442"/>
    <cellStyle name="SAPBEXstdDataEmph 6 4" xfId="21443"/>
    <cellStyle name="SAPBEXstdDataEmph 6 4 2" xfId="21444"/>
    <cellStyle name="SAPBEXstdDataEmph 6 4 2 2" xfId="21445"/>
    <cellStyle name="SAPBEXstdDataEmph 6 4 3" xfId="21446"/>
    <cellStyle name="SAPBEXstdDataEmph 6 5" xfId="21447"/>
    <cellStyle name="SAPBEXstdDataEmph 6 5 2" xfId="21448"/>
    <cellStyle name="SAPBEXstdDataEmph 6 6" xfId="21449"/>
    <cellStyle name="SAPBEXstdDataEmph 7" xfId="21450"/>
    <cellStyle name="SAPBEXstdDataEmph 7 2" xfId="21451"/>
    <cellStyle name="SAPBEXstdDataEmph 7 2 2" xfId="21452"/>
    <cellStyle name="SAPBEXstdDataEmph 7 3" xfId="21453"/>
    <cellStyle name="SAPBEXstdDataEmph 8" xfId="21454"/>
    <cellStyle name="SAPBEXstdDataEmph 8 2" xfId="21455"/>
    <cellStyle name="SAPBEXstdDataEmph 8 2 2" xfId="21456"/>
    <cellStyle name="SAPBEXstdDataEmph 8 3" xfId="21457"/>
    <cellStyle name="SAPBEXstdDataEmph 9" xfId="21458"/>
    <cellStyle name="SAPBEXstdDataEmph 9 2" xfId="21459"/>
    <cellStyle name="SAPBEXstdDataEmph 9 2 2" xfId="21460"/>
    <cellStyle name="SAPBEXstdDataEmph 9 3" xfId="21461"/>
    <cellStyle name="SAPBEXstdDataEmph_Лист1" xfId="21462"/>
    <cellStyle name="SAPBEXstdExc1" xfId="21463"/>
    <cellStyle name="SAPBEXstdExc1Emph" xfId="21464"/>
    <cellStyle name="SAPBEXstdExc2" xfId="21465"/>
    <cellStyle name="SAPBEXstdExc2Emph" xfId="21466"/>
    <cellStyle name="SAPBEXstdItem" xfId="21467"/>
    <cellStyle name="SAPBEXstdItem 10" xfId="21468"/>
    <cellStyle name="SAPBEXstdItem 10 2" xfId="21469"/>
    <cellStyle name="SAPBEXstdItem 10 2 2" xfId="21470"/>
    <cellStyle name="SAPBEXstdItem 10 3" xfId="21471"/>
    <cellStyle name="SAPBEXstdItem 11" xfId="21472"/>
    <cellStyle name="SAPBEXstdItem 11 2" xfId="21473"/>
    <cellStyle name="SAPBEXstdItem 11 2 2" xfId="21474"/>
    <cellStyle name="SAPBEXstdItem 11 3" xfId="21475"/>
    <cellStyle name="SAPBEXstdItem 12" xfId="21476"/>
    <cellStyle name="SAPBEXstdItem 12 2" xfId="21477"/>
    <cellStyle name="SAPBEXstdItem 12 2 2" xfId="21478"/>
    <cellStyle name="SAPBEXstdItem 12 3" xfId="21479"/>
    <cellStyle name="SAPBEXstdItem 13" xfId="21480"/>
    <cellStyle name="SAPBEXstdItem 13 2" xfId="21481"/>
    <cellStyle name="SAPBEXstdItem 14" xfId="21482"/>
    <cellStyle name="SAPBEXstdItem 15" xfId="44632"/>
    <cellStyle name="SAPBEXstdItem 2" xfId="21483"/>
    <cellStyle name="SAPBEXstdItem 2 10" xfId="21484"/>
    <cellStyle name="SAPBEXstdItem 2 10 2" xfId="21485"/>
    <cellStyle name="SAPBEXstdItem 2 10 2 2" xfId="21486"/>
    <cellStyle name="SAPBEXstdItem 2 10 3" xfId="21487"/>
    <cellStyle name="SAPBEXstdItem 2 11" xfId="21488"/>
    <cellStyle name="SAPBEXstdItem 2 11 2" xfId="21489"/>
    <cellStyle name="SAPBEXstdItem 2 12" xfId="21490"/>
    <cellStyle name="SAPBEXstdItem 2 2" xfId="21491"/>
    <cellStyle name="SAPBEXstdItem 2 2 2" xfId="21492"/>
    <cellStyle name="SAPBEXstdItem 2 2 2 2" xfId="21493"/>
    <cellStyle name="SAPBEXstdItem 2 2 2 2 2" xfId="21494"/>
    <cellStyle name="SAPBEXstdItem 2 2 2 2 2 2" xfId="21495"/>
    <cellStyle name="SAPBEXstdItem 2 2 2 2 2 2 2" xfId="21496"/>
    <cellStyle name="SAPBEXstdItem 2 2 2 2 2 3" xfId="21497"/>
    <cellStyle name="SAPBEXstdItem 2 2 2 2 3" xfId="21498"/>
    <cellStyle name="SAPBEXstdItem 2 2 2 2 3 2" xfId="21499"/>
    <cellStyle name="SAPBEXstdItem 2 2 2 2 3 2 2" xfId="21500"/>
    <cellStyle name="SAPBEXstdItem 2 2 2 2 3 3" xfId="21501"/>
    <cellStyle name="SAPBEXstdItem 2 2 2 2 4" xfId="21502"/>
    <cellStyle name="SAPBEXstdItem 2 2 2 2 4 2" xfId="21503"/>
    <cellStyle name="SAPBEXstdItem 2 2 2 2 4 2 2" xfId="21504"/>
    <cellStyle name="SAPBEXstdItem 2 2 2 2 4 3" xfId="21505"/>
    <cellStyle name="SAPBEXstdItem 2 2 2 2 5" xfId="21506"/>
    <cellStyle name="SAPBEXstdItem 2 2 2 2 5 2" xfId="21507"/>
    <cellStyle name="SAPBEXstdItem 2 2 2 2 6" xfId="21508"/>
    <cellStyle name="SAPBEXstdItem 2 2 2 3" xfId="21509"/>
    <cellStyle name="SAPBEXstdItem 2 2 2 3 2" xfId="21510"/>
    <cellStyle name="SAPBEXstdItem 2 2 2 3 2 2" xfId="21511"/>
    <cellStyle name="SAPBEXstdItem 2 2 2 3 3" xfId="21512"/>
    <cellStyle name="SAPBEXstdItem 2 2 2 4" xfId="21513"/>
    <cellStyle name="SAPBEXstdItem 2 2 2 4 2" xfId="21514"/>
    <cellStyle name="SAPBEXstdItem 2 2 2 4 2 2" xfId="21515"/>
    <cellStyle name="SAPBEXstdItem 2 2 2 4 3" xfId="21516"/>
    <cellStyle name="SAPBEXstdItem 2 2 2 5" xfId="21517"/>
    <cellStyle name="SAPBEXstdItem 2 2 2 5 2" xfId="21518"/>
    <cellStyle name="SAPBEXstdItem 2 2 2 6" xfId="21519"/>
    <cellStyle name="SAPBEXstdItem 2 2 3" xfId="21520"/>
    <cellStyle name="SAPBEXstdItem 2 2 3 2" xfId="21521"/>
    <cellStyle name="SAPBEXstdItem 2 2 3 2 2" xfId="21522"/>
    <cellStyle name="SAPBEXstdItem 2 2 3 2 2 2" xfId="21523"/>
    <cellStyle name="SAPBEXstdItem 2 2 3 2 3" xfId="21524"/>
    <cellStyle name="SAPBEXstdItem 2 2 3 3" xfId="21525"/>
    <cellStyle name="SAPBEXstdItem 2 2 3 3 2" xfId="21526"/>
    <cellStyle name="SAPBEXstdItem 2 2 3 3 2 2" xfId="21527"/>
    <cellStyle name="SAPBEXstdItem 2 2 3 3 3" xfId="21528"/>
    <cellStyle name="SAPBEXstdItem 2 2 3 4" xfId="21529"/>
    <cellStyle name="SAPBEXstdItem 2 2 3 4 2" xfId="21530"/>
    <cellStyle name="SAPBEXstdItem 2 2 3 4 2 2" xfId="21531"/>
    <cellStyle name="SAPBEXstdItem 2 2 3 4 3" xfId="21532"/>
    <cellStyle name="SAPBEXstdItem 2 2 3 5" xfId="21533"/>
    <cellStyle name="SAPBEXstdItem 2 2 3 5 2" xfId="21534"/>
    <cellStyle name="SAPBEXstdItem 2 2 3 6" xfId="21535"/>
    <cellStyle name="SAPBEXstdItem 2 2 4" xfId="21536"/>
    <cellStyle name="SAPBEXstdItem 2 2 4 2" xfId="21537"/>
    <cellStyle name="SAPBEXstdItem 2 2 4 2 2" xfId="21538"/>
    <cellStyle name="SAPBEXstdItem 2 2 4 3" xfId="21539"/>
    <cellStyle name="SAPBEXstdItem 2 2 5" xfId="21540"/>
    <cellStyle name="SAPBEXstdItem 2 2 5 2" xfId="21541"/>
    <cellStyle name="SAPBEXstdItem 2 2 5 2 2" xfId="21542"/>
    <cellStyle name="SAPBEXstdItem 2 2 5 3" xfId="21543"/>
    <cellStyle name="SAPBEXstdItem 2 2 6" xfId="21544"/>
    <cellStyle name="SAPBEXstdItem 2 2 6 2" xfId="21545"/>
    <cellStyle name="SAPBEXstdItem 2 2 7" xfId="21546"/>
    <cellStyle name="SAPBEXstdItem 2 3" xfId="21547"/>
    <cellStyle name="SAPBEXstdItem 2 3 2" xfId="21548"/>
    <cellStyle name="SAPBEXstdItem 2 3 2 2" xfId="21549"/>
    <cellStyle name="SAPBEXstdItem 2 3 2 2 2" xfId="21550"/>
    <cellStyle name="SAPBEXstdItem 2 3 2 2 2 2" xfId="21551"/>
    <cellStyle name="SAPBEXstdItem 2 3 2 2 2 2 2" xfId="21552"/>
    <cellStyle name="SAPBEXstdItem 2 3 2 2 2 3" xfId="21553"/>
    <cellStyle name="SAPBEXstdItem 2 3 2 2 3" xfId="21554"/>
    <cellStyle name="SAPBEXstdItem 2 3 2 2 3 2" xfId="21555"/>
    <cellStyle name="SAPBEXstdItem 2 3 2 2 3 2 2" xfId="21556"/>
    <cellStyle name="SAPBEXstdItem 2 3 2 2 3 3" xfId="21557"/>
    <cellStyle name="SAPBEXstdItem 2 3 2 2 4" xfId="21558"/>
    <cellStyle name="SAPBEXstdItem 2 3 2 2 4 2" xfId="21559"/>
    <cellStyle name="SAPBEXstdItem 2 3 2 2 4 2 2" xfId="21560"/>
    <cellStyle name="SAPBEXstdItem 2 3 2 2 4 3" xfId="21561"/>
    <cellStyle name="SAPBEXstdItem 2 3 2 2 5" xfId="21562"/>
    <cellStyle name="SAPBEXstdItem 2 3 2 2 5 2" xfId="21563"/>
    <cellStyle name="SAPBEXstdItem 2 3 2 2 6" xfId="21564"/>
    <cellStyle name="SAPBEXstdItem 2 3 2 3" xfId="21565"/>
    <cellStyle name="SAPBEXstdItem 2 3 2 3 2" xfId="21566"/>
    <cellStyle name="SAPBEXstdItem 2 3 2 3 2 2" xfId="21567"/>
    <cellStyle name="SAPBEXstdItem 2 3 2 3 3" xfId="21568"/>
    <cellStyle name="SAPBEXstdItem 2 3 2 4" xfId="21569"/>
    <cellStyle name="SAPBEXstdItem 2 3 2 4 2" xfId="21570"/>
    <cellStyle name="SAPBEXstdItem 2 3 2 4 2 2" xfId="21571"/>
    <cellStyle name="SAPBEXstdItem 2 3 2 4 3" xfId="21572"/>
    <cellStyle name="SAPBEXstdItem 2 3 2 5" xfId="21573"/>
    <cellStyle name="SAPBEXstdItem 2 3 2 5 2" xfId="21574"/>
    <cellStyle name="SAPBEXstdItem 2 3 2 6" xfId="21575"/>
    <cellStyle name="SAPBEXstdItem 2 3 3" xfId="21576"/>
    <cellStyle name="SAPBEXstdItem 2 3 3 2" xfId="21577"/>
    <cellStyle name="SAPBEXstdItem 2 3 3 2 2" xfId="21578"/>
    <cellStyle name="SAPBEXstdItem 2 3 3 2 2 2" xfId="21579"/>
    <cellStyle name="SAPBEXstdItem 2 3 3 2 3" xfId="21580"/>
    <cellStyle name="SAPBEXstdItem 2 3 3 3" xfId="21581"/>
    <cellStyle name="SAPBEXstdItem 2 3 3 3 2" xfId="21582"/>
    <cellStyle name="SAPBEXstdItem 2 3 3 3 2 2" xfId="21583"/>
    <cellStyle name="SAPBEXstdItem 2 3 3 3 3" xfId="21584"/>
    <cellStyle name="SAPBEXstdItem 2 3 3 4" xfId="21585"/>
    <cellStyle name="SAPBEXstdItem 2 3 3 4 2" xfId="21586"/>
    <cellStyle name="SAPBEXstdItem 2 3 3 4 2 2" xfId="21587"/>
    <cellStyle name="SAPBEXstdItem 2 3 3 4 3" xfId="21588"/>
    <cellStyle name="SAPBEXstdItem 2 3 3 5" xfId="21589"/>
    <cellStyle name="SAPBEXstdItem 2 3 3 5 2" xfId="21590"/>
    <cellStyle name="SAPBEXstdItem 2 3 3 6" xfId="21591"/>
    <cellStyle name="SAPBEXstdItem 2 3 4" xfId="21592"/>
    <cellStyle name="SAPBEXstdItem 2 3 4 2" xfId="21593"/>
    <cellStyle name="SAPBEXstdItem 2 3 4 2 2" xfId="21594"/>
    <cellStyle name="SAPBEXstdItem 2 3 4 3" xfId="21595"/>
    <cellStyle name="SAPBEXstdItem 2 3 5" xfId="21596"/>
    <cellStyle name="SAPBEXstdItem 2 3 5 2" xfId="21597"/>
    <cellStyle name="SAPBEXstdItem 2 3 5 2 2" xfId="21598"/>
    <cellStyle name="SAPBEXstdItem 2 3 5 3" xfId="21599"/>
    <cellStyle name="SAPBEXstdItem 2 3 6" xfId="21600"/>
    <cellStyle name="SAPBEXstdItem 2 3 6 2" xfId="21601"/>
    <cellStyle name="SAPBEXstdItem 2 3 7" xfId="21602"/>
    <cellStyle name="SAPBEXstdItem 2 4" xfId="21603"/>
    <cellStyle name="SAPBEXstdItem 2 4 2" xfId="21604"/>
    <cellStyle name="SAPBEXstdItem 2 4 2 2" xfId="21605"/>
    <cellStyle name="SAPBEXstdItem 2 4 2 2 2" xfId="21606"/>
    <cellStyle name="SAPBEXstdItem 2 4 2 2 2 2" xfId="21607"/>
    <cellStyle name="SAPBEXstdItem 2 4 2 2 3" xfId="21608"/>
    <cellStyle name="SAPBEXstdItem 2 4 2 3" xfId="21609"/>
    <cellStyle name="SAPBEXstdItem 2 4 2 3 2" xfId="21610"/>
    <cellStyle name="SAPBEXstdItem 2 4 2 3 2 2" xfId="21611"/>
    <cellStyle name="SAPBEXstdItem 2 4 2 3 3" xfId="21612"/>
    <cellStyle name="SAPBEXstdItem 2 4 2 4" xfId="21613"/>
    <cellStyle name="SAPBEXstdItem 2 4 2 4 2" xfId="21614"/>
    <cellStyle name="SAPBEXstdItem 2 4 2 4 2 2" xfId="21615"/>
    <cellStyle name="SAPBEXstdItem 2 4 2 4 3" xfId="21616"/>
    <cellStyle name="SAPBEXstdItem 2 4 2 5" xfId="21617"/>
    <cellStyle name="SAPBEXstdItem 2 4 2 5 2" xfId="21618"/>
    <cellStyle name="SAPBEXstdItem 2 4 2 5 2 2" xfId="21619"/>
    <cellStyle name="SAPBEXstdItem 2 4 2 5 3" xfId="21620"/>
    <cellStyle name="SAPBEXstdItem 2 4 2 6" xfId="21621"/>
    <cellStyle name="SAPBEXstdItem 2 4 2 6 2" xfId="21622"/>
    <cellStyle name="SAPBEXstdItem 2 4 2 7" xfId="21623"/>
    <cellStyle name="SAPBEXstdItem 2 4 3" xfId="21624"/>
    <cellStyle name="SAPBEXstdItem 2 4 3 2" xfId="21625"/>
    <cellStyle name="SAPBEXstdItem 2 4 3 2 2" xfId="21626"/>
    <cellStyle name="SAPBEXstdItem 2 4 3 3" xfId="21627"/>
    <cellStyle name="SAPBEXstdItem 2 4 4" xfId="21628"/>
    <cellStyle name="SAPBEXstdItem 2 4 4 2" xfId="21629"/>
    <cellStyle name="SAPBEXstdItem 2 4 4 2 2" xfId="21630"/>
    <cellStyle name="SAPBEXstdItem 2 4 4 3" xfId="21631"/>
    <cellStyle name="SAPBEXstdItem 2 4 5" xfId="21632"/>
    <cellStyle name="SAPBEXstdItem 2 4 5 2" xfId="21633"/>
    <cellStyle name="SAPBEXstdItem 2 4 5 2 2" xfId="21634"/>
    <cellStyle name="SAPBEXstdItem 2 4 5 3" xfId="21635"/>
    <cellStyle name="SAPBEXstdItem 2 4 6" xfId="21636"/>
    <cellStyle name="SAPBEXstdItem 2 4 6 2" xfId="21637"/>
    <cellStyle name="SAPBEXstdItem 2 4 6 2 2" xfId="21638"/>
    <cellStyle name="SAPBEXstdItem 2 4 6 3" xfId="21639"/>
    <cellStyle name="SAPBEXstdItem 2 4 7" xfId="21640"/>
    <cellStyle name="SAPBEXstdItem 2 4 7 2" xfId="21641"/>
    <cellStyle name="SAPBEXstdItem 2 4 8" xfId="21642"/>
    <cellStyle name="SAPBEXstdItem 2 5" xfId="21643"/>
    <cellStyle name="SAPBEXstdItem 2 5 2" xfId="21644"/>
    <cellStyle name="SAPBEXstdItem 2 5 2 2" xfId="21645"/>
    <cellStyle name="SAPBEXstdItem 2 5 2 2 2" xfId="21646"/>
    <cellStyle name="SAPBEXstdItem 2 5 2 3" xfId="21647"/>
    <cellStyle name="SAPBEXstdItem 2 5 3" xfId="21648"/>
    <cellStyle name="SAPBEXstdItem 2 5 3 2" xfId="21649"/>
    <cellStyle name="SAPBEXstdItem 2 5 3 2 2" xfId="21650"/>
    <cellStyle name="SAPBEXstdItem 2 5 3 3" xfId="21651"/>
    <cellStyle name="SAPBEXstdItem 2 5 4" xfId="21652"/>
    <cellStyle name="SAPBEXstdItem 2 5 4 2" xfId="21653"/>
    <cellStyle name="SAPBEXstdItem 2 5 4 2 2" xfId="21654"/>
    <cellStyle name="SAPBEXstdItem 2 5 4 3" xfId="21655"/>
    <cellStyle name="SAPBEXstdItem 2 5 5" xfId="21656"/>
    <cellStyle name="SAPBEXstdItem 2 5 5 2" xfId="21657"/>
    <cellStyle name="SAPBEXstdItem 2 5 5 2 2" xfId="21658"/>
    <cellStyle name="SAPBEXstdItem 2 5 5 3" xfId="21659"/>
    <cellStyle name="SAPBEXstdItem 2 5 6" xfId="21660"/>
    <cellStyle name="SAPBEXstdItem 2 5 6 2" xfId="21661"/>
    <cellStyle name="SAPBEXstdItem 2 5 7" xfId="21662"/>
    <cellStyle name="SAPBEXstdItem 2 6" xfId="21663"/>
    <cellStyle name="SAPBEXstdItem 2 6 2" xfId="21664"/>
    <cellStyle name="SAPBEXstdItem 2 6 2 2" xfId="21665"/>
    <cellStyle name="SAPBEXstdItem 2 6 3" xfId="21666"/>
    <cellStyle name="SAPBEXstdItem 2 7" xfId="21667"/>
    <cellStyle name="SAPBEXstdItem 2 7 2" xfId="21668"/>
    <cellStyle name="SAPBEXstdItem 2 7 2 2" xfId="21669"/>
    <cellStyle name="SAPBEXstdItem 2 7 3" xfId="21670"/>
    <cellStyle name="SAPBEXstdItem 2 8" xfId="21671"/>
    <cellStyle name="SAPBEXstdItem 2 8 2" xfId="21672"/>
    <cellStyle name="SAPBEXstdItem 2 8 2 2" xfId="21673"/>
    <cellStyle name="SAPBEXstdItem 2 8 3" xfId="21674"/>
    <cellStyle name="SAPBEXstdItem 2 9" xfId="21675"/>
    <cellStyle name="SAPBEXstdItem 2 9 2" xfId="21676"/>
    <cellStyle name="SAPBEXstdItem 2 9 2 2" xfId="21677"/>
    <cellStyle name="SAPBEXstdItem 2 9 3" xfId="21678"/>
    <cellStyle name="SAPBEXstdItem 2_МАРТ" xfId="21679"/>
    <cellStyle name="SAPBEXstdItem 3" xfId="21680"/>
    <cellStyle name="SAPBEXstdItem 3 2" xfId="21681"/>
    <cellStyle name="SAPBEXstdItem 3 2 2" xfId="21682"/>
    <cellStyle name="SAPBEXstdItem 3 2 2 2" xfId="21683"/>
    <cellStyle name="SAPBEXstdItem 3 2 2 2 2" xfId="21684"/>
    <cellStyle name="SAPBEXstdItem 3 2 2 3" xfId="21685"/>
    <cellStyle name="SAPBEXstdItem 3 2 3" xfId="21686"/>
    <cellStyle name="SAPBEXstdItem 3 2 3 2" xfId="21687"/>
    <cellStyle name="SAPBEXstdItem 3 2 3 2 2" xfId="21688"/>
    <cellStyle name="SAPBEXstdItem 3 2 3 3" xfId="21689"/>
    <cellStyle name="SAPBEXstdItem 3 2 4" xfId="21690"/>
    <cellStyle name="SAPBEXstdItem 3 2 4 2" xfId="21691"/>
    <cellStyle name="SAPBEXstdItem 3 2 5" xfId="21692"/>
    <cellStyle name="SAPBEXstdItem 3 3" xfId="21693"/>
    <cellStyle name="SAPBEXstdItem 3 3 2" xfId="21694"/>
    <cellStyle name="SAPBEXstdItem 3 3 2 2" xfId="21695"/>
    <cellStyle name="SAPBEXstdItem 3 3 3" xfId="21696"/>
    <cellStyle name="SAPBEXstdItem 3 4" xfId="21697"/>
    <cellStyle name="SAPBEXstdItem 3 4 2" xfId="21698"/>
    <cellStyle name="SAPBEXstdItem 3 4 2 2" xfId="21699"/>
    <cellStyle name="SAPBEXstdItem 3 4 3" xfId="21700"/>
    <cellStyle name="SAPBEXstdItem 3 5" xfId="21701"/>
    <cellStyle name="SAPBEXstdItem 3 5 2" xfId="21702"/>
    <cellStyle name="SAPBEXstdItem 3 6" xfId="21703"/>
    <cellStyle name="SAPBEXstdItem 3_МАРТ" xfId="21704"/>
    <cellStyle name="SAPBEXstdItem 4" xfId="21705"/>
    <cellStyle name="SAPBEXstdItem 4 2" xfId="21706"/>
    <cellStyle name="SAPBEXstdItem 4 2 2" xfId="21707"/>
    <cellStyle name="SAPBEXstdItem 4 2 2 2" xfId="21708"/>
    <cellStyle name="SAPBEXstdItem 4 2 2 2 2" xfId="21709"/>
    <cellStyle name="SAPBEXstdItem 4 2 2 3" xfId="21710"/>
    <cellStyle name="SAPBEXstdItem 4 2 3" xfId="21711"/>
    <cellStyle name="SAPBEXstdItem 4 2 3 2" xfId="21712"/>
    <cellStyle name="SAPBEXstdItem 4 2 3 2 2" xfId="21713"/>
    <cellStyle name="SAPBEXstdItem 4 2 3 3" xfId="21714"/>
    <cellStyle name="SAPBEXstdItem 4 2 4" xfId="21715"/>
    <cellStyle name="SAPBEXstdItem 4 2 4 2" xfId="21716"/>
    <cellStyle name="SAPBEXstdItem 4 2 5" xfId="21717"/>
    <cellStyle name="SAPBEXstdItem 4 3" xfId="21718"/>
    <cellStyle name="SAPBEXstdItem 4 3 2" xfId="21719"/>
    <cellStyle name="SAPBEXstdItem 4 3 2 2" xfId="21720"/>
    <cellStyle name="SAPBEXstdItem 4 3 3" xfId="21721"/>
    <cellStyle name="SAPBEXstdItem 4 4" xfId="21722"/>
    <cellStyle name="SAPBEXstdItem 4 4 2" xfId="21723"/>
    <cellStyle name="SAPBEXstdItem 4 4 2 2" xfId="21724"/>
    <cellStyle name="SAPBEXstdItem 4 4 3" xfId="21725"/>
    <cellStyle name="SAPBEXstdItem 4 5" xfId="21726"/>
    <cellStyle name="SAPBEXstdItem 4 5 2" xfId="21727"/>
    <cellStyle name="SAPBEXstdItem 4 6" xfId="21728"/>
    <cellStyle name="SAPBEXstdItem 4_МАРТ" xfId="21729"/>
    <cellStyle name="SAPBEXstdItem 5" xfId="21730"/>
    <cellStyle name="SAPBEXstdItem 5 2" xfId="21731"/>
    <cellStyle name="SAPBEXstdItem 5 2 2" xfId="21732"/>
    <cellStyle name="SAPBEXstdItem 5 2 2 2" xfId="21733"/>
    <cellStyle name="SAPBEXstdItem 5 2 2 2 2" xfId="21734"/>
    <cellStyle name="SAPBEXstdItem 5 2 2 3" xfId="21735"/>
    <cellStyle name="SAPBEXstdItem 5 2 3" xfId="21736"/>
    <cellStyle name="SAPBEXstdItem 5 2 3 2" xfId="21737"/>
    <cellStyle name="SAPBEXstdItem 5 2 3 2 2" xfId="21738"/>
    <cellStyle name="SAPBEXstdItem 5 2 3 3" xfId="21739"/>
    <cellStyle name="SAPBEXstdItem 5 2 4" xfId="21740"/>
    <cellStyle name="SAPBEXstdItem 5 2 4 2" xfId="21741"/>
    <cellStyle name="SAPBEXstdItem 5 2 5" xfId="21742"/>
    <cellStyle name="SAPBEXstdItem 5 3" xfId="21743"/>
    <cellStyle name="SAPBEXstdItem 5 3 2" xfId="21744"/>
    <cellStyle name="SAPBEXstdItem 5 3 2 2" xfId="21745"/>
    <cellStyle name="SAPBEXstdItem 5 3 3" xfId="21746"/>
    <cellStyle name="SAPBEXstdItem 5 4" xfId="21747"/>
    <cellStyle name="SAPBEXstdItem 5 4 2" xfId="21748"/>
    <cellStyle name="SAPBEXstdItem 5 4 2 2" xfId="21749"/>
    <cellStyle name="SAPBEXstdItem 5 4 3" xfId="21750"/>
    <cellStyle name="SAPBEXstdItem 5 5" xfId="21751"/>
    <cellStyle name="SAPBEXstdItem 5 5 2" xfId="21752"/>
    <cellStyle name="SAPBEXstdItem 5 6" xfId="21753"/>
    <cellStyle name="SAPBEXstdItem 6" xfId="21754"/>
    <cellStyle name="SAPBEXstdItem 6 2" xfId="21755"/>
    <cellStyle name="SAPBEXstdItem 6 2 2" xfId="21756"/>
    <cellStyle name="SAPBEXstdItem 6 2 2 2" xfId="21757"/>
    <cellStyle name="SAPBEXstdItem 6 2 2 2 2" xfId="21758"/>
    <cellStyle name="SAPBEXstdItem 6 2 2 3" xfId="21759"/>
    <cellStyle name="SAPBEXstdItem 6 2 3" xfId="21760"/>
    <cellStyle name="SAPBEXstdItem 6 2 3 2" xfId="21761"/>
    <cellStyle name="SAPBEXstdItem 6 2 3 2 2" xfId="21762"/>
    <cellStyle name="SAPBEXstdItem 6 2 3 3" xfId="21763"/>
    <cellStyle name="SAPBEXstdItem 6 2 4" xfId="21764"/>
    <cellStyle name="SAPBEXstdItem 6 2 4 2" xfId="21765"/>
    <cellStyle name="SAPBEXstdItem 6 2 5" xfId="21766"/>
    <cellStyle name="SAPBEXstdItem 6 3" xfId="21767"/>
    <cellStyle name="SAPBEXstdItem 6 3 2" xfId="21768"/>
    <cellStyle name="SAPBEXstdItem 6 3 2 2" xfId="21769"/>
    <cellStyle name="SAPBEXstdItem 6 3 3" xfId="21770"/>
    <cellStyle name="SAPBEXstdItem 6 4" xfId="21771"/>
    <cellStyle name="SAPBEXstdItem 6 4 2" xfId="21772"/>
    <cellStyle name="SAPBEXstdItem 6 5" xfId="21773"/>
    <cellStyle name="SAPBEXstdItem 7" xfId="21774"/>
    <cellStyle name="SAPBEXstdItem 7 2" xfId="21775"/>
    <cellStyle name="SAPBEXstdItem 7 2 2" xfId="21776"/>
    <cellStyle name="SAPBEXstdItem 7 2 2 2" xfId="21777"/>
    <cellStyle name="SAPBEXstdItem 7 2 2 2 2" xfId="21778"/>
    <cellStyle name="SAPBEXstdItem 7 2 2 3" xfId="21779"/>
    <cellStyle name="SAPBEXstdItem 7 2 3" xfId="21780"/>
    <cellStyle name="SAPBEXstdItem 7 2 3 2" xfId="21781"/>
    <cellStyle name="SAPBEXstdItem 7 2 3 2 2" xfId="21782"/>
    <cellStyle name="SAPBEXstdItem 7 2 3 3" xfId="21783"/>
    <cellStyle name="SAPBEXstdItem 7 2 4" xfId="21784"/>
    <cellStyle name="SAPBEXstdItem 7 2 4 2" xfId="21785"/>
    <cellStyle name="SAPBEXstdItem 7 2 4 2 2" xfId="21786"/>
    <cellStyle name="SAPBEXstdItem 7 2 4 3" xfId="21787"/>
    <cellStyle name="SAPBEXstdItem 7 2 5" xfId="21788"/>
    <cellStyle name="SAPBEXstdItem 7 2 5 2" xfId="21789"/>
    <cellStyle name="SAPBEXstdItem 7 2 5 2 2" xfId="21790"/>
    <cellStyle name="SAPBEXstdItem 7 2 5 3" xfId="21791"/>
    <cellStyle name="SAPBEXstdItem 7 2 6" xfId="21792"/>
    <cellStyle name="SAPBEXstdItem 7 2 6 2" xfId="21793"/>
    <cellStyle name="SAPBEXstdItem 7 2 7" xfId="21794"/>
    <cellStyle name="SAPBEXstdItem 7 3" xfId="21795"/>
    <cellStyle name="SAPBEXstdItem 7 3 2" xfId="21796"/>
    <cellStyle name="SAPBEXstdItem 7 3 2 2" xfId="21797"/>
    <cellStyle name="SAPBEXstdItem 7 3 3" xfId="21798"/>
    <cellStyle name="SAPBEXstdItem 7 4" xfId="21799"/>
    <cellStyle name="SAPBEXstdItem 7 4 2" xfId="21800"/>
    <cellStyle name="SAPBEXstdItem 7 4 2 2" xfId="21801"/>
    <cellStyle name="SAPBEXstdItem 7 4 3" xfId="21802"/>
    <cellStyle name="SAPBEXstdItem 7 5" xfId="21803"/>
    <cellStyle name="SAPBEXstdItem 7 5 2" xfId="21804"/>
    <cellStyle name="SAPBEXstdItem 7 5 2 2" xfId="21805"/>
    <cellStyle name="SAPBEXstdItem 7 5 3" xfId="21806"/>
    <cellStyle name="SAPBEXstdItem 7 6" xfId="21807"/>
    <cellStyle name="SAPBEXstdItem 7 6 2" xfId="21808"/>
    <cellStyle name="SAPBEXstdItem 7 6 2 2" xfId="21809"/>
    <cellStyle name="SAPBEXstdItem 7 6 3" xfId="21810"/>
    <cellStyle name="SAPBEXstdItem 7 7" xfId="21811"/>
    <cellStyle name="SAPBEXstdItem 7 7 2" xfId="21812"/>
    <cellStyle name="SAPBEXstdItem 7 8" xfId="21813"/>
    <cellStyle name="SAPBEXstdItem 8" xfId="21814"/>
    <cellStyle name="SAPBEXstdItem 8 2" xfId="21815"/>
    <cellStyle name="SAPBEXstdItem 8 2 2" xfId="21816"/>
    <cellStyle name="SAPBEXstdItem 8 2 2 2" xfId="21817"/>
    <cellStyle name="SAPBEXstdItem 8 2 3" xfId="21818"/>
    <cellStyle name="SAPBEXstdItem 8 3" xfId="21819"/>
    <cellStyle name="SAPBEXstdItem 8 3 2" xfId="21820"/>
    <cellStyle name="SAPBEXstdItem 8 3 2 2" xfId="21821"/>
    <cellStyle name="SAPBEXstdItem 8 3 3" xfId="21822"/>
    <cellStyle name="SAPBEXstdItem 8 4" xfId="21823"/>
    <cellStyle name="SAPBEXstdItem 8 4 2" xfId="21824"/>
    <cellStyle name="SAPBEXstdItem 8 5" xfId="21825"/>
    <cellStyle name="SAPBEXstdItem 9" xfId="21826"/>
    <cellStyle name="SAPBEXstdItem 9 2" xfId="21827"/>
    <cellStyle name="SAPBEXstdItem 9 2 2" xfId="21828"/>
    <cellStyle name="SAPBEXstdItem 9 2 2 2" xfId="21829"/>
    <cellStyle name="SAPBEXstdItem 9 2 3" xfId="21830"/>
    <cellStyle name="SAPBEXstdItem 9 3" xfId="21831"/>
    <cellStyle name="SAPBEXstdItem 9 3 2" xfId="21832"/>
    <cellStyle name="SAPBEXstdItem 9 3 2 2" xfId="21833"/>
    <cellStyle name="SAPBEXstdItem 9 3 3" xfId="21834"/>
    <cellStyle name="SAPBEXstdItem 9 4" xfId="21835"/>
    <cellStyle name="SAPBEXstdItem 9 4 2" xfId="21836"/>
    <cellStyle name="SAPBEXstdItem 9 5" xfId="21837"/>
    <cellStyle name="SAPBEXstdItem_20-газ добыча" xfId="21838"/>
    <cellStyle name="SAPBEXstdItemHeader" xfId="21839"/>
    <cellStyle name="SAPBEXstdItemHeader 2" xfId="21840"/>
    <cellStyle name="SAPBEXstdItemHeader 2 2" xfId="21841"/>
    <cellStyle name="SAPBEXstdItemHeader 3" xfId="21842"/>
    <cellStyle name="SAPBEXstdItemHeader_МАРТ" xfId="21843"/>
    <cellStyle name="SAPBEXstdItemLeft" xfId="21844"/>
    <cellStyle name="SAPBEXstdItemLeft 2" xfId="21845"/>
    <cellStyle name="SAPBEXstdItemLeft 2 2" xfId="21846"/>
    <cellStyle name="SAPBEXstdItemLeft 3" xfId="21847"/>
    <cellStyle name="SAPBEXstdItemLeft_МАРТ" xfId="21848"/>
    <cellStyle name="SAPBEXstdItemLeftChart" xfId="21849"/>
    <cellStyle name="SAPBEXstdItemLeftChart 2" xfId="21850"/>
    <cellStyle name="SAPBEXstdItemLeftChart 2 2" xfId="21851"/>
    <cellStyle name="SAPBEXstdItemLeftChart 3" xfId="21852"/>
    <cellStyle name="SAPBEXstdItemLeftChart_МАРТ" xfId="21853"/>
    <cellStyle name="SAPBEXstdItemX" xfId="21854"/>
    <cellStyle name="SAPBEXstdItemX 10" xfId="21855"/>
    <cellStyle name="SAPBEXstdItemX 10 2" xfId="21856"/>
    <cellStyle name="SAPBEXstdItemX 10 2 2" xfId="21857"/>
    <cellStyle name="SAPBEXstdItemX 10 2 2 2" xfId="21858"/>
    <cellStyle name="SAPBEXstdItemX 10 2 3" xfId="21859"/>
    <cellStyle name="SAPBEXstdItemX 10 3" xfId="21860"/>
    <cellStyle name="SAPBEXstdItemX 10 3 2" xfId="21861"/>
    <cellStyle name="SAPBEXstdItemX 10 3 2 2" xfId="21862"/>
    <cellStyle name="SAPBEXstdItemX 10 3 3" xfId="21863"/>
    <cellStyle name="SAPBEXstdItemX 10 4" xfId="21864"/>
    <cellStyle name="SAPBEXstdItemX 10 4 2" xfId="21865"/>
    <cellStyle name="SAPBEXstdItemX 10 4 2 2" xfId="21866"/>
    <cellStyle name="SAPBEXstdItemX 10 4 3" xfId="21867"/>
    <cellStyle name="SAPBEXstdItemX 10 5" xfId="21868"/>
    <cellStyle name="SAPBEXstdItemX 10 5 2" xfId="21869"/>
    <cellStyle name="SAPBEXstdItemX 10 6" xfId="21870"/>
    <cellStyle name="SAPBEXstdItemX 11" xfId="21871"/>
    <cellStyle name="SAPBEXstdItemX 11 2" xfId="21872"/>
    <cellStyle name="SAPBEXstdItemX 11 2 2" xfId="21873"/>
    <cellStyle name="SAPBEXstdItemX 11 3" xfId="21874"/>
    <cellStyle name="SAPBEXstdItemX 12" xfId="21875"/>
    <cellStyle name="SAPBEXstdItemX 12 2" xfId="21876"/>
    <cellStyle name="SAPBEXstdItemX 12 2 2" xfId="21877"/>
    <cellStyle name="SAPBEXstdItemX 12 3" xfId="21878"/>
    <cellStyle name="SAPBEXstdItemX 13" xfId="21879"/>
    <cellStyle name="SAPBEXstdItemX 13 2" xfId="21880"/>
    <cellStyle name="SAPBEXstdItemX 13 2 2" xfId="21881"/>
    <cellStyle name="SAPBEXstdItemX 13 3" xfId="21882"/>
    <cellStyle name="SAPBEXstdItemX 14" xfId="21883"/>
    <cellStyle name="SAPBEXstdItemX 14 2" xfId="21884"/>
    <cellStyle name="SAPBEXstdItemX 14 2 2" xfId="21885"/>
    <cellStyle name="SAPBEXstdItemX 14 3" xfId="21886"/>
    <cellStyle name="SAPBEXstdItemX 15" xfId="21887"/>
    <cellStyle name="SAPBEXstdItemX 15 2" xfId="21888"/>
    <cellStyle name="SAPBEXstdItemX 16" xfId="21889"/>
    <cellStyle name="SAPBEXstdItemX 2" xfId="21890"/>
    <cellStyle name="SAPBEXstdItemX 2 2" xfId="21891"/>
    <cellStyle name="SAPBEXstdItemX 2 2 2" xfId="21892"/>
    <cellStyle name="SAPBEXstdItemX 2 2 2 2" xfId="21893"/>
    <cellStyle name="SAPBEXstdItemX 2 2 2 2 2" xfId="21894"/>
    <cellStyle name="SAPBEXstdItemX 2 2 2 2 2 2" xfId="21895"/>
    <cellStyle name="SAPBEXstdItemX 2 2 2 2 2 2 2" xfId="21896"/>
    <cellStyle name="SAPBEXstdItemX 2 2 2 2 2 3" xfId="21897"/>
    <cellStyle name="SAPBEXstdItemX 2 2 2 2 3" xfId="21898"/>
    <cellStyle name="SAPBEXstdItemX 2 2 2 2 3 2" xfId="21899"/>
    <cellStyle name="SAPBEXstdItemX 2 2 2 2 3 2 2" xfId="21900"/>
    <cellStyle name="SAPBEXstdItemX 2 2 2 2 3 3" xfId="21901"/>
    <cellStyle name="SAPBEXstdItemX 2 2 2 2 4" xfId="21902"/>
    <cellStyle name="SAPBEXstdItemX 2 2 2 2 4 2" xfId="21903"/>
    <cellStyle name="SAPBEXstdItemX 2 2 2 2 4 2 2" xfId="21904"/>
    <cellStyle name="SAPBEXstdItemX 2 2 2 2 4 3" xfId="21905"/>
    <cellStyle name="SAPBEXstdItemX 2 2 2 2 5" xfId="21906"/>
    <cellStyle name="SAPBEXstdItemX 2 2 2 2 5 2" xfId="21907"/>
    <cellStyle name="SAPBEXstdItemX 2 2 2 2 6" xfId="21908"/>
    <cellStyle name="SAPBEXstdItemX 2 2 2 3" xfId="21909"/>
    <cellStyle name="SAPBEXstdItemX 2 2 2 3 2" xfId="21910"/>
    <cellStyle name="SAPBEXstdItemX 2 2 2 3 2 2" xfId="21911"/>
    <cellStyle name="SAPBEXstdItemX 2 2 2 3 3" xfId="21912"/>
    <cellStyle name="SAPBEXstdItemX 2 2 2 4" xfId="21913"/>
    <cellStyle name="SAPBEXstdItemX 2 2 2 4 2" xfId="21914"/>
    <cellStyle name="SAPBEXstdItemX 2 2 2 4 2 2" xfId="21915"/>
    <cellStyle name="SAPBEXstdItemX 2 2 2 4 3" xfId="21916"/>
    <cellStyle name="SAPBEXstdItemX 2 2 2 5" xfId="21917"/>
    <cellStyle name="SAPBEXstdItemX 2 2 2 5 2" xfId="21918"/>
    <cellStyle name="SAPBEXstdItemX 2 2 2 6" xfId="21919"/>
    <cellStyle name="SAPBEXstdItemX 2 2 3" xfId="21920"/>
    <cellStyle name="SAPBEXstdItemX 2 2 3 2" xfId="21921"/>
    <cellStyle name="SAPBEXstdItemX 2 2 3 2 2" xfId="21922"/>
    <cellStyle name="SAPBEXstdItemX 2 2 3 2 2 2" xfId="21923"/>
    <cellStyle name="SAPBEXstdItemX 2 2 3 2 3" xfId="21924"/>
    <cellStyle name="SAPBEXstdItemX 2 2 3 3" xfId="21925"/>
    <cellStyle name="SAPBEXstdItemX 2 2 3 3 2" xfId="21926"/>
    <cellStyle name="SAPBEXstdItemX 2 2 3 3 2 2" xfId="21927"/>
    <cellStyle name="SAPBEXstdItemX 2 2 3 3 3" xfId="21928"/>
    <cellStyle name="SAPBEXstdItemX 2 2 3 4" xfId="21929"/>
    <cellStyle name="SAPBEXstdItemX 2 2 3 4 2" xfId="21930"/>
    <cellStyle name="SAPBEXstdItemX 2 2 3 4 2 2" xfId="21931"/>
    <cellStyle name="SAPBEXstdItemX 2 2 3 4 3" xfId="21932"/>
    <cellStyle name="SAPBEXstdItemX 2 2 3 5" xfId="21933"/>
    <cellStyle name="SAPBEXstdItemX 2 2 3 5 2" xfId="21934"/>
    <cellStyle name="SAPBEXstdItemX 2 2 3 6" xfId="21935"/>
    <cellStyle name="SAPBEXstdItemX 2 2 4" xfId="21936"/>
    <cellStyle name="SAPBEXstdItemX 2 2 4 2" xfId="21937"/>
    <cellStyle name="SAPBEXstdItemX 2 2 4 2 2" xfId="21938"/>
    <cellStyle name="SAPBEXstdItemX 2 2 4 3" xfId="21939"/>
    <cellStyle name="SAPBEXstdItemX 2 2 5" xfId="21940"/>
    <cellStyle name="SAPBEXstdItemX 2 2 5 2" xfId="21941"/>
    <cellStyle name="SAPBEXstdItemX 2 2 5 2 2" xfId="21942"/>
    <cellStyle name="SAPBEXstdItemX 2 2 5 3" xfId="21943"/>
    <cellStyle name="SAPBEXstdItemX 2 2 6" xfId="21944"/>
    <cellStyle name="SAPBEXstdItemX 2 2 6 2" xfId="21945"/>
    <cellStyle name="SAPBEXstdItemX 2 2 7" xfId="21946"/>
    <cellStyle name="SAPBEXstdItemX 2 3" xfId="21947"/>
    <cellStyle name="SAPBEXstdItemX 2 3 2" xfId="21948"/>
    <cellStyle name="SAPBEXstdItemX 2 3 2 2" xfId="21949"/>
    <cellStyle name="SAPBEXstdItemX 2 3 2 2 2" xfId="21950"/>
    <cellStyle name="SAPBEXstdItemX 2 3 2 2 2 2" xfId="21951"/>
    <cellStyle name="SAPBEXstdItemX 2 3 2 2 2 2 2" xfId="21952"/>
    <cellStyle name="SAPBEXstdItemX 2 3 2 2 2 3" xfId="21953"/>
    <cellStyle name="SAPBEXstdItemX 2 3 2 2 3" xfId="21954"/>
    <cellStyle name="SAPBEXstdItemX 2 3 2 2 3 2" xfId="21955"/>
    <cellStyle name="SAPBEXstdItemX 2 3 2 2 3 2 2" xfId="21956"/>
    <cellStyle name="SAPBEXstdItemX 2 3 2 2 3 3" xfId="21957"/>
    <cellStyle name="SAPBEXstdItemX 2 3 2 2 4" xfId="21958"/>
    <cellStyle name="SAPBEXstdItemX 2 3 2 2 4 2" xfId="21959"/>
    <cellStyle name="SAPBEXstdItemX 2 3 2 2 4 2 2" xfId="21960"/>
    <cellStyle name="SAPBEXstdItemX 2 3 2 2 4 3" xfId="21961"/>
    <cellStyle name="SAPBEXstdItemX 2 3 2 2 5" xfId="21962"/>
    <cellStyle name="SAPBEXstdItemX 2 3 2 2 5 2" xfId="21963"/>
    <cellStyle name="SAPBEXstdItemX 2 3 2 2 6" xfId="21964"/>
    <cellStyle name="SAPBEXstdItemX 2 3 2 3" xfId="21965"/>
    <cellStyle name="SAPBEXstdItemX 2 3 2 3 2" xfId="21966"/>
    <cellStyle name="SAPBEXstdItemX 2 3 2 3 2 2" xfId="21967"/>
    <cellStyle name="SAPBEXstdItemX 2 3 2 3 3" xfId="21968"/>
    <cellStyle name="SAPBEXstdItemX 2 3 2 4" xfId="21969"/>
    <cellStyle name="SAPBEXstdItemX 2 3 2 4 2" xfId="21970"/>
    <cellStyle name="SAPBEXstdItemX 2 3 2 4 2 2" xfId="21971"/>
    <cellStyle name="SAPBEXstdItemX 2 3 2 4 3" xfId="21972"/>
    <cellStyle name="SAPBEXstdItemX 2 3 2 5" xfId="21973"/>
    <cellStyle name="SAPBEXstdItemX 2 3 2 5 2" xfId="21974"/>
    <cellStyle name="SAPBEXstdItemX 2 3 2 6" xfId="21975"/>
    <cellStyle name="SAPBEXstdItemX 2 3 3" xfId="21976"/>
    <cellStyle name="SAPBEXstdItemX 2 3 3 2" xfId="21977"/>
    <cellStyle name="SAPBEXstdItemX 2 3 3 2 2" xfId="21978"/>
    <cellStyle name="SAPBEXstdItemX 2 3 3 2 2 2" xfId="21979"/>
    <cellStyle name="SAPBEXstdItemX 2 3 3 2 3" xfId="21980"/>
    <cellStyle name="SAPBEXstdItemX 2 3 3 3" xfId="21981"/>
    <cellStyle name="SAPBEXstdItemX 2 3 3 3 2" xfId="21982"/>
    <cellStyle name="SAPBEXstdItemX 2 3 3 3 2 2" xfId="21983"/>
    <cellStyle name="SAPBEXstdItemX 2 3 3 3 3" xfId="21984"/>
    <cellStyle name="SAPBEXstdItemX 2 3 3 4" xfId="21985"/>
    <cellStyle name="SAPBEXstdItemX 2 3 3 4 2" xfId="21986"/>
    <cellStyle name="SAPBEXstdItemX 2 3 3 4 2 2" xfId="21987"/>
    <cellStyle name="SAPBEXstdItemX 2 3 3 4 3" xfId="21988"/>
    <cellStyle name="SAPBEXstdItemX 2 3 3 5" xfId="21989"/>
    <cellStyle name="SAPBEXstdItemX 2 3 3 5 2" xfId="21990"/>
    <cellStyle name="SAPBEXstdItemX 2 3 3 6" xfId="21991"/>
    <cellStyle name="SAPBEXstdItemX 2 3 4" xfId="21992"/>
    <cellStyle name="SAPBEXstdItemX 2 3 4 2" xfId="21993"/>
    <cellStyle name="SAPBEXstdItemX 2 3 4 2 2" xfId="21994"/>
    <cellStyle name="SAPBEXstdItemX 2 3 4 3" xfId="21995"/>
    <cellStyle name="SAPBEXstdItemX 2 3 5" xfId="21996"/>
    <cellStyle name="SAPBEXstdItemX 2 3 5 2" xfId="21997"/>
    <cellStyle name="SAPBEXstdItemX 2 3 5 2 2" xfId="21998"/>
    <cellStyle name="SAPBEXstdItemX 2 3 5 3" xfId="21999"/>
    <cellStyle name="SAPBEXstdItemX 2 3 6" xfId="22000"/>
    <cellStyle name="SAPBEXstdItemX 2 3 6 2" xfId="22001"/>
    <cellStyle name="SAPBEXstdItemX 2 3 7" xfId="22002"/>
    <cellStyle name="SAPBEXstdItemX 2 4" xfId="22003"/>
    <cellStyle name="SAPBEXstdItemX 2 4 2" xfId="22004"/>
    <cellStyle name="SAPBEXstdItemX 2 4 2 2" xfId="22005"/>
    <cellStyle name="SAPBEXstdItemX 2 4 2 2 2" xfId="22006"/>
    <cellStyle name="SAPBEXstdItemX 2 4 2 3" xfId="22007"/>
    <cellStyle name="SAPBEXstdItemX 2 4 3" xfId="22008"/>
    <cellStyle name="SAPBEXstdItemX 2 4 3 2" xfId="22009"/>
    <cellStyle name="SAPBEXstdItemX 2 4 3 2 2" xfId="22010"/>
    <cellStyle name="SAPBEXstdItemX 2 4 3 3" xfId="22011"/>
    <cellStyle name="SAPBEXstdItemX 2 4 4" xfId="22012"/>
    <cellStyle name="SAPBEXstdItemX 2 4 4 2" xfId="22013"/>
    <cellStyle name="SAPBEXstdItemX 2 4 4 2 2" xfId="22014"/>
    <cellStyle name="SAPBEXstdItemX 2 4 4 3" xfId="22015"/>
    <cellStyle name="SAPBEXstdItemX 2 4 5" xfId="22016"/>
    <cellStyle name="SAPBEXstdItemX 2 4 5 2" xfId="22017"/>
    <cellStyle name="SAPBEXstdItemX 2 4 6" xfId="22018"/>
    <cellStyle name="SAPBEXstdItemX 2 5" xfId="22019"/>
    <cellStyle name="SAPBEXstdItemX 2 5 2" xfId="22020"/>
    <cellStyle name="SAPBEXstdItemX 2 5 2 2" xfId="22021"/>
    <cellStyle name="SAPBEXstdItemX 2 5 3" xfId="22022"/>
    <cellStyle name="SAPBEXstdItemX 2 6" xfId="22023"/>
    <cellStyle name="SAPBEXstdItemX 2 6 2" xfId="22024"/>
    <cellStyle name="SAPBEXstdItemX 2 6 2 2" xfId="22025"/>
    <cellStyle name="SAPBEXstdItemX 2 6 3" xfId="22026"/>
    <cellStyle name="SAPBEXstdItemX 2 7" xfId="22027"/>
    <cellStyle name="SAPBEXstdItemX 2 7 2" xfId="22028"/>
    <cellStyle name="SAPBEXstdItemX 2 7 2 2" xfId="22029"/>
    <cellStyle name="SAPBEXstdItemX 2 7 3" xfId="22030"/>
    <cellStyle name="SAPBEXstdItemX 2 8" xfId="22031"/>
    <cellStyle name="SAPBEXstdItemX 2 8 2" xfId="22032"/>
    <cellStyle name="SAPBEXstdItemX 2 9" xfId="22033"/>
    <cellStyle name="SAPBEXstdItemX 2_МАРТ" xfId="22034"/>
    <cellStyle name="SAPBEXstdItemX 3" xfId="22035"/>
    <cellStyle name="SAPBEXstdItemX 3 2" xfId="22036"/>
    <cellStyle name="SAPBEXstdItemX 3 2 2" xfId="22037"/>
    <cellStyle name="SAPBEXstdItemX 3 2 2 2" xfId="22038"/>
    <cellStyle name="SAPBEXstdItemX 3 2 2 2 2" xfId="22039"/>
    <cellStyle name="SAPBEXstdItemX 3 2 2 2 2 2" xfId="22040"/>
    <cellStyle name="SAPBEXstdItemX 3 2 2 2 2 2 2" xfId="22041"/>
    <cellStyle name="SAPBEXstdItemX 3 2 2 2 2 3" xfId="22042"/>
    <cellStyle name="SAPBEXstdItemX 3 2 2 2 3" xfId="22043"/>
    <cellStyle name="SAPBEXstdItemX 3 2 2 2 3 2" xfId="22044"/>
    <cellStyle name="SAPBEXstdItemX 3 2 2 2 3 2 2" xfId="22045"/>
    <cellStyle name="SAPBEXstdItemX 3 2 2 2 3 3" xfId="22046"/>
    <cellStyle name="SAPBEXstdItemX 3 2 2 2 4" xfId="22047"/>
    <cellStyle name="SAPBEXstdItemX 3 2 2 2 4 2" xfId="22048"/>
    <cellStyle name="SAPBEXstdItemX 3 2 2 2 4 2 2" xfId="22049"/>
    <cellStyle name="SAPBEXstdItemX 3 2 2 2 4 3" xfId="22050"/>
    <cellStyle name="SAPBEXstdItemX 3 2 2 2 5" xfId="22051"/>
    <cellStyle name="SAPBEXstdItemX 3 2 2 2 5 2" xfId="22052"/>
    <cellStyle name="SAPBEXstdItemX 3 2 2 2 6" xfId="22053"/>
    <cellStyle name="SAPBEXstdItemX 3 2 2 3" xfId="22054"/>
    <cellStyle name="SAPBEXstdItemX 3 2 2 3 2" xfId="22055"/>
    <cellStyle name="SAPBEXstdItemX 3 2 2 3 2 2" xfId="22056"/>
    <cellStyle name="SAPBEXstdItemX 3 2 2 3 3" xfId="22057"/>
    <cellStyle name="SAPBEXstdItemX 3 2 2 4" xfId="22058"/>
    <cellStyle name="SAPBEXstdItemX 3 2 2 4 2" xfId="22059"/>
    <cellStyle name="SAPBEXstdItemX 3 2 2 4 2 2" xfId="22060"/>
    <cellStyle name="SAPBEXstdItemX 3 2 2 4 3" xfId="22061"/>
    <cellStyle name="SAPBEXstdItemX 3 2 2 5" xfId="22062"/>
    <cellStyle name="SAPBEXstdItemX 3 2 2 5 2" xfId="22063"/>
    <cellStyle name="SAPBEXstdItemX 3 2 2 6" xfId="22064"/>
    <cellStyle name="SAPBEXstdItemX 3 2 3" xfId="22065"/>
    <cellStyle name="SAPBEXstdItemX 3 2 3 2" xfId="22066"/>
    <cellStyle name="SAPBEXstdItemX 3 2 3 2 2" xfId="22067"/>
    <cellStyle name="SAPBEXstdItemX 3 2 3 2 2 2" xfId="22068"/>
    <cellStyle name="SAPBEXstdItemX 3 2 3 2 3" xfId="22069"/>
    <cellStyle name="SAPBEXstdItemX 3 2 3 3" xfId="22070"/>
    <cellStyle name="SAPBEXstdItemX 3 2 3 3 2" xfId="22071"/>
    <cellStyle name="SAPBEXstdItemX 3 2 3 3 2 2" xfId="22072"/>
    <cellStyle name="SAPBEXstdItemX 3 2 3 3 3" xfId="22073"/>
    <cellStyle name="SAPBEXstdItemX 3 2 3 4" xfId="22074"/>
    <cellStyle name="SAPBEXstdItemX 3 2 3 4 2" xfId="22075"/>
    <cellStyle name="SAPBEXstdItemX 3 2 3 4 2 2" xfId="22076"/>
    <cellStyle name="SAPBEXstdItemX 3 2 3 4 3" xfId="22077"/>
    <cellStyle name="SAPBEXstdItemX 3 2 3 5" xfId="22078"/>
    <cellStyle name="SAPBEXstdItemX 3 2 3 5 2" xfId="22079"/>
    <cellStyle name="SAPBEXstdItemX 3 2 3 6" xfId="22080"/>
    <cellStyle name="SAPBEXstdItemX 3 2 4" xfId="22081"/>
    <cellStyle name="SAPBEXstdItemX 3 2 4 2" xfId="22082"/>
    <cellStyle name="SAPBEXstdItemX 3 2 4 2 2" xfId="22083"/>
    <cellStyle name="SAPBEXstdItemX 3 2 4 3" xfId="22084"/>
    <cellStyle name="SAPBEXstdItemX 3 2 5" xfId="22085"/>
    <cellStyle name="SAPBEXstdItemX 3 2 5 2" xfId="22086"/>
    <cellStyle name="SAPBEXstdItemX 3 2 5 2 2" xfId="22087"/>
    <cellStyle name="SAPBEXstdItemX 3 2 5 3" xfId="22088"/>
    <cellStyle name="SAPBEXstdItemX 3 2 6" xfId="22089"/>
    <cellStyle name="SAPBEXstdItemX 3 2 6 2" xfId="22090"/>
    <cellStyle name="SAPBEXstdItemX 3 2 7" xfId="22091"/>
    <cellStyle name="SAPBEXstdItemX 3 3" xfId="22092"/>
    <cellStyle name="SAPBEXstdItemX 3 3 2" xfId="22093"/>
    <cellStyle name="SAPBEXstdItemX 3 3 2 2" xfId="22094"/>
    <cellStyle name="SAPBEXstdItemX 3 3 2 2 2" xfId="22095"/>
    <cellStyle name="SAPBEXstdItemX 3 3 2 3" xfId="22096"/>
    <cellStyle name="SAPBEXstdItemX 3 3 3" xfId="22097"/>
    <cellStyle name="SAPBEXstdItemX 3 3 3 2" xfId="22098"/>
    <cellStyle name="SAPBEXstdItemX 3 3 3 2 2" xfId="22099"/>
    <cellStyle name="SAPBEXstdItemX 3 3 3 3" xfId="22100"/>
    <cellStyle name="SAPBEXstdItemX 3 3 4" xfId="22101"/>
    <cellStyle name="SAPBEXstdItemX 3 3 4 2" xfId="22102"/>
    <cellStyle name="SAPBEXstdItemX 3 3 4 2 2" xfId="22103"/>
    <cellStyle name="SAPBEXstdItemX 3 3 4 3" xfId="22104"/>
    <cellStyle name="SAPBEXstdItemX 3 3 5" xfId="22105"/>
    <cellStyle name="SAPBEXstdItemX 3 3 5 2" xfId="22106"/>
    <cellStyle name="SAPBEXstdItemX 3 3 6" xfId="22107"/>
    <cellStyle name="SAPBEXstdItemX 3 4" xfId="22108"/>
    <cellStyle name="SAPBEXstdItemX 3 4 2" xfId="22109"/>
    <cellStyle name="SAPBEXstdItemX 3 4 2 2" xfId="22110"/>
    <cellStyle name="SAPBEXstdItemX 3 4 3" xfId="22111"/>
    <cellStyle name="SAPBEXstdItemX 3 5" xfId="22112"/>
    <cellStyle name="SAPBEXstdItemX 3 5 2" xfId="22113"/>
    <cellStyle name="SAPBEXstdItemX 3 5 2 2" xfId="22114"/>
    <cellStyle name="SAPBEXstdItemX 3 5 3" xfId="22115"/>
    <cellStyle name="SAPBEXstdItemX 3 6" xfId="22116"/>
    <cellStyle name="SAPBEXstdItemX 3 6 2" xfId="22117"/>
    <cellStyle name="SAPBEXstdItemX 3 6 2 2" xfId="22118"/>
    <cellStyle name="SAPBEXstdItemX 3 6 3" xfId="22119"/>
    <cellStyle name="SAPBEXstdItemX 3 7" xfId="22120"/>
    <cellStyle name="SAPBEXstdItemX 3 7 2" xfId="22121"/>
    <cellStyle name="SAPBEXstdItemX 3 8" xfId="22122"/>
    <cellStyle name="SAPBEXstdItemX 3_МАРТ" xfId="22123"/>
    <cellStyle name="SAPBEXstdItemX 4" xfId="22124"/>
    <cellStyle name="SAPBEXstdItemX 4 2" xfId="22125"/>
    <cellStyle name="SAPBEXstdItemX 4 2 2" xfId="22126"/>
    <cellStyle name="SAPBEXstdItemX 4 2 2 2" xfId="22127"/>
    <cellStyle name="SAPBEXstdItemX 4 2 2 2 2" xfId="22128"/>
    <cellStyle name="SAPBEXstdItemX 4 2 2 2 2 2" xfId="22129"/>
    <cellStyle name="SAPBEXstdItemX 4 2 2 2 3" xfId="22130"/>
    <cellStyle name="SAPBEXstdItemX 4 2 2 3" xfId="22131"/>
    <cellStyle name="SAPBEXstdItemX 4 2 2 3 2" xfId="22132"/>
    <cellStyle name="SAPBEXstdItemX 4 2 2 3 2 2" xfId="22133"/>
    <cellStyle name="SAPBEXstdItemX 4 2 2 3 3" xfId="22134"/>
    <cellStyle name="SAPBEXstdItemX 4 2 2 4" xfId="22135"/>
    <cellStyle name="SAPBEXstdItemX 4 2 2 4 2" xfId="22136"/>
    <cellStyle name="SAPBEXstdItemX 4 2 2 4 2 2" xfId="22137"/>
    <cellStyle name="SAPBEXstdItemX 4 2 2 4 3" xfId="22138"/>
    <cellStyle name="SAPBEXstdItemX 4 2 2 5" xfId="22139"/>
    <cellStyle name="SAPBEXstdItemX 4 2 2 5 2" xfId="22140"/>
    <cellStyle name="SAPBEXstdItemX 4 2 2 6" xfId="22141"/>
    <cellStyle name="SAPBEXstdItemX 4 2 3" xfId="22142"/>
    <cellStyle name="SAPBEXstdItemX 4 2 3 2" xfId="22143"/>
    <cellStyle name="SAPBEXstdItemX 4 2 3 2 2" xfId="22144"/>
    <cellStyle name="SAPBEXstdItemX 4 2 3 3" xfId="22145"/>
    <cellStyle name="SAPBEXstdItemX 4 2 4" xfId="22146"/>
    <cellStyle name="SAPBEXstdItemX 4 2 4 2" xfId="22147"/>
    <cellStyle name="SAPBEXstdItemX 4 2 4 2 2" xfId="22148"/>
    <cellStyle name="SAPBEXstdItemX 4 2 4 3" xfId="22149"/>
    <cellStyle name="SAPBEXstdItemX 4 2 5" xfId="22150"/>
    <cellStyle name="SAPBEXstdItemX 4 2 5 2" xfId="22151"/>
    <cellStyle name="SAPBEXstdItemX 4 2 6" xfId="22152"/>
    <cellStyle name="SAPBEXstdItemX 4 3" xfId="22153"/>
    <cellStyle name="SAPBEXstdItemX 4 3 2" xfId="22154"/>
    <cellStyle name="SAPBEXstdItemX 4 3 2 2" xfId="22155"/>
    <cellStyle name="SAPBEXstdItemX 4 3 2 2 2" xfId="22156"/>
    <cellStyle name="SAPBEXstdItemX 4 3 2 3" xfId="22157"/>
    <cellStyle name="SAPBEXstdItemX 4 3 3" xfId="22158"/>
    <cellStyle name="SAPBEXstdItemX 4 3 3 2" xfId="22159"/>
    <cellStyle name="SAPBEXstdItemX 4 3 3 2 2" xfId="22160"/>
    <cellStyle name="SAPBEXstdItemX 4 3 3 3" xfId="22161"/>
    <cellStyle name="SAPBEXstdItemX 4 3 4" xfId="22162"/>
    <cellStyle name="SAPBEXstdItemX 4 3 4 2" xfId="22163"/>
    <cellStyle name="SAPBEXstdItemX 4 3 4 2 2" xfId="22164"/>
    <cellStyle name="SAPBEXstdItemX 4 3 4 3" xfId="22165"/>
    <cellStyle name="SAPBEXstdItemX 4 3 5" xfId="22166"/>
    <cellStyle name="SAPBEXstdItemX 4 3 5 2" xfId="22167"/>
    <cellStyle name="SAPBEXstdItemX 4 3 6" xfId="22168"/>
    <cellStyle name="SAPBEXstdItemX 4 4" xfId="22169"/>
    <cellStyle name="SAPBEXstdItemX 4 4 2" xfId="22170"/>
    <cellStyle name="SAPBEXstdItemX 4 4 2 2" xfId="22171"/>
    <cellStyle name="SAPBEXstdItemX 4 4 3" xfId="22172"/>
    <cellStyle name="SAPBEXstdItemX 4 5" xfId="22173"/>
    <cellStyle name="SAPBEXstdItemX 4 5 2" xfId="22174"/>
    <cellStyle name="SAPBEXstdItemX 4 5 2 2" xfId="22175"/>
    <cellStyle name="SAPBEXstdItemX 4 5 3" xfId="22176"/>
    <cellStyle name="SAPBEXstdItemX 4 6" xfId="22177"/>
    <cellStyle name="SAPBEXstdItemX 4 6 2" xfId="22178"/>
    <cellStyle name="SAPBEXstdItemX 4 6 2 2" xfId="22179"/>
    <cellStyle name="SAPBEXstdItemX 4 6 3" xfId="22180"/>
    <cellStyle name="SAPBEXstdItemX 4 7" xfId="22181"/>
    <cellStyle name="SAPBEXstdItemX 4 7 2" xfId="22182"/>
    <cellStyle name="SAPBEXstdItemX 4 8" xfId="22183"/>
    <cellStyle name="SAPBEXstdItemX 5" xfId="22184"/>
    <cellStyle name="SAPBEXstdItemX 5 2" xfId="22185"/>
    <cellStyle name="SAPBEXstdItemX 5 2 2" xfId="22186"/>
    <cellStyle name="SAPBEXstdItemX 5 2 2 2" xfId="22187"/>
    <cellStyle name="SAPBEXstdItemX 5 2 2 2 2" xfId="22188"/>
    <cellStyle name="SAPBEXstdItemX 5 2 2 2 2 2" xfId="22189"/>
    <cellStyle name="SAPBEXstdItemX 5 2 2 2 3" xfId="22190"/>
    <cellStyle name="SAPBEXstdItemX 5 2 2 3" xfId="22191"/>
    <cellStyle name="SAPBEXstdItemX 5 2 2 3 2" xfId="22192"/>
    <cellStyle name="SAPBEXstdItemX 5 2 2 3 2 2" xfId="22193"/>
    <cellStyle name="SAPBEXstdItemX 5 2 2 3 3" xfId="22194"/>
    <cellStyle name="SAPBEXstdItemX 5 2 2 4" xfId="22195"/>
    <cellStyle name="SAPBEXstdItemX 5 2 2 4 2" xfId="22196"/>
    <cellStyle name="SAPBEXstdItemX 5 2 2 4 2 2" xfId="22197"/>
    <cellStyle name="SAPBEXstdItemX 5 2 2 4 3" xfId="22198"/>
    <cellStyle name="SAPBEXstdItemX 5 2 2 5" xfId="22199"/>
    <cellStyle name="SAPBEXstdItemX 5 2 2 5 2" xfId="22200"/>
    <cellStyle name="SAPBEXstdItemX 5 2 2 6" xfId="22201"/>
    <cellStyle name="SAPBEXstdItemX 5 2 3" xfId="22202"/>
    <cellStyle name="SAPBEXstdItemX 5 2 3 2" xfId="22203"/>
    <cellStyle name="SAPBEXstdItemX 5 2 3 2 2" xfId="22204"/>
    <cellStyle name="SAPBEXstdItemX 5 2 3 3" xfId="22205"/>
    <cellStyle name="SAPBEXstdItemX 5 2 4" xfId="22206"/>
    <cellStyle name="SAPBEXstdItemX 5 2 4 2" xfId="22207"/>
    <cellStyle name="SAPBEXstdItemX 5 2 4 2 2" xfId="22208"/>
    <cellStyle name="SAPBEXstdItemX 5 2 4 3" xfId="22209"/>
    <cellStyle name="SAPBEXstdItemX 5 2 5" xfId="22210"/>
    <cellStyle name="SAPBEXstdItemX 5 2 5 2" xfId="22211"/>
    <cellStyle name="SAPBEXstdItemX 5 2 6" xfId="22212"/>
    <cellStyle name="SAPBEXstdItemX 5 3" xfId="22213"/>
    <cellStyle name="SAPBEXstdItemX 5 3 2" xfId="22214"/>
    <cellStyle name="SAPBEXstdItemX 5 3 2 2" xfId="22215"/>
    <cellStyle name="SAPBEXstdItemX 5 3 2 2 2" xfId="22216"/>
    <cellStyle name="SAPBEXstdItemX 5 3 2 3" xfId="22217"/>
    <cellStyle name="SAPBEXstdItemX 5 3 3" xfId="22218"/>
    <cellStyle name="SAPBEXstdItemX 5 3 3 2" xfId="22219"/>
    <cellStyle name="SAPBEXstdItemX 5 3 3 2 2" xfId="22220"/>
    <cellStyle name="SAPBEXstdItemX 5 3 3 3" xfId="22221"/>
    <cellStyle name="SAPBEXstdItemX 5 3 4" xfId="22222"/>
    <cellStyle name="SAPBEXstdItemX 5 3 4 2" xfId="22223"/>
    <cellStyle name="SAPBEXstdItemX 5 3 4 2 2" xfId="22224"/>
    <cellStyle name="SAPBEXstdItemX 5 3 4 3" xfId="22225"/>
    <cellStyle name="SAPBEXstdItemX 5 3 5" xfId="22226"/>
    <cellStyle name="SAPBEXstdItemX 5 3 5 2" xfId="22227"/>
    <cellStyle name="SAPBEXstdItemX 5 3 6" xfId="22228"/>
    <cellStyle name="SAPBEXstdItemX 5 4" xfId="22229"/>
    <cellStyle name="SAPBEXstdItemX 5 4 2" xfId="22230"/>
    <cellStyle name="SAPBEXstdItemX 5 4 2 2" xfId="22231"/>
    <cellStyle name="SAPBEXstdItemX 5 4 3" xfId="22232"/>
    <cellStyle name="SAPBEXstdItemX 5 5" xfId="22233"/>
    <cellStyle name="SAPBEXstdItemX 5 5 2" xfId="22234"/>
    <cellStyle name="SAPBEXstdItemX 5 5 2 2" xfId="22235"/>
    <cellStyle name="SAPBEXstdItemX 5 5 3" xfId="22236"/>
    <cellStyle name="SAPBEXstdItemX 5 6" xfId="22237"/>
    <cellStyle name="SAPBEXstdItemX 5 6 2" xfId="22238"/>
    <cellStyle name="SAPBEXstdItemX 5 7" xfId="22239"/>
    <cellStyle name="SAPBEXstdItemX 6" xfId="22240"/>
    <cellStyle name="SAPBEXstdItemX 6 2" xfId="22241"/>
    <cellStyle name="SAPBEXstdItemX 6 2 2" xfId="22242"/>
    <cellStyle name="SAPBEXstdItemX 6 2 2 2" xfId="22243"/>
    <cellStyle name="SAPBEXstdItemX 6 2 2 2 2" xfId="22244"/>
    <cellStyle name="SAPBEXstdItemX 6 2 2 2 2 2" xfId="22245"/>
    <cellStyle name="SAPBEXstdItemX 6 2 2 2 3" xfId="22246"/>
    <cellStyle name="SAPBEXstdItemX 6 2 2 3" xfId="22247"/>
    <cellStyle name="SAPBEXstdItemX 6 2 2 3 2" xfId="22248"/>
    <cellStyle name="SAPBEXstdItemX 6 2 2 3 2 2" xfId="22249"/>
    <cellStyle name="SAPBEXstdItemX 6 2 2 3 3" xfId="22250"/>
    <cellStyle name="SAPBEXstdItemX 6 2 2 4" xfId="22251"/>
    <cellStyle name="SAPBEXstdItemX 6 2 2 4 2" xfId="22252"/>
    <cellStyle name="SAPBEXstdItemX 6 2 2 4 2 2" xfId="22253"/>
    <cellStyle name="SAPBEXstdItemX 6 2 2 4 3" xfId="22254"/>
    <cellStyle name="SAPBEXstdItemX 6 2 2 5" xfId="22255"/>
    <cellStyle name="SAPBEXstdItemX 6 2 2 5 2" xfId="22256"/>
    <cellStyle name="SAPBEXstdItemX 6 2 2 6" xfId="22257"/>
    <cellStyle name="SAPBEXstdItemX 6 2 3" xfId="22258"/>
    <cellStyle name="SAPBEXstdItemX 6 2 3 2" xfId="22259"/>
    <cellStyle name="SAPBEXstdItemX 6 2 3 2 2" xfId="22260"/>
    <cellStyle name="SAPBEXstdItemX 6 2 3 3" xfId="22261"/>
    <cellStyle name="SAPBEXstdItemX 6 2 4" xfId="22262"/>
    <cellStyle name="SAPBEXstdItemX 6 2 4 2" xfId="22263"/>
    <cellStyle name="SAPBEXstdItemX 6 2 4 2 2" xfId="22264"/>
    <cellStyle name="SAPBEXstdItemX 6 2 4 3" xfId="22265"/>
    <cellStyle name="SAPBEXstdItemX 6 2 5" xfId="22266"/>
    <cellStyle name="SAPBEXstdItemX 6 2 5 2" xfId="22267"/>
    <cellStyle name="SAPBEXstdItemX 6 2 6" xfId="22268"/>
    <cellStyle name="SAPBEXstdItemX 6 3" xfId="22269"/>
    <cellStyle name="SAPBEXstdItemX 6 3 2" xfId="22270"/>
    <cellStyle name="SAPBEXstdItemX 6 3 2 2" xfId="22271"/>
    <cellStyle name="SAPBEXstdItemX 6 3 2 2 2" xfId="22272"/>
    <cellStyle name="SAPBEXstdItemX 6 3 2 3" xfId="22273"/>
    <cellStyle name="SAPBEXstdItemX 6 3 3" xfId="22274"/>
    <cellStyle name="SAPBEXstdItemX 6 3 3 2" xfId="22275"/>
    <cellStyle name="SAPBEXstdItemX 6 3 3 2 2" xfId="22276"/>
    <cellStyle name="SAPBEXstdItemX 6 3 3 3" xfId="22277"/>
    <cellStyle name="SAPBEXstdItemX 6 3 4" xfId="22278"/>
    <cellStyle name="SAPBEXstdItemX 6 3 4 2" xfId="22279"/>
    <cellStyle name="SAPBEXstdItemX 6 3 4 2 2" xfId="22280"/>
    <cellStyle name="SAPBEXstdItemX 6 3 4 3" xfId="22281"/>
    <cellStyle name="SAPBEXstdItemX 6 3 5" xfId="22282"/>
    <cellStyle name="SAPBEXstdItemX 6 3 5 2" xfId="22283"/>
    <cellStyle name="SAPBEXstdItemX 6 3 6" xfId="22284"/>
    <cellStyle name="SAPBEXstdItemX 6 4" xfId="22285"/>
    <cellStyle name="SAPBEXstdItemX 6 4 2" xfId="22286"/>
    <cellStyle name="SAPBEXstdItemX 6 4 2 2" xfId="22287"/>
    <cellStyle name="SAPBEXstdItemX 6 4 3" xfId="22288"/>
    <cellStyle name="SAPBEXstdItemX 6 5" xfId="22289"/>
    <cellStyle name="SAPBEXstdItemX 6 5 2" xfId="22290"/>
    <cellStyle name="SAPBEXstdItemX 6 5 2 2" xfId="22291"/>
    <cellStyle name="SAPBEXstdItemX 6 5 3" xfId="22292"/>
    <cellStyle name="SAPBEXstdItemX 6 6" xfId="22293"/>
    <cellStyle name="SAPBEXstdItemX 6 6 2" xfId="22294"/>
    <cellStyle name="SAPBEXstdItemX 6 7" xfId="22295"/>
    <cellStyle name="SAPBEXstdItemX 7" xfId="22296"/>
    <cellStyle name="SAPBEXstdItemX 7 2" xfId="22297"/>
    <cellStyle name="SAPBEXstdItemX 7 2 2" xfId="22298"/>
    <cellStyle name="SAPBEXstdItemX 7 2 2 2" xfId="22299"/>
    <cellStyle name="SAPBEXstdItemX 7 2 2 2 2" xfId="22300"/>
    <cellStyle name="SAPBEXstdItemX 7 2 2 2 2 2" xfId="22301"/>
    <cellStyle name="SAPBEXstdItemX 7 2 2 2 3" xfId="22302"/>
    <cellStyle name="SAPBEXstdItemX 7 2 2 3" xfId="22303"/>
    <cellStyle name="SAPBEXstdItemX 7 2 2 3 2" xfId="22304"/>
    <cellStyle name="SAPBEXstdItemX 7 2 2 3 2 2" xfId="22305"/>
    <cellStyle name="SAPBEXstdItemX 7 2 2 3 3" xfId="22306"/>
    <cellStyle name="SAPBEXstdItemX 7 2 2 4" xfId="22307"/>
    <cellStyle name="SAPBEXstdItemX 7 2 2 4 2" xfId="22308"/>
    <cellStyle name="SAPBEXstdItemX 7 2 2 4 2 2" xfId="22309"/>
    <cellStyle name="SAPBEXstdItemX 7 2 2 4 3" xfId="22310"/>
    <cellStyle name="SAPBEXstdItemX 7 2 2 5" xfId="22311"/>
    <cellStyle name="SAPBEXstdItemX 7 2 2 5 2" xfId="22312"/>
    <cellStyle name="SAPBEXstdItemX 7 2 2 6" xfId="22313"/>
    <cellStyle name="SAPBEXstdItemX 7 2 3" xfId="22314"/>
    <cellStyle name="SAPBEXstdItemX 7 2 3 2" xfId="22315"/>
    <cellStyle name="SAPBEXstdItemX 7 2 3 2 2" xfId="22316"/>
    <cellStyle name="SAPBEXstdItemX 7 2 3 3" xfId="22317"/>
    <cellStyle name="SAPBEXstdItemX 7 2 4" xfId="22318"/>
    <cellStyle name="SAPBEXstdItemX 7 2 4 2" xfId="22319"/>
    <cellStyle name="SAPBEXstdItemX 7 2 4 2 2" xfId="22320"/>
    <cellStyle name="SAPBEXstdItemX 7 2 4 3" xfId="22321"/>
    <cellStyle name="SAPBEXstdItemX 7 2 5" xfId="22322"/>
    <cellStyle name="SAPBEXstdItemX 7 2 5 2" xfId="22323"/>
    <cellStyle name="SAPBEXstdItemX 7 2 6" xfId="22324"/>
    <cellStyle name="SAPBEXstdItemX 7 3" xfId="22325"/>
    <cellStyle name="SAPBEXstdItemX 7 3 2" xfId="22326"/>
    <cellStyle name="SAPBEXstdItemX 7 3 2 2" xfId="22327"/>
    <cellStyle name="SAPBEXstdItemX 7 3 2 2 2" xfId="22328"/>
    <cellStyle name="SAPBEXstdItemX 7 3 2 3" xfId="22329"/>
    <cellStyle name="SAPBEXstdItemX 7 3 3" xfId="22330"/>
    <cellStyle name="SAPBEXstdItemX 7 3 3 2" xfId="22331"/>
    <cellStyle name="SAPBEXstdItemX 7 3 3 2 2" xfId="22332"/>
    <cellStyle name="SAPBEXstdItemX 7 3 3 3" xfId="22333"/>
    <cellStyle name="SAPBEXstdItemX 7 3 4" xfId="22334"/>
    <cellStyle name="SAPBEXstdItemX 7 3 4 2" xfId="22335"/>
    <cellStyle name="SAPBEXstdItemX 7 3 4 2 2" xfId="22336"/>
    <cellStyle name="SAPBEXstdItemX 7 3 4 3" xfId="22337"/>
    <cellStyle name="SAPBEXstdItemX 7 3 5" xfId="22338"/>
    <cellStyle name="SAPBEXstdItemX 7 3 5 2" xfId="22339"/>
    <cellStyle name="SAPBEXstdItemX 7 3 6" xfId="22340"/>
    <cellStyle name="SAPBEXstdItemX 7 4" xfId="22341"/>
    <cellStyle name="SAPBEXstdItemX 7 4 2" xfId="22342"/>
    <cellStyle name="SAPBEXstdItemX 7 4 2 2" xfId="22343"/>
    <cellStyle name="SAPBEXstdItemX 7 4 3" xfId="22344"/>
    <cellStyle name="SAPBEXstdItemX 7 5" xfId="22345"/>
    <cellStyle name="SAPBEXstdItemX 7 5 2" xfId="22346"/>
    <cellStyle name="SAPBEXstdItemX 7 5 2 2" xfId="22347"/>
    <cellStyle name="SAPBEXstdItemX 7 5 3" xfId="22348"/>
    <cellStyle name="SAPBEXstdItemX 7 6" xfId="22349"/>
    <cellStyle name="SAPBEXstdItemX 7 6 2" xfId="22350"/>
    <cellStyle name="SAPBEXstdItemX 7 7" xfId="22351"/>
    <cellStyle name="SAPBEXstdItemX 8" xfId="22352"/>
    <cellStyle name="SAPBEXstdItemX 8 2" xfId="22353"/>
    <cellStyle name="SAPBEXstdItemX 8 2 2" xfId="22354"/>
    <cellStyle name="SAPBEXstdItemX 8 2 2 2" xfId="22355"/>
    <cellStyle name="SAPBEXstdItemX 8 2 2 2 2" xfId="22356"/>
    <cellStyle name="SAPBEXstdItemX 8 2 2 2 2 2" xfId="22357"/>
    <cellStyle name="SAPBEXstdItemX 8 2 2 2 3" xfId="22358"/>
    <cellStyle name="SAPBEXstdItemX 8 2 2 3" xfId="22359"/>
    <cellStyle name="SAPBEXstdItemX 8 2 2 3 2" xfId="22360"/>
    <cellStyle name="SAPBEXstdItemX 8 2 2 3 2 2" xfId="22361"/>
    <cellStyle name="SAPBEXstdItemX 8 2 2 3 3" xfId="22362"/>
    <cellStyle name="SAPBEXstdItemX 8 2 2 4" xfId="22363"/>
    <cellStyle name="SAPBEXstdItemX 8 2 2 4 2" xfId="22364"/>
    <cellStyle name="SAPBEXstdItemX 8 2 2 4 2 2" xfId="22365"/>
    <cellStyle name="SAPBEXstdItemX 8 2 2 4 3" xfId="22366"/>
    <cellStyle name="SAPBEXstdItemX 8 2 2 5" xfId="22367"/>
    <cellStyle name="SAPBEXstdItemX 8 2 2 5 2" xfId="22368"/>
    <cellStyle name="SAPBEXstdItemX 8 2 2 6" xfId="22369"/>
    <cellStyle name="SAPBEXstdItemX 8 2 3" xfId="22370"/>
    <cellStyle name="SAPBEXstdItemX 8 2 3 2" xfId="22371"/>
    <cellStyle name="SAPBEXstdItemX 8 2 3 2 2" xfId="22372"/>
    <cellStyle name="SAPBEXstdItemX 8 2 3 3" xfId="22373"/>
    <cellStyle name="SAPBEXstdItemX 8 2 4" xfId="22374"/>
    <cellStyle name="SAPBEXstdItemX 8 2 4 2" xfId="22375"/>
    <cellStyle name="SAPBEXstdItemX 8 2 4 2 2" xfId="22376"/>
    <cellStyle name="SAPBEXstdItemX 8 2 4 3" xfId="22377"/>
    <cellStyle name="SAPBEXstdItemX 8 2 5" xfId="22378"/>
    <cellStyle name="SAPBEXstdItemX 8 2 5 2" xfId="22379"/>
    <cellStyle name="SAPBEXstdItemX 8 2 6" xfId="22380"/>
    <cellStyle name="SAPBEXstdItemX 8 3" xfId="22381"/>
    <cellStyle name="SAPBEXstdItemX 8 3 2" xfId="22382"/>
    <cellStyle name="SAPBEXstdItemX 8 3 2 2" xfId="22383"/>
    <cellStyle name="SAPBEXstdItemX 8 3 2 2 2" xfId="22384"/>
    <cellStyle name="SAPBEXstdItemX 8 3 2 3" xfId="22385"/>
    <cellStyle name="SAPBEXstdItemX 8 3 3" xfId="22386"/>
    <cellStyle name="SAPBEXstdItemX 8 3 3 2" xfId="22387"/>
    <cellStyle name="SAPBEXstdItemX 8 3 3 2 2" xfId="22388"/>
    <cellStyle name="SAPBEXstdItemX 8 3 3 3" xfId="22389"/>
    <cellStyle name="SAPBEXstdItemX 8 3 4" xfId="22390"/>
    <cellStyle name="SAPBEXstdItemX 8 3 4 2" xfId="22391"/>
    <cellStyle name="SAPBEXstdItemX 8 3 4 2 2" xfId="22392"/>
    <cellStyle name="SAPBEXstdItemX 8 3 4 3" xfId="22393"/>
    <cellStyle name="SAPBEXstdItemX 8 3 5" xfId="22394"/>
    <cellStyle name="SAPBEXstdItemX 8 3 5 2" xfId="22395"/>
    <cellStyle name="SAPBEXstdItemX 8 3 6" xfId="22396"/>
    <cellStyle name="SAPBEXstdItemX 8 4" xfId="22397"/>
    <cellStyle name="SAPBEXstdItemX 8 4 2" xfId="22398"/>
    <cellStyle name="SAPBEXstdItemX 8 4 2 2" xfId="22399"/>
    <cellStyle name="SAPBEXstdItemX 8 4 3" xfId="22400"/>
    <cellStyle name="SAPBEXstdItemX 8 5" xfId="22401"/>
    <cellStyle name="SAPBEXstdItemX 8 5 2" xfId="22402"/>
    <cellStyle name="SAPBEXstdItemX 8 5 2 2" xfId="22403"/>
    <cellStyle name="SAPBEXstdItemX 8 5 3" xfId="22404"/>
    <cellStyle name="SAPBEXstdItemX 8 6" xfId="22405"/>
    <cellStyle name="SAPBEXstdItemX 8 6 2" xfId="22406"/>
    <cellStyle name="SAPBEXstdItemX 8 7" xfId="22407"/>
    <cellStyle name="SAPBEXstdItemX 9" xfId="22408"/>
    <cellStyle name="SAPBEXstdItemX 9 2" xfId="22409"/>
    <cellStyle name="SAPBEXstdItemX 9 2 2" xfId="22410"/>
    <cellStyle name="SAPBEXstdItemX 9 2 2 2" xfId="22411"/>
    <cellStyle name="SAPBEXstdItemX 9 2 3" xfId="22412"/>
    <cellStyle name="SAPBEXstdItemX 9 3" xfId="22413"/>
    <cellStyle name="SAPBEXstdItemX 9 3 2" xfId="22414"/>
    <cellStyle name="SAPBEXstdItemX 9 3 2 2" xfId="22415"/>
    <cellStyle name="SAPBEXstdItemX 9 3 3" xfId="22416"/>
    <cellStyle name="SAPBEXstdItemX 9 4" xfId="22417"/>
    <cellStyle name="SAPBEXstdItemX 9 4 2" xfId="22418"/>
    <cellStyle name="SAPBEXstdItemX 9 4 2 2" xfId="22419"/>
    <cellStyle name="SAPBEXstdItemX 9 4 3" xfId="22420"/>
    <cellStyle name="SAPBEXstdItemX 9 5" xfId="22421"/>
    <cellStyle name="SAPBEXstdItemX 9 5 2" xfId="22422"/>
    <cellStyle name="SAPBEXstdItemX 9 6" xfId="22423"/>
    <cellStyle name="SAPBEXstdItemX_Лист1" xfId="22424"/>
    <cellStyle name="SAPBEXsubData" xfId="22425"/>
    <cellStyle name="SAPBEXsubData 2" xfId="22426"/>
    <cellStyle name="SAPBEXsubData 2 2" xfId="22427"/>
    <cellStyle name="SAPBEXsubData 3" xfId="22428"/>
    <cellStyle name="SAPBEXsubData_МАРТ" xfId="22429"/>
    <cellStyle name="SAPBEXsubDataEmph" xfId="22430"/>
    <cellStyle name="SAPBEXsubDataEmph 2" xfId="22431"/>
    <cellStyle name="SAPBEXsubDataEmph 2 2" xfId="22432"/>
    <cellStyle name="SAPBEXsubDataEmph 3" xfId="22433"/>
    <cellStyle name="SAPBEXsubDataEmph_МАРТ" xfId="22434"/>
    <cellStyle name="SAPBEXsubExc1" xfId="22435"/>
    <cellStyle name="SAPBEXsubExc1Emph" xfId="22436"/>
    <cellStyle name="SAPBEXsubExc2" xfId="22437"/>
    <cellStyle name="SAPBEXsubExc2Emph" xfId="22438"/>
    <cellStyle name="SAPBEXsubItem" xfId="22439"/>
    <cellStyle name="SAPBEXsubItem 2" xfId="22440"/>
    <cellStyle name="SAPBEXsubItem 2 2" xfId="22441"/>
    <cellStyle name="SAPBEXsubItem 3" xfId="22442"/>
    <cellStyle name="SAPBEXsubItem_МАРТ" xfId="22443"/>
    <cellStyle name="SAPBEXtitle" xfId="22444"/>
    <cellStyle name="SAPBEXtitle 2" xfId="22445"/>
    <cellStyle name="SAPBEXtitle 2 2" xfId="22446"/>
    <cellStyle name="SAPBEXtitle 2 3" xfId="22447"/>
    <cellStyle name="SAPBEXtitle 2 3 2" xfId="22448"/>
    <cellStyle name="SAPBEXtitle 2 3 2 2" xfId="22449"/>
    <cellStyle name="SAPBEXtitle 2 3 2 2 2" xfId="22450"/>
    <cellStyle name="SAPBEXtitle 2 3 2 2 2 2" xfId="22451"/>
    <cellStyle name="SAPBEXtitle 2 3 2 2 3" xfId="22452"/>
    <cellStyle name="SAPBEXtitle 2 3 2 3" xfId="22453"/>
    <cellStyle name="SAPBEXtitle 2 3 2 3 2" xfId="22454"/>
    <cellStyle name="SAPBEXtitle 2 3 2 3 2 2" xfId="22455"/>
    <cellStyle name="SAPBEXtitle 2 3 2 3 3" xfId="22456"/>
    <cellStyle name="SAPBEXtitle 2 3 2 4" xfId="22457"/>
    <cellStyle name="SAPBEXtitle 2 3 2 4 2" xfId="22458"/>
    <cellStyle name="SAPBEXtitle 2 3 2 4 2 2" xfId="22459"/>
    <cellStyle name="SAPBEXtitle 2 3 2 4 3" xfId="22460"/>
    <cellStyle name="SAPBEXtitle 2 3 2 5" xfId="22461"/>
    <cellStyle name="SAPBEXtitle 2 3 2 5 2" xfId="22462"/>
    <cellStyle name="SAPBEXtitle 2 3 2 5 2 2" xfId="22463"/>
    <cellStyle name="SAPBEXtitle 2 3 2 5 3" xfId="22464"/>
    <cellStyle name="SAPBEXtitle 2 3 2 6" xfId="22465"/>
    <cellStyle name="SAPBEXtitle 2 3 2 6 2" xfId="22466"/>
    <cellStyle name="SAPBEXtitle 2 3 2 7" xfId="22467"/>
    <cellStyle name="SAPBEXtitle 2 3 3" xfId="22468"/>
    <cellStyle name="SAPBEXtitle 2 3 3 2" xfId="22469"/>
    <cellStyle name="SAPBEXtitle 2 3 3 2 2" xfId="22470"/>
    <cellStyle name="SAPBEXtitle 2 3 3 3" xfId="22471"/>
    <cellStyle name="SAPBEXtitle 2 3 4" xfId="22472"/>
    <cellStyle name="SAPBEXtitle 2 3 4 2" xfId="22473"/>
    <cellStyle name="SAPBEXtitle 2 3 4 2 2" xfId="22474"/>
    <cellStyle name="SAPBEXtitle 2 3 4 3" xfId="22475"/>
    <cellStyle name="SAPBEXtitle 2 3 5" xfId="22476"/>
    <cellStyle name="SAPBEXtitle 2 3 5 2" xfId="22477"/>
    <cellStyle name="SAPBEXtitle 2 3 5 2 2" xfId="22478"/>
    <cellStyle name="SAPBEXtitle 2 3 5 3" xfId="22479"/>
    <cellStyle name="SAPBEXtitle 2 3 6" xfId="22480"/>
    <cellStyle name="SAPBEXtitle 2 3 6 2" xfId="22481"/>
    <cellStyle name="SAPBEXtitle 2 3 6 2 2" xfId="22482"/>
    <cellStyle name="SAPBEXtitle 2 3 6 3" xfId="22483"/>
    <cellStyle name="SAPBEXtitle 2 3 7" xfId="22484"/>
    <cellStyle name="SAPBEXtitle 2 3 7 2" xfId="22485"/>
    <cellStyle name="SAPBEXtitle 2 3 8" xfId="22486"/>
    <cellStyle name="SAPBEXtitle 2 4" xfId="22487"/>
    <cellStyle name="SAPBEXtitle 2 4 2" xfId="22488"/>
    <cellStyle name="SAPBEXtitle 2 4 2 2" xfId="22489"/>
    <cellStyle name="SAPBEXtitle 2 4 2 2 2" xfId="22490"/>
    <cellStyle name="SAPBEXtitle 2 4 2 3" xfId="22491"/>
    <cellStyle name="SAPBEXtitle 2 4 3" xfId="22492"/>
    <cellStyle name="SAPBEXtitle 2 4 3 2" xfId="22493"/>
    <cellStyle name="SAPBEXtitle 2 4 3 2 2" xfId="22494"/>
    <cellStyle name="SAPBEXtitle 2 4 3 3" xfId="22495"/>
    <cellStyle name="SAPBEXtitle 2 4 4" xfId="22496"/>
    <cellStyle name="SAPBEXtitle 2 4 4 2" xfId="22497"/>
    <cellStyle name="SAPBEXtitle 2 4 4 2 2" xfId="22498"/>
    <cellStyle name="SAPBEXtitle 2 4 4 3" xfId="22499"/>
    <cellStyle name="SAPBEXtitle 2 4 5" xfId="22500"/>
    <cellStyle name="SAPBEXtitle 2 4 5 2" xfId="22501"/>
    <cellStyle name="SAPBEXtitle 2 4 5 2 2" xfId="22502"/>
    <cellStyle name="SAPBEXtitle 2 4 5 3" xfId="22503"/>
    <cellStyle name="SAPBEXtitle 2 4 6" xfId="22504"/>
    <cellStyle name="SAPBEXtitle 2 4 6 2" xfId="22505"/>
    <cellStyle name="SAPBEXtitle 2 4 7" xfId="22506"/>
    <cellStyle name="SAPBEXtitle 2 5" xfId="22507"/>
    <cellStyle name="SAPBEXtitle 2 5 2" xfId="22508"/>
    <cellStyle name="SAPBEXtitle 2 5 2 2" xfId="22509"/>
    <cellStyle name="SAPBEXtitle 2 5 3" xfId="22510"/>
    <cellStyle name="SAPBEXtitle 2 6" xfId="22511"/>
    <cellStyle name="SAPBEXtitle 2 6 2" xfId="22512"/>
    <cellStyle name="SAPBEXtitle 2 6 2 2" xfId="22513"/>
    <cellStyle name="SAPBEXtitle 2 6 3" xfId="22514"/>
    <cellStyle name="SAPBEXtitle 2 7" xfId="22515"/>
    <cellStyle name="SAPBEXtitle 2 7 2" xfId="22516"/>
    <cellStyle name="SAPBEXtitle 2 7 2 2" xfId="22517"/>
    <cellStyle name="SAPBEXtitle 2 7 3" xfId="22518"/>
    <cellStyle name="SAPBEXtitle 3" xfId="22519"/>
    <cellStyle name="SAPBEXtitle 4" xfId="22520"/>
    <cellStyle name="SAPBEXtitle 5" xfId="22521"/>
    <cellStyle name="SAPBEXtitle 6" xfId="22522"/>
    <cellStyle name="SAPBEXtitle 6 2" xfId="22523"/>
    <cellStyle name="SAPBEXtitle 6 2 2" xfId="22524"/>
    <cellStyle name="SAPBEXtitle 6 2 2 2" xfId="22525"/>
    <cellStyle name="SAPBEXtitle 6 2 2 2 2" xfId="22526"/>
    <cellStyle name="SAPBEXtitle 6 2 2 3" xfId="22527"/>
    <cellStyle name="SAPBEXtitle 6 2 3" xfId="22528"/>
    <cellStyle name="SAPBEXtitle 6 2 3 2" xfId="22529"/>
    <cellStyle name="SAPBEXtitle 6 2 3 2 2" xfId="22530"/>
    <cellStyle name="SAPBEXtitle 6 2 3 3" xfId="22531"/>
    <cellStyle name="SAPBEXtitle 6 2 4" xfId="22532"/>
    <cellStyle name="SAPBEXtitle 6 2 4 2" xfId="22533"/>
    <cellStyle name="SAPBEXtitle 6 2 4 2 2" xfId="22534"/>
    <cellStyle name="SAPBEXtitle 6 2 4 3" xfId="22535"/>
    <cellStyle name="SAPBEXtitle 6 2 5" xfId="22536"/>
    <cellStyle name="SAPBEXtitle 6 2 5 2" xfId="22537"/>
    <cellStyle name="SAPBEXtitle 6 2 5 2 2" xfId="22538"/>
    <cellStyle name="SAPBEXtitle 6 2 5 3" xfId="22539"/>
    <cellStyle name="SAPBEXtitle 6 2 6" xfId="22540"/>
    <cellStyle name="SAPBEXtitle 6 2 6 2" xfId="22541"/>
    <cellStyle name="SAPBEXtitle 6 2 7" xfId="22542"/>
    <cellStyle name="SAPBEXtitle 6 3" xfId="22543"/>
    <cellStyle name="SAPBEXtitle 6 3 2" xfId="22544"/>
    <cellStyle name="SAPBEXtitle 6 3 2 2" xfId="22545"/>
    <cellStyle name="SAPBEXtitle 6 3 3" xfId="22546"/>
    <cellStyle name="SAPBEXtitle 6 4" xfId="22547"/>
    <cellStyle name="SAPBEXtitle 6 4 2" xfId="22548"/>
    <cellStyle name="SAPBEXtitle 6 4 2 2" xfId="22549"/>
    <cellStyle name="SAPBEXtitle 6 4 3" xfId="22550"/>
    <cellStyle name="SAPBEXtitle 6 5" xfId="22551"/>
    <cellStyle name="SAPBEXtitle 6 5 2" xfId="22552"/>
    <cellStyle name="SAPBEXtitle 6 5 2 2" xfId="22553"/>
    <cellStyle name="SAPBEXtitle 6 5 3" xfId="22554"/>
    <cellStyle name="SAPBEXtitle 6 6" xfId="22555"/>
    <cellStyle name="SAPBEXtitle 6 6 2" xfId="22556"/>
    <cellStyle name="SAPBEXtitle 6 6 2 2" xfId="22557"/>
    <cellStyle name="SAPBEXtitle 6 6 3" xfId="22558"/>
    <cellStyle name="SAPBEXtitle 6 7" xfId="22559"/>
    <cellStyle name="SAPBEXtitle 6 7 2" xfId="22560"/>
    <cellStyle name="SAPBEXtitle 6 8" xfId="22561"/>
    <cellStyle name="SAPBEXtitle 7" xfId="22562"/>
    <cellStyle name="SAPBEXtitle 7 2" xfId="22563"/>
    <cellStyle name="SAPBEXtitle 7 2 2" xfId="22564"/>
    <cellStyle name="SAPBEXtitle 7 3" xfId="22565"/>
    <cellStyle name="SAPBEXtitle_ДО_Оренбург-3" xfId="22566"/>
    <cellStyle name="SAPBEXunassignedItem" xfId="22567"/>
    <cellStyle name="SAPBEXunassignedItem 2" xfId="22568"/>
    <cellStyle name="SAPBEXunassignedItem 2 2" xfId="22569"/>
    <cellStyle name="SAPBEXunassignedItem 2 2 2" xfId="22570"/>
    <cellStyle name="SAPBEXunassignedItem 2 2 2 2" xfId="22571"/>
    <cellStyle name="SAPBEXunassignedItem 2 2 2 2 2" xfId="22572"/>
    <cellStyle name="SAPBEXunassignedItem 2 2 2 3" xfId="22573"/>
    <cellStyle name="SAPBEXunassignedItem 2 2 2 3 2" xfId="22574"/>
    <cellStyle name="SAPBEXunassignedItem 2 2 2 4" xfId="22575"/>
    <cellStyle name="SAPBEXunassignedItem 2 2 2 4 2" xfId="22576"/>
    <cellStyle name="SAPBEXunassignedItem 2 2 2 5" xfId="22577"/>
    <cellStyle name="SAPBEXunassignedItem 2 2 3" xfId="22578"/>
    <cellStyle name="SAPBEXunassignedItem 2 2 3 2" xfId="22579"/>
    <cellStyle name="SAPBEXunassignedItem 2 2 4" xfId="22580"/>
    <cellStyle name="SAPBEXunassignedItem 2 2 4 2" xfId="22581"/>
    <cellStyle name="SAPBEXunassignedItem 2 2 5" xfId="22582"/>
    <cellStyle name="SAPBEXunassignedItem 2 3" xfId="22583"/>
    <cellStyle name="SAPBEXunassignedItem 2 3 2" xfId="22584"/>
    <cellStyle name="SAPBEXunassignedItem 2 3 2 2" xfId="22585"/>
    <cellStyle name="SAPBEXunassignedItem 2 3 3" xfId="22586"/>
    <cellStyle name="SAPBEXunassignedItem 2 3 3 2" xfId="22587"/>
    <cellStyle name="SAPBEXunassignedItem 2 3 4" xfId="22588"/>
    <cellStyle name="SAPBEXunassignedItem 2 3 4 2" xfId="22589"/>
    <cellStyle name="SAPBEXunassignedItem 2 3 5" xfId="22590"/>
    <cellStyle name="SAPBEXunassignedItem 2 4" xfId="22591"/>
    <cellStyle name="SAPBEXunassignedItem 2 4 2" xfId="22592"/>
    <cellStyle name="SAPBEXunassignedItem 2 5" xfId="22593"/>
    <cellStyle name="SAPBEXunassignedItem 3" xfId="22594"/>
    <cellStyle name="SAPBEXunassignedItem 3 2" xfId="22595"/>
    <cellStyle name="SAPBEXunassignedItem 3 2 2" xfId="22596"/>
    <cellStyle name="SAPBEXunassignedItem 3 3" xfId="22597"/>
    <cellStyle name="SAPBEXunassignedItem 3 3 2" xfId="22598"/>
    <cellStyle name="SAPBEXunassignedItem 3 4" xfId="22599"/>
    <cellStyle name="SAPBEXunassignedItem 3 4 2" xfId="22600"/>
    <cellStyle name="SAPBEXunassignedItem 3 5" xfId="22601"/>
    <cellStyle name="SAPBEXunassignedItem 4" xfId="22602"/>
    <cellStyle name="SAPBEXunassignedItem 4 2" xfId="22603"/>
    <cellStyle name="SAPBEXunassignedItem 4 2 2" xfId="22604"/>
    <cellStyle name="SAPBEXunassignedItem 4 3" xfId="22605"/>
    <cellStyle name="SAPBEXunassignedItem 4 3 2" xfId="22606"/>
    <cellStyle name="SAPBEXunassignedItem 4 4" xfId="22607"/>
    <cellStyle name="SAPBEXunassignedItem 4 4 2" xfId="22608"/>
    <cellStyle name="SAPBEXunassignedItem 4 5" xfId="22609"/>
    <cellStyle name="SAPBEXunassignedItem 5" xfId="22610"/>
    <cellStyle name="SAPBEXunassignedItem 5 2" xfId="22611"/>
    <cellStyle name="SAPBEXunassignedItem 6" xfId="22612"/>
    <cellStyle name="SAPBEXunassignedItem 7" xfId="22613"/>
    <cellStyle name="SAPBEXunassignedItem_Свод реестр ДО корр." xfId="22614"/>
    <cellStyle name="SAPBEXundefined" xfId="22615"/>
    <cellStyle name="SAPBEXundefined 10" xfId="22616"/>
    <cellStyle name="SAPBEXundefined 10 2" xfId="22617"/>
    <cellStyle name="SAPBEXundefined 10 2 2" xfId="22618"/>
    <cellStyle name="SAPBEXundefined 10 3" xfId="22619"/>
    <cellStyle name="SAPBEXundefined 11" xfId="22620"/>
    <cellStyle name="SAPBEXundefined 11 2" xfId="22621"/>
    <cellStyle name="SAPBEXundefined 12" xfId="22622"/>
    <cellStyle name="SAPBEXundefined 2" xfId="22623"/>
    <cellStyle name="SAPBEXundefined 2 10" xfId="22624"/>
    <cellStyle name="SAPBEXundefined 2 2" xfId="22625"/>
    <cellStyle name="SAPBEXundefined 2 2 2" xfId="22626"/>
    <cellStyle name="SAPBEXundefined 2 2 2 2" xfId="22627"/>
    <cellStyle name="SAPBEXundefined 2 2 2 2 2" xfId="22628"/>
    <cellStyle name="SAPBEXundefined 2 2 2 2 2 2" xfId="22629"/>
    <cellStyle name="SAPBEXundefined 2 2 2 2 3" xfId="22630"/>
    <cellStyle name="SAPBEXundefined 2 2 2 3" xfId="22631"/>
    <cellStyle name="SAPBEXundefined 2 2 2 3 2" xfId="22632"/>
    <cellStyle name="SAPBEXundefined 2 2 2 3 2 2" xfId="22633"/>
    <cellStyle name="SAPBEXundefined 2 2 2 3 3" xfId="22634"/>
    <cellStyle name="SAPBEXundefined 2 2 2 4" xfId="22635"/>
    <cellStyle name="SAPBEXundefined 2 2 2 4 2" xfId="22636"/>
    <cellStyle name="SAPBEXundefined 2 2 2 4 2 2" xfId="22637"/>
    <cellStyle name="SAPBEXundefined 2 2 2 4 3" xfId="22638"/>
    <cellStyle name="SAPBEXundefined 2 2 2 5" xfId="22639"/>
    <cellStyle name="SAPBEXundefined 2 2 2 5 2" xfId="22640"/>
    <cellStyle name="SAPBEXundefined 2 2 2 5 2 2" xfId="22641"/>
    <cellStyle name="SAPBEXundefined 2 2 2 5 3" xfId="22642"/>
    <cellStyle name="SAPBEXundefined 2 2 2 6" xfId="22643"/>
    <cellStyle name="SAPBEXundefined 2 2 2 6 2" xfId="22644"/>
    <cellStyle name="SAPBEXundefined 2 2 2 7" xfId="22645"/>
    <cellStyle name="SAPBEXundefined 2 2 3" xfId="22646"/>
    <cellStyle name="SAPBEXundefined 2 2 3 2" xfId="22647"/>
    <cellStyle name="SAPBEXundefined 2 2 3 2 2" xfId="22648"/>
    <cellStyle name="SAPBEXundefined 2 2 3 3" xfId="22649"/>
    <cellStyle name="SAPBEXundefined 2 2 4" xfId="22650"/>
    <cellStyle name="SAPBEXundefined 2 2 4 2" xfId="22651"/>
    <cellStyle name="SAPBEXundefined 2 2 4 2 2" xfId="22652"/>
    <cellStyle name="SAPBEXundefined 2 2 4 3" xfId="22653"/>
    <cellStyle name="SAPBEXundefined 2 2 5" xfId="22654"/>
    <cellStyle name="SAPBEXundefined 2 2 5 2" xfId="22655"/>
    <cellStyle name="SAPBEXundefined 2 2 5 2 2" xfId="22656"/>
    <cellStyle name="SAPBEXundefined 2 2 5 3" xfId="22657"/>
    <cellStyle name="SAPBEXundefined 2 2 6" xfId="22658"/>
    <cellStyle name="SAPBEXundefined 2 2 6 2" xfId="22659"/>
    <cellStyle name="SAPBEXundefined 2 2 6 2 2" xfId="22660"/>
    <cellStyle name="SAPBEXundefined 2 2 6 3" xfId="22661"/>
    <cellStyle name="SAPBEXundefined 2 2 7" xfId="22662"/>
    <cellStyle name="SAPBEXundefined 2 2 7 2" xfId="22663"/>
    <cellStyle name="SAPBEXundefined 2 2 8" xfId="22664"/>
    <cellStyle name="SAPBEXundefined 2 3" xfId="22665"/>
    <cellStyle name="SAPBEXundefined 2 3 2" xfId="22666"/>
    <cellStyle name="SAPBEXundefined 2 3 2 2" xfId="22667"/>
    <cellStyle name="SAPBEXundefined 2 3 2 2 2" xfId="22668"/>
    <cellStyle name="SAPBEXundefined 2 3 2 3" xfId="22669"/>
    <cellStyle name="SAPBEXundefined 2 3 3" xfId="22670"/>
    <cellStyle name="SAPBEXundefined 2 3 3 2" xfId="22671"/>
    <cellStyle name="SAPBEXundefined 2 3 3 2 2" xfId="22672"/>
    <cellStyle name="SAPBEXundefined 2 3 3 3" xfId="22673"/>
    <cellStyle name="SAPBEXundefined 2 3 4" xfId="22674"/>
    <cellStyle name="SAPBEXundefined 2 3 4 2" xfId="22675"/>
    <cellStyle name="SAPBEXundefined 2 3 4 2 2" xfId="22676"/>
    <cellStyle name="SAPBEXundefined 2 3 4 3" xfId="22677"/>
    <cellStyle name="SAPBEXundefined 2 3 5" xfId="22678"/>
    <cellStyle name="SAPBEXundefined 2 3 5 2" xfId="22679"/>
    <cellStyle name="SAPBEXundefined 2 3 5 2 2" xfId="22680"/>
    <cellStyle name="SAPBEXundefined 2 3 5 3" xfId="22681"/>
    <cellStyle name="SAPBEXundefined 2 3 6" xfId="22682"/>
    <cellStyle name="SAPBEXundefined 2 3 6 2" xfId="22683"/>
    <cellStyle name="SAPBEXundefined 2 3 7" xfId="22684"/>
    <cellStyle name="SAPBEXundefined 2 4" xfId="22685"/>
    <cellStyle name="SAPBEXundefined 2 4 2" xfId="22686"/>
    <cellStyle name="SAPBEXundefined 2 4 2 2" xfId="22687"/>
    <cellStyle name="SAPBEXundefined 2 4 3" xfId="22688"/>
    <cellStyle name="SAPBEXundefined 2 5" xfId="22689"/>
    <cellStyle name="SAPBEXundefined 2 5 2" xfId="22690"/>
    <cellStyle name="SAPBEXundefined 2 5 2 2" xfId="22691"/>
    <cellStyle name="SAPBEXundefined 2 5 3" xfId="22692"/>
    <cellStyle name="SAPBEXundefined 2 6" xfId="22693"/>
    <cellStyle name="SAPBEXundefined 2 6 2" xfId="22694"/>
    <cellStyle name="SAPBEXundefined 2 6 2 2" xfId="22695"/>
    <cellStyle name="SAPBEXundefined 2 6 3" xfId="22696"/>
    <cellStyle name="SAPBEXundefined 2 7" xfId="22697"/>
    <cellStyle name="SAPBEXundefined 2 7 2" xfId="22698"/>
    <cellStyle name="SAPBEXundefined 2 7 2 2" xfId="22699"/>
    <cellStyle name="SAPBEXundefined 2 7 3" xfId="22700"/>
    <cellStyle name="SAPBEXundefined 2 8" xfId="22701"/>
    <cellStyle name="SAPBEXundefined 2 8 2" xfId="22702"/>
    <cellStyle name="SAPBEXundefined 2 8 2 2" xfId="22703"/>
    <cellStyle name="SAPBEXundefined 2 8 3" xfId="22704"/>
    <cellStyle name="SAPBEXundefined 2 9" xfId="22705"/>
    <cellStyle name="SAPBEXundefined 2 9 2" xfId="22706"/>
    <cellStyle name="SAPBEXundefined 2_МАРТ" xfId="22707"/>
    <cellStyle name="SAPBEXundefined 3" xfId="22708"/>
    <cellStyle name="SAPBEXundefined 3 2" xfId="22709"/>
    <cellStyle name="SAPBEXundefined 3 2 2" xfId="22710"/>
    <cellStyle name="SAPBEXundefined 3 2 2 2" xfId="22711"/>
    <cellStyle name="SAPBEXundefined 3 2 2 2 2" xfId="22712"/>
    <cellStyle name="SAPBEXundefined 3 2 2 2 2 2" xfId="22713"/>
    <cellStyle name="SAPBEXundefined 3 2 2 2 3" xfId="22714"/>
    <cellStyle name="SAPBEXundefined 3 2 2 3" xfId="22715"/>
    <cellStyle name="SAPBEXundefined 3 2 2 3 2" xfId="22716"/>
    <cellStyle name="SAPBEXundefined 3 2 2 3 2 2" xfId="22717"/>
    <cellStyle name="SAPBEXundefined 3 2 2 3 3" xfId="22718"/>
    <cellStyle name="SAPBEXundefined 3 2 2 4" xfId="22719"/>
    <cellStyle name="SAPBEXundefined 3 2 2 4 2" xfId="22720"/>
    <cellStyle name="SAPBEXundefined 3 2 2 4 2 2" xfId="22721"/>
    <cellStyle name="SAPBEXundefined 3 2 2 4 3" xfId="22722"/>
    <cellStyle name="SAPBEXundefined 3 2 2 5" xfId="22723"/>
    <cellStyle name="SAPBEXundefined 3 2 2 5 2" xfId="22724"/>
    <cellStyle name="SAPBEXundefined 3 2 2 6" xfId="22725"/>
    <cellStyle name="SAPBEXundefined 3 2 3" xfId="22726"/>
    <cellStyle name="SAPBEXundefined 3 2 3 2" xfId="22727"/>
    <cellStyle name="SAPBEXundefined 3 2 3 2 2" xfId="22728"/>
    <cellStyle name="SAPBEXundefined 3 2 3 3" xfId="22729"/>
    <cellStyle name="SAPBEXundefined 3 2 4" xfId="22730"/>
    <cellStyle name="SAPBEXundefined 3 2 4 2" xfId="22731"/>
    <cellStyle name="SAPBEXundefined 3 2 4 2 2" xfId="22732"/>
    <cellStyle name="SAPBEXundefined 3 2 4 3" xfId="22733"/>
    <cellStyle name="SAPBEXundefined 3 2 5" xfId="22734"/>
    <cellStyle name="SAPBEXundefined 3 2 5 2" xfId="22735"/>
    <cellStyle name="SAPBEXundefined 3 2 6" xfId="22736"/>
    <cellStyle name="SAPBEXundefined 3 3" xfId="22737"/>
    <cellStyle name="SAPBEXundefined 3 3 2" xfId="22738"/>
    <cellStyle name="SAPBEXundefined 3 3 2 2" xfId="22739"/>
    <cellStyle name="SAPBEXundefined 3 3 2 2 2" xfId="22740"/>
    <cellStyle name="SAPBEXundefined 3 3 2 3" xfId="22741"/>
    <cellStyle name="SAPBEXundefined 3 3 3" xfId="22742"/>
    <cellStyle name="SAPBEXundefined 3 3 3 2" xfId="22743"/>
    <cellStyle name="SAPBEXundefined 3 3 3 2 2" xfId="22744"/>
    <cellStyle name="SAPBEXundefined 3 3 3 3" xfId="22745"/>
    <cellStyle name="SAPBEXundefined 3 3 4" xfId="22746"/>
    <cellStyle name="SAPBEXundefined 3 3 4 2" xfId="22747"/>
    <cellStyle name="SAPBEXundefined 3 3 4 2 2" xfId="22748"/>
    <cellStyle name="SAPBEXundefined 3 3 4 3" xfId="22749"/>
    <cellStyle name="SAPBEXundefined 3 3 5" xfId="22750"/>
    <cellStyle name="SAPBEXundefined 3 3 5 2" xfId="22751"/>
    <cellStyle name="SAPBEXundefined 3 3 6" xfId="22752"/>
    <cellStyle name="SAPBEXundefined 3 4" xfId="22753"/>
    <cellStyle name="SAPBEXundefined 3 4 2" xfId="22754"/>
    <cellStyle name="SAPBEXundefined 3 4 2 2" xfId="22755"/>
    <cellStyle name="SAPBEXundefined 3 4 3" xfId="22756"/>
    <cellStyle name="SAPBEXundefined 3 5" xfId="22757"/>
    <cellStyle name="SAPBEXundefined 3 5 2" xfId="22758"/>
    <cellStyle name="SAPBEXundefined 3 5 2 2" xfId="22759"/>
    <cellStyle name="SAPBEXundefined 3 5 3" xfId="22760"/>
    <cellStyle name="SAPBEXundefined 3 6" xfId="22761"/>
    <cellStyle name="SAPBEXundefined 3 6 2" xfId="22762"/>
    <cellStyle name="SAPBEXundefined 3 6 2 2" xfId="22763"/>
    <cellStyle name="SAPBEXundefined 3 6 3" xfId="22764"/>
    <cellStyle name="SAPBEXundefined 3 7" xfId="22765"/>
    <cellStyle name="SAPBEXundefined 3 7 2" xfId="22766"/>
    <cellStyle name="SAPBEXundefined 3 8" xfId="22767"/>
    <cellStyle name="SAPBEXundefined 3_МАРТ" xfId="22768"/>
    <cellStyle name="SAPBEXundefined 4" xfId="22769"/>
    <cellStyle name="SAPBEXundefined 4 10" xfId="22770"/>
    <cellStyle name="SAPBEXundefined 4 2" xfId="22771"/>
    <cellStyle name="SAPBEXundefined 4 2 2" xfId="22772"/>
    <cellStyle name="SAPBEXundefined 4 2 2 2" xfId="22773"/>
    <cellStyle name="SAPBEXundefined 4 2 2 2 2" xfId="22774"/>
    <cellStyle name="SAPBEXundefined 4 2 2 3" xfId="22775"/>
    <cellStyle name="SAPBEXundefined 4 2 3" xfId="22776"/>
    <cellStyle name="SAPBEXundefined 4 2 3 2" xfId="22777"/>
    <cellStyle name="SAPBEXundefined 4 2 3 2 2" xfId="22778"/>
    <cellStyle name="SAPBEXundefined 4 2 3 3" xfId="22779"/>
    <cellStyle name="SAPBEXundefined 4 2 4" xfId="22780"/>
    <cellStyle name="SAPBEXundefined 4 2 4 2" xfId="22781"/>
    <cellStyle name="SAPBEXundefined 4 2 4 2 2" xfId="22782"/>
    <cellStyle name="SAPBEXundefined 4 2 4 3" xfId="22783"/>
    <cellStyle name="SAPBEXundefined 4 2 5" xfId="22784"/>
    <cellStyle name="SAPBEXundefined 4 2 5 2" xfId="22785"/>
    <cellStyle name="SAPBEXundefined 4 2 5 2 2" xfId="22786"/>
    <cellStyle name="SAPBEXundefined 4 2 5 3" xfId="22787"/>
    <cellStyle name="SAPBEXundefined 4 2 6" xfId="22788"/>
    <cellStyle name="SAPBEXundefined 4 2 6 2" xfId="22789"/>
    <cellStyle name="SAPBEXundefined 4 2 7" xfId="22790"/>
    <cellStyle name="SAPBEXundefined 4 3" xfId="22791"/>
    <cellStyle name="SAPBEXundefined 4 3 2" xfId="22792"/>
    <cellStyle name="SAPBEXundefined 4 3 2 2" xfId="22793"/>
    <cellStyle name="SAPBEXundefined 4 3 3" xfId="22794"/>
    <cellStyle name="SAPBEXundefined 4 4" xfId="22795"/>
    <cellStyle name="SAPBEXundefined 4 4 2" xfId="22796"/>
    <cellStyle name="SAPBEXundefined 4 4 2 2" xfId="22797"/>
    <cellStyle name="SAPBEXundefined 4 4 3" xfId="22798"/>
    <cellStyle name="SAPBEXundefined 4 5" xfId="22799"/>
    <cellStyle name="SAPBEXundefined 4 5 2" xfId="22800"/>
    <cellStyle name="SAPBEXundefined 4 5 2 2" xfId="22801"/>
    <cellStyle name="SAPBEXundefined 4 5 3" xfId="22802"/>
    <cellStyle name="SAPBEXundefined 4 6" xfId="22803"/>
    <cellStyle name="SAPBEXundefined 4 6 2" xfId="22804"/>
    <cellStyle name="SAPBEXundefined 4 6 2 2" xfId="22805"/>
    <cellStyle name="SAPBEXundefined 4 6 3" xfId="22806"/>
    <cellStyle name="SAPBEXundefined 4 7" xfId="22807"/>
    <cellStyle name="SAPBEXundefined 4 7 2" xfId="22808"/>
    <cellStyle name="SAPBEXundefined 4 7 2 2" xfId="22809"/>
    <cellStyle name="SAPBEXundefined 4 7 3" xfId="22810"/>
    <cellStyle name="SAPBEXundefined 4 8" xfId="22811"/>
    <cellStyle name="SAPBEXundefined 4 8 2" xfId="22812"/>
    <cellStyle name="SAPBEXundefined 4 8 2 2" xfId="22813"/>
    <cellStyle name="SAPBEXundefined 4 8 3" xfId="22814"/>
    <cellStyle name="SAPBEXundefined 4 9" xfId="22815"/>
    <cellStyle name="SAPBEXundefined 4 9 2" xfId="22816"/>
    <cellStyle name="SAPBEXundefined 5" xfId="22817"/>
    <cellStyle name="SAPBEXundefined 5 2" xfId="22818"/>
    <cellStyle name="SAPBEXundefined 5 2 2" xfId="22819"/>
    <cellStyle name="SAPBEXundefined 5 2 2 2" xfId="22820"/>
    <cellStyle name="SAPBEXundefined 5 2 3" xfId="22821"/>
    <cellStyle name="SAPBEXundefined 5 3" xfId="22822"/>
    <cellStyle name="SAPBEXundefined 5 3 2" xfId="22823"/>
    <cellStyle name="SAPBEXundefined 5 3 2 2" xfId="22824"/>
    <cellStyle name="SAPBEXundefined 5 3 3" xfId="22825"/>
    <cellStyle name="SAPBEXundefined 5 4" xfId="22826"/>
    <cellStyle name="SAPBEXundefined 5 4 2" xfId="22827"/>
    <cellStyle name="SAPBEXundefined 5 4 2 2" xfId="22828"/>
    <cellStyle name="SAPBEXundefined 5 4 3" xfId="22829"/>
    <cellStyle name="SAPBEXundefined 5 5" xfId="22830"/>
    <cellStyle name="SAPBEXundefined 5 5 2" xfId="22831"/>
    <cellStyle name="SAPBEXundefined 5 6" xfId="22832"/>
    <cellStyle name="SAPBEXundefined 6" xfId="22833"/>
    <cellStyle name="SAPBEXundefined 6 2" xfId="22834"/>
    <cellStyle name="SAPBEXundefined 6 2 2" xfId="22835"/>
    <cellStyle name="SAPBEXundefined 6 2 2 2" xfId="22836"/>
    <cellStyle name="SAPBEXundefined 6 2 3" xfId="22837"/>
    <cellStyle name="SAPBEXundefined 6 3" xfId="22838"/>
    <cellStyle name="SAPBEXundefined 6 3 2" xfId="22839"/>
    <cellStyle name="SAPBEXundefined 6 3 2 2" xfId="22840"/>
    <cellStyle name="SAPBEXundefined 6 3 3" xfId="22841"/>
    <cellStyle name="SAPBEXundefined 6 4" xfId="22842"/>
    <cellStyle name="SAPBEXundefined 6 4 2" xfId="22843"/>
    <cellStyle name="SAPBEXundefined 6 4 2 2" xfId="22844"/>
    <cellStyle name="SAPBEXundefined 6 4 3" xfId="22845"/>
    <cellStyle name="SAPBEXundefined 6 5" xfId="22846"/>
    <cellStyle name="SAPBEXundefined 6 5 2" xfId="22847"/>
    <cellStyle name="SAPBEXundefined 6 6" xfId="22848"/>
    <cellStyle name="SAPBEXundefined 7" xfId="22849"/>
    <cellStyle name="SAPBEXundefined 7 2" xfId="22850"/>
    <cellStyle name="SAPBEXundefined 7 2 2" xfId="22851"/>
    <cellStyle name="SAPBEXundefined 7 3" xfId="22852"/>
    <cellStyle name="SAPBEXundefined 8" xfId="22853"/>
    <cellStyle name="SAPBEXundefined 8 2" xfId="22854"/>
    <cellStyle name="SAPBEXundefined 8 2 2" xfId="22855"/>
    <cellStyle name="SAPBEXundefined 8 3" xfId="22856"/>
    <cellStyle name="SAPBEXundefined 9" xfId="22857"/>
    <cellStyle name="SAPBEXundefined 9 2" xfId="22858"/>
    <cellStyle name="SAPBEXundefined 9 2 2" xfId="22859"/>
    <cellStyle name="SAPBEXundefined 9 3" xfId="22860"/>
    <cellStyle name="SAPBEXundefined_Лист1" xfId="22861"/>
    <cellStyle name="Schlecht" xfId="22862"/>
    <cellStyle name="SECTION" xfId="22863"/>
    <cellStyle name="SECTION 2" xfId="22864"/>
    <cellStyle name="SECTION_Аренда квартир 2012 испр." xfId="22865"/>
    <cellStyle name="SEM-BPS-head" xfId="22866"/>
    <cellStyle name="SEM-BPS-headdata" xfId="22867"/>
    <cellStyle name="SEM-BPS-headkey" xfId="22868"/>
    <cellStyle name="SEM-BPS-input-on" xfId="22869"/>
    <cellStyle name="SEM-BPS-key" xfId="22870"/>
    <cellStyle name="SEM-BPS-sub1" xfId="22871"/>
    <cellStyle name="SEM-BPS-total" xfId="22872"/>
    <cellStyle name="Sheet Title" xfId="22873"/>
    <cellStyle name="Standard_Budget in € per month" xfId="22874"/>
    <cellStyle name="Style 1" xfId="22875"/>
    <cellStyle name="Style 1 2" xfId="22876"/>
    <cellStyle name="style1" xfId="22877"/>
    <cellStyle name="StyleChar" xfId="22878"/>
    <cellStyle name="StyleChar 2" xfId="22879"/>
    <cellStyle name="StyleChar 2 2" xfId="22880"/>
    <cellStyle name="StyleChar 2 2 2" xfId="22881"/>
    <cellStyle name="StyleChar 2 2 2 2" xfId="22882"/>
    <cellStyle name="StyleChar 2 2 2 2 2" xfId="22883"/>
    <cellStyle name="StyleChar 2 2 2 3" xfId="22884"/>
    <cellStyle name="StyleChar 2 2 2 3 2" xfId="22885"/>
    <cellStyle name="StyleChar 2 2 2 4" xfId="22886"/>
    <cellStyle name="StyleChar 2 2 2 4 2" xfId="22887"/>
    <cellStyle name="StyleChar 2 2 2 5" xfId="22888"/>
    <cellStyle name="StyleChar 2 2 3" xfId="22889"/>
    <cellStyle name="StyleChar 2 2 3 2" xfId="22890"/>
    <cellStyle name="StyleChar 2 2 4" xfId="22891"/>
    <cellStyle name="StyleChar 2 2 4 2" xfId="22892"/>
    <cellStyle name="StyleChar 2 2 5" xfId="22893"/>
    <cellStyle name="StyleChar 2 3" xfId="22894"/>
    <cellStyle name="StyleChar 2 3 2" xfId="22895"/>
    <cellStyle name="StyleChar 2 3 2 2" xfId="22896"/>
    <cellStyle name="StyleChar 2 3 3" xfId="22897"/>
    <cellStyle name="StyleChar 2 3 3 2" xfId="22898"/>
    <cellStyle name="StyleChar 2 3 4" xfId="22899"/>
    <cellStyle name="StyleChar 2 3 4 2" xfId="22900"/>
    <cellStyle name="StyleChar 2 3 5" xfId="22901"/>
    <cellStyle name="StyleChar 2 4" xfId="22902"/>
    <cellStyle name="StyleChar 2 4 2" xfId="22903"/>
    <cellStyle name="StyleChar 2 5" xfId="22904"/>
    <cellStyle name="StyleChar 2 6" xfId="22905"/>
    <cellStyle name="StyleChar 3" xfId="22906"/>
    <cellStyle name="StyleChar 3 2" xfId="22907"/>
    <cellStyle name="StyleChar 3 2 2" xfId="22908"/>
    <cellStyle name="StyleChar 3 3" xfId="22909"/>
    <cellStyle name="StyleChar 3 3 2" xfId="22910"/>
    <cellStyle name="StyleChar 3 4" xfId="22911"/>
    <cellStyle name="StyleChar 3 4 2" xfId="22912"/>
    <cellStyle name="StyleChar 3 5" xfId="22913"/>
    <cellStyle name="StyleChar 3 6" xfId="22914"/>
    <cellStyle name="StyleChar 4" xfId="22915"/>
    <cellStyle name="StyleChar 4 2" xfId="22916"/>
    <cellStyle name="StyleChar 4 2 2" xfId="22917"/>
    <cellStyle name="StyleChar 4 3" xfId="22918"/>
    <cellStyle name="StyleChar 4 3 2" xfId="22919"/>
    <cellStyle name="StyleChar 4 4" xfId="22920"/>
    <cellStyle name="StyleChar 4 4 2" xfId="22921"/>
    <cellStyle name="StyleChar 4 5" xfId="22922"/>
    <cellStyle name="StyleChar 5" xfId="22923"/>
    <cellStyle name="StyleChar 5 2" xfId="22924"/>
    <cellStyle name="StyleChar 6" xfId="22925"/>
    <cellStyle name="StyleChar 7" xfId="22926"/>
    <cellStyle name="Subheading" xfId="22927"/>
    <cellStyle name="Subheading 2" xfId="22928"/>
    <cellStyle name="SUBSECTION" xfId="22929"/>
    <cellStyle name="SubsidTitle" xfId="22930"/>
    <cellStyle name="SUBTITLES" xfId="22931"/>
    <cellStyle name="SUBTITLES 2" xfId="22932"/>
    <cellStyle name="SUBTITLES_Аренда квартир 2012 испр." xfId="22933"/>
    <cellStyle name="Table Head Aligned" xfId="22934"/>
    <cellStyle name="Table Title" xfId="22935"/>
    <cellStyle name="Table Units" xfId="22936"/>
    <cellStyle name="Tabledescription" xfId="22937"/>
    <cellStyle name="TableStyleLight1" xfId="22938"/>
    <cellStyle name="TableStyleLight1 2" xfId="22939"/>
    <cellStyle name="Textfield" xfId="22940"/>
    <cellStyle name="Theirs" xfId="22941"/>
    <cellStyle name="Times 12" xfId="22942"/>
    <cellStyle name="Title" xfId="22943"/>
    <cellStyle name="Title 2" xfId="22944"/>
    <cellStyle name="Title 2 2" xfId="22945"/>
    <cellStyle name="Title 2 3" xfId="22946"/>
    <cellStyle name="Title 3" xfId="22947"/>
    <cellStyle name="Title 4" xfId="22948"/>
    <cellStyle name="Title 5" xfId="22949"/>
    <cellStyle name="Titles" xfId="22950"/>
    <cellStyle name="TOP_LEVEL_TITLE" xfId="22951"/>
    <cellStyle name="Total" xfId="22952"/>
    <cellStyle name="Total 10" xfId="22953"/>
    <cellStyle name="Total 10 2" xfId="22954"/>
    <cellStyle name="Total 10 2 2" xfId="22955"/>
    <cellStyle name="Total 10 3" xfId="22956"/>
    <cellStyle name="Total 11" xfId="22957"/>
    <cellStyle name="Total 11 2" xfId="22958"/>
    <cellStyle name="Total 11 2 2" xfId="22959"/>
    <cellStyle name="Total 11 3" xfId="22960"/>
    <cellStyle name="Total 12" xfId="22961"/>
    <cellStyle name="Total 12 2" xfId="22962"/>
    <cellStyle name="Total 12 2 2" xfId="22963"/>
    <cellStyle name="Total 12 3" xfId="22964"/>
    <cellStyle name="Total 13" xfId="22965"/>
    <cellStyle name="Total 13 2" xfId="22966"/>
    <cellStyle name="Total 13 2 2" xfId="22967"/>
    <cellStyle name="Total 13 3" xfId="22968"/>
    <cellStyle name="Total 14" xfId="22969"/>
    <cellStyle name="Total 14 2" xfId="22970"/>
    <cellStyle name="Total 14 2 2" xfId="22971"/>
    <cellStyle name="Total 14 3" xfId="22972"/>
    <cellStyle name="Total 15" xfId="22973"/>
    <cellStyle name="Total 15 2" xfId="22974"/>
    <cellStyle name="Total 15 2 2" xfId="22975"/>
    <cellStyle name="Total 15 3" xfId="22976"/>
    <cellStyle name="Total 16" xfId="22977"/>
    <cellStyle name="Total 16 2" xfId="22978"/>
    <cellStyle name="Total 16 2 2" xfId="22979"/>
    <cellStyle name="Total 16 3" xfId="22980"/>
    <cellStyle name="Total 17" xfId="22981"/>
    <cellStyle name="Total 17 2" xfId="22982"/>
    <cellStyle name="Total 17 2 2" xfId="22983"/>
    <cellStyle name="Total 17 3" xfId="22984"/>
    <cellStyle name="Total 18" xfId="22985"/>
    <cellStyle name="Total 18 2" xfId="22986"/>
    <cellStyle name="Total 18 2 2" xfId="22987"/>
    <cellStyle name="Total 18 3" xfId="22988"/>
    <cellStyle name="Total 19" xfId="22989"/>
    <cellStyle name="Total 19 2" xfId="22990"/>
    <cellStyle name="Total 19 2 2" xfId="22991"/>
    <cellStyle name="Total 19 3" xfId="22992"/>
    <cellStyle name="Total 2" xfId="22993"/>
    <cellStyle name="Total 2 2" xfId="22994"/>
    <cellStyle name="Total 2 2 2" xfId="22995"/>
    <cellStyle name="Total 2 2 2 2" xfId="22996"/>
    <cellStyle name="Total 2 2 2 2 2" xfId="22997"/>
    <cellStyle name="Total 2 2 2 2 2 2" xfId="22998"/>
    <cellStyle name="Total 2 2 2 2 2 2 2" xfId="22999"/>
    <cellStyle name="Total 2 2 2 2 2 3" xfId="23000"/>
    <cellStyle name="Total 2 2 2 2 3" xfId="23001"/>
    <cellStyle name="Total 2 2 2 2 3 2" xfId="23002"/>
    <cellStyle name="Total 2 2 2 2 3 2 2" xfId="23003"/>
    <cellStyle name="Total 2 2 2 2 3 3" xfId="23004"/>
    <cellStyle name="Total 2 2 2 2 4" xfId="23005"/>
    <cellStyle name="Total 2 2 2 2 4 2" xfId="23006"/>
    <cellStyle name="Total 2 2 2 2 5" xfId="23007"/>
    <cellStyle name="Total 2 2 2 3" xfId="23008"/>
    <cellStyle name="Total 2 2 2 3 2" xfId="23009"/>
    <cellStyle name="Total 2 2 2 3 2 2" xfId="23010"/>
    <cellStyle name="Total 2 2 2 3 3" xfId="23011"/>
    <cellStyle name="Total 2 2 2 4" xfId="23012"/>
    <cellStyle name="Total 2 2 2 4 2" xfId="23013"/>
    <cellStyle name="Total 2 2 2 5" xfId="23014"/>
    <cellStyle name="Total 2 2 3" xfId="23015"/>
    <cellStyle name="Total 2 2 3 2" xfId="23016"/>
    <cellStyle name="Total 2 2 3 2 2" xfId="23017"/>
    <cellStyle name="Total 2 2 3 2 2 2" xfId="23018"/>
    <cellStyle name="Total 2 2 3 2 3" xfId="23019"/>
    <cellStyle name="Total 2 2 3 3" xfId="23020"/>
    <cellStyle name="Total 2 2 3 3 2" xfId="23021"/>
    <cellStyle name="Total 2 2 3 3 2 2" xfId="23022"/>
    <cellStyle name="Total 2 2 3 3 3" xfId="23023"/>
    <cellStyle name="Total 2 2 3 4" xfId="23024"/>
    <cellStyle name="Total 2 2 3 4 2" xfId="23025"/>
    <cellStyle name="Total 2 2 3 5" xfId="23026"/>
    <cellStyle name="Total 2 2 4" xfId="23027"/>
    <cellStyle name="Total 2 2 4 2" xfId="23028"/>
    <cellStyle name="Total 2 2 4 2 2" xfId="23029"/>
    <cellStyle name="Total 2 2 4 3" xfId="23030"/>
    <cellStyle name="Total 2 2 5" xfId="23031"/>
    <cellStyle name="Total 2 2 5 2" xfId="23032"/>
    <cellStyle name="Total 2 2 6" xfId="23033"/>
    <cellStyle name="Total 2 3" xfId="23034"/>
    <cellStyle name="Total 2 3 2" xfId="23035"/>
    <cellStyle name="Total 2 3 2 2" xfId="23036"/>
    <cellStyle name="Total 2 3 2 2 2" xfId="23037"/>
    <cellStyle name="Total 2 3 2 2 2 2" xfId="23038"/>
    <cellStyle name="Total 2 3 2 2 2 2 2" xfId="23039"/>
    <cellStyle name="Total 2 3 2 2 2 3" xfId="23040"/>
    <cellStyle name="Total 2 3 2 2 3" xfId="23041"/>
    <cellStyle name="Total 2 3 2 2 3 2" xfId="23042"/>
    <cellStyle name="Total 2 3 2 2 3 2 2" xfId="23043"/>
    <cellStyle name="Total 2 3 2 2 3 3" xfId="23044"/>
    <cellStyle name="Total 2 3 2 2 4" xfId="23045"/>
    <cellStyle name="Total 2 3 2 2 4 2" xfId="23046"/>
    <cellStyle name="Total 2 3 2 2 5" xfId="23047"/>
    <cellStyle name="Total 2 3 2 3" xfId="23048"/>
    <cellStyle name="Total 2 3 2 3 2" xfId="23049"/>
    <cellStyle name="Total 2 3 2 3 2 2" xfId="23050"/>
    <cellStyle name="Total 2 3 2 3 3" xfId="23051"/>
    <cellStyle name="Total 2 3 2 4" xfId="23052"/>
    <cellStyle name="Total 2 3 2 4 2" xfId="23053"/>
    <cellStyle name="Total 2 3 2 5" xfId="23054"/>
    <cellStyle name="Total 2 3 3" xfId="23055"/>
    <cellStyle name="Total 2 3 3 2" xfId="23056"/>
    <cellStyle name="Total 2 3 3 2 2" xfId="23057"/>
    <cellStyle name="Total 2 3 3 2 2 2" xfId="23058"/>
    <cellStyle name="Total 2 3 3 2 3" xfId="23059"/>
    <cellStyle name="Total 2 3 3 3" xfId="23060"/>
    <cellStyle name="Total 2 3 3 3 2" xfId="23061"/>
    <cellStyle name="Total 2 3 3 3 2 2" xfId="23062"/>
    <cellStyle name="Total 2 3 3 3 3" xfId="23063"/>
    <cellStyle name="Total 2 3 3 4" xfId="23064"/>
    <cellStyle name="Total 2 3 3 4 2" xfId="23065"/>
    <cellStyle name="Total 2 3 3 5" xfId="23066"/>
    <cellStyle name="Total 2 3 4" xfId="23067"/>
    <cellStyle name="Total 2 3 4 2" xfId="23068"/>
    <cellStyle name="Total 2 3 4 2 2" xfId="23069"/>
    <cellStyle name="Total 2 3 4 3" xfId="23070"/>
    <cellStyle name="Total 2 3 5" xfId="23071"/>
    <cellStyle name="Total 2 3 5 2" xfId="23072"/>
    <cellStyle name="Total 2 3 6" xfId="23073"/>
    <cellStyle name="Total 2 4" xfId="23074"/>
    <cellStyle name="Total 2 4 2" xfId="23075"/>
    <cellStyle name="Total 2 4 2 2" xfId="23076"/>
    <cellStyle name="Total 2 4 2 2 2" xfId="23077"/>
    <cellStyle name="Total 2 4 2 3" xfId="23078"/>
    <cellStyle name="Total 2 4 3" xfId="23079"/>
    <cellStyle name="Total 2 4 3 2" xfId="23080"/>
    <cellStyle name="Total 2 4 3 2 2" xfId="23081"/>
    <cellStyle name="Total 2 4 3 3" xfId="23082"/>
    <cellStyle name="Total 2 4 4" xfId="23083"/>
    <cellStyle name="Total 2 4 4 2" xfId="23084"/>
    <cellStyle name="Total 2 4 5" xfId="23085"/>
    <cellStyle name="Total 2 5" xfId="23086"/>
    <cellStyle name="Total 2 5 2" xfId="23087"/>
    <cellStyle name="Total 2 5 2 2" xfId="23088"/>
    <cellStyle name="Total 2 5 2 2 2" xfId="23089"/>
    <cellStyle name="Total 2 5 2 3" xfId="23090"/>
    <cellStyle name="Total 2 5 3" xfId="23091"/>
    <cellStyle name="Total 2 5 3 2" xfId="23092"/>
    <cellStyle name="Total 2 5 3 2 2" xfId="23093"/>
    <cellStyle name="Total 2 5 3 3" xfId="23094"/>
    <cellStyle name="Total 2 5 4" xfId="23095"/>
    <cellStyle name="Total 2 5 4 2" xfId="23096"/>
    <cellStyle name="Total 2 5 5" xfId="23097"/>
    <cellStyle name="Total 2 6" xfId="23098"/>
    <cellStyle name="Total 2 6 2" xfId="23099"/>
    <cellStyle name="Total 2 6 2 2" xfId="23100"/>
    <cellStyle name="Total 2 6 3" xfId="23101"/>
    <cellStyle name="Total 2 7" xfId="23102"/>
    <cellStyle name="Total 2 7 2" xfId="23103"/>
    <cellStyle name="Total 2 7 2 2" xfId="23104"/>
    <cellStyle name="Total 2 7 3" xfId="23105"/>
    <cellStyle name="Total 2 8" xfId="23106"/>
    <cellStyle name="Total 2 8 2" xfId="23107"/>
    <cellStyle name="Total 2 9" xfId="23108"/>
    <cellStyle name="Total 2_МАРТ" xfId="23109"/>
    <cellStyle name="Total 20" xfId="23110"/>
    <cellStyle name="Total 20 2" xfId="23111"/>
    <cellStyle name="Total 20 2 2" xfId="23112"/>
    <cellStyle name="Total 20 3" xfId="23113"/>
    <cellStyle name="Total 21" xfId="23114"/>
    <cellStyle name="Total 21 2" xfId="23115"/>
    <cellStyle name="Total 21 2 2" xfId="23116"/>
    <cellStyle name="Total 21 3" xfId="23117"/>
    <cellStyle name="Total 22" xfId="23118"/>
    <cellStyle name="Total 22 2" xfId="23119"/>
    <cellStyle name="Total 22 2 2" xfId="23120"/>
    <cellStyle name="Total 22 3" xfId="23121"/>
    <cellStyle name="Total 23" xfId="23122"/>
    <cellStyle name="Total 23 2" xfId="23123"/>
    <cellStyle name="Total 23 2 2" xfId="23124"/>
    <cellStyle name="Total 23 3" xfId="23125"/>
    <cellStyle name="Total 24" xfId="23126"/>
    <cellStyle name="Total 24 2" xfId="23127"/>
    <cellStyle name="Total 24 2 2" xfId="23128"/>
    <cellStyle name="Total 24 3" xfId="23129"/>
    <cellStyle name="Total 25" xfId="23130"/>
    <cellStyle name="Total 25 2" xfId="23131"/>
    <cellStyle name="Total 25 2 2" xfId="23132"/>
    <cellStyle name="Total 25 3" xfId="23133"/>
    <cellStyle name="Total 26" xfId="23134"/>
    <cellStyle name="Total 26 2" xfId="23135"/>
    <cellStyle name="Total 26 2 2" xfId="23136"/>
    <cellStyle name="Total 26 3" xfId="23137"/>
    <cellStyle name="Total 27" xfId="23138"/>
    <cellStyle name="Total 27 2" xfId="23139"/>
    <cellStyle name="Total 27 2 2" xfId="23140"/>
    <cellStyle name="Total 27 3" xfId="23141"/>
    <cellStyle name="Total 28" xfId="23142"/>
    <cellStyle name="Total 28 2" xfId="23143"/>
    <cellStyle name="Total 28 2 2" xfId="23144"/>
    <cellStyle name="Total 28 3" xfId="23145"/>
    <cellStyle name="Total 29" xfId="23146"/>
    <cellStyle name="Total 29 2" xfId="23147"/>
    <cellStyle name="Total 29 2 2" xfId="23148"/>
    <cellStyle name="Total 29 3" xfId="23149"/>
    <cellStyle name="Total 3" xfId="23150"/>
    <cellStyle name="Total 3 2" xfId="23151"/>
    <cellStyle name="Total 3 2 2" xfId="23152"/>
    <cellStyle name="Total 3 2 2 2" xfId="23153"/>
    <cellStyle name="Total 3 2 2 2 2" xfId="23154"/>
    <cellStyle name="Total 3 2 2 2 2 2" xfId="23155"/>
    <cellStyle name="Total 3 2 2 2 2 2 2" xfId="23156"/>
    <cellStyle name="Total 3 2 2 2 2 3" xfId="23157"/>
    <cellStyle name="Total 3 2 2 2 3" xfId="23158"/>
    <cellStyle name="Total 3 2 2 2 3 2" xfId="23159"/>
    <cellStyle name="Total 3 2 2 2 3 2 2" xfId="23160"/>
    <cellStyle name="Total 3 2 2 2 3 3" xfId="23161"/>
    <cellStyle name="Total 3 2 2 2 4" xfId="23162"/>
    <cellStyle name="Total 3 2 2 2 4 2" xfId="23163"/>
    <cellStyle name="Total 3 2 2 2 5" xfId="23164"/>
    <cellStyle name="Total 3 2 2 3" xfId="23165"/>
    <cellStyle name="Total 3 2 2 3 2" xfId="23166"/>
    <cellStyle name="Total 3 2 2 3 2 2" xfId="23167"/>
    <cellStyle name="Total 3 2 2 3 3" xfId="23168"/>
    <cellStyle name="Total 3 2 2 4" xfId="23169"/>
    <cellStyle name="Total 3 2 2 4 2" xfId="23170"/>
    <cellStyle name="Total 3 2 2 5" xfId="23171"/>
    <cellStyle name="Total 3 2 3" xfId="23172"/>
    <cellStyle name="Total 3 2 3 2" xfId="23173"/>
    <cellStyle name="Total 3 2 3 2 2" xfId="23174"/>
    <cellStyle name="Total 3 2 3 2 2 2" xfId="23175"/>
    <cellStyle name="Total 3 2 3 2 3" xfId="23176"/>
    <cellStyle name="Total 3 2 3 3" xfId="23177"/>
    <cellStyle name="Total 3 2 3 3 2" xfId="23178"/>
    <cellStyle name="Total 3 2 3 3 2 2" xfId="23179"/>
    <cellStyle name="Total 3 2 3 3 3" xfId="23180"/>
    <cellStyle name="Total 3 2 3 4" xfId="23181"/>
    <cellStyle name="Total 3 2 3 4 2" xfId="23182"/>
    <cellStyle name="Total 3 2 3 5" xfId="23183"/>
    <cellStyle name="Total 3 2 4" xfId="23184"/>
    <cellStyle name="Total 3 2 4 2" xfId="23185"/>
    <cellStyle name="Total 3 2 4 2 2" xfId="23186"/>
    <cellStyle name="Total 3 2 4 3" xfId="23187"/>
    <cellStyle name="Total 3 2 5" xfId="23188"/>
    <cellStyle name="Total 3 2 5 2" xfId="23189"/>
    <cellStyle name="Total 3 2 6" xfId="23190"/>
    <cellStyle name="Total 3 3" xfId="23191"/>
    <cellStyle name="Total 3 3 2" xfId="23192"/>
    <cellStyle name="Total 3 3 2 2" xfId="23193"/>
    <cellStyle name="Total 3 3 2 2 2" xfId="23194"/>
    <cellStyle name="Total 3 3 2 3" xfId="23195"/>
    <cellStyle name="Total 3 3 3" xfId="23196"/>
    <cellStyle name="Total 3 3 3 2" xfId="23197"/>
    <cellStyle name="Total 3 3 3 2 2" xfId="23198"/>
    <cellStyle name="Total 3 3 3 3" xfId="23199"/>
    <cellStyle name="Total 3 3 4" xfId="23200"/>
    <cellStyle name="Total 3 3 4 2" xfId="23201"/>
    <cellStyle name="Total 3 3 5" xfId="23202"/>
    <cellStyle name="Total 3 4" xfId="23203"/>
    <cellStyle name="Total 3 4 2" xfId="23204"/>
    <cellStyle name="Total 3 4 2 2" xfId="23205"/>
    <cellStyle name="Total 3 4 3" xfId="23206"/>
    <cellStyle name="Total 3 5" xfId="23207"/>
    <cellStyle name="Total 3 5 2" xfId="23208"/>
    <cellStyle name="Total 3 5 2 2" xfId="23209"/>
    <cellStyle name="Total 3 5 3" xfId="23210"/>
    <cellStyle name="Total 3 6" xfId="23211"/>
    <cellStyle name="Total 3 6 2" xfId="23212"/>
    <cellStyle name="Total 3 7" xfId="23213"/>
    <cellStyle name="Total 3_МАРТ" xfId="23214"/>
    <cellStyle name="Total 30" xfId="23215"/>
    <cellStyle name="Total 30 2" xfId="23216"/>
    <cellStyle name="Total 30 2 2" xfId="23217"/>
    <cellStyle name="Total 30 3" xfId="23218"/>
    <cellStyle name="Total 31" xfId="23219"/>
    <cellStyle name="Total 31 2" xfId="23220"/>
    <cellStyle name="Total 31 2 2" xfId="23221"/>
    <cellStyle name="Total 31 3" xfId="23222"/>
    <cellStyle name="Total 32" xfId="23223"/>
    <cellStyle name="Total 32 2" xfId="23224"/>
    <cellStyle name="Total 32 2 2" xfId="23225"/>
    <cellStyle name="Total 32 3" xfId="23226"/>
    <cellStyle name="Total 33" xfId="23227"/>
    <cellStyle name="Total 33 2" xfId="23228"/>
    <cellStyle name="Total 33 2 2" xfId="23229"/>
    <cellStyle name="Total 33 3" xfId="23230"/>
    <cellStyle name="Total 34" xfId="23231"/>
    <cellStyle name="Total 34 2" xfId="23232"/>
    <cellStyle name="Total 34 2 2" xfId="23233"/>
    <cellStyle name="Total 34 3" xfId="23234"/>
    <cellStyle name="Total 35" xfId="23235"/>
    <cellStyle name="Total 35 2" xfId="23236"/>
    <cellStyle name="Total 35 2 2" xfId="23237"/>
    <cellStyle name="Total 35 3" xfId="23238"/>
    <cellStyle name="Total 36" xfId="23239"/>
    <cellStyle name="Total 36 2" xfId="23240"/>
    <cellStyle name="Total 36 2 2" xfId="23241"/>
    <cellStyle name="Total 36 3" xfId="23242"/>
    <cellStyle name="Total 37" xfId="23243"/>
    <cellStyle name="Total 37 2" xfId="23244"/>
    <cellStyle name="Total 37 2 2" xfId="23245"/>
    <cellStyle name="Total 37 3" xfId="23246"/>
    <cellStyle name="Total 38" xfId="23247"/>
    <cellStyle name="Total 38 2" xfId="23248"/>
    <cellStyle name="Total 39" xfId="23249"/>
    <cellStyle name="Total 4" xfId="23250"/>
    <cellStyle name="Total 4 2" xfId="23251"/>
    <cellStyle name="Total 4 2 2" xfId="23252"/>
    <cellStyle name="Total 4 2 2 2" xfId="23253"/>
    <cellStyle name="Total 4 2 2 2 2" xfId="23254"/>
    <cellStyle name="Total 4 2 2 2 2 2" xfId="23255"/>
    <cellStyle name="Total 4 2 2 2 3" xfId="23256"/>
    <cellStyle name="Total 4 2 2 3" xfId="23257"/>
    <cellStyle name="Total 4 2 2 3 2" xfId="23258"/>
    <cellStyle name="Total 4 2 2 3 2 2" xfId="23259"/>
    <cellStyle name="Total 4 2 2 3 3" xfId="23260"/>
    <cellStyle name="Total 4 2 2 4" xfId="23261"/>
    <cellStyle name="Total 4 2 2 4 2" xfId="23262"/>
    <cellStyle name="Total 4 2 2 5" xfId="23263"/>
    <cellStyle name="Total 4 2 3" xfId="23264"/>
    <cellStyle name="Total 4 2 3 2" xfId="23265"/>
    <cellStyle name="Total 4 2 3 2 2" xfId="23266"/>
    <cellStyle name="Total 4 2 3 3" xfId="23267"/>
    <cellStyle name="Total 4 2 4" xfId="23268"/>
    <cellStyle name="Total 4 2 4 2" xfId="23269"/>
    <cellStyle name="Total 4 2 5" xfId="23270"/>
    <cellStyle name="Total 4 3" xfId="23271"/>
    <cellStyle name="Total 4 3 2" xfId="23272"/>
    <cellStyle name="Total 4 3 2 2" xfId="23273"/>
    <cellStyle name="Total 4 3 2 2 2" xfId="23274"/>
    <cellStyle name="Total 4 3 2 3" xfId="23275"/>
    <cellStyle name="Total 4 3 3" xfId="23276"/>
    <cellStyle name="Total 4 3 3 2" xfId="23277"/>
    <cellStyle name="Total 4 3 3 2 2" xfId="23278"/>
    <cellStyle name="Total 4 3 3 3" xfId="23279"/>
    <cellStyle name="Total 4 3 4" xfId="23280"/>
    <cellStyle name="Total 4 3 4 2" xfId="23281"/>
    <cellStyle name="Total 4 3 5" xfId="23282"/>
    <cellStyle name="Total 4 4" xfId="23283"/>
    <cellStyle name="Total 4 4 2" xfId="23284"/>
    <cellStyle name="Total 4 4 2 2" xfId="23285"/>
    <cellStyle name="Total 4 4 3" xfId="23286"/>
    <cellStyle name="Total 4 5" xfId="23287"/>
    <cellStyle name="Total 4 5 2" xfId="23288"/>
    <cellStyle name="Total 4 5 2 2" xfId="23289"/>
    <cellStyle name="Total 4 5 3" xfId="23290"/>
    <cellStyle name="Total 4 6" xfId="23291"/>
    <cellStyle name="Total 4 6 2" xfId="23292"/>
    <cellStyle name="Total 4 7" xfId="23293"/>
    <cellStyle name="Total 5" xfId="23294"/>
    <cellStyle name="Total 5 2" xfId="23295"/>
    <cellStyle name="Total 5 2 2" xfId="23296"/>
    <cellStyle name="Total 5 2 2 2" xfId="23297"/>
    <cellStyle name="Total 5 2 2 2 2" xfId="23298"/>
    <cellStyle name="Total 5 2 2 2 2 2" xfId="23299"/>
    <cellStyle name="Total 5 2 2 2 3" xfId="23300"/>
    <cellStyle name="Total 5 2 2 3" xfId="23301"/>
    <cellStyle name="Total 5 2 2 3 2" xfId="23302"/>
    <cellStyle name="Total 5 2 2 3 2 2" xfId="23303"/>
    <cellStyle name="Total 5 2 2 3 3" xfId="23304"/>
    <cellStyle name="Total 5 2 2 4" xfId="23305"/>
    <cellStyle name="Total 5 2 2 4 2" xfId="23306"/>
    <cellStyle name="Total 5 2 2 5" xfId="23307"/>
    <cellStyle name="Total 5 2 3" xfId="23308"/>
    <cellStyle name="Total 5 2 3 2" xfId="23309"/>
    <cellStyle name="Total 5 2 3 2 2" xfId="23310"/>
    <cellStyle name="Total 5 2 3 3" xfId="23311"/>
    <cellStyle name="Total 5 2 4" xfId="23312"/>
    <cellStyle name="Total 5 2 4 2" xfId="23313"/>
    <cellStyle name="Total 5 2 5" xfId="23314"/>
    <cellStyle name="Total 5 3" xfId="23315"/>
    <cellStyle name="Total 5 3 2" xfId="23316"/>
    <cellStyle name="Total 5 3 2 2" xfId="23317"/>
    <cellStyle name="Total 5 3 2 2 2" xfId="23318"/>
    <cellStyle name="Total 5 3 2 3" xfId="23319"/>
    <cellStyle name="Total 5 3 3" xfId="23320"/>
    <cellStyle name="Total 5 3 3 2" xfId="23321"/>
    <cellStyle name="Total 5 3 3 2 2" xfId="23322"/>
    <cellStyle name="Total 5 3 3 3" xfId="23323"/>
    <cellStyle name="Total 5 3 4" xfId="23324"/>
    <cellStyle name="Total 5 3 4 2" xfId="23325"/>
    <cellStyle name="Total 5 3 5" xfId="23326"/>
    <cellStyle name="Total 5 4" xfId="23327"/>
    <cellStyle name="Total 5 4 2" xfId="23328"/>
    <cellStyle name="Total 5 4 2 2" xfId="23329"/>
    <cellStyle name="Total 5 4 3" xfId="23330"/>
    <cellStyle name="Total 5 5" xfId="23331"/>
    <cellStyle name="Total 5 5 2" xfId="23332"/>
    <cellStyle name="Total 5 6" xfId="23333"/>
    <cellStyle name="Total 6" xfId="23334"/>
    <cellStyle name="Total 6 2" xfId="23335"/>
    <cellStyle name="Total 6 2 2" xfId="23336"/>
    <cellStyle name="Total 6 2 2 2" xfId="23337"/>
    <cellStyle name="Total 6 2 2 2 2" xfId="23338"/>
    <cellStyle name="Total 6 2 2 2 2 2" xfId="23339"/>
    <cellStyle name="Total 6 2 2 2 3" xfId="23340"/>
    <cellStyle name="Total 6 2 2 3" xfId="23341"/>
    <cellStyle name="Total 6 2 2 3 2" xfId="23342"/>
    <cellStyle name="Total 6 2 2 3 2 2" xfId="23343"/>
    <cellStyle name="Total 6 2 2 3 3" xfId="23344"/>
    <cellStyle name="Total 6 2 2 4" xfId="23345"/>
    <cellStyle name="Total 6 2 2 4 2" xfId="23346"/>
    <cellStyle name="Total 6 2 2 5" xfId="23347"/>
    <cellStyle name="Total 6 2 3" xfId="23348"/>
    <cellStyle name="Total 6 2 3 2" xfId="23349"/>
    <cellStyle name="Total 6 2 3 2 2" xfId="23350"/>
    <cellStyle name="Total 6 2 3 3" xfId="23351"/>
    <cellStyle name="Total 6 2 4" xfId="23352"/>
    <cellStyle name="Total 6 2 4 2" xfId="23353"/>
    <cellStyle name="Total 6 2 5" xfId="23354"/>
    <cellStyle name="Total 6 3" xfId="23355"/>
    <cellStyle name="Total 6 3 2" xfId="23356"/>
    <cellStyle name="Total 6 3 2 2" xfId="23357"/>
    <cellStyle name="Total 6 3 2 2 2" xfId="23358"/>
    <cellStyle name="Total 6 3 2 3" xfId="23359"/>
    <cellStyle name="Total 6 3 3" xfId="23360"/>
    <cellStyle name="Total 6 3 3 2" xfId="23361"/>
    <cellStyle name="Total 6 3 3 2 2" xfId="23362"/>
    <cellStyle name="Total 6 3 3 3" xfId="23363"/>
    <cellStyle name="Total 6 3 4" xfId="23364"/>
    <cellStyle name="Total 6 3 4 2" xfId="23365"/>
    <cellStyle name="Total 6 3 5" xfId="23366"/>
    <cellStyle name="Total 6 4" xfId="23367"/>
    <cellStyle name="Total 6 4 2" xfId="23368"/>
    <cellStyle name="Total 6 4 2 2" xfId="23369"/>
    <cellStyle name="Total 6 4 3" xfId="23370"/>
    <cellStyle name="Total 6 5" xfId="23371"/>
    <cellStyle name="Total 6 5 2" xfId="23372"/>
    <cellStyle name="Total 6 6" xfId="23373"/>
    <cellStyle name="Total 7" xfId="23374"/>
    <cellStyle name="Total 7 2" xfId="23375"/>
    <cellStyle name="Total 7 2 2" xfId="23376"/>
    <cellStyle name="Total 7 2 2 2" xfId="23377"/>
    <cellStyle name="Total 7 2 2 2 2" xfId="23378"/>
    <cellStyle name="Total 7 2 2 2 2 2" xfId="23379"/>
    <cellStyle name="Total 7 2 2 2 3" xfId="23380"/>
    <cellStyle name="Total 7 2 2 3" xfId="23381"/>
    <cellStyle name="Total 7 2 2 3 2" xfId="23382"/>
    <cellStyle name="Total 7 2 2 3 2 2" xfId="23383"/>
    <cellStyle name="Total 7 2 2 3 3" xfId="23384"/>
    <cellStyle name="Total 7 2 2 4" xfId="23385"/>
    <cellStyle name="Total 7 2 2 4 2" xfId="23386"/>
    <cellStyle name="Total 7 2 2 5" xfId="23387"/>
    <cellStyle name="Total 7 2 3" xfId="23388"/>
    <cellStyle name="Total 7 2 3 2" xfId="23389"/>
    <cellStyle name="Total 7 2 3 2 2" xfId="23390"/>
    <cellStyle name="Total 7 2 3 3" xfId="23391"/>
    <cellStyle name="Total 7 2 4" xfId="23392"/>
    <cellStyle name="Total 7 2 4 2" xfId="23393"/>
    <cellStyle name="Total 7 2 5" xfId="23394"/>
    <cellStyle name="Total 7 3" xfId="23395"/>
    <cellStyle name="Total 7 3 2" xfId="23396"/>
    <cellStyle name="Total 7 3 2 2" xfId="23397"/>
    <cellStyle name="Total 7 3 2 2 2" xfId="23398"/>
    <cellStyle name="Total 7 3 2 3" xfId="23399"/>
    <cellStyle name="Total 7 3 3" xfId="23400"/>
    <cellStyle name="Total 7 3 3 2" xfId="23401"/>
    <cellStyle name="Total 7 3 3 2 2" xfId="23402"/>
    <cellStyle name="Total 7 3 3 3" xfId="23403"/>
    <cellStyle name="Total 7 3 4" xfId="23404"/>
    <cellStyle name="Total 7 3 4 2" xfId="23405"/>
    <cellStyle name="Total 7 3 5" xfId="23406"/>
    <cellStyle name="Total 7 4" xfId="23407"/>
    <cellStyle name="Total 7 4 2" xfId="23408"/>
    <cellStyle name="Total 7 4 2 2" xfId="23409"/>
    <cellStyle name="Total 7 4 3" xfId="23410"/>
    <cellStyle name="Total 7 5" xfId="23411"/>
    <cellStyle name="Total 7 5 2" xfId="23412"/>
    <cellStyle name="Total 7 6" xfId="23413"/>
    <cellStyle name="Total 8" xfId="23414"/>
    <cellStyle name="Total 8 2" xfId="23415"/>
    <cellStyle name="Total 8 2 2" xfId="23416"/>
    <cellStyle name="Total 8 2 2 2" xfId="23417"/>
    <cellStyle name="Total 8 2 3" xfId="23418"/>
    <cellStyle name="Total 8 3" xfId="23419"/>
    <cellStyle name="Total 8 3 2" xfId="23420"/>
    <cellStyle name="Total 8 3 2 2" xfId="23421"/>
    <cellStyle name="Total 8 3 3" xfId="23422"/>
    <cellStyle name="Total 8 4" xfId="23423"/>
    <cellStyle name="Total 8 4 2" xfId="23424"/>
    <cellStyle name="Total 8 5" xfId="23425"/>
    <cellStyle name="Total 9" xfId="23426"/>
    <cellStyle name="Total 9 2" xfId="23427"/>
    <cellStyle name="Total 9 2 2" xfId="23428"/>
    <cellStyle name="Total 9 2 2 2" xfId="23429"/>
    <cellStyle name="Total 9 2 3" xfId="23430"/>
    <cellStyle name="Total 9 3" xfId="23431"/>
    <cellStyle name="Total 9 3 2" xfId="23432"/>
    <cellStyle name="Total 9 3 2 2" xfId="23433"/>
    <cellStyle name="Total 9 3 3" xfId="23434"/>
    <cellStyle name="Total 9 4" xfId="23435"/>
    <cellStyle name="Total 9 4 2" xfId="23436"/>
    <cellStyle name="Total 9 5" xfId="23437"/>
    <cellStyle name="Total_МАРТ" xfId="23438"/>
    <cellStyle name="Totals" xfId="23439"/>
    <cellStyle name="Totals [0]" xfId="23440"/>
    <cellStyle name="Totals [2]" xfId="23441"/>
    <cellStyle name="Totals_BP Norwegian NPVs" xfId="23442"/>
    <cellStyle name="Überschrift" xfId="23443"/>
    <cellStyle name="Überschrift 1" xfId="23444"/>
    <cellStyle name="Überschrift 2" xfId="23445"/>
    <cellStyle name="Überschrift 3" xfId="23446"/>
    <cellStyle name="Überschrift 4" xfId="23447"/>
    <cellStyle name="Underlined Row" xfId="23448"/>
    <cellStyle name="Unit" xfId="23449"/>
    <cellStyle name="UnProtectedCalc" xfId="23450"/>
    <cellStyle name="USD" xfId="23451"/>
    <cellStyle name="Verknüpfte Zelle" xfId="23452"/>
    <cellStyle name="Währung [0]_Tabelle1" xfId="23453"/>
    <cellStyle name="Währung_KURSE3Q" xfId="23454"/>
    <cellStyle name="Warnender Text" xfId="23455"/>
    <cellStyle name="Warning Text" xfId="23456"/>
    <cellStyle name="Warning Text 2" xfId="23457"/>
    <cellStyle name="Warning Text 2 2" xfId="23458"/>
    <cellStyle name="Warning Text 3" xfId="23459"/>
    <cellStyle name="Warning Text 4" xfId="23460"/>
    <cellStyle name="Warning Text 5" xfId="23461"/>
    <cellStyle name="Year" xfId="23462"/>
    <cellStyle name="z_sec1" xfId="23463"/>
    <cellStyle name="Zagolovok" xfId="23464"/>
    <cellStyle name="Zelle überprüfen" xfId="23465"/>
    <cellStyle name="Акцент1 2" xfId="23466"/>
    <cellStyle name="Акцент1 2 2" xfId="23467"/>
    <cellStyle name="Акцент1 2 3" xfId="23468"/>
    <cellStyle name="Акцент1 2 3 2" xfId="23469"/>
    <cellStyle name="Акцент1 2 4" xfId="23470"/>
    <cellStyle name="Акцент1 3" xfId="23471"/>
    <cellStyle name="Акцент1 3 2" xfId="23472"/>
    <cellStyle name="Акцент1 3 3" xfId="23473"/>
    <cellStyle name="Акцент1 3 4" xfId="23474"/>
    <cellStyle name="Акцент1 3 5" xfId="23475"/>
    <cellStyle name="Акцент1 3 6" xfId="23476"/>
    <cellStyle name="Акцент1 3 7" xfId="23477"/>
    <cellStyle name="Акцент1 3 8" xfId="23478"/>
    <cellStyle name="Акцент1 4" xfId="23479"/>
    <cellStyle name="Акцент1 4 2" xfId="23480"/>
    <cellStyle name="Акцент1 4 3" xfId="23481"/>
    <cellStyle name="Акцент1 4 4" xfId="23482"/>
    <cellStyle name="Акцент1 4 5" xfId="23483"/>
    <cellStyle name="Акцент1 4 6" xfId="23484"/>
    <cellStyle name="Акцент1 4 7" xfId="23485"/>
    <cellStyle name="Акцент1 4 8" xfId="23486"/>
    <cellStyle name="Акцент1 5" xfId="23487"/>
    <cellStyle name="Акцент1 5 2" xfId="23488"/>
    <cellStyle name="Акцент1 5 3" xfId="23489"/>
    <cellStyle name="Акцент1 5 4" xfId="23490"/>
    <cellStyle name="Акцент1 5 5" xfId="23491"/>
    <cellStyle name="Акцент1 5 6" xfId="23492"/>
    <cellStyle name="Акцент1 5 7" xfId="23493"/>
    <cellStyle name="Акцент1 5 8" xfId="23494"/>
    <cellStyle name="Акцент1 6" xfId="23495"/>
    <cellStyle name="Акцент1 6 2" xfId="23496"/>
    <cellStyle name="Акцент1 6 3" xfId="23497"/>
    <cellStyle name="Акцент1 6 4" xfId="23498"/>
    <cellStyle name="Акцент1 6 5" xfId="23499"/>
    <cellStyle name="Акцент1 7" xfId="23500"/>
    <cellStyle name="Акцент1 8" xfId="23501"/>
    <cellStyle name="Акцент2 2" xfId="23502"/>
    <cellStyle name="Акцент2 2 2" xfId="23503"/>
    <cellStyle name="Акцент2 2 3" xfId="23504"/>
    <cellStyle name="Акцент2 2 3 2" xfId="23505"/>
    <cellStyle name="Акцент2 2 4" xfId="23506"/>
    <cellStyle name="Акцент2 3" xfId="23507"/>
    <cellStyle name="Акцент2 3 2" xfId="23508"/>
    <cellStyle name="Акцент2 3 3" xfId="23509"/>
    <cellStyle name="Акцент2 3 4" xfId="23510"/>
    <cellStyle name="Акцент2 3 5" xfId="23511"/>
    <cellStyle name="Акцент2 3 6" xfId="23512"/>
    <cellStyle name="Акцент2 3 7" xfId="23513"/>
    <cellStyle name="Акцент2 3 8" xfId="23514"/>
    <cellStyle name="Акцент2 4" xfId="23515"/>
    <cellStyle name="Акцент2 4 2" xfId="23516"/>
    <cellStyle name="Акцент2 4 3" xfId="23517"/>
    <cellStyle name="Акцент2 4 4" xfId="23518"/>
    <cellStyle name="Акцент2 4 5" xfId="23519"/>
    <cellStyle name="Акцент2 4 6" xfId="23520"/>
    <cellStyle name="Акцент2 4 7" xfId="23521"/>
    <cellStyle name="Акцент2 4 8" xfId="23522"/>
    <cellStyle name="Акцент2 5" xfId="23523"/>
    <cellStyle name="Акцент2 5 2" xfId="23524"/>
    <cellStyle name="Акцент2 5 3" xfId="23525"/>
    <cellStyle name="Акцент2 5 4" xfId="23526"/>
    <cellStyle name="Акцент2 5 5" xfId="23527"/>
    <cellStyle name="Акцент2 5 6" xfId="23528"/>
    <cellStyle name="Акцент2 5 7" xfId="23529"/>
    <cellStyle name="Акцент2 5 8" xfId="23530"/>
    <cellStyle name="Акцент2 6" xfId="23531"/>
    <cellStyle name="Акцент2 6 2" xfId="23532"/>
    <cellStyle name="Акцент2 6 3" xfId="23533"/>
    <cellStyle name="Акцент2 6 4" xfId="23534"/>
    <cellStyle name="Акцент2 6 5" xfId="23535"/>
    <cellStyle name="Акцент2 7" xfId="23536"/>
    <cellStyle name="Акцент2 8" xfId="23537"/>
    <cellStyle name="Акцент3 2" xfId="23538"/>
    <cellStyle name="Акцент3 2 2" xfId="23539"/>
    <cellStyle name="Акцент3 2 3" xfId="23540"/>
    <cellStyle name="Акцент3 2 3 2" xfId="23541"/>
    <cellStyle name="Акцент3 2 4" xfId="23542"/>
    <cellStyle name="Акцент3 3" xfId="23543"/>
    <cellStyle name="Акцент3 3 2" xfId="23544"/>
    <cellStyle name="Акцент3 3 3" xfId="23545"/>
    <cellStyle name="Акцент3 3 4" xfId="23546"/>
    <cellStyle name="Акцент3 3 5" xfId="23547"/>
    <cellStyle name="Акцент3 3 6" xfId="23548"/>
    <cellStyle name="Акцент3 3 7" xfId="23549"/>
    <cellStyle name="Акцент3 3 8" xfId="23550"/>
    <cellStyle name="Акцент3 4" xfId="23551"/>
    <cellStyle name="Акцент3 4 2" xfId="23552"/>
    <cellStyle name="Акцент3 4 3" xfId="23553"/>
    <cellStyle name="Акцент3 4 4" xfId="23554"/>
    <cellStyle name="Акцент3 4 5" xfId="23555"/>
    <cellStyle name="Акцент3 4 6" xfId="23556"/>
    <cellStyle name="Акцент3 4 7" xfId="23557"/>
    <cellStyle name="Акцент3 4 8" xfId="23558"/>
    <cellStyle name="Акцент3 5" xfId="23559"/>
    <cellStyle name="Акцент3 5 2" xfId="23560"/>
    <cellStyle name="Акцент3 5 3" xfId="23561"/>
    <cellStyle name="Акцент3 5 4" xfId="23562"/>
    <cellStyle name="Акцент3 5 5" xfId="23563"/>
    <cellStyle name="Акцент3 5 6" xfId="23564"/>
    <cellStyle name="Акцент3 5 7" xfId="23565"/>
    <cellStyle name="Акцент3 5 8" xfId="23566"/>
    <cellStyle name="Акцент3 6" xfId="23567"/>
    <cellStyle name="Акцент3 6 2" xfId="23568"/>
    <cellStyle name="Акцент3 6 3" xfId="23569"/>
    <cellStyle name="Акцент3 6 4" xfId="23570"/>
    <cellStyle name="Акцент3 6 5" xfId="23571"/>
    <cellStyle name="Акцент3 7" xfId="23572"/>
    <cellStyle name="Акцент3 8" xfId="23573"/>
    <cellStyle name="Акцент4 2" xfId="23574"/>
    <cellStyle name="Акцент4 2 2" xfId="23575"/>
    <cellStyle name="Акцент4 2 3" xfId="23576"/>
    <cellStyle name="Акцент4 2 3 2" xfId="23577"/>
    <cellStyle name="Акцент4 2 4" xfId="23578"/>
    <cellStyle name="Акцент4 3" xfId="23579"/>
    <cellStyle name="Акцент4 3 2" xfId="23580"/>
    <cellStyle name="Акцент4 3 3" xfId="23581"/>
    <cellStyle name="Акцент4 3 4" xfId="23582"/>
    <cellStyle name="Акцент4 3 5" xfId="23583"/>
    <cellStyle name="Акцент4 3 6" xfId="23584"/>
    <cellStyle name="Акцент4 3 7" xfId="23585"/>
    <cellStyle name="Акцент4 3 8" xfId="23586"/>
    <cellStyle name="Акцент4 4" xfId="23587"/>
    <cellStyle name="Акцент4 4 2" xfId="23588"/>
    <cellStyle name="Акцент4 4 3" xfId="23589"/>
    <cellStyle name="Акцент4 4 4" xfId="23590"/>
    <cellStyle name="Акцент4 4 5" xfId="23591"/>
    <cellStyle name="Акцент4 4 6" xfId="23592"/>
    <cellStyle name="Акцент4 4 7" xfId="23593"/>
    <cellStyle name="Акцент4 4 8" xfId="23594"/>
    <cellStyle name="Акцент4 5" xfId="23595"/>
    <cellStyle name="Акцент4 5 2" xfId="23596"/>
    <cellStyle name="Акцент4 5 3" xfId="23597"/>
    <cellStyle name="Акцент4 5 4" xfId="23598"/>
    <cellStyle name="Акцент4 5 5" xfId="23599"/>
    <cellStyle name="Акцент4 5 6" xfId="23600"/>
    <cellStyle name="Акцент4 5 7" xfId="23601"/>
    <cellStyle name="Акцент4 5 8" xfId="23602"/>
    <cellStyle name="Акцент4 6" xfId="23603"/>
    <cellStyle name="Акцент4 6 2" xfId="23604"/>
    <cellStyle name="Акцент4 6 3" xfId="23605"/>
    <cellStyle name="Акцент4 6 4" xfId="23606"/>
    <cellStyle name="Акцент4 6 5" xfId="23607"/>
    <cellStyle name="Акцент4 7" xfId="23608"/>
    <cellStyle name="Акцент4 8" xfId="23609"/>
    <cellStyle name="Акцент5 2" xfId="23610"/>
    <cellStyle name="Акцент5 2 2" xfId="23611"/>
    <cellStyle name="Акцент5 2 3" xfId="23612"/>
    <cellStyle name="Акцент5 2 3 2" xfId="23613"/>
    <cellStyle name="Акцент5 2 4" xfId="23614"/>
    <cellStyle name="Акцент5 3" xfId="23615"/>
    <cellStyle name="Акцент5 3 2" xfId="23616"/>
    <cellStyle name="Акцент5 3 3" xfId="23617"/>
    <cellStyle name="Акцент5 3 4" xfId="23618"/>
    <cellStyle name="Акцент5 3 5" xfId="23619"/>
    <cellStyle name="Акцент5 3 6" xfId="23620"/>
    <cellStyle name="Акцент5 3 7" xfId="23621"/>
    <cellStyle name="Акцент5 3 8" xfId="23622"/>
    <cellStyle name="Акцент5 4" xfId="23623"/>
    <cellStyle name="Акцент5 4 2" xfId="23624"/>
    <cellStyle name="Акцент5 4 3" xfId="23625"/>
    <cellStyle name="Акцент5 4 4" xfId="23626"/>
    <cellStyle name="Акцент5 4 5" xfId="23627"/>
    <cellStyle name="Акцент5 4 6" xfId="23628"/>
    <cellStyle name="Акцент5 4 7" xfId="23629"/>
    <cellStyle name="Акцент5 4 8" xfId="23630"/>
    <cellStyle name="Акцент5 5" xfId="23631"/>
    <cellStyle name="Акцент5 5 2" xfId="23632"/>
    <cellStyle name="Акцент5 5 3" xfId="23633"/>
    <cellStyle name="Акцент5 5 4" xfId="23634"/>
    <cellStyle name="Акцент5 5 5" xfId="23635"/>
    <cellStyle name="Акцент5 5 6" xfId="23636"/>
    <cellStyle name="Акцент5 5 7" xfId="23637"/>
    <cellStyle name="Акцент5 5 8" xfId="23638"/>
    <cellStyle name="Акцент5 6" xfId="23639"/>
    <cellStyle name="Акцент5 6 2" xfId="23640"/>
    <cellStyle name="Акцент5 6 3" xfId="23641"/>
    <cellStyle name="Акцент5 6 4" xfId="23642"/>
    <cellStyle name="Акцент5 6 5" xfId="23643"/>
    <cellStyle name="Акцент5 7" xfId="23644"/>
    <cellStyle name="Акцент5 8" xfId="23645"/>
    <cellStyle name="Акцент6 2" xfId="23646"/>
    <cellStyle name="Акцент6 2 2" xfId="23647"/>
    <cellStyle name="Акцент6 2 3" xfId="23648"/>
    <cellStyle name="Акцент6 2 3 2" xfId="23649"/>
    <cellStyle name="Акцент6 2 4" xfId="23650"/>
    <cellStyle name="Акцент6 3" xfId="23651"/>
    <cellStyle name="Акцент6 3 2" xfId="23652"/>
    <cellStyle name="Акцент6 3 3" xfId="23653"/>
    <cellStyle name="Акцент6 3 4" xfId="23654"/>
    <cellStyle name="Акцент6 3 5" xfId="23655"/>
    <cellStyle name="Акцент6 3 6" xfId="23656"/>
    <cellStyle name="Акцент6 3 7" xfId="23657"/>
    <cellStyle name="Акцент6 3 8" xfId="23658"/>
    <cellStyle name="Акцент6 4" xfId="23659"/>
    <cellStyle name="Акцент6 4 2" xfId="23660"/>
    <cellStyle name="Акцент6 4 3" xfId="23661"/>
    <cellStyle name="Акцент6 4 4" xfId="23662"/>
    <cellStyle name="Акцент6 4 5" xfId="23663"/>
    <cellStyle name="Акцент6 4 6" xfId="23664"/>
    <cellStyle name="Акцент6 4 7" xfId="23665"/>
    <cellStyle name="Акцент6 4 8" xfId="23666"/>
    <cellStyle name="Акцент6 5" xfId="23667"/>
    <cellStyle name="Акцент6 5 2" xfId="23668"/>
    <cellStyle name="Акцент6 5 3" xfId="23669"/>
    <cellStyle name="Акцент6 5 4" xfId="23670"/>
    <cellStyle name="Акцент6 5 5" xfId="23671"/>
    <cellStyle name="Акцент6 5 6" xfId="23672"/>
    <cellStyle name="Акцент6 5 7" xfId="23673"/>
    <cellStyle name="Акцент6 5 8" xfId="23674"/>
    <cellStyle name="Акцент6 6" xfId="23675"/>
    <cellStyle name="Акцент6 6 2" xfId="23676"/>
    <cellStyle name="Акцент6 6 3" xfId="23677"/>
    <cellStyle name="Акцент6 6 4" xfId="23678"/>
    <cellStyle name="Акцент6 6 5" xfId="23679"/>
    <cellStyle name="Акцент6 7" xfId="23680"/>
    <cellStyle name="Акцент6 8" xfId="23681"/>
    <cellStyle name="Без показателя" xfId="23682"/>
    <cellStyle name="Без показателя 2" xfId="23683"/>
    <cellStyle name="Без показателя 3" xfId="23684"/>
    <cellStyle name="Ввод  2" xfId="23685"/>
    <cellStyle name="Ввод  2 10" xfId="23686"/>
    <cellStyle name="Ввод  2 10 2" xfId="23687"/>
    <cellStyle name="Ввод  2 10 2 2" xfId="23688"/>
    <cellStyle name="Ввод  2 10 3" xfId="23689"/>
    <cellStyle name="Ввод  2 11" xfId="23690"/>
    <cellStyle name="Ввод  2 11 2" xfId="23691"/>
    <cellStyle name="Ввод  2 11 2 2" xfId="23692"/>
    <cellStyle name="Ввод  2 11 3" xfId="23693"/>
    <cellStyle name="Ввод  2 12" xfId="23694"/>
    <cellStyle name="Ввод  2 12 2" xfId="23695"/>
    <cellStyle name="Ввод  2 12 2 2" xfId="23696"/>
    <cellStyle name="Ввод  2 12 3" xfId="23697"/>
    <cellStyle name="Ввод  2 13" xfId="23698"/>
    <cellStyle name="Ввод  2 13 2" xfId="23699"/>
    <cellStyle name="Ввод  2 14" xfId="23700"/>
    <cellStyle name="Ввод  2 2" xfId="23701"/>
    <cellStyle name="Ввод  2 2 2" xfId="23702"/>
    <cellStyle name="Ввод  2 2 2 2" xfId="23703"/>
    <cellStyle name="Ввод  2 2 2 2 2" xfId="23704"/>
    <cellStyle name="Ввод  2 2 2 2 2 2" xfId="23705"/>
    <cellStyle name="Ввод  2 2 2 2 3" xfId="23706"/>
    <cellStyle name="Ввод  2 2 2 3" xfId="23707"/>
    <cellStyle name="Ввод  2 2 2 3 2" xfId="23708"/>
    <cellStyle name="Ввод  2 2 2 3 2 2" xfId="23709"/>
    <cellStyle name="Ввод  2 2 2 3 3" xfId="23710"/>
    <cellStyle name="Ввод  2 2 2 4" xfId="23711"/>
    <cellStyle name="Ввод  2 2 2 4 2" xfId="23712"/>
    <cellStyle name="Ввод  2 2 2 4 2 2" xfId="23713"/>
    <cellStyle name="Ввод  2 2 2 4 3" xfId="23714"/>
    <cellStyle name="Ввод  2 2 2 5" xfId="23715"/>
    <cellStyle name="Ввод  2 2 2 5 2" xfId="23716"/>
    <cellStyle name="Ввод  2 2 2 5 2 2" xfId="23717"/>
    <cellStyle name="Ввод  2 2 2 5 3" xfId="23718"/>
    <cellStyle name="Ввод  2 2 2 6" xfId="23719"/>
    <cellStyle name="Ввод  2 2 2 6 2" xfId="23720"/>
    <cellStyle name="Ввод  2 2 2 6 2 2" xfId="23721"/>
    <cellStyle name="Ввод  2 2 2 6 3" xfId="23722"/>
    <cellStyle name="Ввод  2 2 2 7" xfId="23723"/>
    <cellStyle name="Ввод  2 2 2 7 2" xfId="23724"/>
    <cellStyle name="Ввод  2 2 2 8" xfId="23725"/>
    <cellStyle name="Ввод  2 2 3" xfId="23726"/>
    <cellStyle name="Ввод  2 2 3 2" xfId="23727"/>
    <cellStyle name="Ввод  2 2 3 2 2" xfId="23728"/>
    <cellStyle name="Ввод  2 2 3 2 2 2" xfId="23729"/>
    <cellStyle name="Ввод  2 2 3 2 3" xfId="23730"/>
    <cellStyle name="Ввод  2 2 3 3" xfId="23731"/>
    <cellStyle name="Ввод  2 2 3 3 2" xfId="23732"/>
    <cellStyle name="Ввод  2 2 3 3 2 2" xfId="23733"/>
    <cellStyle name="Ввод  2 2 3 3 3" xfId="23734"/>
    <cellStyle name="Ввод  2 2 3 4" xfId="23735"/>
    <cellStyle name="Ввод  2 2 3 4 2" xfId="23736"/>
    <cellStyle name="Ввод  2 2 3 5" xfId="23737"/>
    <cellStyle name="Ввод  2 2 4" xfId="23738"/>
    <cellStyle name="Ввод  2 2 4 2" xfId="23739"/>
    <cellStyle name="Ввод  2 2 4 2 2" xfId="23740"/>
    <cellStyle name="Ввод  2 2 4 2 2 2" xfId="23741"/>
    <cellStyle name="Ввод  2 2 4 2 3" xfId="23742"/>
    <cellStyle name="Ввод  2 2 4 3" xfId="23743"/>
    <cellStyle name="Ввод  2 2 4 3 2" xfId="23744"/>
    <cellStyle name="Ввод  2 2 4 3 2 2" xfId="23745"/>
    <cellStyle name="Ввод  2 2 4 3 3" xfId="23746"/>
    <cellStyle name="Ввод  2 2 4 4" xfId="23747"/>
    <cellStyle name="Ввод  2 2 4 4 2" xfId="23748"/>
    <cellStyle name="Ввод  2 2 4 5" xfId="23749"/>
    <cellStyle name="Ввод  2 2 5" xfId="23750"/>
    <cellStyle name="Ввод  2 2 5 2" xfId="23751"/>
    <cellStyle name="Ввод  2 2 5 2 2" xfId="23752"/>
    <cellStyle name="Ввод  2 2 5 2 2 2" xfId="23753"/>
    <cellStyle name="Ввод  2 2 5 2 3" xfId="23754"/>
    <cellStyle name="Ввод  2 2 5 3" xfId="23755"/>
    <cellStyle name="Ввод  2 2 5 3 2" xfId="23756"/>
    <cellStyle name="Ввод  2 2 5 4" xfId="23757"/>
    <cellStyle name="Ввод  2 2 6" xfId="23758"/>
    <cellStyle name="Ввод  2 2 6 2" xfId="23759"/>
    <cellStyle name="Ввод  2 2 6 2 2" xfId="23760"/>
    <cellStyle name="Ввод  2 2 6 3" xfId="23761"/>
    <cellStyle name="Ввод  2 2 7" xfId="23762"/>
    <cellStyle name="Ввод  2 2 7 2" xfId="23763"/>
    <cellStyle name="Ввод  2 2 8" xfId="23764"/>
    <cellStyle name="Ввод  2 2_МАРТ" xfId="23765"/>
    <cellStyle name="Ввод  2 3" xfId="23766"/>
    <cellStyle name="Ввод  2 3 2" xfId="23767"/>
    <cellStyle name="Ввод  2 3 2 2" xfId="23768"/>
    <cellStyle name="Ввод  2 3 2 2 2" xfId="23769"/>
    <cellStyle name="Ввод  2 3 2 2 2 2" xfId="23770"/>
    <cellStyle name="Ввод  2 3 2 2 3" xfId="23771"/>
    <cellStyle name="Ввод  2 3 2 3" xfId="23772"/>
    <cellStyle name="Ввод  2 3 2 3 2" xfId="23773"/>
    <cellStyle name="Ввод  2 3 2 3 2 2" xfId="23774"/>
    <cellStyle name="Ввод  2 3 2 3 3" xfId="23775"/>
    <cellStyle name="Ввод  2 3 2 4" xfId="23776"/>
    <cellStyle name="Ввод  2 3 2 4 2" xfId="23777"/>
    <cellStyle name="Ввод  2 3 2 4 2 2" xfId="23778"/>
    <cellStyle name="Ввод  2 3 2 4 3" xfId="23779"/>
    <cellStyle name="Ввод  2 3 2 5" xfId="23780"/>
    <cellStyle name="Ввод  2 3 2 5 2" xfId="23781"/>
    <cellStyle name="Ввод  2 3 2 5 2 2" xfId="23782"/>
    <cellStyle name="Ввод  2 3 2 5 3" xfId="23783"/>
    <cellStyle name="Ввод  2 3 2 6" xfId="23784"/>
    <cellStyle name="Ввод  2 3 2 6 2" xfId="23785"/>
    <cellStyle name="Ввод  2 3 2 6 2 2" xfId="23786"/>
    <cellStyle name="Ввод  2 3 2 6 3" xfId="23787"/>
    <cellStyle name="Ввод  2 3 2 7" xfId="23788"/>
    <cellStyle name="Ввод  2 3 2 7 2" xfId="23789"/>
    <cellStyle name="Ввод  2 3 2 7 2 2" xfId="23790"/>
    <cellStyle name="Ввод  2 3 2 7 3" xfId="23791"/>
    <cellStyle name="Ввод  2 3 2 8" xfId="23792"/>
    <cellStyle name="Ввод  2 3 2 8 2" xfId="23793"/>
    <cellStyle name="Ввод  2 3 2 9" xfId="23794"/>
    <cellStyle name="Ввод  2 3 3" xfId="23795"/>
    <cellStyle name="Ввод  2 3 3 2" xfId="23796"/>
    <cellStyle name="Ввод  2 3 3 2 2" xfId="23797"/>
    <cellStyle name="Ввод  2 3 3 2 2 2" xfId="23798"/>
    <cellStyle name="Ввод  2 3 3 2 3" xfId="23799"/>
    <cellStyle name="Ввод  2 3 3 3" xfId="23800"/>
    <cellStyle name="Ввод  2 3 3 3 2" xfId="23801"/>
    <cellStyle name="Ввод  2 3 3 3 2 2" xfId="23802"/>
    <cellStyle name="Ввод  2 3 3 3 3" xfId="23803"/>
    <cellStyle name="Ввод  2 3 3 4" xfId="23804"/>
    <cellStyle name="Ввод  2 3 3 4 2" xfId="23805"/>
    <cellStyle name="Ввод  2 3 3 5" xfId="23806"/>
    <cellStyle name="Ввод  2 3 4" xfId="23807"/>
    <cellStyle name="Ввод  2 3 4 2" xfId="23808"/>
    <cellStyle name="Ввод  2 3 4 2 2" xfId="23809"/>
    <cellStyle name="Ввод  2 3 4 2 2 2" xfId="23810"/>
    <cellStyle name="Ввод  2 3 4 2 3" xfId="23811"/>
    <cellStyle name="Ввод  2 3 4 3" xfId="23812"/>
    <cellStyle name="Ввод  2 3 4 3 2" xfId="23813"/>
    <cellStyle name="Ввод  2 3 4 3 2 2" xfId="23814"/>
    <cellStyle name="Ввод  2 3 4 3 3" xfId="23815"/>
    <cellStyle name="Ввод  2 3 4 4" xfId="23816"/>
    <cellStyle name="Ввод  2 3 4 4 2" xfId="23817"/>
    <cellStyle name="Ввод  2 3 4 5" xfId="23818"/>
    <cellStyle name="Ввод  2 3 5" xfId="23819"/>
    <cellStyle name="Ввод  2 3 5 2" xfId="23820"/>
    <cellStyle name="Ввод  2 3 5 2 2" xfId="23821"/>
    <cellStyle name="Ввод  2 3 5 2 2 2" xfId="23822"/>
    <cellStyle name="Ввод  2 3 5 2 3" xfId="23823"/>
    <cellStyle name="Ввод  2 3 5 3" xfId="23824"/>
    <cellStyle name="Ввод  2 3 5 3 2" xfId="23825"/>
    <cellStyle name="Ввод  2 3 5 3 2 2" xfId="23826"/>
    <cellStyle name="Ввод  2 3 5 3 3" xfId="23827"/>
    <cellStyle name="Ввод  2 3 5 4" xfId="23828"/>
    <cellStyle name="Ввод  2 3 5 4 2" xfId="23829"/>
    <cellStyle name="Ввод  2 3 5 5" xfId="23830"/>
    <cellStyle name="Ввод  2 3 6" xfId="23831"/>
    <cellStyle name="Ввод  2 3 6 2" xfId="23832"/>
    <cellStyle name="Ввод  2 3 6 2 2" xfId="23833"/>
    <cellStyle name="Ввод  2 3 6 3" xfId="23834"/>
    <cellStyle name="Ввод  2 3 7" xfId="23835"/>
    <cellStyle name="Ввод  2 3 7 2" xfId="23836"/>
    <cellStyle name="Ввод  2 3 7 2 2" xfId="23837"/>
    <cellStyle name="Ввод  2 3 7 3" xfId="23838"/>
    <cellStyle name="Ввод  2 3 8" xfId="23839"/>
    <cellStyle name="Ввод  2 3 8 2" xfId="23840"/>
    <cellStyle name="Ввод  2 3 9" xfId="23841"/>
    <cellStyle name="Ввод  2 3_МАРТ" xfId="23842"/>
    <cellStyle name="Ввод  2 4" xfId="23843"/>
    <cellStyle name="Ввод  2 4 2" xfId="23844"/>
    <cellStyle name="Ввод  2 4 2 2" xfId="23845"/>
    <cellStyle name="Ввод  2 4 2 2 2" xfId="23846"/>
    <cellStyle name="Ввод  2 4 2 2 2 2" xfId="23847"/>
    <cellStyle name="Ввод  2 4 2 2 2 2 2" xfId="23848"/>
    <cellStyle name="Ввод  2 4 2 2 2 3" xfId="23849"/>
    <cellStyle name="Ввод  2 4 2 2 3" xfId="23850"/>
    <cellStyle name="Ввод  2 4 2 2 3 2" xfId="23851"/>
    <cellStyle name="Ввод  2 4 2 2 3 2 2" xfId="23852"/>
    <cellStyle name="Ввод  2 4 2 2 3 3" xfId="23853"/>
    <cellStyle name="Ввод  2 4 2 2 4" xfId="23854"/>
    <cellStyle name="Ввод  2 4 2 2 4 2" xfId="23855"/>
    <cellStyle name="Ввод  2 4 2 2 4 2 2" xfId="23856"/>
    <cellStyle name="Ввод  2 4 2 2 4 3" xfId="23857"/>
    <cellStyle name="Ввод  2 4 2 2 5" xfId="23858"/>
    <cellStyle name="Ввод  2 4 2 2 5 2" xfId="23859"/>
    <cellStyle name="Ввод  2 4 2 2 5 2 2" xfId="23860"/>
    <cellStyle name="Ввод  2 4 2 2 5 3" xfId="23861"/>
    <cellStyle name="Ввод  2 4 2 2 6" xfId="23862"/>
    <cellStyle name="Ввод  2 4 2 2 6 2" xfId="23863"/>
    <cellStyle name="Ввод  2 4 2 2 7" xfId="23864"/>
    <cellStyle name="Ввод  2 4 2 3" xfId="23865"/>
    <cellStyle name="Ввод  2 4 2 3 2" xfId="23866"/>
    <cellStyle name="Ввод  2 4 2 3 2 2" xfId="23867"/>
    <cellStyle name="Ввод  2 4 2 3 3" xfId="23868"/>
    <cellStyle name="Ввод  2 4 2 4" xfId="23869"/>
    <cellStyle name="Ввод  2 4 2 4 2" xfId="23870"/>
    <cellStyle name="Ввод  2 4 2 4 2 2" xfId="23871"/>
    <cellStyle name="Ввод  2 4 2 4 3" xfId="23872"/>
    <cellStyle name="Ввод  2 4 2 5" xfId="23873"/>
    <cellStyle name="Ввод  2 4 2 5 2" xfId="23874"/>
    <cellStyle name="Ввод  2 4 2 5 2 2" xfId="23875"/>
    <cellStyle name="Ввод  2 4 2 5 3" xfId="23876"/>
    <cellStyle name="Ввод  2 4 2 6" xfId="23877"/>
    <cellStyle name="Ввод  2 4 2 6 2" xfId="23878"/>
    <cellStyle name="Ввод  2 4 2 6 2 2" xfId="23879"/>
    <cellStyle name="Ввод  2 4 2 6 3" xfId="23880"/>
    <cellStyle name="Ввод  2 4 2 7" xfId="23881"/>
    <cellStyle name="Ввод  2 4 2 7 2" xfId="23882"/>
    <cellStyle name="Ввод  2 4 2 8" xfId="23883"/>
    <cellStyle name="Ввод  2 4 3" xfId="23884"/>
    <cellStyle name="Ввод  2 4 3 2" xfId="23885"/>
    <cellStyle name="Ввод  2 4 3 2 2" xfId="23886"/>
    <cellStyle name="Ввод  2 4 3 2 2 2" xfId="23887"/>
    <cellStyle name="Ввод  2 4 3 2 3" xfId="23888"/>
    <cellStyle name="Ввод  2 4 3 3" xfId="23889"/>
    <cellStyle name="Ввод  2 4 3 3 2" xfId="23890"/>
    <cellStyle name="Ввод  2 4 3 3 2 2" xfId="23891"/>
    <cellStyle name="Ввод  2 4 3 3 3" xfId="23892"/>
    <cellStyle name="Ввод  2 4 3 4" xfId="23893"/>
    <cellStyle name="Ввод  2 4 3 4 2" xfId="23894"/>
    <cellStyle name="Ввод  2 4 3 4 2 2" xfId="23895"/>
    <cellStyle name="Ввод  2 4 3 4 3" xfId="23896"/>
    <cellStyle name="Ввод  2 4 3 5" xfId="23897"/>
    <cellStyle name="Ввод  2 4 3 5 2" xfId="23898"/>
    <cellStyle name="Ввод  2 4 3 5 2 2" xfId="23899"/>
    <cellStyle name="Ввод  2 4 3 5 3" xfId="23900"/>
    <cellStyle name="Ввод  2 4 3 6" xfId="23901"/>
    <cellStyle name="Ввод  2 4 3 6 2" xfId="23902"/>
    <cellStyle name="Ввод  2 4 3 6 2 2" xfId="23903"/>
    <cellStyle name="Ввод  2 4 3 6 3" xfId="23904"/>
    <cellStyle name="Ввод  2 4 3 7" xfId="23905"/>
    <cellStyle name="Ввод  2 4 3 7 2" xfId="23906"/>
    <cellStyle name="Ввод  2 4 3 8" xfId="23907"/>
    <cellStyle name="Ввод  2 4 4" xfId="23908"/>
    <cellStyle name="Ввод  2 4 4 2" xfId="23909"/>
    <cellStyle name="Ввод  2 4 4 2 2" xfId="23910"/>
    <cellStyle name="Ввод  2 4 4 2 2 2" xfId="23911"/>
    <cellStyle name="Ввод  2 4 4 2 3" xfId="23912"/>
    <cellStyle name="Ввод  2 4 4 3" xfId="23913"/>
    <cellStyle name="Ввод  2 4 4 3 2" xfId="23914"/>
    <cellStyle name="Ввод  2 4 4 3 2 2" xfId="23915"/>
    <cellStyle name="Ввод  2 4 4 3 3" xfId="23916"/>
    <cellStyle name="Ввод  2 4 4 4" xfId="23917"/>
    <cellStyle name="Ввод  2 4 4 4 2" xfId="23918"/>
    <cellStyle name="Ввод  2 4 4 5" xfId="23919"/>
    <cellStyle name="Ввод  2 4 5" xfId="23920"/>
    <cellStyle name="Ввод  2 4 5 2" xfId="23921"/>
    <cellStyle name="Ввод  2 4 5 2 2" xfId="23922"/>
    <cellStyle name="Ввод  2 4 5 2 2 2" xfId="23923"/>
    <cellStyle name="Ввод  2 4 5 2 3" xfId="23924"/>
    <cellStyle name="Ввод  2 4 5 3" xfId="23925"/>
    <cellStyle name="Ввод  2 4 5 3 2" xfId="23926"/>
    <cellStyle name="Ввод  2 4 5 3 2 2" xfId="23927"/>
    <cellStyle name="Ввод  2 4 5 3 3" xfId="23928"/>
    <cellStyle name="Ввод  2 4 5 4" xfId="23929"/>
    <cellStyle name="Ввод  2 4 5 4 2" xfId="23930"/>
    <cellStyle name="Ввод  2 4 5 5" xfId="23931"/>
    <cellStyle name="Ввод  2 4 6" xfId="23932"/>
    <cellStyle name="Ввод  2 4 6 2" xfId="23933"/>
    <cellStyle name="Ввод  2 4 6 2 2" xfId="23934"/>
    <cellStyle name="Ввод  2 4 6 3" xfId="23935"/>
    <cellStyle name="Ввод  2 4 7" xfId="23936"/>
    <cellStyle name="Ввод  2 4 7 2" xfId="23937"/>
    <cellStyle name="Ввод  2 4 7 2 2" xfId="23938"/>
    <cellStyle name="Ввод  2 4 7 3" xfId="23939"/>
    <cellStyle name="Ввод  2 4 8" xfId="23940"/>
    <cellStyle name="Ввод  2 4 8 2" xfId="23941"/>
    <cellStyle name="Ввод  2 4 9" xfId="23942"/>
    <cellStyle name="Ввод  2 5" xfId="23943"/>
    <cellStyle name="Ввод  2 5 10" xfId="23944"/>
    <cellStyle name="Ввод  2 5 2" xfId="23945"/>
    <cellStyle name="Ввод  2 5 2 2" xfId="23946"/>
    <cellStyle name="Ввод  2 5 2 2 2" xfId="23947"/>
    <cellStyle name="Ввод  2 5 2 2 2 2" xfId="23948"/>
    <cellStyle name="Ввод  2 5 2 2 2 2 2" xfId="23949"/>
    <cellStyle name="Ввод  2 5 2 2 2 3" xfId="23950"/>
    <cellStyle name="Ввод  2 5 2 2 3" xfId="23951"/>
    <cellStyle name="Ввод  2 5 2 2 3 2" xfId="23952"/>
    <cellStyle name="Ввод  2 5 2 2 3 2 2" xfId="23953"/>
    <cellStyle name="Ввод  2 5 2 2 3 3" xfId="23954"/>
    <cellStyle name="Ввод  2 5 2 2 4" xfId="23955"/>
    <cellStyle name="Ввод  2 5 2 2 4 2" xfId="23956"/>
    <cellStyle name="Ввод  2 5 2 2 4 2 2" xfId="23957"/>
    <cellStyle name="Ввод  2 5 2 2 4 3" xfId="23958"/>
    <cellStyle name="Ввод  2 5 2 2 5" xfId="23959"/>
    <cellStyle name="Ввод  2 5 2 2 5 2" xfId="23960"/>
    <cellStyle name="Ввод  2 5 2 2 5 2 2" xfId="23961"/>
    <cellStyle name="Ввод  2 5 2 2 5 3" xfId="23962"/>
    <cellStyle name="Ввод  2 5 2 2 6" xfId="23963"/>
    <cellStyle name="Ввод  2 5 2 2 6 2" xfId="23964"/>
    <cellStyle name="Ввод  2 5 2 2 7" xfId="23965"/>
    <cellStyle name="Ввод  2 5 2 3" xfId="23966"/>
    <cellStyle name="Ввод  2 5 2 3 2" xfId="23967"/>
    <cellStyle name="Ввод  2 5 2 3 2 2" xfId="23968"/>
    <cellStyle name="Ввод  2 5 2 3 3" xfId="23969"/>
    <cellStyle name="Ввод  2 5 2 4" xfId="23970"/>
    <cellStyle name="Ввод  2 5 2 4 2" xfId="23971"/>
    <cellStyle name="Ввод  2 5 2 4 2 2" xfId="23972"/>
    <cellStyle name="Ввод  2 5 2 4 3" xfId="23973"/>
    <cellStyle name="Ввод  2 5 2 5" xfId="23974"/>
    <cellStyle name="Ввод  2 5 2 5 2" xfId="23975"/>
    <cellStyle name="Ввод  2 5 2 5 2 2" xfId="23976"/>
    <cellStyle name="Ввод  2 5 2 5 3" xfId="23977"/>
    <cellStyle name="Ввод  2 5 2 6" xfId="23978"/>
    <cellStyle name="Ввод  2 5 2 6 2" xfId="23979"/>
    <cellStyle name="Ввод  2 5 2 7" xfId="23980"/>
    <cellStyle name="Ввод  2 5 3" xfId="23981"/>
    <cellStyle name="Ввод  2 5 3 2" xfId="23982"/>
    <cellStyle name="Ввод  2 5 3 2 2" xfId="23983"/>
    <cellStyle name="Ввод  2 5 3 2 2 2" xfId="23984"/>
    <cellStyle name="Ввод  2 5 3 2 3" xfId="23985"/>
    <cellStyle name="Ввод  2 5 3 3" xfId="23986"/>
    <cellStyle name="Ввод  2 5 3 3 2" xfId="23987"/>
    <cellStyle name="Ввод  2 5 3 3 2 2" xfId="23988"/>
    <cellStyle name="Ввод  2 5 3 3 3" xfId="23989"/>
    <cellStyle name="Ввод  2 5 3 4" xfId="23990"/>
    <cellStyle name="Ввод  2 5 3 4 2" xfId="23991"/>
    <cellStyle name="Ввод  2 5 3 4 2 2" xfId="23992"/>
    <cellStyle name="Ввод  2 5 3 4 3" xfId="23993"/>
    <cellStyle name="Ввод  2 5 3 5" xfId="23994"/>
    <cellStyle name="Ввод  2 5 3 5 2" xfId="23995"/>
    <cellStyle name="Ввод  2 5 3 5 2 2" xfId="23996"/>
    <cellStyle name="Ввод  2 5 3 5 3" xfId="23997"/>
    <cellStyle name="Ввод  2 5 3 6" xfId="23998"/>
    <cellStyle name="Ввод  2 5 3 6 2" xfId="23999"/>
    <cellStyle name="Ввод  2 5 3 7" xfId="24000"/>
    <cellStyle name="Ввод  2 5 4" xfId="24001"/>
    <cellStyle name="Ввод  2 5 4 2" xfId="24002"/>
    <cellStyle name="Ввод  2 5 4 2 2" xfId="24003"/>
    <cellStyle name="Ввод  2 5 4 3" xfId="24004"/>
    <cellStyle name="Ввод  2 5 5" xfId="24005"/>
    <cellStyle name="Ввод  2 5 5 2" xfId="24006"/>
    <cellStyle name="Ввод  2 5 5 2 2" xfId="24007"/>
    <cellStyle name="Ввод  2 5 5 3" xfId="24008"/>
    <cellStyle name="Ввод  2 5 6" xfId="24009"/>
    <cellStyle name="Ввод  2 5 6 2" xfId="24010"/>
    <cellStyle name="Ввод  2 5 6 2 2" xfId="24011"/>
    <cellStyle name="Ввод  2 5 6 3" xfId="24012"/>
    <cellStyle name="Ввод  2 5 7" xfId="24013"/>
    <cellStyle name="Ввод  2 5 7 2" xfId="24014"/>
    <cellStyle name="Ввод  2 5 7 2 2" xfId="24015"/>
    <cellStyle name="Ввод  2 5 7 3" xfId="24016"/>
    <cellStyle name="Ввод  2 5 8" xfId="24017"/>
    <cellStyle name="Ввод  2 5 8 2" xfId="24018"/>
    <cellStyle name="Ввод  2 5 8 2 2" xfId="24019"/>
    <cellStyle name="Ввод  2 5 8 3" xfId="24020"/>
    <cellStyle name="Ввод  2 5 9" xfId="24021"/>
    <cellStyle name="Ввод  2 5 9 2" xfId="24022"/>
    <cellStyle name="Ввод  2 6" xfId="24023"/>
    <cellStyle name="Ввод  2 6 10" xfId="24024"/>
    <cellStyle name="Ввод  2 6 2" xfId="24025"/>
    <cellStyle name="Ввод  2 6 2 2" xfId="24026"/>
    <cellStyle name="Ввод  2 6 2 2 2" xfId="24027"/>
    <cellStyle name="Ввод  2 6 2 2 2 2" xfId="24028"/>
    <cellStyle name="Ввод  2 6 2 2 2 2 2" xfId="24029"/>
    <cellStyle name="Ввод  2 6 2 2 2 3" xfId="24030"/>
    <cellStyle name="Ввод  2 6 2 2 3" xfId="24031"/>
    <cellStyle name="Ввод  2 6 2 2 3 2" xfId="24032"/>
    <cellStyle name="Ввод  2 6 2 2 3 2 2" xfId="24033"/>
    <cellStyle name="Ввод  2 6 2 2 3 3" xfId="24034"/>
    <cellStyle name="Ввод  2 6 2 2 4" xfId="24035"/>
    <cellStyle name="Ввод  2 6 2 2 4 2" xfId="24036"/>
    <cellStyle name="Ввод  2 6 2 2 4 2 2" xfId="24037"/>
    <cellStyle name="Ввод  2 6 2 2 4 3" xfId="24038"/>
    <cellStyle name="Ввод  2 6 2 2 5" xfId="24039"/>
    <cellStyle name="Ввод  2 6 2 2 5 2" xfId="24040"/>
    <cellStyle name="Ввод  2 6 2 2 5 2 2" xfId="24041"/>
    <cellStyle name="Ввод  2 6 2 2 5 3" xfId="24042"/>
    <cellStyle name="Ввод  2 6 2 2 6" xfId="24043"/>
    <cellStyle name="Ввод  2 6 2 2 6 2" xfId="24044"/>
    <cellStyle name="Ввод  2 6 2 2 7" xfId="24045"/>
    <cellStyle name="Ввод  2 6 2 3" xfId="24046"/>
    <cellStyle name="Ввод  2 6 2 3 2" xfId="24047"/>
    <cellStyle name="Ввод  2 6 2 3 2 2" xfId="24048"/>
    <cellStyle name="Ввод  2 6 2 3 3" xfId="24049"/>
    <cellStyle name="Ввод  2 6 2 4" xfId="24050"/>
    <cellStyle name="Ввод  2 6 2 4 2" xfId="24051"/>
    <cellStyle name="Ввод  2 6 2 4 2 2" xfId="24052"/>
    <cellStyle name="Ввод  2 6 2 4 3" xfId="24053"/>
    <cellStyle name="Ввод  2 6 2 5" xfId="24054"/>
    <cellStyle name="Ввод  2 6 2 5 2" xfId="24055"/>
    <cellStyle name="Ввод  2 6 2 5 2 2" xfId="24056"/>
    <cellStyle name="Ввод  2 6 2 5 3" xfId="24057"/>
    <cellStyle name="Ввод  2 6 2 6" xfId="24058"/>
    <cellStyle name="Ввод  2 6 2 6 2" xfId="24059"/>
    <cellStyle name="Ввод  2 6 2 7" xfId="24060"/>
    <cellStyle name="Ввод  2 6 3" xfId="24061"/>
    <cellStyle name="Ввод  2 6 3 2" xfId="24062"/>
    <cellStyle name="Ввод  2 6 3 2 2" xfId="24063"/>
    <cellStyle name="Ввод  2 6 3 2 2 2" xfId="24064"/>
    <cellStyle name="Ввод  2 6 3 2 3" xfId="24065"/>
    <cellStyle name="Ввод  2 6 3 3" xfId="24066"/>
    <cellStyle name="Ввод  2 6 3 3 2" xfId="24067"/>
    <cellStyle name="Ввод  2 6 3 3 2 2" xfId="24068"/>
    <cellStyle name="Ввод  2 6 3 3 3" xfId="24069"/>
    <cellStyle name="Ввод  2 6 3 4" xfId="24070"/>
    <cellStyle name="Ввод  2 6 3 4 2" xfId="24071"/>
    <cellStyle name="Ввод  2 6 3 4 2 2" xfId="24072"/>
    <cellStyle name="Ввод  2 6 3 4 3" xfId="24073"/>
    <cellStyle name="Ввод  2 6 3 5" xfId="24074"/>
    <cellStyle name="Ввод  2 6 3 5 2" xfId="24075"/>
    <cellStyle name="Ввод  2 6 3 5 2 2" xfId="24076"/>
    <cellStyle name="Ввод  2 6 3 5 3" xfId="24077"/>
    <cellStyle name="Ввод  2 6 3 6" xfId="24078"/>
    <cellStyle name="Ввод  2 6 3 6 2" xfId="24079"/>
    <cellStyle name="Ввод  2 6 3 7" xfId="24080"/>
    <cellStyle name="Ввод  2 6 4" xfId="24081"/>
    <cellStyle name="Ввод  2 6 4 2" xfId="24082"/>
    <cellStyle name="Ввод  2 6 4 2 2" xfId="24083"/>
    <cellStyle name="Ввод  2 6 4 3" xfId="24084"/>
    <cellStyle name="Ввод  2 6 5" xfId="24085"/>
    <cellStyle name="Ввод  2 6 5 2" xfId="24086"/>
    <cellStyle name="Ввод  2 6 5 2 2" xfId="24087"/>
    <cellStyle name="Ввод  2 6 5 3" xfId="24088"/>
    <cellStyle name="Ввод  2 6 6" xfId="24089"/>
    <cellStyle name="Ввод  2 6 6 2" xfId="24090"/>
    <cellStyle name="Ввод  2 6 6 2 2" xfId="24091"/>
    <cellStyle name="Ввод  2 6 6 3" xfId="24092"/>
    <cellStyle name="Ввод  2 6 7" xfId="24093"/>
    <cellStyle name="Ввод  2 6 7 2" xfId="24094"/>
    <cellStyle name="Ввод  2 6 7 2 2" xfId="24095"/>
    <cellStyle name="Ввод  2 6 7 3" xfId="24096"/>
    <cellStyle name="Ввод  2 6 8" xfId="24097"/>
    <cellStyle name="Ввод  2 6 8 2" xfId="24098"/>
    <cellStyle name="Ввод  2 6 8 2 2" xfId="24099"/>
    <cellStyle name="Ввод  2 6 8 3" xfId="24100"/>
    <cellStyle name="Ввод  2 6 9" xfId="24101"/>
    <cellStyle name="Ввод  2 6 9 2" xfId="24102"/>
    <cellStyle name="Ввод  2 7" xfId="24103"/>
    <cellStyle name="Ввод  2 7 2" xfId="24104"/>
    <cellStyle name="Ввод  2 7 2 2" xfId="24105"/>
    <cellStyle name="Ввод  2 7 2 2 2" xfId="24106"/>
    <cellStyle name="Ввод  2 7 2 3" xfId="24107"/>
    <cellStyle name="Ввод  2 7 3" xfId="24108"/>
    <cellStyle name="Ввод  2 7 3 2" xfId="24109"/>
    <cellStyle name="Ввод  2 7 3 2 2" xfId="24110"/>
    <cellStyle name="Ввод  2 7 3 3" xfId="24111"/>
    <cellStyle name="Ввод  2 7 4" xfId="24112"/>
    <cellStyle name="Ввод  2 7 4 2" xfId="24113"/>
    <cellStyle name="Ввод  2 7 4 2 2" xfId="24114"/>
    <cellStyle name="Ввод  2 7 4 3" xfId="24115"/>
    <cellStyle name="Ввод  2 7 5" xfId="24116"/>
    <cellStyle name="Ввод  2 7 5 2" xfId="24117"/>
    <cellStyle name="Ввод  2 7 5 2 2" xfId="24118"/>
    <cellStyle name="Ввод  2 7 5 3" xfId="24119"/>
    <cellStyle name="Ввод  2 7 6" xfId="24120"/>
    <cellStyle name="Ввод  2 7 6 2" xfId="24121"/>
    <cellStyle name="Ввод  2 7 6 2 2" xfId="24122"/>
    <cellStyle name="Ввод  2 7 6 3" xfId="24123"/>
    <cellStyle name="Ввод  2 7 7" xfId="24124"/>
    <cellStyle name="Ввод  2 7 7 2" xfId="24125"/>
    <cellStyle name="Ввод  2 7 7 2 2" xfId="24126"/>
    <cellStyle name="Ввод  2 7 7 3" xfId="24127"/>
    <cellStyle name="Ввод  2 7 8" xfId="24128"/>
    <cellStyle name="Ввод  2 7 8 2" xfId="24129"/>
    <cellStyle name="Ввод  2 7 9" xfId="24130"/>
    <cellStyle name="Ввод  2 8" xfId="24131"/>
    <cellStyle name="Ввод  2 8 2" xfId="24132"/>
    <cellStyle name="Ввод  2 8 2 2" xfId="24133"/>
    <cellStyle name="Ввод  2 8 2 2 2" xfId="24134"/>
    <cellStyle name="Ввод  2 8 2 3" xfId="24135"/>
    <cellStyle name="Ввод  2 8 3" xfId="24136"/>
    <cellStyle name="Ввод  2 8 3 2" xfId="24137"/>
    <cellStyle name="Ввод  2 8 3 2 2" xfId="24138"/>
    <cellStyle name="Ввод  2 8 3 3" xfId="24139"/>
    <cellStyle name="Ввод  2 8 4" xfId="24140"/>
    <cellStyle name="Ввод  2 8 4 2" xfId="24141"/>
    <cellStyle name="Ввод  2 8 4 2 2" xfId="24142"/>
    <cellStyle name="Ввод  2 8 4 3" xfId="24143"/>
    <cellStyle name="Ввод  2 8 5" xfId="24144"/>
    <cellStyle name="Ввод  2 8 5 2" xfId="24145"/>
    <cellStyle name="Ввод  2 8 5 2 2" xfId="24146"/>
    <cellStyle name="Ввод  2 8 5 3" xfId="24147"/>
    <cellStyle name="Ввод  2 8 6" xfId="24148"/>
    <cellStyle name="Ввод  2 8 6 2" xfId="24149"/>
    <cellStyle name="Ввод  2 8 6 2 2" xfId="24150"/>
    <cellStyle name="Ввод  2 8 6 3" xfId="24151"/>
    <cellStyle name="Ввод  2 8 7" xfId="24152"/>
    <cellStyle name="Ввод  2 8 7 2" xfId="24153"/>
    <cellStyle name="Ввод  2 8 7 2 2" xfId="24154"/>
    <cellStyle name="Ввод  2 8 7 3" xfId="24155"/>
    <cellStyle name="Ввод  2 8 8" xfId="24156"/>
    <cellStyle name="Ввод  2 8 8 2" xfId="24157"/>
    <cellStyle name="Ввод  2 8 9" xfId="24158"/>
    <cellStyle name="Ввод  2 9" xfId="24159"/>
    <cellStyle name="Ввод  2 9 2" xfId="24160"/>
    <cellStyle name="Ввод  2 9 2 2" xfId="24161"/>
    <cellStyle name="Ввод  2 9 3" xfId="24162"/>
    <cellStyle name="Ввод  2_ДопФормыГодОтчет2013" xfId="24163"/>
    <cellStyle name="Ввод  3" xfId="24164"/>
    <cellStyle name="Ввод  3 10" xfId="24165"/>
    <cellStyle name="Ввод  3 10 2" xfId="24166"/>
    <cellStyle name="Ввод  3 10 2 2" xfId="24167"/>
    <cellStyle name="Ввод  3 10 2 2 2" xfId="24168"/>
    <cellStyle name="Ввод  3 10 2 3" xfId="24169"/>
    <cellStyle name="Ввод  3 10 3" xfId="24170"/>
    <cellStyle name="Ввод  3 10 3 2" xfId="24171"/>
    <cellStyle name="Ввод  3 10 4" xfId="24172"/>
    <cellStyle name="Ввод  3 11" xfId="24173"/>
    <cellStyle name="Ввод  3 11 2" xfId="24174"/>
    <cellStyle name="Ввод  3 11 2 2" xfId="24175"/>
    <cellStyle name="Ввод  3 11 2 2 2" xfId="24176"/>
    <cellStyle name="Ввод  3 11 2 3" xfId="24177"/>
    <cellStyle name="Ввод  3 11 3" xfId="24178"/>
    <cellStyle name="Ввод  3 11 3 2" xfId="24179"/>
    <cellStyle name="Ввод  3 11 4" xfId="24180"/>
    <cellStyle name="Ввод  3 12" xfId="24181"/>
    <cellStyle name="Ввод  3 12 2" xfId="24182"/>
    <cellStyle name="Ввод  3 12 2 2" xfId="24183"/>
    <cellStyle name="Ввод  3 12 2 2 2" xfId="24184"/>
    <cellStyle name="Ввод  3 12 2 3" xfId="24185"/>
    <cellStyle name="Ввод  3 12 3" xfId="24186"/>
    <cellStyle name="Ввод  3 12 3 2" xfId="24187"/>
    <cellStyle name="Ввод  3 12 4" xfId="24188"/>
    <cellStyle name="Ввод  3 13" xfId="24189"/>
    <cellStyle name="Ввод  3 13 2" xfId="24190"/>
    <cellStyle name="Ввод  3 13 2 2" xfId="24191"/>
    <cellStyle name="Ввод  3 13 3" xfId="24192"/>
    <cellStyle name="Ввод  3 14" xfId="24193"/>
    <cellStyle name="Ввод  3 14 2" xfId="24194"/>
    <cellStyle name="Ввод  3 15" xfId="24195"/>
    <cellStyle name="Ввод  3 2" xfId="24196"/>
    <cellStyle name="Ввод  3 2 2" xfId="24197"/>
    <cellStyle name="Ввод  3 2 2 2" xfId="24198"/>
    <cellStyle name="Ввод  3 2 2 2 2" xfId="24199"/>
    <cellStyle name="Ввод  3 2 2 2 2 2" xfId="24200"/>
    <cellStyle name="Ввод  3 2 2 2 3" xfId="24201"/>
    <cellStyle name="Ввод  3 2 2 3" xfId="24202"/>
    <cellStyle name="Ввод  3 2 2 3 2" xfId="24203"/>
    <cellStyle name="Ввод  3 2 2 4" xfId="24204"/>
    <cellStyle name="Ввод  3 2 3" xfId="24205"/>
    <cellStyle name="Ввод  3 2 3 2" xfId="24206"/>
    <cellStyle name="Ввод  3 2 3 2 2" xfId="24207"/>
    <cellStyle name="Ввод  3 2 3 2 2 2" xfId="24208"/>
    <cellStyle name="Ввод  3 2 3 2 3" xfId="24209"/>
    <cellStyle name="Ввод  3 2 3 3" xfId="24210"/>
    <cellStyle name="Ввод  3 2 3 3 2" xfId="24211"/>
    <cellStyle name="Ввод  3 2 3 4" xfId="24212"/>
    <cellStyle name="Ввод  3 2 4" xfId="24213"/>
    <cellStyle name="Ввод  3 2 4 2" xfId="24214"/>
    <cellStyle name="Ввод  3 2 4 2 2" xfId="24215"/>
    <cellStyle name="Ввод  3 2 4 2 2 2" xfId="24216"/>
    <cellStyle name="Ввод  3 2 4 2 3" xfId="24217"/>
    <cellStyle name="Ввод  3 2 4 3" xfId="24218"/>
    <cellStyle name="Ввод  3 2 4 3 2" xfId="24219"/>
    <cellStyle name="Ввод  3 2 4 4" xfId="24220"/>
    <cellStyle name="Ввод  3 2 5" xfId="24221"/>
    <cellStyle name="Ввод  3 2 5 2" xfId="24222"/>
    <cellStyle name="Ввод  3 2 5 2 2" xfId="24223"/>
    <cellStyle name="Ввод  3 2 5 2 2 2" xfId="24224"/>
    <cellStyle name="Ввод  3 2 5 2 3" xfId="24225"/>
    <cellStyle name="Ввод  3 2 5 3" xfId="24226"/>
    <cellStyle name="Ввод  3 2 5 3 2" xfId="24227"/>
    <cellStyle name="Ввод  3 2 5 4" xfId="24228"/>
    <cellStyle name="Ввод  3 2 6" xfId="24229"/>
    <cellStyle name="Ввод  3 2 6 2" xfId="24230"/>
    <cellStyle name="Ввод  3 2 6 2 2" xfId="24231"/>
    <cellStyle name="Ввод  3 2 6 3" xfId="24232"/>
    <cellStyle name="Ввод  3 2 7" xfId="24233"/>
    <cellStyle name="Ввод  3 2 7 2" xfId="24234"/>
    <cellStyle name="Ввод  3 2 8" xfId="24235"/>
    <cellStyle name="Ввод  3 3" xfId="24236"/>
    <cellStyle name="Ввод  3 3 2" xfId="24237"/>
    <cellStyle name="Ввод  3 3 2 2" xfId="24238"/>
    <cellStyle name="Ввод  3 3 2 2 2" xfId="24239"/>
    <cellStyle name="Ввод  3 3 2 2 2 2" xfId="24240"/>
    <cellStyle name="Ввод  3 3 2 2 3" xfId="24241"/>
    <cellStyle name="Ввод  3 3 2 3" xfId="24242"/>
    <cellStyle name="Ввод  3 3 2 3 2" xfId="24243"/>
    <cellStyle name="Ввод  3 3 2 4" xfId="24244"/>
    <cellStyle name="Ввод  3 3 3" xfId="24245"/>
    <cellStyle name="Ввод  3 3 3 2" xfId="24246"/>
    <cellStyle name="Ввод  3 3 3 2 2" xfId="24247"/>
    <cellStyle name="Ввод  3 3 3 2 2 2" xfId="24248"/>
    <cellStyle name="Ввод  3 3 3 2 3" xfId="24249"/>
    <cellStyle name="Ввод  3 3 3 3" xfId="24250"/>
    <cellStyle name="Ввод  3 3 3 3 2" xfId="24251"/>
    <cellStyle name="Ввод  3 3 3 4" xfId="24252"/>
    <cellStyle name="Ввод  3 3 4" xfId="24253"/>
    <cellStyle name="Ввод  3 3 4 2" xfId="24254"/>
    <cellStyle name="Ввод  3 3 4 2 2" xfId="24255"/>
    <cellStyle name="Ввод  3 3 4 2 2 2" xfId="24256"/>
    <cellStyle name="Ввод  3 3 4 2 3" xfId="24257"/>
    <cellStyle name="Ввод  3 3 4 3" xfId="24258"/>
    <cellStyle name="Ввод  3 3 4 3 2" xfId="24259"/>
    <cellStyle name="Ввод  3 3 4 4" xfId="24260"/>
    <cellStyle name="Ввод  3 3 5" xfId="24261"/>
    <cellStyle name="Ввод  3 3 5 2" xfId="24262"/>
    <cellStyle name="Ввод  3 3 5 2 2" xfId="24263"/>
    <cellStyle name="Ввод  3 3 5 2 2 2" xfId="24264"/>
    <cellStyle name="Ввод  3 3 5 2 3" xfId="24265"/>
    <cellStyle name="Ввод  3 3 5 3" xfId="24266"/>
    <cellStyle name="Ввод  3 3 5 3 2" xfId="24267"/>
    <cellStyle name="Ввод  3 3 5 4" xfId="24268"/>
    <cellStyle name="Ввод  3 3 6" xfId="24269"/>
    <cellStyle name="Ввод  3 3 6 2" xfId="24270"/>
    <cellStyle name="Ввод  3 3 6 2 2" xfId="24271"/>
    <cellStyle name="Ввод  3 3 6 3" xfId="24272"/>
    <cellStyle name="Ввод  3 3 7" xfId="24273"/>
    <cellStyle name="Ввод  3 3 7 2" xfId="24274"/>
    <cellStyle name="Ввод  3 3 8" xfId="24275"/>
    <cellStyle name="Ввод  3 4" xfId="24276"/>
    <cellStyle name="Ввод  3 4 2" xfId="24277"/>
    <cellStyle name="Ввод  3 4 2 2" xfId="24278"/>
    <cellStyle name="Ввод  3 4 2 2 2" xfId="24279"/>
    <cellStyle name="Ввод  3 4 2 2 2 2" xfId="24280"/>
    <cellStyle name="Ввод  3 4 2 2 3" xfId="24281"/>
    <cellStyle name="Ввод  3 4 2 3" xfId="24282"/>
    <cellStyle name="Ввод  3 4 2 3 2" xfId="24283"/>
    <cellStyle name="Ввод  3 4 2 4" xfId="24284"/>
    <cellStyle name="Ввод  3 4 3" xfId="24285"/>
    <cellStyle name="Ввод  3 4 3 2" xfId="24286"/>
    <cellStyle name="Ввод  3 4 3 2 2" xfId="24287"/>
    <cellStyle name="Ввод  3 4 3 2 2 2" xfId="24288"/>
    <cellStyle name="Ввод  3 4 3 2 3" xfId="24289"/>
    <cellStyle name="Ввод  3 4 3 3" xfId="24290"/>
    <cellStyle name="Ввод  3 4 3 3 2" xfId="24291"/>
    <cellStyle name="Ввод  3 4 3 4" xfId="24292"/>
    <cellStyle name="Ввод  3 4 4" xfId="24293"/>
    <cellStyle name="Ввод  3 4 4 2" xfId="24294"/>
    <cellStyle name="Ввод  3 4 4 2 2" xfId="24295"/>
    <cellStyle name="Ввод  3 4 4 2 2 2" xfId="24296"/>
    <cellStyle name="Ввод  3 4 4 2 3" xfId="24297"/>
    <cellStyle name="Ввод  3 4 4 3" xfId="24298"/>
    <cellStyle name="Ввод  3 4 4 3 2" xfId="24299"/>
    <cellStyle name="Ввод  3 4 4 4" xfId="24300"/>
    <cellStyle name="Ввод  3 4 5" xfId="24301"/>
    <cellStyle name="Ввод  3 4 5 2" xfId="24302"/>
    <cellStyle name="Ввод  3 4 5 2 2" xfId="24303"/>
    <cellStyle name="Ввод  3 4 5 2 2 2" xfId="24304"/>
    <cellStyle name="Ввод  3 4 5 2 3" xfId="24305"/>
    <cellStyle name="Ввод  3 4 5 3" xfId="24306"/>
    <cellStyle name="Ввод  3 4 5 3 2" xfId="24307"/>
    <cellStyle name="Ввод  3 4 5 4" xfId="24308"/>
    <cellStyle name="Ввод  3 4 6" xfId="24309"/>
    <cellStyle name="Ввод  3 4 6 2" xfId="24310"/>
    <cellStyle name="Ввод  3 4 6 2 2" xfId="24311"/>
    <cellStyle name="Ввод  3 4 6 3" xfId="24312"/>
    <cellStyle name="Ввод  3 4 7" xfId="24313"/>
    <cellStyle name="Ввод  3 4 7 2" xfId="24314"/>
    <cellStyle name="Ввод  3 4 8" xfId="24315"/>
    <cellStyle name="Ввод  3 5" xfId="24316"/>
    <cellStyle name="Ввод  3 5 2" xfId="24317"/>
    <cellStyle name="Ввод  3 5 2 2" xfId="24318"/>
    <cellStyle name="Ввод  3 5 2 2 2" xfId="24319"/>
    <cellStyle name="Ввод  3 5 2 2 2 2" xfId="24320"/>
    <cellStyle name="Ввод  3 5 2 2 3" xfId="24321"/>
    <cellStyle name="Ввод  3 5 2 3" xfId="24322"/>
    <cellStyle name="Ввод  3 5 2 3 2" xfId="24323"/>
    <cellStyle name="Ввод  3 5 2 4" xfId="24324"/>
    <cellStyle name="Ввод  3 5 3" xfId="24325"/>
    <cellStyle name="Ввод  3 5 3 2" xfId="24326"/>
    <cellStyle name="Ввод  3 5 3 2 2" xfId="24327"/>
    <cellStyle name="Ввод  3 5 3 2 2 2" xfId="24328"/>
    <cellStyle name="Ввод  3 5 3 2 3" xfId="24329"/>
    <cellStyle name="Ввод  3 5 3 3" xfId="24330"/>
    <cellStyle name="Ввод  3 5 3 3 2" xfId="24331"/>
    <cellStyle name="Ввод  3 5 3 4" xfId="24332"/>
    <cellStyle name="Ввод  3 5 4" xfId="24333"/>
    <cellStyle name="Ввод  3 5 4 2" xfId="24334"/>
    <cellStyle name="Ввод  3 5 4 2 2" xfId="24335"/>
    <cellStyle name="Ввод  3 5 4 2 2 2" xfId="24336"/>
    <cellStyle name="Ввод  3 5 4 2 3" xfId="24337"/>
    <cellStyle name="Ввод  3 5 4 3" xfId="24338"/>
    <cellStyle name="Ввод  3 5 4 3 2" xfId="24339"/>
    <cellStyle name="Ввод  3 5 4 4" xfId="24340"/>
    <cellStyle name="Ввод  3 5 5" xfId="24341"/>
    <cellStyle name="Ввод  3 5 5 2" xfId="24342"/>
    <cellStyle name="Ввод  3 5 5 2 2" xfId="24343"/>
    <cellStyle name="Ввод  3 5 5 2 2 2" xfId="24344"/>
    <cellStyle name="Ввод  3 5 5 2 3" xfId="24345"/>
    <cellStyle name="Ввод  3 5 5 3" xfId="24346"/>
    <cellStyle name="Ввод  3 5 5 3 2" xfId="24347"/>
    <cellStyle name="Ввод  3 5 5 4" xfId="24348"/>
    <cellStyle name="Ввод  3 5 6" xfId="24349"/>
    <cellStyle name="Ввод  3 5 6 2" xfId="24350"/>
    <cellStyle name="Ввод  3 5 6 2 2" xfId="24351"/>
    <cellStyle name="Ввод  3 5 6 3" xfId="24352"/>
    <cellStyle name="Ввод  3 5 7" xfId="24353"/>
    <cellStyle name="Ввод  3 5 7 2" xfId="24354"/>
    <cellStyle name="Ввод  3 5 8" xfId="24355"/>
    <cellStyle name="Ввод  3 6" xfId="24356"/>
    <cellStyle name="Ввод  3 6 2" xfId="24357"/>
    <cellStyle name="Ввод  3 6 2 2" xfId="24358"/>
    <cellStyle name="Ввод  3 6 2 2 2" xfId="24359"/>
    <cellStyle name="Ввод  3 6 2 2 2 2" xfId="24360"/>
    <cellStyle name="Ввод  3 6 2 2 3" xfId="24361"/>
    <cellStyle name="Ввод  3 6 2 3" xfId="24362"/>
    <cellStyle name="Ввод  3 6 2 3 2" xfId="24363"/>
    <cellStyle name="Ввод  3 6 2 4" xfId="24364"/>
    <cellStyle name="Ввод  3 6 3" xfId="24365"/>
    <cellStyle name="Ввод  3 6 3 2" xfId="24366"/>
    <cellStyle name="Ввод  3 6 3 2 2" xfId="24367"/>
    <cellStyle name="Ввод  3 6 3 2 2 2" xfId="24368"/>
    <cellStyle name="Ввод  3 6 3 2 3" xfId="24369"/>
    <cellStyle name="Ввод  3 6 3 3" xfId="24370"/>
    <cellStyle name="Ввод  3 6 3 3 2" xfId="24371"/>
    <cellStyle name="Ввод  3 6 3 4" xfId="24372"/>
    <cellStyle name="Ввод  3 6 4" xfId="24373"/>
    <cellStyle name="Ввод  3 6 4 2" xfId="24374"/>
    <cellStyle name="Ввод  3 6 4 2 2" xfId="24375"/>
    <cellStyle name="Ввод  3 6 4 2 2 2" xfId="24376"/>
    <cellStyle name="Ввод  3 6 4 2 3" xfId="24377"/>
    <cellStyle name="Ввод  3 6 4 3" xfId="24378"/>
    <cellStyle name="Ввод  3 6 4 3 2" xfId="24379"/>
    <cellStyle name="Ввод  3 6 4 4" xfId="24380"/>
    <cellStyle name="Ввод  3 6 5" xfId="24381"/>
    <cellStyle name="Ввод  3 6 5 2" xfId="24382"/>
    <cellStyle name="Ввод  3 6 5 2 2" xfId="24383"/>
    <cellStyle name="Ввод  3 6 5 2 2 2" xfId="24384"/>
    <cellStyle name="Ввод  3 6 5 2 3" xfId="24385"/>
    <cellStyle name="Ввод  3 6 5 3" xfId="24386"/>
    <cellStyle name="Ввод  3 6 5 3 2" xfId="24387"/>
    <cellStyle name="Ввод  3 6 5 4" xfId="24388"/>
    <cellStyle name="Ввод  3 6 6" xfId="24389"/>
    <cellStyle name="Ввод  3 6 6 2" xfId="24390"/>
    <cellStyle name="Ввод  3 6 6 2 2" xfId="24391"/>
    <cellStyle name="Ввод  3 6 6 3" xfId="24392"/>
    <cellStyle name="Ввод  3 6 7" xfId="24393"/>
    <cellStyle name="Ввод  3 6 7 2" xfId="24394"/>
    <cellStyle name="Ввод  3 6 8" xfId="24395"/>
    <cellStyle name="Ввод  3 7" xfId="24396"/>
    <cellStyle name="Ввод  3 7 2" xfId="24397"/>
    <cellStyle name="Ввод  3 7 2 2" xfId="24398"/>
    <cellStyle name="Ввод  3 7 2 2 2" xfId="24399"/>
    <cellStyle name="Ввод  3 7 2 2 2 2" xfId="24400"/>
    <cellStyle name="Ввод  3 7 2 2 3" xfId="24401"/>
    <cellStyle name="Ввод  3 7 2 3" xfId="24402"/>
    <cellStyle name="Ввод  3 7 2 3 2" xfId="24403"/>
    <cellStyle name="Ввод  3 7 2 4" xfId="24404"/>
    <cellStyle name="Ввод  3 7 3" xfId="24405"/>
    <cellStyle name="Ввод  3 7 3 2" xfId="24406"/>
    <cellStyle name="Ввод  3 7 3 2 2" xfId="24407"/>
    <cellStyle name="Ввод  3 7 3 2 2 2" xfId="24408"/>
    <cellStyle name="Ввод  3 7 3 2 3" xfId="24409"/>
    <cellStyle name="Ввод  3 7 3 3" xfId="24410"/>
    <cellStyle name="Ввод  3 7 3 3 2" xfId="24411"/>
    <cellStyle name="Ввод  3 7 3 4" xfId="24412"/>
    <cellStyle name="Ввод  3 7 4" xfId="24413"/>
    <cellStyle name="Ввод  3 7 4 2" xfId="24414"/>
    <cellStyle name="Ввод  3 7 4 2 2" xfId="24415"/>
    <cellStyle name="Ввод  3 7 4 2 2 2" xfId="24416"/>
    <cellStyle name="Ввод  3 7 4 2 3" xfId="24417"/>
    <cellStyle name="Ввод  3 7 4 3" xfId="24418"/>
    <cellStyle name="Ввод  3 7 4 3 2" xfId="24419"/>
    <cellStyle name="Ввод  3 7 4 4" xfId="24420"/>
    <cellStyle name="Ввод  3 7 5" xfId="24421"/>
    <cellStyle name="Ввод  3 7 5 2" xfId="24422"/>
    <cellStyle name="Ввод  3 7 5 2 2" xfId="24423"/>
    <cellStyle name="Ввод  3 7 5 2 2 2" xfId="24424"/>
    <cellStyle name="Ввод  3 7 5 2 3" xfId="24425"/>
    <cellStyle name="Ввод  3 7 5 3" xfId="24426"/>
    <cellStyle name="Ввод  3 7 5 3 2" xfId="24427"/>
    <cellStyle name="Ввод  3 7 5 4" xfId="24428"/>
    <cellStyle name="Ввод  3 7 6" xfId="24429"/>
    <cellStyle name="Ввод  3 7 6 2" xfId="24430"/>
    <cellStyle name="Ввод  3 7 6 2 2" xfId="24431"/>
    <cellStyle name="Ввод  3 7 6 3" xfId="24432"/>
    <cellStyle name="Ввод  3 7 7" xfId="24433"/>
    <cellStyle name="Ввод  3 7 7 2" xfId="24434"/>
    <cellStyle name="Ввод  3 7 8" xfId="24435"/>
    <cellStyle name="Ввод  3 8" xfId="24436"/>
    <cellStyle name="Ввод  3 8 2" xfId="24437"/>
    <cellStyle name="Ввод  3 8 2 2" xfId="24438"/>
    <cellStyle name="Ввод  3 8 2 2 2" xfId="24439"/>
    <cellStyle name="Ввод  3 8 2 2 2 2" xfId="24440"/>
    <cellStyle name="Ввод  3 8 2 2 3" xfId="24441"/>
    <cellStyle name="Ввод  3 8 2 3" xfId="24442"/>
    <cellStyle name="Ввод  3 8 2 3 2" xfId="24443"/>
    <cellStyle name="Ввод  3 8 2 4" xfId="24444"/>
    <cellStyle name="Ввод  3 8 3" xfId="24445"/>
    <cellStyle name="Ввод  3 8 3 2" xfId="24446"/>
    <cellStyle name="Ввод  3 8 3 2 2" xfId="24447"/>
    <cellStyle name="Ввод  3 8 3 2 2 2" xfId="24448"/>
    <cellStyle name="Ввод  3 8 3 2 3" xfId="24449"/>
    <cellStyle name="Ввод  3 8 3 3" xfId="24450"/>
    <cellStyle name="Ввод  3 8 3 3 2" xfId="24451"/>
    <cellStyle name="Ввод  3 8 3 4" xfId="24452"/>
    <cellStyle name="Ввод  3 8 4" xfId="24453"/>
    <cellStyle name="Ввод  3 8 4 2" xfId="24454"/>
    <cellStyle name="Ввод  3 8 4 2 2" xfId="24455"/>
    <cellStyle name="Ввод  3 8 4 2 2 2" xfId="24456"/>
    <cellStyle name="Ввод  3 8 4 2 3" xfId="24457"/>
    <cellStyle name="Ввод  3 8 4 3" xfId="24458"/>
    <cellStyle name="Ввод  3 8 4 3 2" xfId="24459"/>
    <cellStyle name="Ввод  3 8 4 4" xfId="24460"/>
    <cellStyle name="Ввод  3 8 5" xfId="24461"/>
    <cellStyle name="Ввод  3 8 5 2" xfId="24462"/>
    <cellStyle name="Ввод  3 8 5 2 2" xfId="24463"/>
    <cellStyle name="Ввод  3 8 5 2 2 2" xfId="24464"/>
    <cellStyle name="Ввод  3 8 5 2 3" xfId="24465"/>
    <cellStyle name="Ввод  3 8 5 3" xfId="24466"/>
    <cellStyle name="Ввод  3 8 5 3 2" xfId="24467"/>
    <cellStyle name="Ввод  3 8 5 4" xfId="24468"/>
    <cellStyle name="Ввод  3 8 6" xfId="24469"/>
    <cellStyle name="Ввод  3 8 6 2" xfId="24470"/>
    <cellStyle name="Ввод  3 8 6 2 2" xfId="24471"/>
    <cellStyle name="Ввод  3 8 6 3" xfId="24472"/>
    <cellStyle name="Ввод  3 8 7" xfId="24473"/>
    <cellStyle name="Ввод  3 8 7 2" xfId="24474"/>
    <cellStyle name="Ввод  3 8 8" xfId="24475"/>
    <cellStyle name="Ввод  3 9" xfId="24476"/>
    <cellStyle name="Ввод  3 9 2" xfId="24477"/>
    <cellStyle name="Ввод  3 9 2 2" xfId="24478"/>
    <cellStyle name="Ввод  3 9 2 2 2" xfId="24479"/>
    <cellStyle name="Ввод  3 9 2 3" xfId="24480"/>
    <cellStyle name="Ввод  3 9 3" xfId="24481"/>
    <cellStyle name="Ввод  3 9 3 2" xfId="24482"/>
    <cellStyle name="Ввод  3 9 4" xfId="24483"/>
    <cellStyle name="Ввод  4" xfId="24484"/>
    <cellStyle name="Ввод  4 10" xfId="24485"/>
    <cellStyle name="Ввод  4 10 2" xfId="24486"/>
    <cellStyle name="Ввод  4 10 2 2" xfId="24487"/>
    <cellStyle name="Ввод  4 10 2 2 2" xfId="24488"/>
    <cellStyle name="Ввод  4 10 2 3" xfId="24489"/>
    <cellStyle name="Ввод  4 10 3" xfId="24490"/>
    <cellStyle name="Ввод  4 10 3 2" xfId="24491"/>
    <cellStyle name="Ввод  4 10 4" xfId="24492"/>
    <cellStyle name="Ввод  4 11" xfId="24493"/>
    <cellStyle name="Ввод  4 11 2" xfId="24494"/>
    <cellStyle name="Ввод  4 11 2 2" xfId="24495"/>
    <cellStyle name="Ввод  4 11 2 2 2" xfId="24496"/>
    <cellStyle name="Ввод  4 11 2 3" xfId="24497"/>
    <cellStyle name="Ввод  4 11 3" xfId="24498"/>
    <cellStyle name="Ввод  4 11 3 2" xfId="24499"/>
    <cellStyle name="Ввод  4 11 4" xfId="24500"/>
    <cellStyle name="Ввод  4 12" xfId="24501"/>
    <cellStyle name="Ввод  4 12 2" xfId="24502"/>
    <cellStyle name="Ввод  4 12 2 2" xfId="24503"/>
    <cellStyle name="Ввод  4 12 2 2 2" xfId="24504"/>
    <cellStyle name="Ввод  4 12 2 3" xfId="24505"/>
    <cellStyle name="Ввод  4 12 3" xfId="24506"/>
    <cellStyle name="Ввод  4 12 3 2" xfId="24507"/>
    <cellStyle name="Ввод  4 12 4" xfId="24508"/>
    <cellStyle name="Ввод  4 13" xfId="24509"/>
    <cellStyle name="Ввод  4 13 2" xfId="24510"/>
    <cellStyle name="Ввод  4 13 2 2" xfId="24511"/>
    <cellStyle name="Ввод  4 13 3" xfId="24512"/>
    <cellStyle name="Ввод  4 14" xfId="24513"/>
    <cellStyle name="Ввод  4 14 2" xfId="24514"/>
    <cellStyle name="Ввод  4 15" xfId="24515"/>
    <cellStyle name="Ввод  4 2" xfId="24516"/>
    <cellStyle name="Ввод  4 2 2" xfId="24517"/>
    <cellStyle name="Ввод  4 2 2 2" xfId="24518"/>
    <cellStyle name="Ввод  4 2 2 2 2" xfId="24519"/>
    <cellStyle name="Ввод  4 2 2 2 2 2" xfId="24520"/>
    <cellStyle name="Ввод  4 2 2 2 3" xfId="24521"/>
    <cellStyle name="Ввод  4 2 2 3" xfId="24522"/>
    <cellStyle name="Ввод  4 2 2 3 2" xfId="24523"/>
    <cellStyle name="Ввод  4 2 2 4" xfId="24524"/>
    <cellStyle name="Ввод  4 2 3" xfId="24525"/>
    <cellStyle name="Ввод  4 2 3 2" xfId="24526"/>
    <cellStyle name="Ввод  4 2 3 2 2" xfId="24527"/>
    <cellStyle name="Ввод  4 2 3 2 2 2" xfId="24528"/>
    <cellStyle name="Ввод  4 2 3 2 3" xfId="24529"/>
    <cellStyle name="Ввод  4 2 3 3" xfId="24530"/>
    <cellStyle name="Ввод  4 2 3 3 2" xfId="24531"/>
    <cellStyle name="Ввод  4 2 3 4" xfId="24532"/>
    <cellStyle name="Ввод  4 2 4" xfId="24533"/>
    <cellStyle name="Ввод  4 2 4 2" xfId="24534"/>
    <cellStyle name="Ввод  4 2 4 2 2" xfId="24535"/>
    <cellStyle name="Ввод  4 2 4 2 2 2" xfId="24536"/>
    <cellStyle name="Ввод  4 2 4 2 3" xfId="24537"/>
    <cellStyle name="Ввод  4 2 4 3" xfId="24538"/>
    <cellStyle name="Ввод  4 2 4 3 2" xfId="24539"/>
    <cellStyle name="Ввод  4 2 4 4" xfId="24540"/>
    <cellStyle name="Ввод  4 2 5" xfId="24541"/>
    <cellStyle name="Ввод  4 2 5 2" xfId="24542"/>
    <cellStyle name="Ввод  4 2 5 2 2" xfId="24543"/>
    <cellStyle name="Ввод  4 2 5 2 2 2" xfId="24544"/>
    <cellStyle name="Ввод  4 2 5 2 3" xfId="24545"/>
    <cellStyle name="Ввод  4 2 5 3" xfId="24546"/>
    <cellStyle name="Ввод  4 2 5 3 2" xfId="24547"/>
    <cellStyle name="Ввод  4 2 5 4" xfId="24548"/>
    <cellStyle name="Ввод  4 2 6" xfId="24549"/>
    <cellStyle name="Ввод  4 2 6 2" xfId="24550"/>
    <cellStyle name="Ввод  4 2 6 2 2" xfId="24551"/>
    <cellStyle name="Ввод  4 2 6 3" xfId="24552"/>
    <cellStyle name="Ввод  4 2 7" xfId="24553"/>
    <cellStyle name="Ввод  4 2 7 2" xfId="24554"/>
    <cellStyle name="Ввод  4 2 8" xfId="24555"/>
    <cellStyle name="Ввод  4 3" xfId="24556"/>
    <cellStyle name="Ввод  4 3 2" xfId="24557"/>
    <cellStyle name="Ввод  4 3 2 2" xfId="24558"/>
    <cellStyle name="Ввод  4 3 2 2 2" xfId="24559"/>
    <cellStyle name="Ввод  4 3 2 2 2 2" xfId="24560"/>
    <cellStyle name="Ввод  4 3 2 2 3" xfId="24561"/>
    <cellStyle name="Ввод  4 3 2 3" xfId="24562"/>
    <cellStyle name="Ввод  4 3 2 3 2" xfId="24563"/>
    <cellStyle name="Ввод  4 3 2 4" xfId="24564"/>
    <cellStyle name="Ввод  4 3 3" xfId="24565"/>
    <cellStyle name="Ввод  4 3 3 2" xfId="24566"/>
    <cellStyle name="Ввод  4 3 3 2 2" xfId="24567"/>
    <cellStyle name="Ввод  4 3 3 2 2 2" xfId="24568"/>
    <cellStyle name="Ввод  4 3 3 2 3" xfId="24569"/>
    <cellStyle name="Ввод  4 3 3 3" xfId="24570"/>
    <cellStyle name="Ввод  4 3 3 3 2" xfId="24571"/>
    <cellStyle name="Ввод  4 3 3 4" xfId="24572"/>
    <cellStyle name="Ввод  4 3 4" xfId="24573"/>
    <cellStyle name="Ввод  4 3 4 2" xfId="24574"/>
    <cellStyle name="Ввод  4 3 4 2 2" xfId="24575"/>
    <cellStyle name="Ввод  4 3 4 2 2 2" xfId="24576"/>
    <cellStyle name="Ввод  4 3 4 2 3" xfId="24577"/>
    <cellStyle name="Ввод  4 3 4 3" xfId="24578"/>
    <cellStyle name="Ввод  4 3 4 3 2" xfId="24579"/>
    <cellStyle name="Ввод  4 3 4 4" xfId="24580"/>
    <cellStyle name="Ввод  4 3 5" xfId="24581"/>
    <cellStyle name="Ввод  4 3 5 2" xfId="24582"/>
    <cellStyle name="Ввод  4 3 5 2 2" xfId="24583"/>
    <cellStyle name="Ввод  4 3 5 2 2 2" xfId="24584"/>
    <cellStyle name="Ввод  4 3 5 2 3" xfId="24585"/>
    <cellStyle name="Ввод  4 3 5 3" xfId="24586"/>
    <cellStyle name="Ввод  4 3 5 3 2" xfId="24587"/>
    <cellStyle name="Ввод  4 3 5 4" xfId="24588"/>
    <cellStyle name="Ввод  4 3 6" xfId="24589"/>
    <cellStyle name="Ввод  4 3 6 2" xfId="24590"/>
    <cellStyle name="Ввод  4 3 6 2 2" xfId="24591"/>
    <cellStyle name="Ввод  4 3 6 3" xfId="24592"/>
    <cellStyle name="Ввод  4 3 7" xfId="24593"/>
    <cellStyle name="Ввод  4 3 7 2" xfId="24594"/>
    <cellStyle name="Ввод  4 3 8" xfId="24595"/>
    <cellStyle name="Ввод  4 4" xfId="24596"/>
    <cellStyle name="Ввод  4 4 2" xfId="24597"/>
    <cellStyle name="Ввод  4 4 2 2" xfId="24598"/>
    <cellStyle name="Ввод  4 4 2 2 2" xfId="24599"/>
    <cellStyle name="Ввод  4 4 2 2 2 2" xfId="24600"/>
    <cellStyle name="Ввод  4 4 2 2 3" xfId="24601"/>
    <cellStyle name="Ввод  4 4 2 3" xfId="24602"/>
    <cellStyle name="Ввод  4 4 2 3 2" xfId="24603"/>
    <cellStyle name="Ввод  4 4 2 4" xfId="24604"/>
    <cellStyle name="Ввод  4 4 3" xfId="24605"/>
    <cellStyle name="Ввод  4 4 3 2" xfId="24606"/>
    <cellStyle name="Ввод  4 4 3 2 2" xfId="24607"/>
    <cellStyle name="Ввод  4 4 3 2 2 2" xfId="24608"/>
    <cellStyle name="Ввод  4 4 3 2 3" xfId="24609"/>
    <cellStyle name="Ввод  4 4 3 3" xfId="24610"/>
    <cellStyle name="Ввод  4 4 3 3 2" xfId="24611"/>
    <cellStyle name="Ввод  4 4 3 4" xfId="24612"/>
    <cellStyle name="Ввод  4 4 4" xfId="24613"/>
    <cellStyle name="Ввод  4 4 4 2" xfId="24614"/>
    <cellStyle name="Ввод  4 4 4 2 2" xfId="24615"/>
    <cellStyle name="Ввод  4 4 4 2 2 2" xfId="24616"/>
    <cellStyle name="Ввод  4 4 4 2 3" xfId="24617"/>
    <cellStyle name="Ввод  4 4 4 3" xfId="24618"/>
    <cellStyle name="Ввод  4 4 4 3 2" xfId="24619"/>
    <cellStyle name="Ввод  4 4 4 4" xfId="24620"/>
    <cellStyle name="Ввод  4 4 5" xfId="24621"/>
    <cellStyle name="Ввод  4 4 5 2" xfId="24622"/>
    <cellStyle name="Ввод  4 4 5 2 2" xfId="24623"/>
    <cellStyle name="Ввод  4 4 5 2 2 2" xfId="24624"/>
    <cellStyle name="Ввод  4 4 5 2 3" xfId="24625"/>
    <cellStyle name="Ввод  4 4 5 3" xfId="24626"/>
    <cellStyle name="Ввод  4 4 5 3 2" xfId="24627"/>
    <cellStyle name="Ввод  4 4 5 4" xfId="24628"/>
    <cellStyle name="Ввод  4 4 6" xfId="24629"/>
    <cellStyle name="Ввод  4 4 6 2" xfId="24630"/>
    <cellStyle name="Ввод  4 4 6 2 2" xfId="24631"/>
    <cellStyle name="Ввод  4 4 6 3" xfId="24632"/>
    <cellStyle name="Ввод  4 4 7" xfId="24633"/>
    <cellStyle name="Ввод  4 4 7 2" xfId="24634"/>
    <cellStyle name="Ввод  4 4 8" xfId="24635"/>
    <cellStyle name="Ввод  4 5" xfId="24636"/>
    <cellStyle name="Ввод  4 5 2" xfId="24637"/>
    <cellStyle name="Ввод  4 5 2 2" xfId="24638"/>
    <cellStyle name="Ввод  4 5 2 2 2" xfId="24639"/>
    <cellStyle name="Ввод  4 5 2 2 2 2" xfId="24640"/>
    <cellStyle name="Ввод  4 5 2 2 3" xfId="24641"/>
    <cellStyle name="Ввод  4 5 2 3" xfId="24642"/>
    <cellStyle name="Ввод  4 5 2 3 2" xfId="24643"/>
    <cellStyle name="Ввод  4 5 2 4" xfId="24644"/>
    <cellStyle name="Ввод  4 5 3" xfId="24645"/>
    <cellStyle name="Ввод  4 5 3 2" xfId="24646"/>
    <cellStyle name="Ввод  4 5 3 2 2" xfId="24647"/>
    <cellStyle name="Ввод  4 5 3 2 2 2" xfId="24648"/>
    <cellStyle name="Ввод  4 5 3 2 3" xfId="24649"/>
    <cellStyle name="Ввод  4 5 3 3" xfId="24650"/>
    <cellStyle name="Ввод  4 5 3 3 2" xfId="24651"/>
    <cellStyle name="Ввод  4 5 3 4" xfId="24652"/>
    <cellStyle name="Ввод  4 5 4" xfId="24653"/>
    <cellStyle name="Ввод  4 5 4 2" xfId="24654"/>
    <cellStyle name="Ввод  4 5 4 2 2" xfId="24655"/>
    <cellStyle name="Ввод  4 5 4 2 2 2" xfId="24656"/>
    <cellStyle name="Ввод  4 5 4 2 3" xfId="24657"/>
    <cellStyle name="Ввод  4 5 4 3" xfId="24658"/>
    <cellStyle name="Ввод  4 5 4 3 2" xfId="24659"/>
    <cellStyle name="Ввод  4 5 4 4" xfId="24660"/>
    <cellStyle name="Ввод  4 5 5" xfId="24661"/>
    <cellStyle name="Ввод  4 5 5 2" xfId="24662"/>
    <cellStyle name="Ввод  4 5 5 2 2" xfId="24663"/>
    <cellStyle name="Ввод  4 5 5 2 2 2" xfId="24664"/>
    <cellStyle name="Ввод  4 5 5 2 3" xfId="24665"/>
    <cellStyle name="Ввод  4 5 5 3" xfId="24666"/>
    <cellStyle name="Ввод  4 5 5 3 2" xfId="24667"/>
    <cellStyle name="Ввод  4 5 5 4" xfId="24668"/>
    <cellStyle name="Ввод  4 5 6" xfId="24669"/>
    <cellStyle name="Ввод  4 5 6 2" xfId="24670"/>
    <cellStyle name="Ввод  4 5 6 2 2" xfId="24671"/>
    <cellStyle name="Ввод  4 5 6 3" xfId="24672"/>
    <cellStyle name="Ввод  4 5 7" xfId="24673"/>
    <cellStyle name="Ввод  4 5 7 2" xfId="24674"/>
    <cellStyle name="Ввод  4 5 8" xfId="24675"/>
    <cellStyle name="Ввод  4 6" xfId="24676"/>
    <cellStyle name="Ввод  4 6 2" xfId="24677"/>
    <cellStyle name="Ввод  4 6 2 2" xfId="24678"/>
    <cellStyle name="Ввод  4 6 2 2 2" xfId="24679"/>
    <cellStyle name="Ввод  4 6 2 2 2 2" xfId="24680"/>
    <cellStyle name="Ввод  4 6 2 2 3" xfId="24681"/>
    <cellStyle name="Ввод  4 6 2 3" xfId="24682"/>
    <cellStyle name="Ввод  4 6 2 3 2" xfId="24683"/>
    <cellStyle name="Ввод  4 6 2 4" xfId="24684"/>
    <cellStyle name="Ввод  4 6 3" xfId="24685"/>
    <cellStyle name="Ввод  4 6 3 2" xfId="24686"/>
    <cellStyle name="Ввод  4 6 3 2 2" xfId="24687"/>
    <cellStyle name="Ввод  4 6 3 2 2 2" xfId="24688"/>
    <cellStyle name="Ввод  4 6 3 2 3" xfId="24689"/>
    <cellStyle name="Ввод  4 6 3 3" xfId="24690"/>
    <cellStyle name="Ввод  4 6 3 3 2" xfId="24691"/>
    <cellStyle name="Ввод  4 6 3 4" xfId="24692"/>
    <cellStyle name="Ввод  4 6 4" xfId="24693"/>
    <cellStyle name="Ввод  4 6 4 2" xfId="24694"/>
    <cellStyle name="Ввод  4 6 4 2 2" xfId="24695"/>
    <cellStyle name="Ввод  4 6 4 2 2 2" xfId="24696"/>
    <cellStyle name="Ввод  4 6 4 2 3" xfId="24697"/>
    <cellStyle name="Ввод  4 6 4 3" xfId="24698"/>
    <cellStyle name="Ввод  4 6 4 3 2" xfId="24699"/>
    <cellStyle name="Ввод  4 6 4 4" xfId="24700"/>
    <cellStyle name="Ввод  4 6 5" xfId="24701"/>
    <cellStyle name="Ввод  4 6 5 2" xfId="24702"/>
    <cellStyle name="Ввод  4 6 5 2 2" xfId="24703"/>
    <cellStyle name="Ввод  4 6 5 2 2 2" xfId="24704"/>
    <cellStyle name="Ввод  4 6 5 2 3" xfId="24705"/>
    <cellStyle name="Ввод  4 6 5 3" xfId="24706"/>
    <cellStyle name="Ввод  4 6 5 3 2" xfId="24707"/>
    <cellStyle name="Ввод  4 6 5 4" xfId="24708"/>
    <cellStyle name="Ввод  4 6 6" xfId="24709"/>
    <cellStyle name="Ввод  4 6 6 2" xfId="24710"/>
    <cellStyle name="Ввод  4 6 6 2 2" xfId="24711"/>
    <cellStyle name="Ввод  4 6 6 3" xfId="24712"/>
    <cellStyle name="Ввод  4 6 7" xfId="24713"/>
    <cellStyle name="Ввод  4 6 7 2" xfId="24714"/>
    <cellStyle name="Ввод  4 6 8" xfId="24715"/>
    <cellStyle name="Ввод  4 7" xfId="24716"/>
    <cellStyle name="Ввод  4 7 2" xfId="24717"/>
    <cellStyle name="Ввод  4 7 2 2" xfId="24718"/>
    <cellStyle name="Ввод  4 7 2 2 2" xfId="24719"/>
    <cellStyle name="Ввод  4 7 2 2 2 2" xfId="24720"/>
    <cellStyle name="Ввод  4 7 2 2 3" xfId="24721"/>
    <cellStyle name="Ввод  4 7 2 3" xfId="24722"/>
    <cellStyle name="Ввод  4 7 2 3 2" xfId="24723"/>
    <cellStyle name="Ввод  4 7 2 4" xfId="24724"/>
    <cellStyle name="Ввод  4 7 3" xfId="24725"/>
    <cellStyle name="Ввод  4 7 3 2" xfId="24726"/>
    <cellStyle name="Ввод  4 7 3 2 2" xfId="24727"/>
    <cellStyle name="Ввод  4 7 3 2 2 2" xfId="24728"/>
    <cellStyle name="Ввод  4 7 3 2 3" xfId="24729"/>
    <cellStyle name="Ввод  4 7 3 3" xfId="24730"/>
    <cellStyle name="Ввод  4 7 3 3 2" xfId="24731"/>
    <cellStyle name="Ввод  4 7 3 4" xfId="24732"/>
    <cellStyle name="Ввод  4 7 4" xfId="24733"/>
    <cellStyle name="Ввод  4 7 4 2" xfId="24734"/>
    <cellStyle name="Ввод  4 7 4 2 2" xfId="24735"/>
    <cellStyle name="Ввод  4 7 4 2 2 2" xfId="24736"/>
    <cellStyle name="Ввод  4 7 4 2 3" xfId="24737"/>
    <cellStyle name="Ввод  4 7 4 3" xfId="24738"/>
    <cellStyle name="Ввод  4 7 4 3 2" xfId="24739"/>
    <cellStyle name="Ввод  4 7 4 4" xfId="24740"/>
    <cellStyle name="Ввод  4 7 5" xfId="24741"/>
    <cellStyle name="Ввод  4 7 5 2" xfId="24742"/>
    <cellStyle name="Ввод  4 7 5 2 2" xfId="24743"/>
    <cellStyle name="Ввод  4 7 5 2 2 2" xfId="24744"/>
    <cellStyle name="Ввод  4 7 5 2 3" xfId="24745"/>
    <cellStyle name="Ввод  4 7 5 3" xfId="24746"/>
    <cellStyle name="Ввод  4 7 5 3 2" xfId="24747"/>
    <cellStyle name="Ввод  4 7 5 4" xfId="24748"/>
    <cellStyle name="Ввод  4 7 6" xfId="24749"/>
    <cellStyle name="Ввод  4 7 6 2" xfId="24750"/>
    <cellStyle name="Ввод  4 7 6 2 2" xfId="24751"/>
    <cellStyle name="Ввод  4 7 6 3" xfId="24752"/>
    <cellStyle name="Ввод  4 7 7" xfId="24753"/>
    <cellStyle name="Ввод  4 7 7 2" xfId="24754"/>
    <cellStyle name="Ввод  4 7 8" xfId="24755"/>
    <cellStyle name="Ввод  4 8" xfId="24756"/>
    <cellStyle name="Ввод  4 8 2" xfId="24757"/>
    <cellStyle name="Ввод  4 8 2 2" xfId="24758"/>
    <cellStyle name="Ввод  4 8 2 2 2" xfId="24759"/>
    <cellStyle name="Ввод  4 8 2 2 2 2" xfId="24760"/>
    <cellStyle name="Ввод  4 8 2 2 3" xfId="24761"/>
    <cellStyle name="Ввод  4 8 2 3" xfId="24762"/>
    <cellStyle name="Ввод  4 8 2 3 2" xfId="24763"/>
    <cellStyle name="Ввод  4 8 2 4" xfId="24764"/>
    <cellStyle name="Ввод  4 8 3" xfId="24765"/>
    <cellStyle name="Ввод  4 8 3 2" xfId="24766"/>
    <cellStyle name="Ввод  4 8 3 2 2" xfId="24767"/>
    <cellStyle name="Ввод  4 8 3 2 2 2" xfId="24768"/>
    <cellStyle name="Ввод  4 8 3 2 3" xfId="24769"/>
    <cellStyle name="Ввод  4 8 3 3" xfId="24770"/>
    <cellStyle name="Ввод  4 8 3 3 2" xfId="24771"/>
    <cellStyle name="Ввод  4 8 3 4" xfId="24772"/>
    <cellStyle name="Ввод  4 8 4" xfId="24773"/>
    <cellStyle name="Ввод  4 8 4 2" xfId="24774"/>
    <cellStyle name="Ввод  4 8 4 2 2" xfId="24775"/>
    <cellStyle name="Ввод  4 8 4 2 2 2" xfId="24776"/>
    <cellStyle name="Ввод  4 8 4 2 3" xfId="24777"/>
    <cellStyle name="Ввод  4 8 4 3" xfId="24778"/>
    <cellStyle name="Ввод  4 8 4 3 2" xfId="24779"/>
    <cellStyle name="Ввод  4 8 4 4" xfId="24780"/>
    <cellStyle name="Ввод  4 8 5" xfId="24781"/>
    <cellStyle name="Ввод  4 8 5 2" xfId="24782"/>
    <cellStyle name="Ввод  4 8 5 2 2" xfId="24783"/>
    <cellStyle name="Ввод  4 8 5 2 2 2" xfId="24784"/>
    <cellStyle name="Ввод  4 8 5 2 3" xfId="24785"/>
    <cellStyle name="Ввод  4 8 5 3" xfId="24786"/>
    <cellStyle name="Ввод  4 8 5 3 2" xfId="24787"/>
    <cellStyle name="Ввод  4 8 5 4" xfId="24788"/>
    <cellStyle name="Ввод  4 8 6" xfId="24789"/>
    <cellStyle name="Ввод  4 8 6 2" xfId="24790"/>
    <cellStyle name="Ввод  4 8 6 2 2" xfId="24791"/>
    <cellStyle name="Ввод  4 8 6 3" xfId="24792"/>
    <cellStyle name="Ввод  4 8 7" xfId="24793"/>
    <cellStyle name="Ввод  4 8 7 2" xfId="24794"/>
    <cellStyle name="Ввод  4 8 8" xfId="24795"/>
    <cellStyle name="Ввод  4 9" xfId="24796"/>
    <cellStyle name="Ввод  4 9 2" xfId="24797"/>
    <cellStyle name="Ввод  4 9 2 2" xfId="24798"/>
    <cellStyle name="Ввод  4 9 2 2 2" xfId="24799"/>
    <cellStyle name="Ввод  4 9 2 3" xfId="24800"/>
    <cellStyle name="Ввод  4 9 3" xfId="24801"/>
    <cellStyle name="Ввод  4 9 3 2" xfId="24802"/>
    <cellStyle name="Ввод  4 9 4" xfId="24803"/>
    <cellStyle name="Ввод  5" xfId="24804"/>
    <cellStyle name="Ввод  5 10" xfId="24805"/>
    <cellStyle name="Ввод  5 10 2" xfId="24806"/>
    <cellStyle name="Ввод  5 10 2 2" xfId="24807"/>
    <cellStyle name="Ввод  5 10 2 2 2" xfId="24808"/>
    <cellStyle name="Ввод  5 10 2 3" xfId="24809"/>
    <cellStyle name="Ввод  5 10 3" xfId="24810"/>
    <cellStyle name="Ввод  5 10 3 2" xfId="24811"/>
    <cellStyle name="Ввод  5 10 4" xfId="24812"/>
    <cellStyle name="Ввод  5 11" xfId="24813"/>
    <cellStyle name="Ввод  5 11 2" xfId="24814"/>
    <cellStyle name="Ввод  5 11 2 2" xfId="24815"/>
    <cellStyle name="Ввод  5 11 2 2 2" xfId="24816"/>
    <cellStyle name="Ввод  5 11 2 3" xfId="24817"/>
    <cellStyle name="Ввод  5 11 3" xfId="24818"/>
    <cellStyle name="Ввод  5 11 3 2" xfId="24819"/>
    <cellStyle name="Ввод  5 11 4" xfId="24820"/>
    <cellStyle name="Ввод  5 12" xfId="24821"/>
    <cellStyle name="Ввод  5 12 2" xfId="24822"/>
    <cellStyle name="Ввод  5 12 2 2" xfId="24823"/>
    <cellStyle name="Ввод  5 12 2 2 2" xfId="24824"/>
    <cellStyle name="Ввод  5 12 2 3" xfId="24825"/>
    <cellStyle name="Ввод  5 12 3" xfId="24826"/>
    <cellStyle name="Ввод  5 12 3 2" xfId="24827"/>
    <cellStyle name="Ввод  5 12 4" xfId="24828"/>
    <cellStyle name="Ввод  5 13" xfId="24829"/>
    <cellStyle name="Ввод  5 13 2" xfId="24830"/>
    <cellStyle name="Ввод  5 13 2 2" xfId="24831"/>
    <cellStyle name="Ввод  5 13 3" xfId="24832"/>
    <cellStyle name="Ввод  5 14" xfId="24833"/>
    <cellStyle name="Ввод  5 14 2" xfId="24834"/>
    <cellStyle name="Ввод  5 15" xfId="24835"/>
    <cellStyle name="Ввод  5 2" xfId="24836"/>
    <cellStyle name="Ввод  5 2 2" xfId="24837"/>
    <cellStyle name="Ввод  5 2 2 2" xfId="24838"/>
    <cellStyle name="Ввод  5 2 2 2 2" xfId="24839"/>
    <cellStyle name="Ввод  5 2 2 2 2 2" xfId="24840"/>
    <cellStyle name="Ввод  5 2 2 2 3" xfId="24841"/>
    <cellStyle name="Ввод  5 2 2 3" xfId="24842"/>
    <cellStyle name="Ввод  5 2 2 3 2" xfId="24843"/>
    <cellStyle name="Ввод  5 2 2 4" xfId="24844"/>
    <cellStyle name="Ввод  5 2 3" xfId="24845"/>
    <cellStyle name="Ввод  5 2 3 2" xfId="24846"/>
    <cellStyle name="Ввод  5 2 3 2 2" xfId="24847"/>
    <cellStyle name="Ввод  5 2 3 2 2 2" xfId="24848"/>
    <cellStyle name="Ввод  5 2 3 2 3" xfId="24849"/>
    <cellStyle name="Ввод  5 2 3 3" xfId="24850"/>
    <cellStyle name="Ввод  5 2 3 3 2" xfId="24851"/>
    <cellStyle name="Ввод  5 2 3 4" xfId="24852"/>
    <cellStyle name="Ввод  5 2 4" xfId="24853"/>
    <cellStyle name="Ввод  5 2 4 2" xfId="24854"/>
    <cellStyle name="Ввод  5 2 4 2 2" xfId="24855"/>
    <cellStyle name="Ввод  5 2 4 2 2 2" xfId="24856"/>
    <cellStyle name="Ввод  5 2 4 2 3" xfId="24857"/>
    <cellStyle name="Ввод  5 2 4 3" xfId="24858"/>
    <cellStyle name="Ввод  5 2 4 3 2" xfId="24859"/>
    <cellStyle name="Ввод  5 2 4 4" xfId="24860"/>
    <cellStyle name="Ввод  5 2 5" xfId="24861"/>
    <cellStyle name="Ввод  5 2 5 2" xfId="24862"/>
    <cellStyle name="Ввод  5 2 5 2 2" xfId="24863"/>
    <cellStyle name="Ввод  5 2 5 2 2 2" xfId="24864"/>
    <cellStyle name="Ввод  5 2 5 2 3" xfId="24865"/>
    <cellStyle name="Ввод  5 2 5 3" xfId="24866"/>
    <cellStyle name="Ввод  5 2 5 3 2" xfId="24867"/>
    <cellStyle name="Ввод  5 2 5 4" xfId="24868"/>
    <cellStyle name="Ввод  5 2 6" xfId="24869"/>
    <cellStyle name="Ввод  5 2 6 2" xfId="24870"/>
    <cellStyle name="Ввод  5 2 6 2 2" xfId="24871"/>
    <cellStyle name="Ввод  5 2 6 3" xfId="24872"/>
    <cellStyle name="Ввод  5 2 7" xfId="24873"/>
    <cellStyle name="Ввод  5 2 7 2" xfId="24874"/>
    <cellStyle name="Ввод  5 2 8" xfId="24875"/>
    <cellStyle name="Ввод  5 3" xfId="24876"/>
    <cellStyle name="Ввод  5 3 2" xfId="24877"/>
    <cellStyle name="Ввод  5 3 2 2" xfId="24878"/>
    <cellStyle name="Ввод  5 3 2 2 2" xfId="24879"/>
    <cellStyle name="Ввод  5 3 2 2 2 2" xfId="24880"/>
    <cellStyle name="Ввод  5 3 2 2 3" xfId="24881"/>
    <cellStyle name="Ввод  5 3 2 3" xfId="24882"/>
    <cellStyle name="Ввод  5 3 2 3 2" xfId="24883"/>
    <cellStyle name="Ввод  5 3 2 4" xfId="24884"/>
    <cellStyle name="Ввод  5 3 3" xfId="24885"/>
    <cellStyle name="Ввод  5 3 3 2" xfId="24886"/>
    <cellStyle name="Ввод  5 3 3 2 2" xfId="24887"/>
    <cellStyle name="Ввод  5 3 3 2 2 2" xfId="24888"/>
    <cellStyle name="Ввод  5 3 3 2 3" xfId="24889"/>
    <cellStyle name="Ввод  5 3 3 3" xfId="24890"/>
    <cellStyle name="Ввод  5 3 3 3 2" xfId="24891"/>
    <cellStyle name="Ввод  5 3 3 4" xfId="24892"/>
    <cellStyle name="Ввод  5 3 4" xfId="24893"/>
    <cellStyle name="Ввод  5 3 4 2" xfId="24894"/>
    <cellStyle name="Ввод  5 3 4 2 2" xfId="24895"/>
    <cellStyle name="Ввод  5 3 4 2 2 2" xfId="24896"/>
    <cellStyle name="Ввод  5 3 4 2 3" xfId="24897"/>
    <cellStyle name="Ввод  5 3 4 3" xfId="24898"/>
    <cellStyle name="Ввод  5 3 4 3 2" xfId="24899"/>
    <cellStyle name="Ввод  5 3 4 4" xfId="24900"/>
    <cellStyle name="Ввод  5 3 5" xfId="24901"/>
    <cellStyle name="Ввод  5 3 5 2" xfId="24902"/>
    <cellStyle name="Ввод  5 3 5 2 2" xfId="24903"/>
    <cellStyle name="Ввод  5 3 5 2 2 2" xfId="24904"/>
    <cellStyle name="Ввод  5 3 5 2 3" xfId="24905"/>
    <cellStyle name="Ввод  5 3 5 3" xfId="24906"/>
    <cellStyle name="Ввод  5 3 5 3 2" xfId="24907"/>
    <cellStyle name="Ввод  5 3 5 4" xfId="24908"/>
    <cellStyle name="Ввод  5 3 6" xfId="24909"/>
    <cellStyle name="Ввод  5 3 6 2" xfId="24910"/>
    <cellStyle name="Ввод  5 3 6 2 2" xfId="24911"/>
    <cellStyle name="Ввод  5 3 6 3" xfId="24912"/>
    <cellStyle name="Ввод  5 3 7" xfId="24913"/>
    <cellStyle name="Ввод  5 3 7 2" xfId="24914"/>
    <cellStyle name="Ввод  5 3 8" xfId="24915"/>
    <cellStyle name="Ввод  5 4" xfId="24916"/>
    <cellStyle name="Ввод  5 4 2" xfId="24917"/>
    <cellStyle name="Ввод  5 4 2 2" xfId="24918"/>
    <cellStyle name="Ввод  5 4 2 2 2" xfId="24919"/>
    <cellStyle name="Ввод  5 4 2 2 2 2" xfId="24920"/>
    <cellStyle name="Ввод  5 4 2 2 3" xfId="24921"/>
    <cellStyle name="Ввод  5 4 2 3" xfId="24922"/>
    <cellStyle name="Ввод  5 4 2 3 2" xfId="24923"/>
    <cellStyle name="Ввод  5 4 2 4" xfId="24924"/>
    <cellStyle name="Ввод  5 4 3" xfId="24925"/>
    <cellStyle name="Ввод  5 4 3 2" xfId="24926"/>
    <cellStyle name="Ввод  5 4 3 2 2" xfId="24927"/>
    <cellStyle name="Ввод  5 4 3 2 2 2" xfId="24928"/>
    <cellStyle name="Ввод  5 4 3 2 3" xfId="24929"/>
    <cellStyle name="Ввод  5 4 3 3" xfId="24930"/>
    <cellStyle name="Ввод  5 4 3 3 2" xfId="24931"/>
    <cellStyle name="Ввод  5 4 3 4" xfId="24932"/>
    <cellStyle name="Ввод  5 4 4" xfId="24933"/>
    <cellStyle name="Ввод  5 4 4 2" xfId="24934"/>
    <cellStyle name="Ввод  5 4 4 2 2" xfId="24935"/>
    <cellStyle name="Ввод  5 4 4 2 2 2" xfId="24936"/>
    <cellStyle name="Ввод  5 4 4 2 3" xfId="24937"/>
    <cellStyle name="Ввод  5 4 4 3" xfId="24938"/>
    <cellStyle name="Ввод  5 4 4 3 2" xfId="24939"/>
    <cellStyle name="Ввод  5 4 4 4" xfId="24940"/>
    <cellStyle name="Ввод  5 4 5" xfId="24941"/>
    <cellStyle name="Ввод  5 4 5 2" xfId="24942"/>
    <cellStyle name="Ввод  5 4 5 2 2" xfId="24943"/>
    <cellStyle name="Ввод  5 4 5 2 2 2" xfId="24944"/>
    <cellStyle name="Ввод  5 4 5 2 3" xfId="24945"/>
    <cellStyle name="Ввод  5 4 5 3" xfId="24946"/>
    <cellStyle name="Ввод  5 4 5 3 2" xfId="24947"/>
    <cellStyle name="Ввод  5 4 5 4" xfId="24948"/>
    <cellStyle name="Ввод  5 4 6" xfId="24949"/>
    <cellStyle name="Ввод  5 4 6 2" xfId="24950"/>
    <cellStyle name="Ввод  5 4 6 2 2" xfId="24951"/>
    <cellStyle name="Ввод  5 4 6 3" xfId="24952"/>
    <cellStyle name="Ввод  5 4 7" xfId="24953"/>
    <cellStyle name="Ввод  5 4 7 2" xfId="24954"/>
    <cellStyle name="Ввод  5 4 8" xfId="24955"/>
    <cellStyle name="Ввод  5 5" xfId="24956"/>
    <cellStyle name="Ввод  5 5 2" xfId="24957"/>
    <cellStyle name="Ввод  5 5 2 2" xfId="24958"/>
    <cellStyle name="Ввод  5 5 2 2 2" xfId="24959"/>
    <cellStyle name="Ввод  5 5 2 2 2 2" xfId="24960"/>
    <cellStyle name="Ввод  5 5 2 2 3" xfId="24961"/>
    <cellStyle name="Ввод  5 5 2 3" xfId="24962"/>
    <cellStyle name="Ввод  5 5 2 3 2" xfId="24963"/>
    <cellStyle name="Ввод  5 5 2 4" xfId="24964"/>
    <cellStyle name="Ввод  5 5 3" xfId="24965"/>
    <cellStyle name="Ввод  5 5 3 2" xfId="24966"/>
    <cellStyle name="Ввод  5 5 3 2 2" xfId="24967"/>
    <cellStyle name="Ввод  5 5 3 2 2 2" xfId="24968"/>
    <cellStyle name="Ввод  5 5 3 2 3" xfId="24969"/>
    <cellStyle name="Ввод  5 5 3 3" xfId="24970"/>
    <cellStyle name="Ввод  5 5 3 3 2" xfId="24971"/>
    <cellStyle name="Ввод  5 5 3 4" xfId="24972"/>
    <cellStyle name="Ввод  5 5 4" xfId="24973"/>
    <cellStyle name="Ввод  5 5 4 2" xfId="24974"/>
    <cellStyle name="Ввод  5 5 4 2 2" xfId="24975"/>
    <cellStyle name="Ввод  5 5 4 2 2 2" xfId="24976"/>
    <cellStyle name="Ввод  5 5 4 2 3" xfId="24977"/>
    <cellStyle name="Ввод  5 5 4 3" xfId="24978"/>
    <cellStyle name="Ввод  5 5 4 3 2" xfId="24979"/>
    <cellStyle name="Ввод  5 5 4 4" xfId="24980"/>
    <cellStyle name="Ввод  5 5 5" xfId="24981"/>
    <cellStyle name="Ввод  5 5 5 2" xfId="24982"/>
    <cellStyle name="Ввод  5 5 5 2 2" xfId="24983"/>
    <cellStyle name="Ввод  5 5 5 2 2 2" xfId="24984"/>
    <cellStyle name="Ввод  5 5 5 2 3" xfId="24985"/>
    <cellStyle name="Ввод  5 5 5 3" xfId="24986"/>
    <cellStyle name="Ввод  5 5 5 3 2" xfId="24987"/>
    <cellStyle name="Ввод  5 5 5 4" xfId="24988"/>
    <cellStyle name="Ввод  5 5 6" xfId="24989"/>
    <cellStyle name="Ввод  5 5 6 2" xfId="24990"/>
    <cellStyle name="Ввод  5 5 6 2 2" xfId="24991"/>
    <cellStyle name="Ввод  5 5 6 3" xfId="24992"/>
    <cellStyle name="Ввод  5 5 7" xfId="24993"/>
    <cellStyle name="Ввод  5 5 7 2" xfId="24994"/>
    <cellStyle name="Ввод  5 5 8" xfId="24995"/>
    <cellStyle name="Ввод  5 6" xfId="24996"/>
    <cellStyle name="Ввод  5 6 2" xfId="24997"/>
    <cellStyle name="Ввод  5 6 2 2" xfId="24998"/>
    <cellStyle name="Ввод  5 6 2 2 2" xfId="24999"/>
    <cellStyle name="Ввод  5 6 2 2 2 2" xfId="25000"/>
    <cellStyle name="Ввод  5 6 2 2 3" xfId="25001"/>
    <cellStyle name="Ввод  5 6 2 3" xfId="25002"/>
    <cellStyle name="Ввод  5 6 2 3 2" xfId="25003"/>
    <cellStyle name="Ввод  5 6 2 4" xfId="25004"/>
    <cellStyle name="Ввод  5 6 3" xfId="25005"/>
    <cellStyle name="Ввод  5 6 3 2" xfId="25006"/>
    <cellStyle name="Ввод  5 6 3 2 2" xfId="25007"/>
    <cellStyle name="Ввод  5 6 3 2 2 2" xfId="25008"/>
    <cellStyle name="Ввод  5 6 3 2 3" xfId="25009"/>
    <cellStyle name="Ввод  5 6 3 3" xfId="25010"/>
    <cellStyle name="Ввод  5 6 3 3 2" xfId="25011"/>
    <cellStyle name="Ввод  5 6 3 4" xfId="25012"/>
    <cellStyle name="Ввод  5 6 4" xfId="25013"/>
    <cellStyle name="Ввод  5 6 4 2" xfId="25014"/>
    <cellStyle name="Ввод  5 6 4 2 2" xfId="25015"/>
    <cellStyle name="Ввод  5 6 4 2 2 2" xfId="25016"/>
    <cellStyle name="Ввод  5 6 4 2 3" xfId="25017"/>
    <cellStyle name="Ввод  5 6 4 3" xfId="25018"/>
    <cellStyle name="Ввод  5 6 4 3 2" xfId="25019"/>
    <cellStyle name="Ввод  5 6 4 4" xfId="25020"/>
    <cellStyle name="Ввод  5 6 5" xfId="25021"/>
    <cellStyle name="Ввод  5 6 5 2" xfId="25022"/>
    <cellStyle name="Ввод  5 6 5 2 2" xfId="25023"/>
    <cellStyle name="Ввод  5 6 5 2 2 2" xfId="25024"/>
    <cellStyle name="Ввод  5 6 5 2 3" xfId="25025"/>
    <cellStyle name="Ввод  5 6 5 3" xfId="25026"/>
    <cellStyle name="Ввод  5 6 5 3 2" xfId="25027"/>
    <cellStyle name="Ввод  5 6 5 4" xfId="25028"/>
    <cellStyle name="Ввод  5 6 6" xfId="25029"/>
    <cellStyle name="Ввод  5 6 6 2" xfId="25030"/>
    <cellStyle name="Ввод  5 6 6 2 2" xfId="25031"/>
    <cellStyle name="Ввод  5 6 6 3" xfId="25032"/>
    <cellStyle name="Ввод  5 6 7" xfId="25033"/>
    <cellStyle name="Ввод  5 6 7 2" xfId="25034"/>
    <cellStyle name="Ввод  5 6 8" xfId="25035"/>
    <cellStyle name="Ввод  5 7" xfId="25036"/>
    <cellStyle name="Ввод  5 7 2" xfId="25037"/>
    <cellStyle name="Ввод  5 7 2 2" xfId="25038"/>
    <cellStyle name="Ввод  5 7 2 2 2" xfId="25039"/>
    <cellStyle name="Ввод  5 7 2 2 2 2" xfId="25040"/>
    <cellStyle name="Ввод  5 7 2 2 3" xfId="25041"/>
    <cellStyle name="Ввод  5 7 2 3" xfId="25042"/>
    <cellStyle name="Ввод  5 7 2 3 2" xfId="25043"/>
    <cellStyle name="Ввод  5 7 2 4" xfId="25044"/>
    <cellStyle name="Ввод  5 7 3" xfId="25045"/>
    <cellStyle name="Ввод  5 7 3 2" xfId="25046"/>
    <cellStyle name="Ввод  5 7 3 2 2" xfId="25047"/>
    <cellStyle name="Ввод  5 7 3 2 2 2" xfId="25048"/>
    <cellStyle name="Ввод  5 7 3 2 3" xfId="25049"/>
    <cellStyle name="Ввод  5 7 3 3" xfId="25050"/>
    <cellStyle name="Ввод  5 7 3 3 2" xfId="25051"/>
    <cellStyle name="Ввод  5 7 3 4" xfId="25052"/>
    <cellStyle name="Ввод  5 7 4" xfId="25053"/>
    <cellStyle name="Ввод  5 7 4 2" xfId="25054"/>
    <cellStyle name="Ввод  5 7 4 2 2" xfId="25055"/>
    <cellStyle name="Ввод  5 7 4 2 2 2" xfId="25056"/>
    <cellStyle name="Ввод  5 7 4 2 3" xfId="25057"/>
    <cellStyle name="Ввод  5 7 4 3" xfId="25058"/>
    <cellStyle name="Ввод  5 7 4 3 2" xfId="25059"/>
    <cellStyle name="Ввод  5 7 4 4" xfId="25060"/>
    <cellStyle name="Ввод  5 7 5" xfId="25061"/>
    <cellStyle name="Ввод  5 7 5 2" xfId="25062"/>
    <cellStyle name="Ввод  5 7 5 2 2" xfId="25063"/>
    <cellStyle name="Ввод  5 7 5 2 2 2" xfId="25064"/>
    <cellStyle name="Ввод  5 7 5 2 3" xfId="25065"/>
    <cellStyle name="Ввод  5 7 5 3" xfId="25066"/>
    <cellStyle name="Ввод  5 7 5 3 2" xfId="25067"/>
    <cellStyle name="Ввод  5 7 5 4" xfId="25068"/>
    <cellStyle name="Ввод  5 7 6" xfId="25069"/>
    <cellStyle name="Ввод  5 7 6 2" xfId="25070"/>
    <cellStyle name="Ввод  5 7 6 2 2" xfId="25071"/>
    <cellStyle name="Ввод  5 7 6 3" xfId="25072"/>
    <cellStyle name="Ввод  5 7 7" xfId="25073"/>
    <cellStyle name="Ввод  5 7 7 2" xfId="25074"/>
    <cellStyle name="Ввод  5 7 8" xfId="25075"/>
    <cellStyle name="Ввод  5 8" xfId="25076"/>
    <cellStyle name="Ввод  5 8 2" xfId="25077"/>
    <cellStyle name="Ввод  5 8 2 2" xfId="25078"/>
    <cellStyle name="Ввод  5 8 2 2 2" xfId="25079"/>
    <cellStyle name="Ввод  5 8 2 2 2 2" xfId="25080"/>
    <cellStyle name="Ввод  5 8 2 2 3" xfId="25081"/>
    <cellStyle name="Ввод  5 8 2 3" xfId="25082"/>
    <cellStyle name="Ввод  5 8 2 3 2" xfId="25083"/>
    <cellStyle name="Ввод  5 8 2 4" xfId="25084"/>
    <cellStyle name="Ввод  5 8 3" xfId="25085"/>
    <cellStyle name="Ввод  5 8 3 2" xfId="25086"/>
    <cellStyle name="Ввод  5 8 3 2 2" xfId="25087"/>
    <cellStyle name="Ввод  5 8 3 2 2 2" xfId="25088"/>
    <cellStyle name="Ввод  5 8 3 2 3" xfId="25089"/>
    <cellStyle name="Ввод  5 8 3 3" xfId="25090"/>
    <cellStyle name="Ввод  5 8 3 3 2" xfId="25091"/>
    <cellStyle name="Ввод  5 8 3 4" xfId="25092"/>
    <cellStyle name="Ввод  5 8 4" xfId="25093"/>
    <cellStyle name="Ввод  5 8 4 2" xfId="25094"/>
    <cellStyle name="Ввод  5 8 4 2 2" xfId="25095"/>
    <cellStyle name="Ввод  5 8 4 2 2 2" xfId="25096"/>
    <cellStyle name="Ввод  5 8 4 2 3" xfId="25097"/>
    <cellStyle name="Ввод  5 8 4 3" xfId="25098"/>
    <cellStyle name="Ввод  5 8 4 3 2" xfId="25099"/>
    <cellStyle name="Ввод  5 8 4 4" xfId="25100"/>
    <cellStyle name="Ввод  5 8 5" xfId="25101"/>
    <cellStyle name="Ввод  5 8 5 2" xfId="25102"/>
    <cellStyle name="Ввод  5 8 5 2 2" xfId="25103"/>
    <cellStyle name="Ввод  5 8 5 2 2 2" xfId="25104"/>
    <cellStyle name="Ввод  5 8 5 2 3" xfId="25105"/>
    <cellStyle name="Ввод  5 8 5 3" xfId="25106"/>
    <cellStyle name="Ввод  5 8 5 3 2" xfId="25107"/>
    <cellStyle name="Ввод  5 8 5 4" xfId="25108"/>
    <cellStyle name="Ввод  5 8 6" xfId="25109"/>
    <cellStyle name="Ввод  5 8 6 2" xfId="25110"/>
    <cellStyle name="Ввод  5 8 6 2 2" xfId="25111"/>
    <cellStyle name="Ввод  5 8 6 3" xfId="25112"/>
    <cellStyle name="Ввод  5 8 7" xfId="25113"/>
    <cellStyle name="Ввод  5 8 7 2" xfId="25114"/>
    <cellStyle name="Ввод  5 8 8" xfId="25115"/>
    <cellStyle name="Ввод  5 9" xfId="25116"/>
    <cellStyle name="Ввод  5 9 2" xfId="25117"/>
    <cellStyle name="Ввод  5 9 2 2" xfId="25118"/>
    <cellStyle name="Ввод  5 9 2 2 2" xfId="25119"/>
    <cellStyle name="Ввод  5 9 2 3" xfId="25120"/>
    <cellStyle name="Ввод  5 9 3" xfId="25121"/>
    <cellStyle name="Ввод  5 9 3 2" xfId="25122"/>
    <cellStyle name="Ввод  5 9 4" xfId="25123"/>
    <cellStyle name="Ввод  6" xfId="25124"/>
    <cellStyle name="Ввод  6 10" xfId="25125"/>
    <cellStyle name="Ввод  6 10 2" xfId="25126"/>
    <cellStyle name="Ввод  6 10 2 2" xfId="25127"/>
    <cellStyle name="Ввод  6 10 3" xfId="25128"/>
    <cellStyle name="Ввод  6 11" xfId="25129"/>
    <cellStyle name="Ввод  6 11 2" xfId="25130"/>
    <cellStyle name="Ввод  6 12" xfId="25131"/>
    <cellStyle name="Ввод  6 2" xfId="25132"/>
    <cellStyle name="Ввод  6 2 2" xfId="25133"/>
    <cellStyle name="Ввод  6 2 2 2" xfId="25134"/>
    <cellStyle name="Ввод  6 2 2 2 2" xfId="25135"/>
    <cellStyle name="Ввод  6 2 2 2 2 2" xfId="25136"/>
    <cellStyle name="Ввод  6 2 2 2 3" xfId="25137"/>
    <cellStyle name="Ввод  6 2 2 3" xfId="25138"/>
    <cellStyle name="Ввод  6 2 2 3 2" xfId="25139"/>
    <cellStyle name="Ввод  6 2 2 4" xfId="25140"/>
    <cellStyle name="Ввод  6 2 3" xfId="25141"/>
    <cellStyle name="Ввод  6 2 3 2" xfId="25142"/>
    <cellStyle name="Ввод  6 2 3 2 2" xfId="25143"/>
    <cellStyle name="Ввод  6 2 3 2 2 2" xfId="25144"/>
    <cellStyle name="Ввод  6 2 3 2 3" xfId="25145"/>
    <cellStyle name="Ввод  6 2 3 3" xfId="25146"/>
    <cellStyle name="Ввод  6 2 3 3 2" xfId="25147"/>
    <cellStyle name="Ввод  6 2 3 4" xfId="25148"/>
    <cellStyle name="Ввод  6 2 4" xfId="25149"/>
    <cellStyle name="Ввод  6 2 4 2" xfId="25150"/>
    <cellStyle name="Ввод  6 2 4 2 2" xfId="25151"/>
    <cellStyle name="Ввод  6 2 4 2 2 2" xfId="25152"/>
    <cellStyle name="Ввод  6 2 4 2 3" xfId="25153"/>
    <cellStyle name="Ввод  6 2 4 3" xfId="25154"/>
    <cellStyle name="Ввод  6 2 4 3 2" xfId="25155"/>
    <cellStyle name="Ввод  6 2 4 4" xfId="25156"/>
    <cellStyle name="Ввод  6 2 5" xfId="25157"/>
    <cellStyle name="Ввод  6 2 5 2" xfId="25158"/>
    <cellStyle name="Ввод  6 2 5 2 2" xfId="25159"/>
    <cellStyle name="Ввод  6 2 5 2 2 2" xfId="25160"/>
    <cellStyle name="Ввод  6 2 5 2 3" xfId="25161"/>
    <cellStyle name="Ввод  6 2 5 3" xfId="25162"/>
    <cellStyle name="Ввод  6 2 5 3 2" xfId="25163"/>
    <cellStyle name="Ввод  6 2 5 4" xfId="25164"/>
    <cellStyle name="Ввод  6 2 6" xfId="25165"/>
    <cellStyle name="Ввод  6 2 6 2" xfId="25166"/>
    <cellStyle name="Ввод  6 2 6 2 2" xfId="25167"/>
    <cellStyle name="Ввод  6 2 6 3" xfId="25168"/>
    <cellStyle name="Ввод  6 2 7" xfId="25169"/>
    <cellStyle name="Ввод  6 2 7 2" xfId="25170"/>
    <cellStyle name="Ввод  6 2 8" xfId="25171"/>
    <cellStyle name="Ввод  6 3" xfId="25172"/>
    <cellStyle name="Ввод  6 3 2" xfId="25173"/>
    <cellStyle name="Ввод  6 3 2 2" xfId="25174"/>
    <cellStyle name="Ввод  6 3 2 2 2" xfId="25175"/>
    <cellStyle name="Ввод  6 3 2 2 2 2" xfId="25176"/>
    <cellStyle name="Ввод  6 3 2 2 3" xfId="25177"/>
    <cellStyle name="Ввод  6 3 2 3" xfId="25178"/>
    <cellStyle name="Ввод  6 3 2 3 2" xfId="25179"/>
    <cellStyle name="Ввод  6 3 2 4" xfId="25180"/>
    <cellStyle name="Ввод  6 3 3" xfId="25181"/>
    <cellStyle name="Ввод  6 3 3 2" xfId="25182"/>
    <cellStyle name="Ввод  6 3 3 2 2" xfId="25183"/>
    <cellStyle name="Ввод  6 3 3 2 2 2" xfId="25184"/>
    <cellStyle name="Ввод  6 3 3 2 3" xfId="25185"/>
    <cellStyle name="Ввод  6 3 3 3" xfId="25186"/>
    <cellStyle name="Ввод  6 3 3 3 2" xfId="25187"/>
    <cellStyle name="Ввод  6 3 3 4" xfId="25188"/>
    <cellStyle name="Ввод  6 3 4" xfId="25189"/>
    <cellStyle name="Ввод  6 3 4 2" xfId="25190"/>
    <cellStyle name="Ввод  6 3 4 2 2" xfId="25191"/>
    <cellStyle name="Ввод  6 3 4 2 2 2" xfId="25192"/>
    <cellStyle name="Ввод  6 3 4 2 3" xfId="25193"/>
    <cellStyle name="Ввод  6 3 4 3" xfId="25194"/>
    <cellStyle name="Ввод  6 3 4 3 2" xfId="25195"/>
    <cellStyle name="Ввод  6 3 4 4" xfId="25196"/>
    <cellStyle name="Ввод  6 3 5" xfId="25197"/>
    <cellStyle name="Ввод  6 3 5 2" xfId="25198"/>
    <cellStyle name="Ввод  6 3 5 2 2" xfId="25199"/>
    <cellStyle name="Ввод  6 3 5 2 2 2" xfId="25200"/>
    <cellStyle name="Ввод  6 3 5 2 3" xfId="25201"/>
    <cellStyle name="Ввод  6 3 5 3" xfId="25202"/>
    <cellStyle name="Ввод  6 3 5 3 2" xfId="25203"/>
    <cellStyle name="Ввод  6 3 5 4" xfId="25204"/>
    <cellStyle name="Ввод  6 3 6" xfId="25205"/>
    <cellStyle name="Ввод  6 3 6 2" xfId="25206"/>
    <cellStyle name="Ввод  6 3 6 2 2" xfId="25207"/>
    <cellStyle name="Ввод  6 3 6 3" xfId="25208"/>
    <cellStyle name="Ввод  6 3 7" xfId="25209"/>
    <cellStyle name="Ввод  6 3 7 2" xfId="25210"/>
    <cellStyle name="Ввод  6 3 8" xfId="25211"/>
    <cellStyle name="Ввод  6 4" xfId="25212"/>
    <cellStyle name="Ввод  6 4 2" xfId="25213"/>
    <cellStyle name="Ввод  6 4 2 2" xfId="25214"/>
    <cellStyle name="Ввод  6 4 2 2 2" xfId="25215"/>
    <cellStyle name="Ввод  6 4 2 2 2 2" xfId="25216"/>
    <cellStyle name="Ввод  6 4 2 2 3" xfId="25217"/>
    <cellStyle name="Ввод  6 4 2 3" xfId="25218"/>
    <cellStyle name="Ввод  6 4 2 3 2" xfId="25219"/>
    <cellStyle name="Ввод  6 4 2 4" xfId="25220"/>
    <cellStyle name="Ввод  6 4 3" xfId="25221"/>
    <cellStyle name="Ввод  6 4 3 2" xfId="25222"/>
    <cellStyle name="Ввод  6 4 3 2 2" xfId="25223"/>
    <cellStyle name="Ввод  6 4 3 2 2 2" xfId="25224"/>
    <cellStyle name="Ввод  6 4 3 2 3" xfId="25225"/>
    <cellStyle name="Ввод  6 4 3 3" xfId="25226"/>
    <cellStyle name="Ввод  6 4 3 3 2" xfId="25227"/>
    <cellStyle name="Ввод  6 4 3 4" xfId="25228"/>
    <cellStyle name="Ввод  6 4 4" xfId="25229"/>
    <cellStyle name="Ввод  6 4 4 2" xfId="25230"/>
    <cellStyle name="Ввод  6 4 4 2 2" xfId="25231"/>
    <cellStyle name="Ввод  6 4 4 2 2 2" xfId="25232"/>
    <cellStyle name="Ввод  6 4 4 2 3" xfId="25233"/>
    <cellStyle name="Ввод  6 4 4 3" xfId="25234"/>
    <cellStyle name="Ввод  6 4 4 3 2" xfId="25235"/>
    <cellStyle name="Ввод  6 4 4 4" xfId="25236"/>
    <cellStyle name="Ввод  6 4 5" xfId="25237"/>
    <cellStyle name="Ввод  6 4 5 2" xfId="25238"/>
    <cellStyle name="Ввод  6 4 5 2 2" xfId="25239"/>
    <cellStyle name="Ввод  6 4 5 2 2 2" xfId="25240"/>
    <cellStyle name="Ввод  6 4 5 2 3" xfId="25241"/>
    <cellStyle name="Ввод  6 4 5 3" xfId="25242"/>
    <cellStyle name="Ввод  6 4 5 3 2" xfId="25243"/>
    <cellStyle name="Ввод  6 4 5 4" xfId="25244"/>
    <cellStyle name="Ввод  6 4 6" xfId="25245"/>
    <cellStyle name="Ввод  6 4 6 2" xfId="25246"/>
    <cellStyle name="Ввод  6 4 6 2 2" xfId="25247"/>
    <cellStyle name="Ввод  6 4 6 3" xfId="25248"/>
    <cellStyle name="Ввод  6 4 7" xfId="25249"/>
    <cellStyle name="Ввод  6 4 7 2" xfId="25250"/>
    <cellStyle name="Ввод  6 4 8" xfId="25251"/>
    <cellStyle name="Ввод  6 5" xfId="25252"/>
    <cellStyle name="Ввод  6 5 2" xfId="25253"/>
    <cellStyle name="Ввод  6 5 2 2" xfId="25254"/>
    <cellStyle name="Ввод  6 5 2 2 2" xfId="25255"/>
    <cellStyle name="Ввод  6 5 2 2 2 2" xfId="25256"/>
    <cellStyle name="Ввод  6 5 2 2 3" xfId="25257"/>
    <cellStyle name="Ввод  6 5 2 3" xfId="25258"/>
    <cellStyle name="Ввод  6 5 2 3 2" xfId="25259"/>
    <cellStyle name="Ввод  6 5 2 4" xfId="25260"/>
    <cellStyle name="Ввод  6 5 3" xfId="25261"/>
    <cellStyle name="Ввод  6 5 3 2" xfId="25262"/>
    <cellStyle name="Ввод  6 5 3 2 2" xfId="25263"/>
    <cellStyle name="Ввод  6 5 3 2 2 2" xfId="25264"/>
    <cellStyle name="Ввод  6 5 3 2 3" xfId="25265"/>
    <cellStyle name="Ввод  6 5 3 3" xfId="25266"/>
    <cellStyle name="Ввод  6 5 3 3 2" xfId="25267"/>
    <cellStyle name="Ввод  6 5 3 4" xfId="25268"/>
    <cellStyle name="Ввод  6 5 4" xfId="25269"/>
    <cellStyle name="Ввод  6 5 4 2" xfId="25270"/>
    <cellStyle name="Ввод  6 5 4 2 2" xfId="25271"/>
    <cellStyle name="Ввод  6 5 4 2 2 2" xfId="25272"/>
    <cellStyle name="Ввод  6 5 4 2 3" xfId="25273"/>
    <cellStyle name="Ввод  6 5 4 3" xfId="25274"/>
    <cellStyle name="Ввод  6 5 4 3 2" xfId="25275"/>
    <cellStyle name="Ввод  6 5 4 4" xfId="25276"/>
    <cellStyle name="Ввод  6 5 5" xfId="25277"/>
    <cellStyle name="Ввод  6 5 5 2" xfId="25278"/>
    <cellStyle name="Ввод  6 5 5 2 2" xfId="25279"/>
    <cellStyle name="Ввод  6 5 5 2 2 2" xfId="25280"/>
    <cellStyle name="Ввод  6 5 5 2 3" xfId="25281"/>
    <cellStyle name="Ввод  6 5 5 3" xfId="25282"/>
    <cellStyle name="Ввод  6 5 5 3 2" xfId="25283"/>
    <cellStyle name="Ввод  6 5 5 4" xfId="25284"/>
    <cellStyle name="Ввод  6 5 6" xfId="25285"/>
    <cellStyle name="Ввод  6 5 6 2" xfId="25286"/>
    <cellStyle name="Ввод  6 5 6 2 2" xfId="25287"/>
    <cellStyle name="Ввод  6 5 6 3" xfId="25288"/>
    <cellStyle name="Ввод  6 5 7" xfId="25289"/>
    <cellStyle name="Ввод  6 5 7 2" xfId="25290"/>
    <cellStyle name="Ввод  6 5 8" xfId="25291"/>
    <cellStyle name="Ввод  6 6" xfId="25292"/>
    <cellStyle name="Ввод  6 6 2" xfId="25293"/>
    <cellStyle name="Ввод  6 6 2 2" xfId="25294"/>
    <cellStyle name="Ввод  6 6 2 2 2" xfId="25295"/>
    <cellStyle name="Ввод  6 6 2 3" xfId="25296"/>
    <cellStyle name="Ввод  6 6 3" xfId="25297"/>
    <cellStyle name="Ввод  6 6 3 2" xfId="25298"/>
    <cellStyle name="Ввод  6 6 4" xfId="25299"/>
    <cellStyle name="Ввод  6 7" xfId="25300"/>
    <cellStyle name="Ввод  6 7 2" xfId="25301"/>
    <cellStyle name="Ввод  6 7 2 2" xfId="25302"/>
    <cellStyle name="Ввод  6 7 2 2 2" xfId="25303"/>
    <cellStyle name="Ввод  6 7 2 3" xfId="25304"/>
    <cellStyle name="Ввод  6 7 3" xfId="25305"/>
    <cellStyle name="Ввод  6 7 3 2" xfId="25306"/>
    <cellStyle name="Ввод  6 7 4" xfId="25307"/>
    <cellStyle name="Ввод  6 8" xfId="25308"/>
    <cellStyle name="Ввод  6 8 2" xfId="25309"/>
    <cellStyle name="Ввод  6 8 2 2" xfId="25310"/>
    <cellStyle name="Ввод  6 8 2 2 2" xfId="25311"/>
    <cellStyle name="Ввод  6 8 2 3" xfId="25312"/>
    <cellStyle name="Ввод  6 8 3" xfId="25313"/>
    <cellStyle name="Ввод  6 8 3 2" xfId="25314"/>
    <cellStyle name="Ввод  6 8 4" xfId="25315"/>
    <cellStyle name="Ввод  6 9" xfId="25316"/>
    <cellStyle name="Ввод  6 9 2" xfId="25317"/>
    <cellStyle name="Ввод  6 9 2 2" xfId="25318"/>
    <cellStyle name="Ввод  6 9 2 2 2" xfId="25319"/>
    <cellStyle name="Ввод  6 9 2 3" xfId="25320"/>
    <cellStyle name="Ввод  6 9 3" xfId="25321"/>
    <cellStyle name="Ввод  6 9 3 2" xfId="25322"/>
    <cellStyle name="Ввод  6 9 4" xfId="25323"/>
    <cellStyle name="Ввод  7" xfId="25324"/>
    <cellStyle name="Ввод  7 2" xfId="25325"/>
    <cellStyle name="Ввод  7 2 2" xfId="25326"/>
    <cellStyle name="Ввод  7 2 2 2" xfId="25327"/>
    <cellStyle name="Ввод  7 2 2 2 2" xfId="25328"/>
    <cellStyle name="Ввод  7 2 2 3" xfId="25329"/>
    <cellStyle name="Ввод  7 2 3" xfId="25330"/>
    <cellStyle name="Ввод  7 2 3 2" xfId="25331"/>
    <cellStyle name="Ввод  7 2 4" xfId="25332"/>
    <cellStyle name="Ввод  7 3" xfId="25333"/>
    <cellStyle name="Ввод  7 3 2" xfId="25334"/>
    <cellStyle name="Ввод  7 3 2 2" xfId="25335"/>
    <cellStyle name="Ввод  7 3 2 2 2" xfId="25336"/>
    <cellStyle name="Ввод  7 3 2 3" xfId="25337"/>
    <cellStyle name="Ввод  7 3 3" xfId="25338"/>
    <cellStyle name="Ввод  7 3 3 2" xfId="25339"/>
    <cellStyle name="Ввод  7 3 4" xfId="25340"/>
    <cellStyle name="Ввод  7 4" xfId="25341"/>
    <cellStyle name="Ввод  7 4 2" xfId="25342"/>
    <cellStyle name="Ввод  7 4 2 2" xfId="25343"/>
    <cellStyle name="Ввод  7 4 2 2 2" xfId="25344"/>
    <cellStyle name="Ввод  7 4 2 3" xfId="25345"/>
    <cellStyle name="Ввод  7 4 3" xfId="25346"/>
    <cellStyle name="Ввод  7 4 3 2" xfId="25347"/>
    <cellStyle name="Ввод  7 4 4" xfId="25348"/>
    <cellStyle name="Ввод  7 5" xfId="25349"/>
    <cellStyle name="Ввод  7 5 2" xfId="25350"/>
    <cellStyle name="Ввод  7 5 2 2" xfId="25351"/>
    <cellStyle name="Ввод  7 5 2 2 2" xfId="25352"/>
    <cellStyle name="Ввод  7 5 2 3" xfId="25353"/>
    <cellStyle name="Ввод  7 5 3" xfId="25354"/>
    <cellStyle name="Ввод  7 5 3 2" xfId="25355"/>
    <cellStyle name="Ввод  7 5 4" xfId="25356"/>
    <cellStyle name="Ввод  7 6" xfId="25357"/>
    <cellStyle name="Ввод  7 6 2" xfId="25358"/>
    <cellStyle name="Ввод  7 6 2 2" xfId="25359"/>
    <cellStyle name="Ввод  7 6 3" xfId="25360"/>
    <cellStyle name="Ввод  7 7" xfId="25361"/>
    <cellStyle name="Ввод  7 7 2" xfId="25362"/>
    <cellStyle name="Ввод  7 8" xfId="25363"/>
    <cellStyle name="Ввод  8" xfId="25364"/>
    <cellStyle name="Ввод  9" xfId="25365"/>
    <cellStyle name="Второй" xfId="25366"/>
    <cellStyle name="Вывод 2" xfId="25367"/>
    <cellStyle name="Вывод 2 10" xfId="25368"/>
    <cellStyle name="Вывод 2 10 2" xfId="25369"/>
    <cellStyle name="Вывод 2 11" xfId="25370"/>
    <cellStyle name="Вывод 2 2" xfId="25371"/>
    <cellStyle name="Вывод 2 2 2" xfId="25372"/>
    <cellStyle name="Вывод 2 2 2 2" xfId="25373"/>
    <cellStyle name="Вывод 2 2 2 2 2" xfId="25374"/>
    <cellStyle name="Вывод 2 2 2 2 2 2" xfId="25375"/>
    <cellStyle name="Вывод 2 2 2 2 3" xfId="25376"/>
    <cellStyle name="Вывод 2 2 2 3" xfId="25377"/>
    <cellStyle name="Вывод 2 2 2 3 2" xfId="25378"/>
    <cellStyle name="Вывод 2 2 2 3 2 2" xfId="25379"/>
    <cellStyle name="Вывод 2 2 2 3 3" xfId="25380"/>
    <cellStyle name="Вывод 2 2 2 4" xfId="25381"/>
    <cellStyle name="Вывод 2 2 2 4 2" xfId="25382"/>
    <cellStyle name="Вывод 2 2 2 4 2 2" xfId="25383"/>
    <cellStyle name="Вывод 2 2 2 4 3" xfId="25384"/>
    <cellStyle name="Вывод 2 2 2 5" xfId="25385"/>
    <cellStyle name="Вывод 2 2 2 5 2" xfId="25386"/>
    <cellStyle name="Вывод 2 2 2 6" xfId="25387"/>
    <cellStyle name="Вывод 2 2 3" xfId="25388"/>
    <cellStyle name="Вывод 2 2 3 2" xfId="25389"/>
    <cellStyle name="Вывод 2 2 3 2 2" xfId="25390"/>
    <cellStyle name="Вывод 2 2 3 2 2 2" xfId="25391"/>
    <cellStyle name="Вывод 2 2 3 2 3" xfId="25392"/>
    <cellStyle name="Вывод 2 2 3 3" xfId="25393"/>
    <cellStyle name="Вывод 2 2 3 3 2" xfId="25394"/>
    <cellStyle name="Вывод 2 2 3 3 2 2" xfId="25395"/>
    <cellStyle name="Вывод 2 2 3 3 3" xfId="25396"/>
    <cellStyle name="Вывод 2 2 3 4" xfId="25397"/>
    <cellStyle name="Вывод 2 2 3 4 2" xfId="25398"/>
    <cellStyle name="Вывод 2 2 3 5" xfId="25399"/>
    <cellStyle name="Вывод 2 2 4" xfId="25400"/>
    <cellStyle name="Вывод 2 2 4 2" xfId="25401"/>
    <cellStyle name="Вывод 2 2 4 2 2" xfId="25402"/>
    <cellStyle name="Вывод 2 2 4 2 2 2" xfId="25403"/>
    <cellStyle name="Вывод 2 2 4 2 3" xfId="25404"/>
    <cellStyle name="Вывод 2 2 4 3" xfId="25405"/>
    <cellStyle name="Вывод 2 2 4 3 2" xfId="25406"/>
    <cellStyle name="Вывод 2 2 4 4" xfId="25407"/>
    <cellStyle name="Вывод 2 2 5" xfId="25408"/>
    <cellStyle name="Вывод 2 2 5 2" xfId="25409"/>
    <cellStyle name="Вывод 2 2 5 2 2" xfId="25410"/>
    <cellStyle name="Вывод 2 2 5 2 2 2" xfId="25411"/>
    <cellStyle name="Вывод 2 2 5 2 3" xfId="25412"/>
    <cellStyle name="Вывод 2 2 5 3" xfId="25413"/>
    <cellStyle name="Вывод 2 2 5 3 2" xfId="25414"/>
    <cellStyle name="Вывод 2 2 5 4" xfId="25415"/>
    <cellStyle name="Вывод 2 2 6" xfId="25416"/>
    <cellStyle name="Вывод 2 2 6 2" xfId="25417"/>
    <cellStyle name="Вывод 2 2 6 2 2" xfId="25418"/>
    <cellStyle name="Вывод 2 2 6 3" xfId="25419"/>
    <cellStyle name="Вывод 2 2 7" xfId="25420"/>
    <cellStyle name="Вывод 2 2 7 2" xfId="25421"/>
    <cellStyle name="Вывод 2 2 8" xfId="25422"/>
    <cellStyle name="Вывод 2 2_МАРТ" xfId="25423"/>
    <cellStyle name="Вывод 2 3" xfId="25424"/>
    <cellStyle name="Вывод 2 3 2" xfId="25425"/>
    <cellStyle name="Вывод 2 3 2 2" xfId="25426"/>
    <cellStyle name="Вывод 2 3 2 2 2" xfId="25427"/>
    <cellStyle name="Вывод 2 3 2 2 2 2" xfId="25428"/>
    <cellStyle name="Вывод 2 3 2 2 3" xfId="25429"/>
    <cellStyle name="Вывод 2 3 2 3" xfId="25430"/>
    <cellStyle name="Вывод 2 3 2 3 2" xfId="25431"/>
    <cellStyle name="Вывод 2 3 2 3 2 2" xfId="25432"/>
    <cellStyle name="Вывод 2 3 2 3 3" xfId="25433"/>
    <cellStyle name="Вывод 2 3 2 4" xfId="25434"/>
    <cellStyle name="Вывод 2 3 2 4 2" xfId="25435"/>
    <cellStyle name="Вывод 2 3 2 4 2 2" xfId="25436"/>
    <cellStyle name="Вывод 2 3 2 4 3" xfId="25437"/>
    <cellStyle name="Вывод 2 3 2 5" xfId="25438"/>
    <cellStyle name="Вывод 2 3 2 5 2" xfId="25439"/>
    <cellStyle name="Вывод 2 3 2 5 2 2" xfId="25440"/>
    <cellStyle name="Вывод 2 3 2 5 3" xfId="25441"/>
    <cellStyle name="Вывод 2 3 2 6" xfId="25442"/>
    <cellStyle name="Вывод 2 3 2 6 2" xfId="25443"/>
    <cellStyle name="Вывод 2 3 2 7" xfId="25444"/>
    <cellStyle name="Вывод 2 3 3" xfId="25445"/>
    <cellStyle name="Вывод 2 3 3 2" xfId="25446"/>
    <cellStyle name="Вывод 2 3 3 2 2" xfId="25447"/>
    <cellStyle name="Вывод 2 3 3 2 2 2" xfId="25448"/>
    <cellStyle name="Вывод 2 3 3 2 3" xfId="25449"/>
    <cellStyle name="Вывод 2 3 3 3" xfId="25450"/>
    <cellStyle name="Вывод 2 3 3 3 2" xfId="25451"/>
    <cellStyle name="Вывод 2 3 3 3 2 2" xfId="25452"/>
    <cellStyle name="Вывод 2 3 3 3 3" xfId="25453"/>
    <cellStyle name="Вывод 2 3 3 4" xfId="25454"/>
    <cellStyle name="Вывод 2 3 3 4 2" xfId="25455"/>
    <cellStyle name="Вывод 2 3 3 5" xfId="25456"/>
    <cellStyle name="Вывод 2 3 4" xfId="25457"/>
    <cellStyle name="Вывод 2 3 4 2" xfId="25458"/>
    <cellStyle name="Вывод 2 3 4 2 2" xfId="25459"/>
    <cellStyle name="Вывод 2 3 4 2 2 2" xfId="25460"/>
    <cellStyle name="Вывод 2 3 4 2 3" xfId="25461"/>
    <cellStyle name="Вывод 2 3 4 3" xfId="25462"/>
    <cellStyle name="Вывод 2 3 4 3 2" xfId="25463"/>
    <cellStyle name="Вывод 2 3 4 4" xfId="25464"/>
    <cellStyle name="Вывод 2 3 5" xfId="25465"/>
    <cellStyle name="Вывод 2 3 5 2" xfId="25466"/>
    <cellStyle name="Вывод 2 3 5 2 2" xfId="25467"/>
    <cellStyle name="Вывод 2 3 5 2 2 2" xfId="25468"/>
    <cellStyle name="Вывод 2 3 5 2 3" xfId="25469"/>
    <cellStyle name="Вывод 2 3 5 3" xfId="25470"/>
    <cellStyle name="Вывод 2 3 5 3 2" xfId="25471"/>
    <cellStyle name="Вывод 2 3 5 4" xfId="25472"/>
    <cellStyle name="Вывод 2 3 6" xfId="25473"/>
    <cellStyle name="Вывод 2 3 6 2" xfId="25474"/>
    <cellStyle name="Вывод 2 3 6 2 2" xfId="25475"/>
    <cellStyle name="Вывод 2 3 6 3" xfId="25476"/>
    <cellStyle name="Вывод 2 3 7" xfId="25477"/>
    <cellStyle name="Вывод 2 3 7 2" xfId="25478"/>
    <cellStyle name="Вывод 2 3 7 2 2" xfId="25479"/>
    <cellStyle name="Вывод 2 3 7 3" xfId="25480"/>
    <cellStyle name="Вывод 2 3 8" xfId="25481"/>
    <cellStyle name="Вывод 2 3 8 2" xfId="25482"/>
    <cellStyle name="Вывод 2 3 9" xfId="25483"/>
    <cellStyle name="Вывод 2 3_МАРТ" xfId="25484"/>
    <cellStyle name="Вывод 2 4" xfId="25485"/>
    <cellStyle name="Вывод 2 4 2" xfId="25486"/>
    <cellStyle name="Вывод 2 4 2 2" xfId="25487"/>
    <cellStyle name="Вывод 2 4 2 2 2" xfId="25488"/>
    <cellStyle name="Вывод 2 4 2 2 2 2" xfId="25489"/>
    <cellStyle name="Вывод 2 4 2 2 2 2 2" xfId="25490"/>
    <cellStyle name="Вывод 2 4 2 2 2 3" xfId="25491"/>
    <cellStyle name="Вывод 2 4 2 2 3" xfId="25492"/>
    <cellStyle name="Вывод 2 4 2 2 3 2" xfId="25493"/>
    <cellStyle name="Вывод 2 4 2 2 3 2 2" xfId="25494"/>
    <cellStyle name="Вывод 2 4 2 2 3 3" xfId="25495"/>
    <cellStyle name="Вывод 2 4 2 2 4" xfId="25496"/>
    <cellStyle name="Вывод 2 4 2 2 4 2" xfId="25497"/>
    <cellStyle name="Вывод 2 4 2 2 5" xfId="25498"/>
    <cellStyle name="Вывод 2 4 2 3" xfId="25499"/>
    <cellStyle name="Вывод 2 4 2 3 2" xfId="25500"/>
    <cellStyle name="Вывод 2 4 2 3 2 2" xfId="25501"/>
    <cellStyle name="Вывод 2 4 2 3 3" xfId="25502"/>
    <cellStyle name="Вывод 2 4 2 4" xfId="25503"/>
    <cellStyle name="Вывод 2 4 2 4 2" xfId="25504"/>
    <cellStyle name="Вывод 2 4 2 4 2 2" xfId="25505"/>
    <cellStyle name="Вывод 2 4 2 4 3" xfId="25506"/>
    <cellStyle name="Вывод 2 4 2 5" xfId="25507"/>
    <cellStyle name="Вывод 2 4 2 5 2" xfId="25508"/>
    <cellStyle name="Вывод 2 4 2 5 2 2" xfId="25509"/>
    <cellStyle name="Вывод 2 4 2 5 3" xfId="25510"/>
    <cellStyle name="Вывод 2 4 2 6" xfId="25511"/>
    <cellStyle name="Вывод 2 4 2 6 2" xfId="25512"/>
    <cellStyle name="Вывод 2 4 2 7" xfId="25513"/>
    <cellStyle name="Вывод 2 4 3" xfId="25514"/>
    <cellStyle name="Вывод 2 4 3 2" xfId="25515"/>
    <cellStyle name="Вывод 2 4 3 2 2" xfId="25516"/>
    <cellStyle name="Вывод 2 4 3 2 2 2" xfId="25517"/>
    <cellStyle name="Вывод 2 4 3 2 3" xfId="25518"/>
    <cellStyle name="Вывод 2 4 3 3" xfId="25519"/>
    <cellStyle name="Вывод 2 4 3 3 2" xfId="25520"/>
    <cellStyle name="Вывод 2 4 3 3 2 2" xfId="25521"/>
    <cellStyle name="Вывод 2 4 3 3 3" xfId="25522"/>
    <cellStyle name="Вывод 2 4 3 4" xfId="25523"/>
    <cellStyle name="Вывод 2 4 3 4 2" xfId="25524"/>
    <cellStyle name="Вывод 2 4 3 4 2 2" xfId="25525"/>
    <cellStyle name="Вывод 2 4 3 4 3" xfId="25526"/>
    <cellStyle name="Вывод 2 4 3 5" xfId="25527"/>
    <cellStyle name="Вывод 2 4 3 5 2" xfId="25528"/>
    <cellStyle name="Вывод 2 4 3 5 2 2" xfId="25529"/>
    <cellStyle name="Вывод 2 4 3 5 3" xfId="25530"/>
    <cellStyle name="Вывод 2 4 3 6" xfId="25531"/>
    <cellStyle name="Вывод 2 4 3 6 2" xfId="25532"/>
    <cellStyle name="Вывод 2 4 3 7" xfId="25533"/>
    <cellStyle name="Вывод 2 4 4" xfId="25534"/>
    <cellStyle name="Вывод 2 4 4 2" xfId="25535"/>
    <cellStyle name="Вывод 2 4 4 2 2" xfId="25536"/>
    <cellStyle name="Вывод 2 4 4 2 2 2" xfId="25537"/>
    <cellStyle name="Вывод 2 4 4 2 3" xfId="25538"/>
    <cellStyle name="Вывод 2 4 4 3" xfId="25539"/>
    <cellStyle name="Вывод 2 4 4 3 2" xfId="25540"/>
    <cellStyle name="Вывод 2 4 4 3 2 2" xfId="25541"/>
    <cellStyle name="Вывод 2 4 4 3 3" xfId="25542"/>
    <cellStyle name="Вывод 2 4 4 4" xfId="25543"/>
    <cellStyle name="Вывод 2 4 4 4 2" xfId="25544"/>
    <cellStyle name="Вывод 2 4 4 5" xfId="25545"/>
    <cellStyle name="Вывод 2 4 5" xfId="25546"/>
    <cellStyle name="Вывод 2 4 5 2" xfId="25547"/>
    <cellStyle name="Вывод 2 4 5 2 2" xfId="25548"/>
    <cellStyle name="Вывод 2 4 5 2 2 2" xfId="25549"/>
    <cellStyle name="Вывод 2 4 5 2 3" xfId="25550"/>
    <cellStyle name="Вывод 2 4 5 3" xfId="25551"/>
    <cellStyle name="Вывод 2 4 5 3 2" xfId="25552"/>
    <cellStyle name="Вывод 2 4 5 4" xfId="25553"/>
    <cellStyle name="Вывод 2 4 6" xfId="25554"/>
    <cellStyle name="Вывод 2 4 6 2" xfId="25555"/>
    <cellStyle name="Вывод 2 4 6 2 2" xfId="25556"/>
    <cellStyle name="Вывод 2 4 6 3" xfId="25557"/>
    <cellStyle name="Вывод 2 4 7" xfId="25558"/>
    <cellStyle name="Вывод 2 4 7 2" xfId="25559"/>
    <cellStyle name="Вывод 2 4 7 2 2" xfId="25560"/>
    <cellStyle name="Вывод 2 4 7 3" xfId="25561"/>
    <cellStyle name="Вывод 2 4 8" xfId="25562"/>
    <cellStyle name="Вывод 2 4 8 2" xfId="25563"/>
    <cellStyle name="Вывод 2 4 9" xfId="25564"/>
    <cellStyle name="Вывод 2 5" xfId="25565"/>
    <cellStyle name="Вывод 2 5 2" xfId="25566"/>
    <cellStyle name="Вывод 2 5 2 2" xfId="25567"/>
    <cellStyle name="Вывод 2 5 2 2 2" xfId="25568"/>
    <cellStyle name="Вывод 2 5 2 3" xfId="25569"/>
    <cellStyle name="Вывод 2 5 3" xfId="25570"/>
    <cellStyle name="Вывод 2 5 3 2" xfId="25571"/>
    <cellStyle name="Вывод 2 5 3 2 2" xfId="25572"/>
    <cellStyle name="Вывод 2 5 3 3" xfId="25573"/>
    <cellStyle name="Вывод 2 5 4" xfId="25574"/>
    <cellStyle name="Вывод 2 5 4 2" xfId="25575"/>
    <cellStyle name="Вывод 2 5 4 2 2" xfId="25576"/>
    <cellStyle name="Вывод 2 5 4 3" xfId="25577"/>
    <cellStyle name="Вывод 2 5 5" xfId="25578"/>
    <cellStyle name="Вывод 2 5 5 2" xfId="25579"/>
    <cellStyle name="Вывод 2 5 5 2 2" xfId="25580"/>
    <cellStyle name="Вывод 2 5 5 3" xfId="25581"/>
    <cellStyle name="Вывод 2 5 6" xfId="25582"/>
    <cellStyle name="Вывод 2 5 6 2" xfId="25583"/>
    <cellStyle name="Вывод 2 5 7" xfId="25584"/>
    <cellStyle name="Вывод 2 6" xfId="25585"/>
    <cellStyle name="Вывод 2 6 2" xfId="25586"/>
    <cellStyle name="Вывод 2 6 2 2" xfId="25587"/>
    <cellStyle name="Вывод 2 6 2 2 2" xfId="25588"/>
    <cellStyle name="Вывод 2 6 2 3" xfId="25589"/>
    <cellStyle name="Вывод 2 6 3" xfId="25590"/>
    <cellStyle name="Вывод 2 6 3 2" xfId="25591"/>
    <cellStyle name="Вывод 2 6 3 2 2" xfId="25592"/>
    <cellStyle name="Вывод 2 6 3 3" xfId="25593"/>
    <cellStyle name="Вывод 2 6 4" xfId="25594"/>
    <cellStyle name="Вывод 2 6 4 2" xfId="25595"/>
    <cellStyle name="Вывод 2 6 4 2 2" xfId="25596"/>
    <cellStyle name="Вывод 2 6 4 3" xfId="25597"/>
    <cellStyle name="Вывод 2 6 5" xfId="25598"/>
    <cellStyle name="Вывод 2 6 5 2" xfId="25599"/>
    <cellStyle name="Вывод 2 6 5 2 2" xfId="25600"/>
    <cellStyle name="Вывод 2 6 5 3" xfId="25601"/>
    <cellStyle name="Вывод 2 6 6" xfId="25602"/>
    <cellStyle name="Вывод 2 6 6 2" xfId="25603"/>
    <cellStyle name="Вывод 2 6 7" xfId="25604"/>
    <cellStyle name="Вывод 2 7" xfId="25605"/>
    <cellStyle name="Вывод 2 7 2" xfId="25606"/>
    <cellStyle name="Вывод 2 7 2 2" xfId="25607"/>
    <cellStyle name="Вывод 2 7 2 2 2" xfId="25608"/>
    <cellStyle name="Вывод 2 7 2 3" xfId="25609"/>
    <cellStyle name="Вывод 2 7 3" xfId="25610"/>
    <cellStyle name="Вывод 2 7 3 2" xfId="25611"/>
    <cellStyle name="Вывод 2 7 3 2 2" xfId="25612"/>
    <cellStyle name="Вывод 2 7 3 3" xfId="25613"/>
    <cellStyle name="Вывод 2 7 4" xfId="25614"/>
    <cellStyle name="Вывод 2 7 4 2" xfId="25615"/>
    <cellStyle name="Вывод 2 7 5" xfId="25616"/>
    <cellStyle name="Вывод 2 8" xfId="25617"/>
    <cellStyle name="Вывод 2 8 2" xfId="25618"/>
    <cellStyle name="Вывод 2 8 2 2" xfId="25619"/>
    <cellStyle name="Вывод 2 8 2 2 2" xfId="25620"/>
    <cellStyle name="Вывод 2 8 2 3" xfId="25621"/>
    <cellStyle name="Вывод 2 8 3" xfId="25622"/>
    <cellStyle name="Вывод 2 8 3 2" xfId="25623"/>
    <cellStyle name="Вывод 2 8 3 2 2" xfId="25624"/>
    <cellStyle name="Вывод 2 8 3 3" xfId="25625"/>
    <cellStyle name="Вывод 2 8 4" xfId="25626"/>
    <cellStyle name="Вывод 2 8 4 2" xfId="25627"/>
    <cellStyle name="Вывод 2 8 5" xfId="25628"/>
    <cellStyle name="Вывод 2 9" xfId="25629"/>
    <cellStyle name="Вывод 2 9 2" xfId="25630"/>
    <cellStyle name="Вывод 2 9 2 2" xfId="25631"/>
    <cellStyle name="Вывод 2 9 3" xfId="25632"/>
    <cellStyle name="Вывод 2_ДопФормыГодОтчет2013" xfId="25633"/>
    <cellStyle name="Вывод 3" xfId="25634"/>
    <cellStyle name="Вывод 3 10" xfId="25635"/>
    <cellStyle name="Вывод 3 10 2" xfId="25636"/>
    <cellStyle name="Вывод 3 10 2 2" xfId="25637"/>
    <cellStyle name="Вывод 3 10 2 2 2" xfId="25638"/>
    <cellStyle name="Вывод 3 10 2 3" xfId="25639"/>
    <cellStyle name="Вывод 3 10 3" xfId="25640"/>
    <cellStyle name="Вывод 3 10 3 2" xfId="25641"/>
    <cellStyle name="Вывод 3 10 4" xfId="25642"/>
    <cellStyle name="Вывод 3 11" xfId="25643"/>
    <cellStyle name="Вывод 3 11 2" xfId="25644"/>
    <cellStyle name="Вывод 3 11 2 2" xfId="25645"/>
    <cellStyle name="Вывод 3 11 2 2 2" xfId="25646"/>
    <cellStyle name="Вывод 3 11 2 3" xfId="25647"/>
    <cellStyle name="Вывод 3 11 3" xfId="25648"/>
    <cellStyle name="Вывод 3 11 3 2" xfId="25649"/>
    <cellStyle name="Вывод 3 11 4" xfId="25650"/>
    <cellStyle name="Вывод 3 12" xfId="25651"/>
    <cellStyle name="Вывод 3 12 2" xfId="25652"/>
    <cellStyle name="Вывод 3 12 2 2" xfId="25653"/>
    <cellStyle name="Вывод 3 12 2 2 2" xfId="25654"/>
    <cellStyle name="Вывод 3 12 2 3" xfId="25655"/>
    <cellStyle name="Вывод 3 12 3" xfId="25656"/>
    <cellStyle name="Вывод 3 12 3 2" xfId="25657"/>
    <cellStyle name="Вывод 3 12 4" xfId="25658"/>
    <cellStyle name="Вывод 3 13" xfId="25659"/>
    <cellStyle name="Вывод 3 13 2" xfId="25660"/>
    <cellStyle name="Вывод 3 13 2 2" xfId="25661"/>
    <cellStyle name="Вывод 3 13 3" xfId="25662"/>
    <cellStyle name="Вывод 3 14" xfId="25663"/>
    <cellStyle name="Вывод 3 14 2" xfId="25664"/>
    <cellStyle name="Вывод 3 15" xfId="25665"/>
    <cellStyle name="Вывод 3 2" xfId="25666"/>
    <cellStyle name="Вывод 3 2 2" xfId="25667"/>
    <cellStyle name="Вывод 3 2 2 2" xfId="25668"/>
    <cellStyle name="Вывод 3 2 2 2 2" xfId="25669"/>
    <cellStyle name="Вывод 3 2 2 2 2 2" xfId="25670"/>
    <cellStyle name="Вывод 3 2 2 2 3" xfId="25671"/>
    <cellStyle name="Вывод 3 2 2 3" xfId="25672"/>
    <cellStyle name="Вывод 3 2 2 3 2" xfId="25673"/>
    <cellStyle name="Вывод 3 2 2 4" xfId="25674"/>
    <cellStyle name="Вывод 3 2 3" xfId="25675"/>
    <cellStyle name="Вывод 3 2 3 2" xfId="25676"/>
    <cellStyle name="Вывод 3 2 3 2 2" xfId="25677"/>
    <cellStyle name="Вывод 3 2 3 2 2 2" xfId="25678"/>
    <cellStyle name="Вывод 3 2 3 2 3" xfId="25679"/>
    <cellStyle name="Вывод 3 2 3 3" xfId="25680"/>
    <cellStyle name="Вывод 3 2 3 3 2" xfId="25681"/>
    <cellStyle name="Вывод 3 2 3 4" xfId="25682"/>
    <cellStyle name="Вывод 3 2 4" xfId="25683"/>
    <cellStyle name="Вывод 3 2 4 2" xfId="25684"/>
    <cellStyle name="Вывод 3 2 4 2 2" xfId="25685"/>
    <cellStyle name="Вывод 3 2 4 2 2 2" xfId="25686"/>
    <cellStyle name="Вывод 3 2 4 2 3" xfId="25687"/>
    <cellStyle name="Вывод 3 2 4 3" xfId="25688"/>
    <cellStyle name="Вывод 3 2 4 3 2" xfId="25689"/>
    <cellStyle name="Вывод 3 2 4 4" xfId="25690"/>
    <cellStyle name="Вывод 3 2 5" xfId="25691"/>
    <cellStyle name="Вывод 3 2 5 2" xfId="25692"/>
    <cellStyle name="Вывод 3 2 5 2 2" xfId="25693"/>
    <cellStyle name="Вывод 3 2 5 2 2 2" xfId="25694"/>
    <cellStyle name="Вывод 3 2 5 2 3" xfId="25695"/>
    <cellStyle name="Вывод 3 2 5 3" xfId="25696"/>
    <cellStyle name="Вывод 3 2 5 3 2" xfId="25697"/>
    <cellStyle name="Вывод 3 2 5 4" xfId="25698"/>
    <cellStyle name="Вывод 3 2 6" xfId="25699"/>
    <cellStyle name="Вывод 3 2 6 2" xfId="25700"/>
    <cellStyle name="Вывод 3 2 6 2 2" xfId="25701"/>
    <cellStyle name="Вывод 3 2 6 3" xfId="25702"/>
    <cellStyle name="Вывод 3 2 7" xfId="25703"/>
    <cellStyle name="Вывод 3 2 7 2" xfId="25704"/>
    <cellStyle name="Вывод 3 2 8" xfId="25705"/>
    <cellStyle name="Вывод 3 3" xfId="25706"/>
    <cellStyle name="Вывод 3 3 2" xfId="25707"/>
    <cellStyle name="Вывод 3 3 2 2" xfId="25708"/>
    <cellStyle name="Вывод 3 3 2 2 2" xfId="25709"/>
    <cellStyle name="Вывод 3 3 2 2 2 2" xfId="25710"/>
    <cellStyle name="Вывод 3 3 2 2 3" xfId="25711"/>
    <cellStyle name="Вывод 3 3 2 3" xfId="25712"/>
    <cellStyle name="Вывод 3 3 2 3 2" xfId="25713"/>
    <cellStyle name="Вывод 3 3 2 4" xfId="25714"/>
    <cellStyle name="Вывод 3 3 3" xfId="25715"/>
    <cellStyle name="Вывод 3 3 3 2" xfId="25716"/>
    <cellStyle name="Вывод 3 3 3 2 2" xfId="25717"/>
    <cellStyle name="Вывод 3 3 3 2 2 2" xfId="25718"/>
    <cellStyle name="Вывод 3 3 3 2 3" xfId="25719"/>
    <cellStyle name="Вывод 3 3 3 3" xfId="25720"/>
    <cellStyle name="Вывод 3 3 3 3 2" xfId="25721"/>
    <cellStyle name="Вывод 3 3 3 4" xfId="25722"/>
    <cellStyle name="Вывод 3 3 4" xfId="25723"/>
    <cellStyle name="Вывод 3 3 4 2" xfId="25724"/>
    <cellStyle name="Вывод 3 3 4 2 2" xfId="25725"/>
    <cellStyle name="Вывод 3 3 4 2 2 2" xfId="25726"/>
    <cellStyle name="Вывод 3 3 4 2 3" xfId="25727"/>
    <cellStyle name="Вывод 3 3 4 3" xfId="25728"/>
    <cellStyle name="Вывод 3 3 4 3 2" xfId="25729"/>
    <cellStyle name="Вывод 3 3 4 4" xfId="25730"/>
    <cellStyle name="Вывод 3 3 5" xfId="25731"/>
    <cellStyle name="Вывод 3 3 5 2" xfId="25732"/>
    <cellStyle name="Вывод 3 3 5 2 2" xfId="25733"/>
    <cellStyle name="Вывод 3 3 5 2 2 2" xfId="25734"/>
    <cellStyle name="Вывод 3 3 5 2 3" xfId="25735"/>
    <cellStyle name="Вывод 3 3 5 3" xfId="25736"/>
    <cellStyle name="Вывод 3 3 5 3 2" xfId="25737"/>
    <cellStyle name="Вывод 3 3 5 4" xfId="25738"/>
    <cellStyle name="Вывод 3 3 6" xfId="25739"/>
    <cellStyle name="Вывод 3 3 6 2" xfId="25740"/>
    <cellStyle name="Вывод 3 3 6 2 2" xfId="25741"/>
    <cellStyle name="Вывод 3 3 6 3" xfId="25742"/>
    <cellStyle name="Вывод 3 3 7" xfId="25743"/>
    <cellStyle name="Вывод 3 3 7 2" xfId="25744"/>
    <cellStyle name="Вывод 3 3 8" xfId="25745"/>
    <cellStyle name="Вывод 3 4" xfId="25746"/>
    <cellStyle name="Вывод 3 4 2" xfId="25747"/>
    <cellStyle name="Вывод 3 4 2 2" xfId="25748"/>
    <cellStyle name="Вывод 3 4 2 2 2" xfId="25749"/>
    <cellStyle name="Вывод 3 4 2 2 2 2" xfId="25750"/>
    <cellStyle name="Вывод 3 4 2 2 3" xfId="25751"/>
    <cellStyle name="Вывод 3 4 2 3" xfId="25752"/>
    <cellStyle name="Вывод 3 4 2 3 2" xfId="25753"/>
    <cellStyle name="Вывод 3 4 2 4" xfId="25754"/>
    <cellStyle name="Вывод 3 4 3" xfId="25755"/>
    <cellStyle name="Вывод 3 4 3 2" xfId="25756"/>
    <cellStyle name="Вывод 3 4 3 2 2" xfId="25757"/>
    <cellStyle name="Вывод 3 4 3 2 2 2" xfId="25758"/>
    <cellStyle name="Вывод 3 4 3 2 3" xfId="25759"/>
    <cellStyle name="Вывод 3 4 3 3" xfId="25760"/>
    <cellStyle name="Вывод 3 4 3 3 2" xfId="25761"/>
    <cellStyle name="Вывод 3 4 3 4" xfId="25762"/>
    <cellStyle name="Вывод 3 4 4" xfId="25763"/>
    <cellStyle name="Вывод 3 4 4 2" xfId="25764"/>
    <cellStyle name="Вывод 3 4 4 2 2" xfId="25765"/>
    <cellStyle name="Вывод 3 4 4 2 2 2" xfId="25766"/>
    <cellStyle name="Вывод 3 4 4 2 3" xfId="25767"/>
    <cellStyle name="Вывод 3 4 4 3" xfId="25768"/>
    <cellStyle name="Вывод 3 4 4 3 2" xfId="25769"/>
    <cellStyle name="Вывод 3 4 4 4" xfId="25770"/>
    <cellStyle name="Вывод 3 4 5" xfId="25771"/>
    <cellStyle name="Вывод 3 4 5 2" xfId="25772"/>
    <cellStyle name="Вывод 3 4 5 2 2" xfId="25773"/>
    <cellStyle name="Вывод 3 4 5 2 2 2" xfId="25774"/>
    <cellStyle name="Вывод 3 4 5 2 3" xfId="25775"/>
    <cellStyle name="Вывод 3 4 5 3" xfId="25776"/>
    <cellStyle name="Вывод 3 4 5 3 2" xfId="25777"/>
    <cellStyle name="Вывод 3 4 5 4" xfId="25778"/>
    <cellStyle name="Вывод 3 4 6" xfId="25779"/>
    <cellStyle name="Вывод 3 4 6 2" xfId="25780"/>
    <cellStyle name="Вывод 3 4 6 2 2" xfId="25781"/>
    <cellStyle name="Вывод 3 4 6 3" xfId="25782"/>
    <cellStyle name="Вывод 3 4 7" xfId="25783"/>
    <cellStyle name="Вывод 3 4 7 2" xfId="25784"/>
    <cellStyle name="Вывод 3 4 8" xfId="25785"/>
    <cellStyle name="Вывод 3 5" xfId="25786"/>
    <cellStyle name="Вывод 3 5 2" xfId="25787"/>
    <cellStyle name="Вывод 3 5 2 2" xfId="25788"/>
    <cellStyle name="Вывод 3 5 2 2 2" xfId="25789"/>
    <cellStyle name="Вывод 3 5 2 2 2 2" xfId="25790"/>
    <cellStyle name="Вывод 3 5 2 2 3" xfId="25791"/>
    <cellStyle name="Вывод 3 5 2 3" xfId="25792"/>
    <cellStyle name="Вывод 3 5 2 3 2" xfId="25793"/>
    <cellStyle name="Вывод 3 5 2 4" xfId="25794"/>
    <cellStyle name="Вывод 3 5 3" xfId="25795"/>
    <cellStyle name="Вывод 3 5 3 2" xfId="25796"/>
    <cellStyle name="Вывод 3 5 3 2 2" xfId="25797"/>
    <cellStyle name="Вывод 3 5 3 2 2 2" xfId="25798"/>
    <cellStyle name="Вывод 3 5 3 2 3" xfId="25799"/>
    <cellStyle name="Вывод 3 5 3 3" xfId="25800"/>
    <cellStyle name="Вывод 3 5 3 3 2" xfId="25801"/>
    <cellStyle name="Вывод 3 5 3 4" xfId="25802"/>
    <cellStyle name="Вывод 3 5 4" xfId="25803"/>
    <cellStyle name="Вывод 3 5 4 2" xfId="25804"/>
    <cellStyle name="Вывод 3 5 4 2 2" xfId="25805"/>
    <cellStyle name="Вывод 3 5 4 2 2 2" xfId="25806"/>
    <cellStyle name="Вывод 3 5 4 2 3" xfId="25807"/>
    <cellStyle name="Вывод 3 5 4 3" xfId="25808"/>
    <cellStyle name="Вывод 3 5 4 3 2" xfId="25809"/>
    <cellStyle name="Вывод 3 5 4 4" xfId="25810"/>
    <cellStyle name="Вывод 3 5 5" xfId="25811"/>
    <cellStyle name="Вывод 3 5 5 2" xfId="25812"/>
    <cellStyle name="Вывод 3 5 5 2 2" xfId="25813"/>
    <cellStyle name="Вывод 3 5 5 2 2 2" xfId="25814"/>
    <cellStyle name="Вывод 3 5 5 2 3" xfId="25815"/>
    <cellStyle name="Вывод 3 5 5 3" xfId="25816"/>
    <cellStyle name="Вывод 3 5 5 3 2" xfId="25817"/>
    <cellStyle name="Вывод 3 5 5 4" xfId="25818"/>
    <cellStyle name="Вывод 3 5 6" xfId="25819"/>
    <cellStyle name="Вывод 3 5 6 2" xfId="25820"/>
    <cellStyle name="Вывод 3 5 6 2 2" xfId="25821"/>
    <cellStyle name="Вывод 3 5 6 3" xfId="25822"/>
    <cellStyle name="Вывод 3 5 7" xfId="25823"/>
    <cellStyle name="Вывод 3 5 7 2" xfId="25824"/>
    <cellStyle name="Вывод 3 5 8" xfId="25825"/>
    <cellStyle name="Вывод 3 6" xfId="25826"/>
    <cellStyle name="Вывод 3 6 2" xfId="25827"/>
    <cellStyle name="Вывод 3 6 2 2" xfId="25828"/>
    <cellStyle name="Вывод 3 6 2 2 2" xfId="25829"/>
    <cellStyle name="Вывод 3 6 2 2 2 2" xfId="25830"/>
    <cellStyle name="Вывод 3 6 2 2 3" xfId="25831"/>
    <cellStyle name="Вывод 3 6 2 3" xfId="25832"/>
    <cellStyle name="Вывод 3 6 2 3 2" xfId="25833"/>
    <cellStyle name="Вывод 3 6 2 4" xfId="25834"/>
    <cellStyle name="Вывод 3 6 3" xfId="25835"/>
    <cellStyle name="Вывод 3 6 3 2" xfId="25836"/>
    <cellStyle name="Вывод 3 6 3 2 2" xfId="25837"/>
    <cellStyle name="Вывод 3 6 3 2 2 2" xfId="25838"/>
    <cellStyle name="Вывод 3 6 3 2 3" xfId="25839"/>
    <cellStyle name="Вывод 3 6 3 3" xfId="25840"/>
    <cellStyle name="Вывод 3 6 3 3 2" xfId="25841"/>
    <cellStyle name="Вывод 3 6 3 4" xfId="25842"/>
    <cellStyle name="Вывод 3 6 4" xfId="25843"/>
    <cellStyle name="Вывод 3 6 4 2" xfId="25844"/>
    <cellStyle name="Вывод 3 6 4 2 2" xfId="25845"/>
    <cellStyle name="Вывод 3 6 4 2 2 2" xfId="25846"/>
    <cellStyle name="Вывод 3 6 4 2 3" xfId="25847"/>
    <cellStyle name="Вывод 3 6 4 3" xfId="25848"/>
    <cellStyle name="Вывод 3 6 4 3 2" xfId="25849"/>
    <cellStyle name="Вывод 3 6 4 4" xfId="25850"/>
    <cellStyle name="Вывод 3 6 5" xfId="25851"/>
    <cellStyle name="Вывод 3 6 5 2" xfId="25852"/>
    <cellStyle name="Вывод 3 6 5 2 2" xfId="25853"/>
    <cellStyle name="Вывод 3 6 5 2 2 2" xfId="25854"/>
    <cellStyle name="Вывод 3 6 5 2 3" xfId="25855"/>
    <cellStyle name="Вывод 3 6 5 3" xfId="25856"/>
    <cellStyle name="Вывод 3 6 5 3 2" xfId="25857"/>
    <cellStyle name="Вывод 3 6 5 4" xfId="25858"/>
    <cellStyle name="Вывод 3 6 6" xfId="25859"/>
    <cellStyle name="Вывод 3 6 6 2" xfId="25860"/>
    <cellStyle name="Вывод 3 6 6 2 2" xfId="25861"/>
    <cellStyle name="Вывод 3 6 6 3" xfId="25862"/>
    <cellStyle name="Вывод 3 6 7" xfId="25863"/>
    <cellStyle name="Вывод 3 6 7 2" xfId="25864"/>
    <cellStyle name="Вывод 3 6 8" xfId="25865"/>
    <cellStyle name="Вывод 3 7" xfId="25866"/>
    <cellStyle name="Вывод 3 7 2" xfId="25867"/>
    <cellStyle name="Вывод 3 7 2 2" xfId="25868"/>
    <cellStyle name="Вывод 3 7 2 2 2" xfId="25869"/>
    <cellStyle name="Вывод 3 7 2 2 2 2" xfId="25870"/>
    <cellStyle name="Вывод 3 7 2 2 3" xfId="25871"/>
    <cellStyle name="Вывод 3 7 2 3" xfId="25872"/>
    <cellStyle name="Вывод 3 7 2 3 2" xfId="25873"/>
    <cellStyle name="Вывод 3 7 2 4" xfId="25874"/>
    <cellStyle name="Вывод 3 7 3" xfId="25875"/>
    <cellStyle name="Вывод 3 7 3 2" xfId="25876"/>
    <cellStyle name="Вывод 3 7 3 2 2" xfId="25877"/>
    <cellStyle name="Вывод 3 7 3 2 2 2" xfId="25878"/>
    <cellStyle name="Вывод 3 7 3 2 3" xfId="25879"/>
    <cellStyle name="Вывод 3 7 3 3" xfId="25880"/>
    <cellStyle name="Вывод 3 7 3 3 2" xfId="25881"/>
    <cellStyle name="Вывод 3 7 3 4" xfId="25882"/>
    <cellStyle name="Вывод 3 7 4" xfId="25883"/>
    <cellStyle name="Вывод 3 7 4 2" xfId="25884"/>
    <cellStyle name="Вывод 3 7 4 2 2" xfId="25885"/>
    <cellStyle name="Вывод 3 7 4 2 2 2" xfId="25886"/>
    <cellStyle name="Вывод 3 7 4 2 3" xfId="25887"/>
    <cellStyle name="Вывод 3 7 4 3" xfId="25888"/>
    <cellStyle name="Вывод 3 7 4 3 2" xfId="25889"/>
    <cellStyle name="Вывод 3 7 4 4" xfId="25890"/>
    <cellStyle name="Вывод 3 7 5" xfId="25891"/>
    <cellStyle name="Вывод 3 7 5 2" xfId="25892"/>
    <cellStyle name="Вывод 3 7 5 2 2" xfId="25893"/>
    <cellStyle name="Вывод 3 7 5 2 2 2" xfId="25894"/>
    <cellStyle name="Вывод 3 7 5 2 3" xfId="25895"/>
    <cellStyle name="Вывод 3 7 5 3" xfId="25896"/>
    <cellStyle name="Вывод 3 7 5 3 2" xfId="25897"/>
    <cellStyle name="Вывод 3 7 5 4" xfId="25898"/>
    <cellStyle name="Вывод 3 7 6" xfId="25899"/>
    <cellStyle name="Вывод 3 7 6 2" xfId="25900"/>
    <cellStyle name="Вывод 3 7 6 2 2" xfId="25901"/>
    <cellStyle name="Вывод 3 7 6 3" xfId="25902"/>
    <cellStyle name="Вывод 3 7 7" xfId="25903"/>
    <cellStyle name="Вывод 3 7 7 2" xfId="25904"/>
    <cellStyle name="Вывод 3 7 8" xfId="25905"/>
    <cellStyle name="Вывод 3 8" xfId="25906"/>
    <cellStyle name="Вывод 3 8 2" xfId="25907"/>
    <cellStyle name="Вывод 3 8 2 2" xfId="25908"/>
    <cellStyle name="Вывод 3 8 2 2 2" xfId="25909"/>
    <cellStyle name="Вывод 3 8 2 2 2 2" xfId="25910"/>
    <cellStyle name="Вывод 3 8 2 2 3" xfId="25911"/>
    <cellStyle name="Вывод 3 8 2 3" xfId="25912"/>
    <cellStyle name="Вывод 3 8 2 3 2" xfId="25913"/>
    <cellStyle name="Вывод 3 8 2 4" xfId="25914"/>
    <cellStyle name="Вывод 3 8 3" xfId="25915"/>
    <cellStyle name="Вывод 3 8 3 2" xfId="25916"/>
    <cellStyle name="Вывод 3 8 3 2 2" xfId="25917"/>
    <cellStyle name="Вывод 3 8 3 2 2 2" xfId="25918"/>
    <cellStyle name="Вывод 3 8 3 2 3" xfId="25919"/>
    <cellStyle name="Вывод 3 8 3 3" xfId="25920"/>
    <cellStyle name="Вывод 3 8 3 3 2" xfId="25921"/>
    <cellStyle name="Вывод 3 8 3 4" xfId="25922"/>
    <cellStyle name="Вывод 3 8 4" xfId="25923"/>
    <cellStyle name="Вывод 3 8 4 2" xfId="25924"/>
    <cellStyle name="Вывод 3 8 4 2 2" xfId="25925"/>
    <cellStyle name="Вывод 3 8 4 2 2 2" xfId="25926"/>
    <cellStyle name="Вывод 3 8 4 2 3" xfId="25927"/>
    <cellStyle name="Вывод 3 8 4 3" xfId="25928"/>
    <cellStyle name="Вывод 3 8 4 3 2" xfId="25929"/>
    <cellStyle name="Вывод 3 8 4 4" xfId="25930"/>
    <cellStyle name="Вывод 3 8 5" xfId="25931"/>
    <cellStyle name="Вывод 3 8 5 2" xfId="25932"/>
    <cellStyle name="Вывод 3 8 5 2 2" xfId="25933"/>
    <cellStyle name="Вывод 3 8 5 2 2 2" xfId="25934"/>
    <cellStyle name="Вывод 3 8 5 2 3" xfId="25935"/>
    <cellStyle name="Вывод 3 8 5 3" xfId="25936"/>
    <cellStyle name="Вывод 3 8 5 3 2" xfId="25937"/>
    <cellStyle name="Вывод 3 8 5 4" xfId="25938"/>
    <cellStyle name="Вывод 3 8 6" xfId="25939"/>
    <cellStyle name="Вывод 3 8 6 2" xfId="25940"/>
    <cellStyle name="Вывод 3 8 6 2 2" xfId="25941"/>
    <cellStyle name="Вывод 3 8 6 3" xfId="25942"/>
    <cellStyle name="Вывод 3 8 7" xfId="25943"/>
    <cellStyle name="Вывод 3 8 7 2" xfId="25944"/>
    <cellStyle name="Вывод 3 8 8" xfId="25945"/>
    <cellStyle name="Вывод 3 9" xfId="25946"/>
    <cellStyle name="Вывод 3 9 2" xfId="25947"/>
    <cellStyle name="Вывод 3 9 2 2" xfId="25948"/>
    <cellStyle name="Вывод 3 9 2 2 2" xfId="25949"/>
    <cellStyle name="Вывод 3 9 2 3" xfId="25950"/>
    <cellStyle name="Вывод 3 9 3" xfId="25951"/>
    <cellStyle name="Вывод 3 9 3 2" xfId="25952"/>
    <cellStyle name="Вывод 3 9 4" xfId="25953"/>
    <cellStyle name="Вывод 4" xfId="25954"/>
    <cellStyle name="Вывод 4 10" xfId="25955"/>
    <cellStyle name="Вывод 4 10 2" xfId="25956"/>
    <cellStyle name="Вывод 4 10 2 2" xfId="25957"/>
    <cellStyle name="Вывод 4 10 2 2 2" xfId="25958"/>
    <cellStyle name="Вывод 4 10 2 3" xfId="25959"/>
    <cellStyle name="Вывод 4 10 3" xfId="25960"/>
    <cellStyle name="Вывод 4 10 3 2" xfId="25961"/>
    <cellStyle name="Вывод 4 10 4" xfId="25962"/>
    <cellStyle name="Вывод 4 11" xfId="25963"/>
    <cellStyle name="Вывод 4 11 2" xfId="25964"/>
    <cellStyle name="Вывод 4 11 2 2" xfId="25965"/>
    <cellStyle name="Вывод 4 11 2 2 2" xfId="25966"/>
    <cellStyle name="Вывод 4 11 2 3" xfId="25967"/>
    <cellStyle name="Вывод 4 11 3" xfId="25968"/>
    <cellStyle name="Вывод 4 11 3 2" xfId="25969"/>
    <cellStyle name="Вывод 4 11 4" xfId="25970"/>
    <cellStyle name="Вывод 4 12" xfId="25971"/>
    <cellStyle name="Вывод 4 12 2" xfId="25972"/>
    <cellStyle name="Вывод 4 12 2 2" xfId="25973"/>
    <cellStyle name="Вывод 4 12 2 2 2" xfId="25974"/>
    <cellStyle name="Вывод 4 12 2 3" xfId="25975"/>
    <cellStyle name="Вывод 4 12 3" xfId="25976"/>
    <cellStyle name="Вывод 4 12 3 2" xfId="25977"/>
    <cellStyle name="Вывод 4 12 4" xfId="25978"/>
    <cellStyle name="Вывод 4 13" xfId="25979"/>
    <cellStyle name="Вывод 4 13 2" xfId="25980"/>
    <cellStyle name="Вывод 4 13 2 2" xfId="25981"/>
    <cellStyle name="Вывод 4 13 3" xfId="25982"/>
    <cellStyle name="Вывод 4 14" xfId="25983"/>
    <cellStyle name="Вывод 4 14 2" xfId="25984"/>
    <cellStyle name="Вывод 4 15" xfId="25985"/>
    <cellStyle name="Вывод 4 2" xfId="25986"/>
    <cellStyle name="Вывод 4 2 2" xfId="25987"/>
    <cellStyle name="Вывод 4 2 2 2" xfId="25988"/>
    <cellStyle name="Вывод 4 2 2 2 2" xfId="25989"/>
    <cellStyle name="Вывод 4 2 2 2 2 2" xfId="25990"/>
    <cellStyle name="Вывод 4 2 2 2 3" xfId="25991"/>
    <cellStyle name="Вывод 4 2 2 3" xfId="25992"/>
    <cellStyle name="Вывод 4 2 2 3 2" xfId="25993"/>
    <cellStyle name="Вывод 4 2 2 4" xfId="25994"/>
    <cellStyle name="Вывод 4 2 3" xfId="25995"/>
    <cellStyle name="Вывод 4 2 3 2" xfId="25996"/>
    <cellStyle name="Вывод 4 2 3 2 2" xfId="25997"/>
    <cellStyle name="Вывод 4 2 3 2 2 2" xfId="25998"/>
    <cellStyle name="Вывод 4 2 3 2 3" xfId="25999"/>
    <cellStyle name="Вывод 4 2 3 3" xfId="26000"/>
    <cellStyle name="Вывод 4 2 3 3 2" xfId="26001"/>
    <cellStyle name="Вывод 4 2 3 4" xfId="26002"/>
    <cellStyle name="Вывод 4 2 4" xfId="26003"/>
    <cellStyle name="Вывод 4 2 4 2" xfId="26004"/>
    <cellStyle name="Вывод 4 2 4 2 2" xfId="26005"/>
    <cellStyle name="Вывод 4 2 4 2 2 2" xfId="26006"/>
    <cellStyle name="Вывод 4 2 4 2 3" xfId="26007"/>
    <cellStyle name="Вывод 4 2 4 3" xfId="26008"/>
    <cellStyle name="Вывод 4 2 4 3 2" xfId="26009"/>
    <cellStyle name="Вывод 4 2 4 4" xfId="26010"/>
    <cellStyle name="Вывод 4 2 5" xfId="26011"/>
    <cellStyle name="Вывод 4 2 5 2" xfId="26012"/>
    <cellStyle name="Вывод 4 2 5 2 2" xfId="26013"/>
    <cellStyle name="Вывод 4 2 5 2 2 2" xfId="26014"/>
    <cellStyle name="Вывод 4 2 5 2 3" xfId="26015"/>
    <cellStyle name="Вывод 4 2 5 3" xfId="26016"/>
    <cellStyle name="Вывод 4 2 5 3 2" xfId="26017"/>
    <cellStyle name="Вывод 4 2 5 4" xfId="26018"/>
    <cellStyle name="Вывод 4 2 6" xfId="26019"/>
    <cellStyle name="Вывод 4 2 6 2" xfId="26020"/>
    <cellStyle name="Вывод 4 2 6 2 2" xfId="26021"/>
    <cellStyle name="Вывод 4 2 6 3" xfId="26022"/>
    <cellStyle name="Вывод 4 2 7" xfId="26023"/>
    <cellStyle name="Вывод 4 2 7 2" xfId="26024"/>
    <cellStyle name="Вывод 4 2 8" xfId="26025"/>
    <cellStyle name="Вывод 4 3" xfId="26026"/>
    <cellStyle name="Вывод 4 3 2" xfId="26027"/>
    <cellStyle name="Вывод 4 3 2 2" xfId="26028"/>
    <cellStyle name="Вывод 4 3 2 2 2" xfId="26029"/>
    <cellStyle name="Вывод 4 3 2 2 2 2" xfId="26030"/>
    <cellStyle name="Вывод 4 3 2 2 3" xfId="26031"/>
    <cellStyle name="Вывод 4 3 2 3" xfId="26032"/>
    <cellStyle name="Вывод 4 3 2 3 2" xfId="26033"/>
    <cellStyle name="Вывод 4 3 2 4" xfId="26034"/>
    <cellStyle name="Вывод 4 3 3" xfId="26035"/>
    <cellStyle name="Вывод 4 3 3 2" xfId="26036"/>
    <cellStyle name="Вывод 4 3 3 2 2" xfId="26037"/>
    <cellStyle name="Вывод 4 3 3 2 2 2" xfId="26038"/>
    <cellStyle name="Вывод 4 3 3 2 3" xfId="26039"/>
    <cellStyle name="Вывод 4 3 3 3" xfId="26040"/>
    <cellStyle name="Вывод 4 3 3 3 2" xfId="26041"/>
    <cellStyle name="Вывод 4 3 3 4" xfId="26042"/>
    <cellStyle name="Вывод 4 3 4" xfId="26043"/>
    <cellStyle name="Вывод 4 3 4 2" xfId="26044"/>
    <cellStyle name="Вывод 4 3 4 2 2" xfId="26045"/>
    <cellStyle name="Вывод 4 3 4 2 2 2" xfId="26046"/>
    <cellStyle name="Вывод 4 3 4 2 3" xfId="26047"/>
    <cellStyle name="Вывод 4 3 4 3" xfId="26048"/>
    <cellStyle name="Вывод 4 3 4 3 2" xfId="26049"/>
    <cellStyle name="Вывод 4 3 4 4" xfId="26050"/>
    <cellStyle name="Вывод 4 3 5" xfId="26051"/>
    <cellStyle name="Вывод 4 3 5 2" xfId="26052"/>
    <cellStyle name="Вывод 4 3 5 2 2" xfId="26053"/>
    <cellStyle name="Вывод 4 3 5 2 2 2" xfId="26054"/>
    <cellStyle name="Вывод 4 3 5 2 3" xfId="26055"/>
    <cellStyle name="Вывод 4 3 5 3" xfId="26056"/>
    <cellStyle name="Вывод 4 3 5 3 2" xfId="26057"/>
    <cellStyle name="Вывод 4 3 5 4" xfId="26058"/>
    <cellStyle name="Вывод 4 3 6" xfId="26059"/>
    <cellStyle name="Вывод 4 3 6 2" xfId="26060"/>
    <cellStyle name="Вывод 4 3 6 2 2" xfId="26061"/>
    <cellStyle name="Вывод 4 3 6 3" xfId="26062"/>
    <cellStyle name="Вывод 4 3 7" xfId="26063"/>
    <cellStyle name="Вывод 4 3 7 2" xfId="26064"/>
    <cellStyle name="Вывод 4 3 8" xfId="26065"/>
    <cellStyle name="Вывод 4 4" xfId="26066"/>
    <cellStyle name="Вывод 4 4 2" xfId="26067"/>
    <cellStyle name="Вывод 4 4 2 2" xfId="26068"/>
    <cellStyle name="Вывод 4 4 2 2 2" xfId="26069"/>
    <cellStyle name="Вывод 4 4 2 2 2 2" xfId="26070"/>
    <cellStyle name="Вывод 4 4 2 2 3" xfId="26071"/>
    <cellStyle name="Вывод 4 4 2 3" xfId="26072"/>
    <cellStyle name="Вывод 4 4 2 3 2" xfId="26073"/>
    <cellStyle name="Вывод 4 4 2 4" xfId="26074"/>
    <cellStyle name="Вывод 4 4 3" xfId="26075"/>
    <cellStyle name="Вывод 4 4 3 2" xfId="26076"/>
    <cellStyle name="Вывод 4 4 3 2 2" xfId="26077"/>
    <cellStyle name="Вывод 4 4 3 2 2 2" xfId="26078"/>
    <cellStyle name="Вывод 4 4 3 2 3" xfId="26079"/>
    <cellStyle name="Вывод 4 4 3 3" xfId="26080"/>
    <cellStyle name="Вывод 4 4 3 3 2" xfId="26081"/>
    <cellStyle name="Вывод 4 4 3 4" xfId="26082"/>
    <cellStyle name="Вывод 4 4 4" xfId="26083"/>
    <cellStyle name="Вывод 4 4 4 2" xfId="26084"/>
    <cellStyle name="Вывод 4 4 4 2 2" xfId="26085"/>
    <cellStyle name="Вывод 4 4 4 2 2 2" xfId="26086"/>
    <cellStyle name="Вывод 4 4 4 2 3" xfId="26087"/>
    <cellStyle name="Вывод 4 4 4 3" xfId="26088"/>
    <cellStyle name="Вывод 4 4 4 3 2" xfId="26089"/>
    <cellStyle name="Вывод 4 4 4 4" xfId="26090"/>
    <cellStyle name="Вывод 4 4 5" xfId="26091"/>
    <cellStyle name="Вывод 4 4 5 2" xfId="26092"/>
    <cellStyle name="Вывод 4 4 5 2 2" xfId="26093"/>
    <cellStyle name="Вывод 4 4 5 2 2 2" xfId="26094"/>
    <cellStyle name="Вывод 4 4 5 2 3" xfId="26095"/>
    <cellStyle name="Вывод 4 4 5 3" xfId="26096"/>
    <cellStyle name="Вывод 4 4 5 3 2" xfId="26097"/>
    <cellStyle name="Вывод 4 4 5 4" xfId="26098"/>
    <cellStyle name="Вывод 4 4 6" xfId="26099"/>
    <cellStyle name="Вывод 4 4 6 2" xfId="26100"/>
    <cellStyle name="Вывод 4 4 6 2 2" xfId="26101"/>
    <cellStyle name="Вывод 4 4 6 3" xfId="26102"/>
    <cellStyle name="Вывод 4 4 7" xfId="26103"/>
    <cellStyle name="Вывод 4 4 7 2" xfId="26104"/>
    <cellStyle name="Вывод 4 4 8" xfId="26105"/>
    <cellStyle name="Вывод 4 5" xfId="26106"/>
    <cellStyle name="Вывод 4 5 2" xfId="26107"/>
    <cellStyle name="Вывод 4 5 2 2" xfId="26108"/>
    <cellStyle name="Вывод 4 5 2 2 2" xfId="26109"/>
    <cellStyle name="Вывод 4 5 2 2 2 2" xfId="26110"/>
    <cellStyle name="Вывод 4 5 2 2 3" xfId="26111"/>
    <cellStyle name="Вывод 4 5 2 3" xfId="26112"/>
    <cellStyle name="Вывод 4 5 2 3 2" xfId="26113"/>
    <cellStyle name="Вывод 4 5 2 4" xfId="26114"/>
    <cellStyle name="Вывод 4 5 3" xfId="26115"/>
    <cellStyle name="Вывод 4 5 3 2" xfId="26116"/>
    <cellStyle name="Вывод 4 5 3 2 2" xfId="26117"/>
    <cellStyle name="Вывод 4 5 3 2 2 2" xfId="26118"/>
    <cellStyle name="Вывод 4 5 3 2 3" xfId="26119"/>
    <cellStyle name="Вывод 4 5 3 3" xfId="26120"/>
    <cellStyle name="Вывод 4 5 3 3 2" xfId="26121"/>
    <cellStyle name="Вывод 4 5 3 4" xfId="26122"/>
    <cellStyle name="Вывод 4 5 4" xfId="26123"/>
    <cellStyle name="Вывод 4 5 4 2" xfId="26124"/>
    <cellStyle name="Вывод 4 5 4 2 2" xfId="26125"/>
    <cellStyle name="Вывод 4 5 4 2 2 2" xfId="26126"/>
    <cellStyle name="Вывод 4 5 4 2 3" xfId="26127"/>
    <cellStyle name="Вывод 4 5 4 3" xfId="26128"/>
    <cellStyle name="Вывод 4 5 4 3 2" xfId="26129"/>
    <cellStyle name="Вывод 4 5 4 4" xfId="26130"/>
    <cellStyle name="Вывод 4 5 5" xfId="26131"/>
    <cellStyle name="Вывод 4 5 5 2" xfId="26132"/>
    <cellStyle name="Вывод 4 5 5 2 2" xfId="26133"/>
    <cellStyle name="Вывод 4 5 5 2 2 2" xfId="26134"/>
    <cellStyle name="Вывод 4 5 5 2 3" xfId="26135"/>
    <cellStyle name="Вывод 4 5 5 3" xfId="26136"/>
    <cellStyle name="Вывод 4 5 5 3 2" xfId="26137"/>
    <cellStyle name="Вывод 4 5 5 4" xfId="26138"/>
    <cellStyle name="Вывод 4 5 6" xfId="26139"/>
    <cellStyle name="Вывод 4 5 6 2" xfId="26140"/>
    <cellStyle name="Вывод 4 5 6 2 2" xfId="26141"/>
    <cellStyle name="Вывод 4 5 6 3" xfId="26142"/>
    <cellStyle name="Вывод 4 5 7" xfId="26143"/>
    <cellStyle name="Вывод 4 5 7 2" xfId="26144"/>
    <cellStyle name="Вывод 4 5 8" xfId="26145"/>
    <cellStyle name="Вывод 4 6" xfId="26146"/>
    <cellStyle name="Вывод 4 6 2" xfId="26147"/>
    <cellStyle name="Вывод 4 6 2 2" xfId="26148"/>
    <cellStyle name="Вывод 4 6 2 2 2" xfId="26149"/>
    <cellStyle name="Вывод 4 6 2 2 2 2" xfId="26150"/>
    <cellStyle name="Вывод 4 6 2 2 3" xfId="26151"/>
    <cellStyle name="Вывод 4 6 2 3" xfId="26152"/>
    <cellStyle name="Вывод 4 6 2 3 2" xfId="26153"/>
    <cellStyle name="Вывод 4 6 2 4" xfId="26154"/>
    <cellStyle name="Вывод 4 6 3" xfId="26155"/>
    <cellStyle name="Вывод 4 6 3 2" xfId="26156"/>
    <cellStyle name="Вывод 4 6 3 2 2" xfId="26157"/>
    <cellStyle name="Вывод 4 6 3 2 2 2" xfId="26158"/>
    <cellStyle name="Вывод 4 6 3 2 3" xfId="26159"/>
    <cellStyle name="Вывод 4 6 3 3" xfId="26160"/>
    <cellStyle name="Вывод 4 6 3 3 2" xfId="26161"/>
    <cellStyle name="Вывод 4 6 3 4" xfId="26162"/>
    <cellStyle name="Вывод 4 6 4" xfId="26163"/>
    <cellStyle name="Вывод 4 6 4 2" xfId="26164"/>
    <cellStyle name="Вывод 4 6 4 2 2" xfId="26165"/>
    <cellStyle name="Вывод 4 6 4 2 2 2" xfId="26166"/>
    <cellStyle name="Вывод 4 6 4 2 3" xfId="26167"/>
    <cellStyle name="Вывод 4 6 4 3" xfId="26168"/>
    <cellStyle name="Вывод 4 6 4 3 2" xfId="26169"/>
    <cellStyle name="Вывод 4 6 4 4" xfId="26170"/>
    <cellStyle name="Вывод 4 6 5" xfId="26171"/>
    <cellStyle name="Вывод 4 6 5 2" xfId="26172"/>
    <cellStyle name="Вывод 4 6 5 2 2" xfId="26173"/>
    <cellStyle name="Вывод 4 6 5 2 2 2" xfId="26174"/>
    <cellStyle name="Вывод 4 6 5 2 3" xfId="26175"/>
    <cellStyle name="Вывод 4 6 5 3" xfId="26176"/>
    <cellStyle name="Вывод 4 6 5 3 2" xfId="26177"/>
    <cellStyle name="Вывод 4 6 5 4" xfId="26178"/>
    <cellStyle name="Вывод 4 6 6" xfId="26179"/>
    <cellStyle name="Вывод 4 6 6 2" xfId="26180"/>
    <cellStyle name="Вывод 4 6 6 2 2" xfId="26181"/>
    <cellStyle name="Вывод 4 6 6 3" xfId="26182"/>
    <cellStyle name="Вывод 4 6 7" xfId="26183"/>
    <cellStyle name="Вывод 4 6 7 2" xfId="26184"/>
    <cellStyle name="Вывод 4 6 8" xfId="26185"/>
    <cellStyle name="Вывод 4 7" xfId="26186"/>
    <cellStyle name="Вывод 4 7 2" xfId="26187"/>
    <cellStyle name="Вывод 4 7 2 2" xfId="26188"/>
    <cellStyle name="Вывод 4 7 2 2 2" xfId="26189"/>
    <cellStyle name="Вывод 4 7 2 2 2 2" xfId="26190"/>
    <cellStyle name="Вывод 4 7 2 2 3" xfId="26191"/>
    <cellStyle name="Вывод 4 7 2 3" xfId="26192"/>
    <cellStyle name="Вывод 4 7 2 3 2" xfId="26193"/>
    <cellStyle name="Вывод 4 7 2 4" xfId="26194"/>
    <cellStyle name="Вывод 4 7 3" xfId="26195"/>
    <cellStyle name="Вывод 4 7 3 2" xfId="26196"/>
    <cellStyle name="Вывод 4 7 3 2 2" xfId="26197"/>
    <cellStyle name="Вывод 4 7 3 2 2 2" xfId="26198"/>
    <cellStyle name="Вывод 4 7 3 2 3" xfId="26199"/>
    <cellStyle name="Вывод 4 7 3 3" xfId="26200"/>
    <cellStyle name="Вывод 4 7 3 3 2" xfId="26201"/>
    <cellStyle name="Вывод 4 7 3 4" xfId="26202"/>
    <cellStyle name="Вывод 4 7 4" xfId="26203"/>
    <cellStyle name="Вывод 4 7 4 2" xfId="26204"/>
    <cellStyle name="Вывод 4 7 4 2 2" xfId="26205"/>
    <cellStyle name="Вывод 4 7 4 2 2 2" xfId="26206"/>
    <cellStyle name="Вывод 4 7 4 2 3" xfId="26207"/>
    <cellStyle name="Вывод 4 7 4 3" xfId="26208"/>
    <cellStyle name="Вывод 4 7 4 3 2" xfId="26209"/>
    <cellStyle name="Вывод 4 7 4 4" xfId="26210"/>
    <cellStyle name="Вывод 4 7 5" xfId="26211"/>
    <cellStyle name="Вывод 4 7 5 2" xfId="26212"/>
    <cellStyle name="Вывод 4 7 5 2 2" xfId="26213"/>
    <cellStyle name="Вывод 4 7 5 2 2 2" xfId="26214"/>
    <cellStyle name="Вывод 4 7 5 2 3" xfId="26215"/>
    <cellStyle name="Вывод 4 7 5 3" xfId="26216"/>
    <cellStyle name="Вывод 4 7 5 3 2" xfId="26217"/>
    <cellStyle name="Вывод 4 7 5 4" xfId="26218"/>
    <cellStyle name="Вывод 4 7 6" xfId="26219"/>
    <cellStyle name="Вывод 4 7 6 2" xfId="26220"/>
    <cellStyle name="Вывод 4 7 6 2 2" xfId="26221"/>
    <cellStyle name="Вывод 4 7 6 3" xfId="26222"/>
    <cellStyle name="Вывод 4 7 7" xfId="26223"/>
    <cellStyle name="Вывод 4 7 7 2" xfId="26224"/>
    <cellStyle name="Вывод 4 7 8" xfId="26225"/>
    <cellStyle name="Вывод 4 8" xfId="26226"/>
    <cellStyle name="Вывод 4 8 2" xfId="26227"/>
    <cellStyle name="Вывод 4 8 2 2" xfId="26228"/>
    <cellStyle name="Вывод 4 8 2 2 2" xfId="26229"/>
    <cellStyle name="Вывод 4 8 2 2 2 2" xfId="26230"/>
    <cellStyle name="Вывод 4 8 2 2 3" xfId="26231"/>
    <cellStyle name="Вывод 4 8 2 3" xfId="26232"/>
    <cellStyle name="Вывод 4 8 2 3 2" xfId="26233"/>
    <cellStyle name="Вывод 4 8 2 4" xfId="26234"/>
    <cellStyle name="Вывод 4 8 3" xfId="26235"/>
    <cellStyle name="Вывод 4 8 3 2" xfId="26236"/>
    <cellStyle name="Вывод 4 8 3 2 2" xfId="26237"/>
    <cellStyle name="Вывод 4 8 3 2 2 2" xfId="26238"/>
    <cellStyle name="Вывод 4 8 3 2 3" xfId="26239"/>
    <cellStyle name="Вывод 4 8 3 3" xfId="26240"/>
    <cellStyle name="Вывод 4 8 3 3 2" xfId="26241"/>
    <cellStyle name="Вывод 4 8 3 4" xfId="26242"/>
    <cellStyle name="Вывод 4 8 4" xfId="26243"/>
    <cellStyle name="Вывод 4 8 4 2" xfId="26244"/>
    <cellStyle name="Вывод 4 8 4 2 2" xfId="26245"/>
    <cellStyle name="Вывод 4 8 4 2 2 2" xfId="26246"/>
    <cellStyle name="Вывод 4 8 4 2 3" xfId="26247"/>
    <cellStyle name="Вывод 4 8 4 3" xfId="26248"/>
    <cellStyle name="Вывод 4 8 4 3 2" xfId="26249"/>
    <cellStyle name="Вывод 4 8 4 4" xfId="26250"/>
    <cellStyle name="Вывод 4 8 5" xfId="26251"/>
    <cellStyle name="Вывод 4 8 5 2" xfId="26252"/>
    <cellStyle name="Вывод 4 8 5 2 2" xfId="26253"/>
    <cellStyle name="Вывод 4 8 5 2 2 2" xfId="26254"/>
    <cellStyle name="Вывод 4 8 5 2 3" xfId="26255"/>
    <cellStyle name="Вывод 4 8 5 3" xfId="26256"/>
    <cellStyle name="Вывод 4 8 5 3 2" xfId="26257"/>
    <cellStyle name="Вывод 4 8 5 4" xfId="26258"/>
    <cellStyle name="Вывод 4 8 6" xfId="26259"/>
    <cellStyle name="Вывод 4 8 6 2" xfId="26260"/>
    <cellStyle name="Вывод 4 8 6 2 2" xfId="26261"/>
    <cellStyle name="Вывод 4 8 6 3" xfId="26262"/>
    <cellStyle name="Вывод 4 8 7" xfId="26263"/>
    <cellStyle name="Вывод 4 8 7 2" xfId="26264"/>
    <cellStyle name="Вывод 4 8 8" xfId="26265"/>
    <cellStyle name="Вывод 4 9" xfId="26266"/>
    <cellStyle name="Вывод 4 9 2" xfId="26267"/>
    <cellStyle name="Вывод 4 9 2 2" xfId="26268"/>
    <cellStyle name="Вывод 4 9 2 2 2" xfId="26269"/>
    <cellStyle name="Вывод 4 9 2 3" xfId="26270"/>
    <cellStyle name="Вывод 4 9 3" xfId="26271"/>
    <cellStyle name="Вывод 4 9 3 2" xfId="26272"/>
    <cellStyle name="Вывод 4 9 4" xfId="26273"/>
    <cellStyle name="Вывод 5" xfId="26274"/>
    <cellStyle name="Вывод 5 10" xfId="26275"/>
    <cellStyle name="Вывод 5 10 2" xfId="26276"/>
    <cellStyle name="Вывод 5 10 2 2" xfId="26277"/>
    <cellStyle name="Вывод 5 10 2 2 2" xfId="26278"/>
    <cellStyle name="Вывод 5 10 2 3" xfId="26279"/>
    <cellStyle name="Вывод 5 10 3" xfId="26280"/>
    <cellStyle name="Вывод 5 10 3 2" xfId="26281"/>
    <cellStyle name="Вывод 5 10 4" xfId="26282"/>
    <cellStyle name="Вывод 5 11" xfId="26283"/>
    <cellStyle name="Вывод 5 11 2" xfId="26284"/>
    <cellStyle name="Вывод 5 11 2 2" xfId="26285"/>
    <cellStyle name="Вывод 5 11 2 2 2" xfId="26286"/>
    <cellStyle name="Вывод 5 11 2 3" xfId="26287"/>
    <cellStyle name="Вывод 5 11 3" xfId="26288"/>
    <cellStyle name="Вывод 5 11 3 2" xfId="26289"/>
    <cellStyle name="Вывод 5 11 4" xfId="26290"/>
    <cellStyle name="Вывод 5 12" xfId="26291"/>
    <cellStyle name="Вывод 5 12 2" xfId="26292"/>
    <cellStyle name="Вывод 5 12 2 2" xfId="26293"/>
    <cellStyle name="Вывод 5 12 2 2 2" xfId="26294"/>
    <cellStyle name="Вывод 5 12 2 3" xfId="26295"/>
    <cellStyle name="Вывод 5 12 3" xfId="26296"/>
    <cellStyle name="Вывод 5 12 3 2" xfId="26297"/>
    <cellStyle name="Вывод 5 12 4" xfId="26298"/>
    <cellStyle name="Вывод 5 13" xfId="26299"/>
    <cellStyle name="Вывод 5 13 2" xfId="26300"/>
    <cellStyle name="Вывод 5 13 2 2" xfId="26301"/>
    <cellStyle name="Вывод 5 13 3" xfId="26302"/>
    <cellStyle name="Вывод 5 14" xfId="26303"/>
    <cellStyle name="Вывод 5 14 2" xfId="26304"/>
    <cellStyle name="Вывод 5 15" xfId="26305"/>
    <cellStyle name="Вывод 5 2" xfId="26306"/>
    <cellStyle name="Вывод 5 2 2" xfId="26307"/>
    <cellStyle name="Вывод 5 2 2 2" xfId="26308"/>
    <cellStyle name="Вывод 5 2 2 2 2" xfId="26309"/>
    <cellStyle name="Вывод 5 2 2 2 2 2" xfId="26310"/>
    <cellStyle name="Вывод 5 2 2 2 3" xfId="26311"/>
    <cellStyle name="Вывод 5 2 2 3" xfId="26312"/>
    <cellStyle name="Вывод 5 2 2 3 2" xfId="26313"/>
    <cellStyle name="Вывод 5 2 2 4" xfId="26314"/>
    <cellStyle name="Вывод 5 2 3" xfId="26315"/>
    <cellStyle name="Вывод 5 2 3 2" xfId="26316"/>
    <cellStyle name="Вывод 5 2 3 2 2" xfId="26317"/>
    <cellStyle name="Вывод 5 2 3 2 2 2" xfId="26318"/>
    <cellStyle name="Вывод 5 2 3 2 3" xfId="26319"/>
    <cellStyle name="Вывод 5 2 3 3" xfId="26320"/>
    <cellStyle name="Вывод 5 2 3 3 2" xfId="26321"/>
    <cellStyle name="Вывод 5 2 3 4" xfId="26322"/>
    <cellStyle name="Вывод 5 2 4" xfId="26323"/>
    <cellStyle name="Вывод 5 2 4 2" xfId="26324"/>
    <cellStyle name="Вывод 5 2 4 2 2" xfId="26325"/>
    <cellStyle name="Вывод 5 2 4 2 2 2" xfId="26326"/>
    <cellStyle name="Вывод 5 2 4 2 3" xfId="26327"/>
    <cellStyle name="Вывод 5 2 4 3" xfId="26328"/>
    <cellStyle name="Вывод 5 2 4 3 2" xfId="26329"/>
    <cellStyle name="Вывод 5 2 4 4" xfId="26330"/>
    <cellStyle name="Вывод 5 2 5" xfId="26331"/>
    <cellStyle name="Вывод 5 2 5 2" xfId="26332"/>
    <cellStyle name="Вывод 5 2 5 2 2" xfId="26333"/>
    <cellStyle name="Вывод 5 2 5 2 2 2" xfId="26334"/>
    <cellStyle name="Вывод 5 2 5 2 3" xfId="26335"/>
    <cellStyle name="Вывод 5 2 5 3" xfId="26336"/>
    <cellStyle name="Вывод 5 2 5 3 2" xfId="26337"/>
    <cellStyle name="Вывод 5 2 5 4" xfId="26338"/>
    <cellStyle name="Вывод 5 2 6" xfId="26339"/>
    <cellStyle name="Вывод 5 2 6 2" xfId="26340"/>
    <cellStyle name="Вывод 5 2 6 2 2" xfId="26341"/>
    <cellStyle name="Вывод 5 2 6 3" xfId="26342"/>
    <cellStyle name="Вывод 5 2 7" xfId="26343"/>
    <cellStyle name="Вывод 5 2 7 2" xfId="26344"/>
    <cellStyle name="Вывод 5 2 8" xfId="26345"/>
    <cellStyle name="Вывод 5 3" xfId="26346"/>
    <cellStyle name="Вывод 5 3 2" xfId="26347"/>
    <cellStyle name="Вывод 5 3 2 2" xfId="26348"/>
    <cellStyle name="Вывод 5 3 2 2 2" xfId="26349"/>
    <cellStyle name="Вывод 5 3 2 2 2 2" xfId="26350"/>
    <cellStyle name="Вывод 5 3 2 2 3" xfId="26351"/>
    <cellStyle name="Вывод 5 3 2 3" xfId="26352"/>
    <cellStyle name="Вывод 5 3 2 3 2" xfId="26353"/>
    <cellStyle name="Вывод 5 3 2 4" xfId="26354"/>
    <cellStyle name="Вывод 5 3 3" xfId="26355"/>
    <cellStyle name="Вывод 5 3 3 2" xfId="26356"/>
    <cellStyle name="Вывод 5 3 3 2 2" xfId="26357"/>
    <cellStyle name="Вывод 5 3 3 2 2 2" xfId="26358"/>
    <cellStyle name="Вывод 5 3 3 2 3" xfId="26359"/>
    <cellStyle name="Вывод 5 3 3 3" xfId="26360"/>
    <cellStyle name="Вывод 5 3 3 3 2" xfId="26361"/>
    <cellStyle name="Вывод 5 3 3 4" xfId="26362"/>
    <cellStyle name="Вывод 5 3 4" xfId="26363"/>
    <cellStyle name="Вывод 5 3 4 2" xfId="26364"/>
    <cellStyle name="Вывод 5 3 4 2 2" xfId="26365"/>
    <cellStyle name="Вывод 5 3 4 2 2 2" xfId="26366"/>
    <cellStyle name="Вывод 5 3 4 2 3" xfId="26367"/>
    <cellStyle name="Вывод 5 3 4 3" xfId="26368"/>
    <cellStyle name="Вывод 5 3 4 3 2" xfId="26369"/>
    <cellStyle name="Вывод 5 3 4 4" xfId="26370"/>
    <cellStyle name="Вывод 5 3 5" xfId="26371"/>
    <cellStyle name="Вывод 5 3 5 2" xfId="26372"/>
    <cellStyle name="Вывод 5 3 5 2 2" xfId="26373"/>
    <cellStyle name="Вывод 5 3 5 2 2 2" xfId="26374"/>
    <cellStyle name="Вывод 5 3 5 2 3" xfId="26375"/>
    <cellStyle name="Вывод 5 3 5 3" xfId="26376"/>
    <cellStyle name="Вывод 5 3 5 3 2" xfId="26377"/>
    <cellStyle name="Вывод 5 3 5 4" xfId="26378"/>
    <cellStyle name="Вывод 5 3 6" xfId="26379"/>
    <cellStyle name="Вывод 5 3 6 2" xfId="26380"/>
    <cellStyle name="Вывод 5 3 6 2 2" xfId="26381"/>
    <cellStyle name="Вывод 5 3 6 3" xfId="26382"/>
    <cellStyle name="Вывод 5 3 7" xfId="26383"/>
    <cellStyle name="Вывод 5 3 7 2" xfId="26384"/>
    <cellStyle name="Вывод 5 3 8" xfId="26385"/>
    <cellStyle name="Вывод 5 4" xfId="26386"/>
    <cellStyle name="Вывод 5 4 2" xfId="26387"/>
    <cellStyle name="Вывод 5 4 2 2" xfId="26388"/>
    <cellStyle name="Вывод 5 4 2 2 2" xfId="26389"/>
    <cellStyle name="Вывод 5 4 2 2 2 2" xfId="26390"/>
    <cellStyle name="Вывод 5 4 2 2 3" xfId="26391"/>
    <cellStyle name="Вывод 5 4 2 3" xfId="26392"/>
    <cellStyle name="Вывод 5 4 2 3 2" xfId="26393"/>
    <cellStyle name="Вывод 5 4 2 4" xfId="26394"/>
    <cellStyle name="Вывод 5 4 3" xfId="26395"/>
    <cellStyle name="Вывод 5 4 3 2" xfId="26396"/>
    <cellStyle name="Вывод 5 4 3 2 2" xfId="26397"/>
    <cellStyle name="Вывод 5 4 3 2 2 2" xfId="26398"/>
    <cellStyle name="Вывод 5 4 3 2 3" xfId="26399"/>
    <cellStyle name="Вывод 5 4 3 3" xfId="26400"/>
    <cellStyle name="Вывод 5 4 3 3 2" xfId="26401"/>
    <cellStyle name="Вывод 5 4 3 4" xfId="26402"/>
    <cellStyle name="Вывод 5 4 4" xfId="26403"/>
    <cellStyle name="Вывод 5 4 4 2" xfId="26404"/>
    <cellStyle name="Вывод 5 4 4 2 2" xfId="26405"/>
    <cellStyle name="Вывод 5 4 4 2 2 2" xfId="26406"/>
    <cellStyle name="Вывод 5 4 4 2 3" xfId="26407"/>
    <cellStyle name="Вывод 5 4 4 3" xfId="26408"/>
    <cellStyle name="Вывод 5 4 4 3 2" xfId="26409"/>
    <cellStyle name="Вывод 5 4 4 4" xfId="26410"/>
    <cellStyle name="Вывод 5 4 5" xfId="26411"/>
    <cellStyle name="Вывод 5 4 5 2" xfId="26412"/>
    <cellStyle name="Вывод 5 4 5 2 2" xfId="26413"/>
    <cellStyle name="Вывод 5 4 5 2 2 2" xfId="26414"/>
    <cellStyle name="Вывод 5 4 5 2 3" xfId="26415"/>
    <cellStyle name="Вывод 5 4 5 3" xfId="26416"/>
    <cellStyle name="Вывод 5 4 5 3 2" xfId="26417"/>
    <cellStyle name="Вывод 5 4 5 4" xfId="26418"/>
    <cellStyle name="Вывод 5 4 6" xfId="26419"/>
    <cellStyle name="Вывод 5 4 6 2" xfId="26420"/>
    <cellStyle name="Вывод 5 4 6 2 2" xfId="26421"/>
    <cellStyle name="Вывод 5 4 6 3" xfId="26422"/>
    <cellStyle name="Вывод 5 4 7" xfId="26423"/>
    <cellStyle name="Вывод 5 4 7 2" xfId="26424"/>
    <cellStyle name="Вывод 5 4 8" xfId="26425"/>
    <cellStyle name="Вывод 5 5" xfId="26426"/>
    <cellStyle name="Вывод 5 5 2" xfId="26427"/>
    <cellStyle name="Вывод 5 5 2 2" xfId="26428"/>
    <cellStyle name="Вывод 5 5 2 2 2" xfId="26429"/>
    <cellStyle name="Вывод 5 5 2 2 2 2" xfId="26430"/>
    <cellStyle name="Вывод 5 5 2 2 3" xfId="26431"/>
    <cellStyle name="Вывод 5 5 2 3" xfId="26432"/>
    <cellStyle name="Вывод 5 5 2 3 2" xfId="26433"/>
    <cellStyle name="Вывод 5 5 2 4" xfId="26434"/>
    <cellStyle name="Вывод 5 5 3" xfId="26435"/>
    <cellStyle name="Вывод 5 5 3 2" xfId="26436"/>
    <cellStyle name="Вывод 5 5 3 2 2" xfId="26437"/>
    <cellStyle name="Вывод 5 5 3 2 2 2" xfId="26438"/>
    <cellStyle name="Вывод 5 5 3 2 3" xfId="26439"/>
    <cellStyle name="Вывод 5 5 3 3" xfId="26440"/>
    <cellStyle name="Вывод 5 5 3 3 2" xfId="26441"/>
    <cellStyle name="Вывод 5 5 3 4" xfId="26442"/>
    <cellStyle name="Вывод 5 5 4" xfId="26443"/>
    <cellStyle name="Вывод 5 5 4 2" xfId="26444"/>
    <cellStyle name="Вывод 5 5 4 2 2" xfId="26445"/>
    <cellStyle name="Вывод 5 5 4 2 2 2" xfId="26446"/>
    <cellStyle name="Вывод 5 5 4 2 3" xfId="26447"/>
    <cellStyle name="Вывод 5 5 4 3" xfId="26448"/>
    <cellStyle name="Вывод 5 5 4 3 2" xfId="26449"/>
    <cellStyle name="Вывод 5 5 4 4" xfId="26450"/>
    <cellStyle name="Вывод 5 5 5" xfId="26451"/>
    <cellStyle name="Вывод 5 5 5 2" xfId="26452"/>
    <cellStyle name="Вывод 5 5 5 2 2" xfId="26453"/>
    <cellStyle name="Вывод 5 5 5 2 2 2" xfId="26454"/>
    <cellStyle name="Вывод 5 5 5 2 3" xfId="26455"/>
    <cellStyle name="Вывод 5 5 5 3" xfId="26456"/>
    <cellStyle name="Вывод 5 5 5 3 2" xfId="26457"/>
    <cellStyle name="Вывод 5 5 5 4" xfId="26458"/>
    <cellStyle name="Вывод 5 5 6" xfId="26459"/>
    <cellStyle name="Вывод 5 5 6 2" xfId="26460"/>
    <cellStyle name="Вывод 5 5 6 2 2" xfId="26461"/>
    <cellStyle name="Вывод 5 5 6 3" xfId="26462"/>
    <cellStyle name="Вывод 5 5 7" xfId="26463"/>
    <cellStyle name="Вывод 5 5 7 2" xfId="26464"/>
    <cellStyle name="Вывод 5 5 8" xfId="26465"/>
    <cellStyle name="Вывод 5 6" xfId="26466"/>
    <cellStyle name="Вывод 5 6 2" xfId="26467"/>
    <cellStyle name="Вывод 5 6 2 2" xfId="26468"/>
    <cellStyle name="Вывод 5 6 2 2 2" xfId="26469"/>
    <cellStyle name="Вывод 5 6 2 2 2 2" xfId="26470"/>
    <cellStyle name="Вывод 5 6 2 2 3" xfId="26471"/>
    <cellStyle name="Вывод 5 6 2 3" xfId="26472"/>
    <cellStyle name="Вывод 5 6 2 3 2" xfId="26473"/>
    <cellStyle name="Вывод 5 6 2 4" xfId="26474"/>
    <cellStyle name="Вывод 5 6 3" xfId="26475"/>
    <cellStyle name="Вывод 5 6 3 2" xfId="26476"/>
    <cellStyle name="Вывод 5 6 3 2 2" xfId="26477"/>
    <cellStyle name="Вывод 5 6 3 2 2 2" xfId="26478"/>
    <cellStyle name="Вывод 5 6 3 2 3" xfId="26479"/>
    <cellStyle name="Вывод 5 6 3 3" xfId="26480"/>
    <cellStyle name="Вывод 5 6 3 3 2" xfId="26481"/>
    <cellStyle name="Вывод 5 6 3 4" xfId="26482"/>
    <cellStyle name="Вывод 5 6 4" xfId="26483"/>
    <cellStyle name="Вывод 5 6 4 2" xfId="26484"/>
    <cellStyle name="Вывод 5 6 4 2 2" xfId="26485"/>
    <cellStyle name="Вывод 5 6 4 2 2 2" xfId="26486"/>
    <cellStyle name="Вывод 5 6 4 2 3" xfId="26487"/>
    <cellStyle name="Вывод 5 6 4 3" xfId="26488"/>
    <cellStyle name="Вывод 5 6 4 3 2" xfId="26489"/>
    <cellStyle name="Вывод 5 6 4 4" xfId="26490"/>
    <cellStyle name="Вывод 5 6 5" xfId="26491"/>
    <cellStyle name="Вывод 5 6 5 2" xfId="26492"/>
    <cellStyle name="Вывод 5 6 5 2 2" xfId="26493"/>
    <cellStyle name="Вывод 5 6 5 2 2 2" xfId="26494"/>
    <cellStyle name="Вывод 5 6 5 2 3" xfId="26495"/>
    <cellStyle name="Вывод 5 6 5 3" xfId="26496"/>
    <cellStyle name="Вывод 5 6 5 3 2" xfId="26497"/>
    <cellStyle name="Вывод 5 6 5 4" xfId="26498"/>
    <cellStyle name="Вывод 5 6 6" xfId="26499"/>
    <cellStyle name="Вывод 5 6 6 2" xfId="26500"/>
    <cellStyle name="Вывод 5 6 6 2 2" xfId="26501"/>
    <cellStyle name="Вывод 5 6 6 3" xfId="26502"/>
    <cellStyle name="Вывод 5 6 7" xfId="26503"/>
    <cellStyle name="Вывод 5 6 7 2" xfId="26504"/>
    <cellStyle name="Вывод 5 6 8" xfId="26505"/>
    <cellStyle name="Вывод 5 7" xfId="26506"/>
    <cellStyle name="Вывод 5 7 2" xfId="26507"/>
    <cellStyle name="Вывод 5 7 2 2" xfId="26508"/>
    <cellStyle name="Вывод 5 7 2 2 2" xfId="26509"/>
    <cellStyle name="Вывод 5 7 2 2 2 2" xfId="26510"/>
    <cellStyle name="Вывод 5 7 2 2 3" xfId="26511"/>
    <cellStyle name="Вывод 5 7 2 3" xfId="26512"/>
    <cellStyle name="Вывод 5 7 2 3 2" xfId="26513"/>
    <cellStyle name="Вывод 5 7 2 4" xfId="26514"/>
    <cellStyle name="Вывод 5 7 3" xfId="26515"/>
    <cellStyle name="Вывод 5 7 3 2" xfId="26516"/>
    <cellStyle name="Вывод 5 7 3 2 2" xfId="26517"/>
    <cellStyle name="Вывод 5 7 3 2 2 2" xfId="26518"/>
    <cellStyle name="Вывод 5 7 3 2 3" xfId="26519"/>
    <cellStyle name="Вывод 5 7 3 3" xfId="26520"/>
    <cellStyle name="Вывод 5 7 3 3 2" xfId="26521"/>
    <cellStyle name="Вывод 5 7 3 4" xfId="26522"/>
    <cellStyle name="Вывод 5 7 4" xfId="26523"/>
    <cellStyle name="Вывод 5 7 4 2" xfId="26524"/>
    <cellStyle name="Вывод 5 7 4 2 2" xfId="26525"/>
    <cellStyle name="Вывод 5 7 4 2 2 2" xfId="26526"/>
    <cellStyle name="Вывод 5 7 4 2 3" xfId="26527"/>
    <cellStyle name="Вывод 5 7 4 3" xfId="26528"/>
    <cellStyle name="Вывод 5 7 4 3 2" xfId="26529"/>
    <cellStyle name="Вывод 5 7 4 4" xfId="26530"/>
    <cellStyle name="Вывод 5 7 5" xfId="26531"/>
    <cellStyle name="Вывод 5 7 5 2" xfId="26532"/>
    <cellStyle name="Вывод 5 7 5 2 2" xfId="26533"/>
    <cellStyle name="Вывод 5 7 5 2 2 2" xfId="26534"/>
    <cellStyle name="Вывод 5 7 5 2 3" xfId="26535"/>
    <cellStyle name="Вывод 5 7 5 3" xfId="26536"/>
    <cellStyle name="Вывод 5 7 5 3 2" xfId="26537"/>
    <cellStyle name="Вывод 5 7 5 4" xfId="26538"/>
    <cellStyle name="Вывод 5 7 6" xfId="26539"/>
    <cellStyle name="Вывод 5 7 6 2" xfId="26540"/>
    <cellStyle name="Вывод 5 7 6 2 2" xfId="26541"/>
    <cellStyle name="Вывод 5 7 6 3" xfId="26542"/>
    <cellStyle name="Вывод 5 7 7" xfId="26543"/>
    <cellStyle name="Вывод 5 7 7 2" xfId="26544"/>
    <cellStyle name="Вывод 5 7 8" xfId="26545"/>
    <cellStyle name="Вывод 5 8" xfId="26546"/>
    <cellStyle name="Вывод 5 8 2" xfId="26547"/>
    <cellStyle name="Вывод 5 8 2 2" xfId="26548"/>
    <cellStyle name="Вывод 5 8 2 2 2" xfId="26549"/>
    <cellStyle name="Вывод 5 8 2 2 2 2" xfId="26550"/>
    <cellStyle name="Вывод 5 8 2 2 3" xfId="26551"/>
    <cellStyle name="Вывод 5 8 2 3" xfId="26552"/>
    <cellStyle name="Вывод 5 8 2 3 2" xfId="26553"/>
    <cellStyle name="Вывод 5 8 2 4" xfId="26554"/>
    <cellStyle name="Вывод 5 8 3" xfId="26555"/>
    <cellStyle name="Вывод 5 8 3 2" xfId="26556"/>
    <cellStyle name="Вывод 5 8 3 2 2" xfId="26557"/>
    <cellStyle name="Вывод 5 8 3 2 2 2" xfId="26558"/>
    <cellStyle name="Вывод 5 8 3 2 3" xfId="26559"/>
    <cellStyle name="Вывод 5 8 3 3" xfId="26560"/>
    <cellStyle name="Вывод 5 8 3 3 2" xfId="26561"/>
    <cellStyle name="Вывод 5 8 3 4" xfId="26562"/>
    <cellStyle name="Вывод 5 8 4" xfId="26563"/>
    <cellStyle name="Вывод 5 8 4 2" xfId="26564"/>
    <cellStyle name="Вывод 5 8 4 2 2" xfId="26565"/>
    <cellStyle name="Вывод 5 8 4 2 2 2" xfId="26566"/>
    <cellStyle name="Вывод 5 8 4 2 3" xfId="26567"/>
    <cellStyle name="Вывод 5 8 4 3" xfId="26568"/>
    <cellStyle name="Вывод 5 8 4 3 2" xfId="26569"/>
    <cellStyle name="Вывод 5 8 4 4" xfId="26570"/>
    <cellStyle name="Вывод 5 8 5" xfId="26571"/>
    <cellStyle name="Вывод 5 8 5 2" xfId="26572"/>
    <cellStyle name="Вывод 5 8 5 2 2" xfId="26573"/>
    <cellStyle name="Вывод 5 8 5 2 2 2" xfId="26574"/>
    <cellStyle name="Вывод 5 8 5 2 3" xfId="26575"/>
    <cellStyle name="Вывод 5 8 5 3" xfId="26576"/>
    <cellStyle name="Вывод 5 8 5 3 2" xfId="26577"/>
    <cellStyle name="Вывод 5 8 5 4" xfId="26578"/>
    <cellStyle name="Вывод 5 8 6" xfId="26579"/>
    <cellStyle name="Вывод 5 8 6 2" xfId="26580"/>
    <cellStyle name="Вывод 5 8 6 2 2" xfId="26581"/>
    <cellStyle name="Вывод 5 8 6 3" xfId="26582"/>
    <cellStyle name="Вывод 5 8 7" xfId="26583"/>
    <cellStyle name="Вывод 5 8 7 2" xfId="26584"/>
    <cellStyle name="Вывод 5 8 8" xfId="26585"/>
    <cellStyle name="Вывод 5 9" xfId="26586"/>
    <cellStyle name="Вывод 5 9 2" xfId="26587"/>
    <cellStyle name="Вывод 5 9 2 2" xfId="26588"/>
    <cellStyle name="Вывод 5 9 2 2 2" xfId="26589"/>
    <cellStyle name="Вывод 5 9 2 3" xfId="26590"/>
    <cellStyle name="Вывод 5 9 3" xfId="26591"/>
    <cellStyle name="Вывод 5 9 3 2" xfId="26592"/>
    <cellStyle name="Вывод 5 9 4" xfId="26593"/>
    <cellStyle name="Вывод 6" xfId="26594"/>
    <cellStyle name="Вывод 6 10" xfId="26595"/>
    <cellStyle name="Вывод 6 10 2" xfId="26596"/>
    <cellStyle name="Вывод 6 10 2 2" xfId="26597"/>
    <cellStyle name="Вывод 6 10 3" xfId="26598"/>
    <cellStyle name="Вывод 6 11" xfId="26599"/>
    <cellStyle name="Вывод 6 11 2" xfId="26600"/>
    <cellStyle name="Вывод 6 12" xfId="26601"/>
    <cellStyle name="Вывод 6 2" xfId="26602"/>
    <cellStyle name="Вывод 6 2 2" xfId="26603"/>
    <cellStyle name="Вывод 6 2 2 2" xfId="26604"/>
    <cellStyle name="Вывод 6 2 2 2 2" xfId="26605"/>
    <cellStyle name="Вывод 6 2 2 2 2 2" xfId="26606"/>
    <cellStyle name="Вывод 6 2 2 2 3" xfId="26607"/>
    <cellStyle name="Вывод 6 2 2 3" xfId="26608"/>
    <cellStyle name="Вывод 6 2 2 3 2" xfId="26609"/>
    <cellStyle name="Вывод 6 2 2 4" xfId="26610"/>
    <cellStyle name="Вывод 6 2 3" xfId="26611"/>
    <cellStyle name="Вывод 6 2 3 2" xfId="26612"/>
    <cellStyle name="Вывод 6 2 3 2 2" xfId="26613"/>
    <cellStyle name="Вывод 6 2 3 2 2 2" xfId="26614"/>
    <cellStyle name="Вывод 6 2 3 2 3" xfId="26615"/>
    <cellStyle name="Вывод 6 2 3 3" xfId="26616"/>
    <cellStyle name="Вывод 6 2 3 3 2" xfId="26617"/>
    <cellStyle name="Вывод 6 2 3 4" xfId="26618"/>
    <cellStyle name="Вывод 6 2 4" xfId="26619"/>
    <cellStyle name="Вывод 6 2 4 2" xfId="26620"/>
    <cellStyle name="Вывод 6 2 4 2 2" xfId="26621"/>
    <cellStyle name="Вывод 6 2 4 2 2 2" xfId="26622"/>
    <cellStyle name="Вывод 6 2 4 2 3" xfId="26623"/>
    <cellStyle name="Вывод 6 2 4 3" xfId="26624"/>
    <cellStyle name="Вывод 6 2 4 3 2" xfId="26625"/>
    <cellStyle name="Вывод 6 2 4 4" xfId="26626"/>
    <cellStyle name="Вывод 6 2 5" xfId="26627"/>
    <cellStyle name="Вывод 6 2 5 2" xfId="26628"/>
    <cellStyle name="Вывод 6 2 5 2 2" xfId="26629"/>
    <cellStyle name="Вывод 6 2 5 2 2 2" xfId="26630"/>
    <cellStyle name="Вывод 6 2 5 2 3" xfId="26631"/>
    <cellStyle name="Вывод 6 2 5 3" xfId="26632"/>
    <cellStyle name="Вывод 6 2 5 3 2" xfId="26633"/>
    <cellStyle name="Вывод 6 2 5 4" xfId="26634"/>
    <cellStyle name="Вывод 6 2 6" xfId="26635"/>
    <cellStyle name="Вывод 6 2 6 2" xfId="26636"/>
    <cellStyle name="Вывод 6 2 6 2 2" xfId="26637"/>
    <cellStyle name="Вывод 6 2 6 3" xfId="26638"/>
    <cellStyle name="Вывод 6 2 7" xfId="26639"/>
    <cellStyle name="Вывод 6 2 7 2" xfId="26640"/>
    <cellStyle name="Вывод 6 2 8" xfId="26641"/>
    <cellStyle name="Вывод 6 3" xfId="26642"/>
    <cellStyle name="Вывод 6 3 2" xfId="26643"/>
    <cellStyle name="Вывод 6 3 2 2" xfId="26644"/>
    <cellStyle name="Вывод 6 3 2 2 2" xfId="26645"/>
    <cellStyle name="Вывод 6 3 2 2 2 2" xfId="26646"/>
    <cellStyle name="Вывод 6 3 2 2 3" xfId="26647"/>
    <cellStyle name="Вывод 6 3 2 3" xfId="26648"/>
    <cellStyle name="Вывод 6 3 2 3 2" xfId="26649"/>
    <cellStyle name="Вывод 6 3 2 4" xfId="26650"/>
    <cellStyle name="Вывод 6 3 3" xfId="26651"/>
    <cellStyle name="Вывод 6 3 3 2" xfId="26652"/>
    <cellStyle name="Вывод 6 3 3 2 2" xfId="26653"/>
    <cellStyle name="Вывод 6 3 3 2 2 2" xfId="26654"/>
    <cellStyle name="Вывод 6 3 3 2 3" xfId="26655"/>
    <cellStyle name="Вывод 6 3 3 3" xfId="26656"/>
    <cellStyle name="Вывод 6 3 3 3 2" xfId="26657"/>
    <cellStyle name="Вывод 6 3 3 4" xfId="26658"/>
    <cellStyle name="Вывод 6 3 4" xfId="26659"/>
    <cellStyle name="Вывод 6 3 4 2" xfId="26660"/>
    <cellStyle name="Вывод 6 3 4 2 2" xfId="26661"/>
    <cellStyle name="Вывод 6 3 4 2 2 2" xfId="26662"/>
    <cellStyle name="Вывод 6 3 4 2 3" xfId="26663"/>
    <cellStyle name="Вывод 6 3 4 3" xfId="26664"/>
    <cellStyle name="Вывод 6 3 4 3 2" xfId="26665"/>
    <cellStyle name="Вывод 6 3 4 4" xfId="26666"/>
    <cellStyle name="Вывод 6 3 5" xfId="26667"/>
    <cellStyle name="Вывод 6 3 5 2" xfId="26668"/>
    <cellStyle name="Вывод 6 3 5 2 2" xfId="26669"/>
    <cellStyle name="Вывод 6 3 5 2 2 2" xfId="26670"/>
    <cellStyle name="Вывод 6 3 5 2 3" xfId="26671"/>
    <cellStyle name="Вывод 6 3 5 3" xfId="26672"/>
    <cellStyle name="Вывод 6 3 5 3 2" xfId="26673"/>
    <cellStyle name="Вывод 6 3 5 4" xfId="26674"/>
    <cellStyle name="Вывод 6 3 6" xfId="26675"/>
    <cellStyle name="Вывод 6 3 6 2" xfId="26676"/>
    <cellStyle name="Вывод 6 3 6 2 2" xfId="26677"/>
    <cellStyle name="Вывод 6 3 6 3" xfId="26678"/>
    <cellStyle name="Вывод 6 3 7" xfId="26679"/>
    <cellStyle name="Вывод 6 3 7 2" xfId="26680"/>
    <cellStyle name="Вывод 6 3 8" xfId="26681"/>
    <cellStyle name="Вывод 6 4" xfId="26682"/>
    <cellStyle name="Вывод 6 4 2" xfId="26683"/>
    <cellStyle name="Вывод 6 4 2 2" xfId="26684"/>
    <cellStyle name="Вывод 6 4 2 2 2" xfId="26685"/>
    <cellStyle name="Вывод 6 4 2 2 2 2" xfId="26686"/>
    <cellStyle name="Вывод 6 4 2 2 3" xfId="26687"/>
    <cellStyle name="Вывод 6 4 2 3" xfId="26688"/>
    <cellStyle name="Вывод 6 4 2 3 2" xfId="26689"/>
    <cellStyle name="Вывод 6 4 2 4" xfId="26690"/>
    <cellStyle name="Вывод 6 4 3" xfId="26691"/>
    <cellStyle name="Вывод 6 4 3 2" xfId="26692"/>
    <cellStyle name="Вывод 6 4 3 2 2" xfId="26693"/>
    <cellStyle name="Вывод 6 4 3 2 2 2" xfId="26694"/>
    <cellStyle name="Вывод 6 4 3 2 3" xfId="26695"/>
    <cellStyle name="Вывод 6 4 3 3" xfId="26696"/>
    <cellStyle name="Вывод 6 4 3 3 2" xfId="26697"/>
    <cellStyle name="Вывод 6 4 3 4" xfId="26698"/>
    <cellStyle name="Вывод 6 4 4" xfId="26699"/>
    <cellStyle name="Вывод 6 4 4 2" xfId="26700"/>
    <cellStyle name="Вывод 6 4 4 2 2" xfId="26701"/>
    <cellStyle name="Вывод 6 4 4 2 2 2" xfId="26702"/>
    <cellStyle name="Вывод 6 4 4 2 3" xfId="26703"/>
    <cellStyle name="Вывод 6 4 4 3" xfId="26704"/>
    <cellStyle name="Вывод 6 4 4 3 2" xfId="26705"/>
    <cellStyle name="Вывод 6 4 4 4" xfId="26706"/>
    <cellStyle name="Вывод 6 4 5" xfId="26707"/>
    <cellStyle name="Вывод 6 4 5 2" xfId="26708"/>
    <cellStyle name="Вывод 6 4 5 2 2" xfId="26709"/>
    <cellStyle name="Вывод 6 4 5 2 2 2" xfId="26710"/>
    <cellStyle name="Вывод 6 4 5 2 3" xfId="26711"/>
    <cellStyle name="Вывод 6 4 5 3" xfId="26712"/>
    <cellStyle name="Вывод 6 4 5 3 2" xfId="26713"/>
    <cellStyle name="Вывод 6 4 5 4" xfId="26714"/>
    <cellStyle name="Вывод 6 4 6" xfId="26715"/>
    <cellStyle name="Вывод 6 4 6 2" xfId="26716"/>
    <cellStyle name="Вывод 6 4 6 2 2" xfId="26717"/>
    <cellStyle name="Вывод 6 4 6 3" xfId="26718"/>
    <cellStyle name="Вывод 6 4 7" xfId="26719"/>
    <cellStyle name="Вывод 6 4 7 2" xfId="26720"/>
    <cellStyle name="Вывод 6 4 8" xfId="26721"/>
    <cellStyle name="Вывод 6 5" xfId="26722"/>
    <cellStyle name="Вывод 6 5 2" xfId="26723"/>
    <cellStyle name="Вывод 6 5 2 2" xfId="26724"/>
    <cellStyle name="Вывод 6 5 2 2 2" xfId="26725"/>
    <cellStyle name="Вывод 6 5 2 2 2 2" xfId="26726"/>
    <cellStyle name="Вывод 6 5 2 2 3" xfId="26727"/>
    <cellStyle name="Вывод 6 5 2 3" xfId="26728"/>
    <cellStyle name="Вывод 6 5 2 3 2" xfId="26729"/>
    <cellStyle name="Вывод 6 5 2 4" xfId="26730"/>
    <cellStyle name="Вывод 6 5 3" xfId="26731"/>
    <cellStyle name="Вывод 6 5 3 2" xfId="26732"/>
    <cellStyle name="Вывод 6 5 3 2 2" xfId="26733"/>
    <cellStyle name="Вывод 6 5 3 2 2 2" xfId="26734"/>
    <cellStyle name="Вывод 6 5 3 2 3" xfId="26735"/>
    <cellStyle name="Вывод 6 5 3 3" xfId="26736"/>
    <cellStyle name="Вывод 6 5 3 3 2" xfId="26737"/>
    <cellStyle name="Вывод 6 5 3 4" xfId="26738"/>
    <cellStyle name="Вывод 6 5 4" xfId="26739"/>
    <cellStyle name="Вывод 6 5 4 2" xfId="26740"/>
    <cellStyle name="Вывод 6 5 4 2 2" xfId="26741"/>
    <cellStyle name="Вывод 6 5 4 2 2 2" xfId="26742"/>
    <cellStyle name="Вывод 6 5 4 2 3" xfId="26743"/>
    <cellStyle name="Вывод 6 5 4 3" xfId="26744"/>
    <cellStyle name="Вывод 6 5 4 3 2" xfId="26745"/>
    <cellStyle name="Вывод 6 5 4 4" xfId="26746"/>
    <cellStyle name="Вывод 6 5 5" xfId="26747"/>
    <cellStyle name="Вывод 6 5 5 2" xfId="26748"/>
    <cellStyle name="Вывод 6 5 5 2 2" xfId="26749"/>
    <cellStyle name="Вывод 6 5 5 2 2 2" xfId="26750"/>
    <cellStyle name="Вывод 6 5 5 2 3" xfId="26751"/>
    <cellStyle name="Вывод 6 5 5 3" xfId="26752"/>
    <cellStyle name="Вывод 6 5 5 3 2" xfId="26753"/>
    <cellStyle name="Вывод 6 5 5 4" xfId="26754"/>
    <cellStyle name="Вывод 6 5 6" xfId="26755"/>
    <cellStyle name="Вывод 6 5 6 2" xfId="26756"/>
    <cellStyle name="Вывод 6 5 6 2 2" xfId="26757"/>
    <cellStyle name="Вывод 6 5 6 3" xfId="26758"/>
    <cellStyle name="Вывод 6 5 7" xfId="26759"/>
    <cellStyle name="Вывод 6 5 7 2" xfId="26760"/>
    <cellStyle name="Вывод 6 5 8" xfId="26761"/>
    <cellStyle name="Вывод 6 6" xfId="26762"/>
    <cellStyle name="Вывод 6 6 2" xfId="26763"/>
    <cellStyle name="Вывод 6 6 2 2" xfId="26764"/>
    <cellStyle name="Вывод 6 6 2 2 2" xfId="26765"/>
    <cellStyle name="Вывод 6 6 2 3" xfId="26766"/>
    <cellStyle name="Вывод 6 6 3" xfId="26767"/>
    <cellStyle name="Вывод 6 6 3 2" xfId="26768"/>
    <cellStyle name="Вывод 6 6 4" xfId="26769"/>
    <cellStyle name="Вывод 6 7" xfId="26770"/>
    <cellStyle name="Вывод 6 7 2" xfId="26771"/>
    <cellStyle name="Вывод 6 7 2 2" xfId="26772"/>
    <cellStyle name="Вывод 6 7 2 2 2" xfId="26773"/>
    <cellStyle name="Вывод 6 7 2 3" xfId="26774"/>
    <cellStyle name="Вывод 6 7 3" xfId="26775"/>
    <cellStyle name="Вывод 6 7 3 2" xfId="26776"/>
    <cellStyle name="Вывод 6 7 4" xfId="26777"/>
    <cellStyle name="Вывод 6 8" xfId="26778"/>
    <cellStyle name="Вывод 6 8 2" xfId="26779"/>
    <cellStyle name="Вывод 6 8 2 2" xfId="26780"/>
    <cellStyle name="Вывод 6 8 2 2 2" xfId="26781"/>
    <cellStyle name="Вывод 6 8 2 3" xfId="26782"/>
    <cellStyle name="Вывод 6 8 3" xfId="26783"/>
    <cellStyle name="Вывод 6 8 3 2" xfId="26784"/>
    <cellStyle name="Вывод 6 8 4" xfId="26785"/>
    <cellStyle name="Вывод 6 9" xfId="26786"/>
    <cellStyle name="Вывод 6 9 2" xfId="26787"/>
    <cellStyle name="Вывод 6 9 2 2" xfId="26788"/>
    <cellStyle name="Вывод 6 9 2 2 2" xfId="26789"/>
    <cellStyle name="Вывод 6 9 2 3" xfId="26790"/>
    <cellStyle name="Вывод 6 9 3" xfId="26791"/>
    <cellStyle name="Вывод 6 9 3 2" xfId="26792"/>
    <cellStyle name="Вывод 6 9 4" xfId="26793"/>
    <cellStyle name="Вывод 7" xfId="26794"/>
    <cellStyle name="Вывод 7 2" xfId="26795"/>
    <cellStyle name="Вывод 7 2 2" xfId="26796"/>
    <cellStyle name="Вывод 7 2 2 2" xfId="26797"/>
    <cellStyle name="Вывод 7 2 2 2 2" xfId="26798"/>
    <cellStyle name="Вывод 7 2 2 3" xfId="26799"/>
    <cellStyle name="Вывод 7 2 3" xfId="26800"/>
    <cellStyle name="Вывод 7 2 3 2" xfId="26801"/>
    <cellStyle name="Вывод 7 2 4" xfId="26802"/>
    <cellStyle name="Вывод 7 3" xfId="26803"/>
    <cellStyle name="Вывод 7 3 2" xfId="26804"/>
    <cellStyle name="Вывод 7 3 2 2" xfId="26805"/>
    <cellStyle name="Вывод 7 3 2 2 2" xfId="26806"/>
    <cellStyle name="Вывод 7 3 2 3" xfId="26807"/>
    <cellStyle name="Вывод 7 3 3" xfId="26808"/>
    <cellStyle name="Вывод 7 3 3 2" xfId="26809"/>
    <cellStyle name="Вывод 7 3 4" xfId="26810"/>
    <cellStyle name="Вывод 7 4" xfId="26811"/>
    <cellStyle name="Вывод 7 4 2" xfId="26812"/>
    <cellStyle name="Вывод 7 4 2 2" xfId="26813"/>
    <cellStyle name="Вывод 7 4 2 2 2" xfId="26814"/>
    <cellStyle name="Вывод 7 4 2 3" xfId="26815"/>
    <cellStyle name="Вывод 7 4 3" xfId="26816"/>
    <cellStyle name="Вывод 7 4 3 2" xfId="26817"/>
    <cellStyle name="Вывод 7 4 4" xfId="26818"/>
    <cellStyle name="Вывод 7 5" xfId="26819"/>
    <cellStyle name="Вывод 7 5 2" xfId="26820"/>
    <cellStyle name="Вывод 7 5 2 2" xfId="26821"/>
    <cellStyle name="Вывод 7 5 2 2 2" xfId="26822"/>
    <cellStyle name="Вывод 7 5 2 3" xfId="26823"/>
    <cellStyle name="Вывод 7 5 3" xfId="26824"/>
    <cellStyle name="Вывод 7 5 3 2" xfId="26825"/>
    <cellStyle name="Вывод 7 5 4" xfId="26826"/>
    <cellStyle name="Вывод 7 6" xfId="26827"/>
    <cellStyle name="Вывод 7 6 2" xfId="26828"/>
    <cellStyle name="Вывод 7 6 2 2" xfId="26829"/>
    <cellStyle name="Вывод 7 6 3" xfId="26830"/>
    <cellStyle name="Вывод 7 7" xfId="26831"/>
    <cellStyle name="Вывод 7 7 2" xfId="26832"/>
    <cellStyle name="Вывод 7 8" xfId="26833"/>
    <cellStyle name="Вывод 8" xfId="26834"/>
    <cellStyle name="Вывод 9" xfId="26835"/>
    <cellStyle name="Вычисление 2" xfId="26836"/>
    <cellStyle name="Вычисление 2 10" xfId="26837"/>
    <cellStyle name="Вычисление 2 10 2" xfId="26838"/>
    <cellStyle name="Вычисление 2 10 2 2" xfId="26839"/>
    <cellStyle name="Вычисление 2 10 3" xfId="26840"/>
    <cellStyle name="Вычисление 2 11" xfId="26841"/>
    <cellStyle name="Вычисление 2 11 2" xfId="26842"/>
    <cellStyle name="Вычисление 2 11 2 2" xfId="26843"/>
    <cellStyle name="Вычисление 2 11 3" xfId="26844"/>
    <cellStyle name="Вычисление 2 12" xfId="26845"/>
    <cellStyle name="Вычисление 2 12 2" xfId="26846"/>
    <cellStyle name="Вычисление 2 12 2 2" xfId="26847"/>
    <cellStyle name="Вычисление 2 12 3" xfId="26848"/>
    <cellStyle name="Вычисление 2 13" xfId="26849"/>
    <cellStyle name="Вычисление 2 13 2" xfId="26850"/>
    <cellStyle name="Вычисление 2 14" xfId="26851"/>
    <cellStyle name="Вычисление 2 2" xfId="26852"/>
    <cellStyle name="Вычисление 2 2 2" xfId="26853"/>
    <cellStyle name="Вычисление 2 2 2 2" xfId="26854"/>
    <cellStyle name="Вычисление 2 2 2 2 2" xfId="26855"/>
    <cellStyle name="Вычисление 2 2 2 2 2 2" xfId="26856"/>
    <cellStyle name="Вычисление 2 2 2 2 3" xfId="26857"/>
    <cellStyle name="Вычисление 2 2 2 3" xfId="26858"/>
    <cellStyle name="Вычисление 2 2 2 3 2" xfId="26859"/>
    <cellStyle name="Вычисление 2 2 2 3 2 2" xfId="26860"/>
    <cellStyle name="Вычисление 2 2 2 3 3" xfId="26861"/>
    <cellStyle name="Вычисление 2 2 2 4" xfId="26862"/>
    <cellStyle name="Вычисление 2 2 2 4 2" xfId="26863"/>
    <cellStyle name="Вычисление 2 2 2 4 2 2" xfId="26864"/>
    <cellStyle name="Вычисление 2 2 2 4 3" xfId="26865"/>
    <cellStyle name="Вычисление 2 2 2 5" xfId="26866"/>
    <cellStyle name="Вычисление 2 2 2 5 2" xfId="26867"/>
    <cellStyle name="Вычисление 2 2 2 5 2 2" xfId="26868"/>
    <cellStyle name="Вычисление 2 2 2 5 3" xfId="26869"/>
    <cellStyle name="Вычисление 2 2 2 6" xfId="26870"/>
    <cellStyle name="Вычисление 2 2 2 6 2" xfId="26871"/>
    <cellStyle name="Вычисление 2 2 2 6 2 2" xfId="26872"/>
    <cellStyle name="Вычисление 2 2 2 6 3" xfId="26873"/>
    <cellStyle name="Вычисление 2 2 2 7" xfId="26874"/>
    <cellStyle name="Вычисление 2 2 2 7 2" xfId="26875"/>
    <cellStyle name="Вычисление 2 2 2 8" xfId="26876"/>
    <cellStyle name="Вычисление 2 2 3" xfId="26877"/>
    <cellStyle name="Вычисление 2 2 3 2" xfId="26878"/>
    <cellStyle name="Вычисление 2 2 3 2 2" xfId="26879"/>
    <cellStyle name="Вычисление 2 2 3 2 2 2" xfId="26880"/>
    <cellStyle name="Вычисление 2 2 3 2 3" xfId="26881"/>
    <cellStyle name="Вычисление 2 2 3 3" xfId="26882"/>
    <cellStyle name="Вычисление 2 2 3 3 2" xfId="26883"/>
    <cellStyle name="Вычисление 2 2 3 3 2 2" xfId="26884"/>
    <cellStyle name="Вычисление 2 2 3 3 3" xfId="26885"/>
    <cellStyle name="Вычисление 2 2 3 4" xfId="26886"/>
    <cellStyle name="Вычисление 2 2 3 4 2" xfId="26887"/>
    <cellStyle name="Вычисление 2 2 3 5" xfId="26888"/>
    <cellStyle name="Вычисление 2 2 4" xfId="26889"/>
    <cellStyle name="Вычисление 2 2 4 2" xfId="26890"/>
    <cellStyle name="Вычисление 2 2 4 2 2" xfId="26891"/>
    <cellStyle name="Вычисление 2 2 4 2 2 2" xfId="26892"/>
    <cellStyle name="Вычисление 2 2 4 2 3" xfId="26893"/>
    <cellStyle name="Вычисление 2 2 4 3" xfId="26894"/>
    <cellStyle name="Вычисление 2 2 4 3 2" xfId="26895"/>
    <cellStyle name="Вычисление 2 2 4 3 2 2" xfId="26896"/>
    <cellStyle name="Вычисление 2 2 4 3 3" xfId="26897"/>
    <cellStyle name="Вычисление 2 2 4 4" xfId="26898"/>
    <cellStyle name="Вычисление 2 2 4 4 2" xfId="26899"/>
    <cellStyle name="Вычисление 2 2 4 5" xfId="26900"/>
    <cellStyle name="Вычисление 2 2 5" xfId="26901"/>
    <cellStyle name="Вычисление 2 2 5 2" xfId="26902"/>
    <cellStyle name="Вычисление 2 2 5 2 2" xfId="26903"/>
    <cellStyle name="Вычисление 2 2 5 2 2 2" xfId="26904"/>
    <cellStyle name="Вычисление 2 2 5 2 3" xfId="26905"/>
    <cellStyle name="Вычисление 2 2 5 3" xfId="26906"/>
    <cellStyle name="Вычисление 2 2 5 3 2" xfId="26907"/>
    <cellStyle name="Вычисление 2 2 5 4" xfId="26908"/>
    <cellStyle name="Вычисление 2 2 6" xfId="26909"/>
    <cellStyle name="Вычисление 2 2 6 2" xfId="26910"/>
    <cellStyle name="Вычисление 2 2 6 2 2" xfId="26911"/>
    <cellStyle name="Вычисление 2 2 6 3" xfId="26912"/>
    <cellStyle name="Вычисление 2 2 7" xfId="26913"/>
    <cellStyle name="Вычисление 2 2 7 2" xfId="26914"/>
    <cellStyle name="Вычисление 2 2 8" xfId="26915"/>
    <cellStyle name="Вычисление 2 2_МАРТ" xfId="26916"/>
    <cellStyle name="Вычисление 2 3" xfId="26917"/>
    <cellStyle name="Вычисление 2 3 2" xfId="26918"/>
    <cellStyle name="Вычисление 2 3 2 2" xfId="26919"/>
    <cellStyle name="Вычисление 2 3 2 2 2" xfId="26920"/>
    <cellStyle name="Вычисление 2 3 2 2 2 2" xfId="26921"/>
    <cellStyle name="Вычисление 2 3 2 2 3" xfId="26922"/>
    <cellStyle name="Вычисление 2 3 2 3" xfId="26923"/>
    <cellStyle name="Вычисление 2 3 2 3 2" xfId="26924"/>
    <cellStyle name="Вычисление 2 3 2 3 2 2" xfId="26925"/>
    <cellStyle name="Вычисление 2 3 2 3 3" xfId="26926"/>
    <cellStyle name="Вычисление 2 3 2 4" xfId="26927"/>
    <cellStyle name="Вычисление 2 3 2 4 2" xfId="26928"/>
    <cellStyle name="Вычисление 2 3 2 4 2 2" xfId="26929"/>
    <cellStyle name="Вычисление 2 3 2 4 3" xfId="26930"/>
    <cellStyle name="Вычисление 2 3 2 5" xfId="26931"/>
    <cellStyle name="Вычисление 2 3 2 5 2" xfId="26932"/>
    <cellStyle name="Вычисление 2 3 2 5 2 2" xfId="26933"/>
    <cellStyle name="Вычисление 2 3 2 5 3" xfId="26934"/>
    <cellStyle name="Вычисление 2 3 2 6" xfId="26935"/>
    <cellStyle name="Вычисление 2 3 2 6 2" xfId="26936"/>
    <cellStyle name="Вычисление 2 3 2 6 2 2" xfId="26937"/>
    <cellStyle name="Вычисление 2 3 2 6 3" xfId="26938"/>
    <cellStyle name="Вычисление 2 3 2 7" xfId="26939"/>
    <cellStyle name="Вычисление 2 3 2 7 2" xfId="26940"/>
    <cellStyle name="Вычисление 2 3 2 7 2 2" xfId="26941"/>
    <cellStyle name="Вычисление 2 3 2 7 3" xfId="26942"/>
    <cellStyle name="Вычисление 2 3 2 8" xfId="26943"/>
    <cellStyle name="Вычисление 2 3 2 8 2" xfId="26944"/>
    <cellStyle name="Вычисление 2 3 2 9" xfId="26945"/>
    <cellStyle name="Вычисление 2 3 3" xfId="26946"/>
    <cellStyle name="Вычисление 2 3 3 2" xfId="26947"/>
    <cellStyle name="Вычисление 2 3 3 2 2" xfId="26948"/>
    <cellStyle name="Вычисление 2 3 3 2 2 2" xfId="26949"/>
    <cellStyle name="Вычисление 2 3 3 2 3" xfId="26950"/>
    <cellStyle name="Вычисление 2 3 3 3" xfId="26951"/>
    <cellStyle name="Вычисление 2 3 3 3 2" xfId="26952"/>
    <cellStyle name="Вычисление 2 3 3 3 2 2" xfId="26953"/>
    <cellStyle name="Вычисление 2 3 3 3 3" xfId="26954"/>
    <cellStyle name="Вычисление 2 3 3 4" xfId="26955"/>
    <cellStyle name="Вычисление 2 3 3 4 2" xfId="26956"/>
    <cellStyle name="Вычисление 2 3 3 5" xfId="26957"/>
    <cellStyle name="Вычисление 2 3 4" xfId="26958"/>
    <cellStyle name="Вычисление 2 3 4 2" xfId="26959"/>
    <cellStyle name="Вычисление 2 3 4 2 2" xfId="26960"/>
    <cellStyle name="Вычисление 2 3 4 2 2 2" xfId="26961"/>
    <cellStyle name="Вычисление 2 3 4 2 3" xfId="26962"/>
    <cellStyle name="Вычисление 2 3 4 3" xfId="26963"/>
    <cellStyle name="Вычисление 2 3 4 3 2" xfId="26964"/>
    <cellStyle name="Вычисление 2 3 4 3 2 2" xfId="26965"/>
    <cellStyle name="Вычисление 2 3 4 3 3" xfId="26966"/>
    <cellStyle name="Вычисление 2 3 4 4" xfId="26967"/>
    <cellStyle name="Вычисление 2 3 4 4 2" xfId="26968"/>
    <cellStyle name="Вычисление 2 3 4 5" xfId="26969"/>
    <cellStyle name="Вычисление 2 3 5" xfId="26970"/>
    <cellStyle name="Вычисление 2 3 5 2" xfId="26971"/>
    <cellStyle name="Вычисление 2 3 5 2 2" xfId="26972"/>
    <cellStyle name="Вычисление 2 3 5 2 2 2" xfId="26973"/>
    <cellStyle name="Вычисление 2 3 5 2 3" xfId="26974"/>
    <cellStyle name="Вычисление 2 3 5 3" xfId="26975"/>
    <cellStyle name="Вычисление 2 3 5 3 2" xfId="26976"/>
    <cellStyle name="Вычисление 2 3 5 3 2 2" xfId="26977"/>
    <cellStyle name="Вычисление 2 3 5 3 3" xfId="26978"/>
    <cellStyle name="Вычисление 2 3 5 4" xfId="26979"/>
    <cellStyle name="Вычисление 2 3 5 4 2" xfId="26980"/>
    <cellStyle name="Вычисление 2 3 5 5" xfId="26981"/>
    <cellStyle name="Вычисление 2 3 6" xfId="26982"/>
    <cellStyle name="Вычисление 2 3 6 2" xfId="26983"/>
    <cellStyle name="Вычисление 2 3 6 2 2" xfId="26984"/>
    <cellStyle name="Вычисление 2 3 6 3" xfId="26985"/>
    <cellStyle name="Вычисление 2 3 7" xfId="26986"/>
    <cellStyle name="Вычисление 2 3 7 2" xfId="26987"/>
    <cellStyle name="Вычисление 2 3 7 2 2" xfId="26988"/>
    <cellStyle name="Вычисление 2 3 7 3" xfId="26989"/>
    <cellStyle name="Вычисление 2 3 8" xfId="26990"/>
    <cellStyle name="Вычисление 2 3 8 2" xfId="26991"/>
    <cellStyle name="Вычисление 2 3 9" xfId="26992"/>
    <cellStyle name="Вычисление 2 3_МАРТ" xfId="26993"/>
    <cellStyle name="Вычисление 2 4" xfId="26994"/>
    <cellStyle name="Вычисление 2 4 2" xfId="26995"/>
    <cellStyle name="Вычисление 2 4 2 2" xfId="26996"/>
    <cellStyle name="Вычисление 2 4 2 2 2" xfId="26997"/>
    <cellStyle name="Вычисление 2 4 2 2 2 2" xfId="26998"/>
    <cellStyle name="Вычисление 2 4 2 2 2 2 2" xfId="26999"/>
    <cellStyle name="Вычисление 2 4 2 2 2 3" xfId="27000"/>
    <cellStyle name="Вычисление 2 4 2 2 3" xfId="27001"/>
    <cellStyle name="Вычисление 2 4 2 2 3 2" xfId="27002"/>
    <cellStyle name="Вычисление 2 4 2 2 3 2 2" xfId="27003"/>
    <cellStyle name="Вычисление 2 4 2 2 3 3" xfId="27004"/>
    <cellStyle name="Вычисление 2 4 2 2 4" xfId="27005"/>
    <cellStyle name="Вычисление 2 4 2 2 4 2" xfId="27006"/>
    <cellStyle name="Вычисление 2 4 2 2 4 2 2" xfId="27007"/>
    <cellStyle name="Вычисление 2 4 2 2 4 3" xfId="27008"/>
    <cellStyle name="Вычисление 2 4 2 2 5" xfId="27009"/>
    <cellStyle name="Вычисление 2 4 2 2 5 2" xfId="27010"/>
    <cellStyle name="Вычисление 2 4 2 2 5 2 2" xfId="27011"/>
    <cellStyle name="Вычисление 2 4 2 2 5 3" xfId="27012"/>
    <cellStyle name="Вычисление 2 4 2 2 6" xfId="27013"/>
    <cellStyle name="Вычисление 2 4 2 2 6 2" xfId="27014"/>
    <cellStyle name="Вычисление 2 4 2 2 7" xfId="27015"/>
    <cellStyle name="Вычисление 2 4 2 3" xfId="27016"/>
    <cellStyle name="Вычисление 2 4 2 3 2" xfId="27017"/>
    <cellStyle name="Вычисление 2 4 2 3 2 2" xfId="27018"/>
    <cellStyle name="Вычисление 2 4 2 3 3" xfId="27019"/>
    <cellStyle name="Вычисление 2 4 2 4" xfId="27020"/>
    <cellStyle name="Вычисление 2 4 2 4 2" xfId="27021"/>
    <cellStyle name="Вычисление 2 4 2 4 2 2" xfId="27022"/>
    <cellStyle name="Вычисление 2 4 2 4 3" xfId="27023"/>
    <cellStyle name="Вычисление 2 4 2 5" xfId="27024"/>
    <cellStyle name="Вычисление 2 4 2 5 2" xfId="27025"/>
    <cellStyle name="Вычисление 2 4 2 5 2 2" xfId="27026"/>
    <cellStyle name="Вычисление 2 4 2 5 3" xfId="27027"/>
    <cellStyle name="Вычисление 2 4 2 6" xfId="27028"/>
    <cellStyle name="Вычисление 2 4 2 6 2" xfId="27029"/>
    <cellStyle name="Вычисление 2 4 2 6 2 2" xfId="27030"/>
    <cellStyle name="Вычисление 2 4 2 6 3" xfId="27031"/>
    <cellStyle name="Вычисление 2 4 2 7" xfId="27032"/>
    <cellStyle name="Вычисление 2 4 2 7 2" xfId="27033"/>
    <cellStyle name="Вычисление 2 4 2 8" xfId="27034"/>
    <cellStyle name="Вычисление 2 4 3" xfId="27035"/>
    <cellStyle name="Вычисление 2 4 3 2" xfId="27036"/>
    <cellStyle name="Вычисление 2 4 3 2 2" xfId="27037"/>
    <cellStyle name="Вычисление 2 4 3 2 2 2" xfId="27038"/>
    <cellStyle name="Вычисление 2 4 3 2 3" xfId="27039"/>
    <cellStyle name="Вычисление 2 4 3 3" xfId="27040"/>
    <cellStyle name="Вычисление 2 4 3 3 2" xfId="27041"/>
    <cellStyle name="Вычисление 2 4 3 3 2 2" xfId="27042"/>
    <cellStyle name="Вычисление 2 4 3 3 3" xfId="27043"/>
    <cellStyle name="Вычисление 2 4 3 4" xfId="27044"/>
    <cellStyle name="Вычисление 2 4 3 4 2" xfId="27045"/>
    <cellStyle name="Вычисление 2 4 3 4 2 2" xfId="27046"/>
    <cellStyle name="Вычисление 2 4 3 4 3" xfId="27047"/>
    <cellStyle name="Вычисление 2 4 3 5" xfId="27048"/>
    <cellStyle name="Вычисление 2 4 3 5 2" xfId="27049"/>
    <cellStyle name="Вычисление 2 4 3 5 2 2" xfId="27050"/>
    <cellStyle name="Вычисление 2 4 3 5 3" xfId="27051"/>
    <cellStyle name="Вычисление 2 4 3 6" xfId="27052"/>
    <cellStyle name="Вычисление 2 4 3 6 2" xfId="27053"/>
    <cellStyle name="Вычисление 2 4 3 6 2 2" xfId="27054"/>
    <cellStyle name="Вычисление 2 4 3 6 3" xfId="27055"/>
    <cellStyle name="Вычисление 2 4 3 7" xfId="27056"/>
    <cellStyle name="Вычисление 2 4 3 7 2" xfId="27057"/>
    <cellStyle name="Вычисление 2 4 3 8" xfId="27058"/>
    <cellStyle name="Вычисление 2 4 4" xfId="27059"/>
    <cellStyle name="Вычисление 2 4 4 2" xfId="27060"/>
    <cellStyle name="Вычисление 2 4 4 2 2" xfId="27061"/>
    <cellStyle name="Вычисление 2 4 4 2 2 2" xfId="27062"/>
    <cellStyle name="Вычисление 2 4 4 2 3" xfId="27063"/>
    <cellStyle name="Вычисление 2 4 4 3" xfId="27064"/>
    <cellStyle name="Вычисление 2 4 4 3 2" xfId="27065"/>
    <cellStyle name="Вычисление 2 4 4 3 2 2" xfId="27066"/>
    <cellStyle name="Вычисление 2 4 4 3 3" xfId="27067"/>
    <cellStyle name="Вычисление 2 4 4 4" xfId="27068"/>
    <cellStyle name="Вычисление 2 4 4 4 2" xfId="27069"/>
    <cellStyle name="Вычисление 2 4 4 5" xfId="27070"/>
    <cellStyle name="Вычисление 2 4 5" xfId="27071"/>
    <cellStyle name="Вычисление 2 4 5 2" xfId="27072"/>
    <cellStyle name="Вычисление 2 4 5 2 2" xfId="27073"/>
    <cellStyle name="Вычисление 2 4 5 2 2 2" xfId="27074"/>
    <cellStyle name="Вычисление 2 4 5 2 3" xfId="27075"/>
    <cellStyle name="Вычисление 2 4 5 3" xfId="27076"/>
    <cellStyle name="Вычисление 2 4 5 3 2" xfId="27077"/>
    <cellStyle name="Вычисление 2 4 5 3 2 2" xfId="27078"/>
    <cellStyle name="Вычисление 2 4 5 3 3" xfId="27079"/>
    <cellStyle name="Вычисление 2 4 5 4" xfId="27080"/>
    <cellStyle name="Вычисление 2 4 5 4 2" xfId="27081"/>
    <cellStyle name="Вычисление 2 4 5 5" xfId="27082"/>
    <cellStyle name="Вычисление 2 4 6" xfId="27083"/>
    <cellStyle name="Вычисление 2 4 6 2" xfId="27084"/>
    <cellStyle name="Вычисление 2 4 6 2 2" xfId="27085"/>
    <cellStyle name="Вычисление 2 4 6 3" xfId="27086"/>
    <cellStyle name="Вычисление 2 4 7" xfId="27087"/>
    <cellStyle name="Вычисление 2 4 7 2" xfId="27088"/>
    <cellStyle name="Вычисление 2 4 7 2 2" xfId="27089"/>
    <cellStyle name="Вычисление 2 4 7 3" xfId="27090"/>
    <cellStyle name="Вычисление 2 4 8" xfId="27091"/>
    <cellStyle name="Вычисление 2 4 8 2" xfId="27092"/>
    <cellStyle name="Вычисление 2 4 9" xfId="27093"/>
    <cellStyle name="Вычисление 2 5" xfId="27094"/>
    <cellStyle name="Вычисление 2 5 10" xfId="27095"/>
    <cellStyle name="Вычисление 2 5 2" xfId="27096"/>
    <cellStyle name="Вычисление 2 5 2 2" xfId="27097"/>
    <cellStyle name="Вычисление 2 5 2 2 2" xfId="27098"/>
    <cellStyle name="Вычисление 2 5 2 2 2 2" xfId="27099"/>
    <cellStyle name="Вычисление 2 5 2 2 2 2 2" xfId="27100"/>
    <cellStyle name="Вычисление 2 5 2 2 2 3" xfId="27101"/>
    <cellStyle name="Вычисление 2 5 2 2 3" xfId="27102"/>
    <cellStyle name="Вычисление 2 5 2 2 3 2" xfId="27103"/>
    <cellStyle name="Вычисление 2 5 2 2 3 2 2" xfId="27104"/>
    <cellStyle name="Вычисление 2 5 2 2 3 3" xfId="27105"/>
    <cellStyle name="Вычисление 2 5 2 2 4" xfId="27106"/>
    <cellStyle name="Вычисление 2 5 2 2 4 2" xfId="27107"/>
    <cellStyle name="Вычисление 2 5 2 2 4 2 2" xfId="27108"/>
    <cellStyle name="Вычисление 2 5 2 2 4 3" xfId="27109"/>
    <cellStyle name="Вычисление 2 5 2 2 5" xfId="27110"/>
    <cellStyle name="Вычисление 2 5 2 2 5 2" xfId="27111"/>
    <cellStyle name="Вычисление 2 5 2 2 5 2 2" xfId="27112"/>
    <cellStyle name="Вычисление 2 5 2 2 5 3" xfId="27113"/>
    <cellStyle name="Вычисление 2 5 2 2 6" xfId="27114"/>
    <cellStyle name="Вычисление 2 5 2 2 6 2" xfId="27115"/>
    <cellStyle name="Вычисление 2 5 2 2 7" xfId="27116"/>
    <cellStyle name="Вычисление 2 5 2 3" xfId="27117"/>
    <cellStyle name="Вычисление 2 5 2 3 2" xfId="27118"/>
    <cellStyle name="Вычисление 2 5 2 3 2 2" xfId="27119"/>
    <cellStyle name="Вычисление 2 5 2 3 3" xfId="27120"/>
    <cellStyle name="Вычисление 2 5 2 4" xfId="27121"/>
    <cellStyle name="Вычисление 2 5 2 4 2" xfId="27122"/>
    <cellStyle name="Вычисление 2 5 2 4 2 2" xfId="27123"/>
    <cellStyle name="Вычисление 2 5 2 4 3" xfId="27124"/>
    <cellStyle name="Вычисление 2 5 2 5" xfId="27125"/>
    <cellStyle name="Вычисление 2 5 2 5 2" xfId="27126"/>
    <cellStyle name="Вычисление 2 5 2 5 2 2" xfId="27127"/>
    <cellStyle name="Вычисление 2 5 2 5 3" xfId="27128"/>
    <cellStyle name="Вычисление 2 5 2 6" xfId="27129"/>
    <cellStyle name="Вычисление 2 5 2 6 2" xfId="27130"/>
    <cellStyle name="Вычисление 2 5 2 7" xfId="27131"/>
    <cellStyle name="Вычисление 2 5 3" xfId="27132"/>
    <cellStyle name="Вычисление 2 5 3 2" xfId="27133"/>
    <cellStyle name="Вычисление 2 5 3 2 2" xfId="27134"/>
    <cellStyle name="Вычисление 2 5 3 2 2 2" xfId="27135"/>
    <cellStyle name="Вычисление 2 5 3 2 3" xfId="27136"/>
    <cellStyle name="Вычисление 2 5 3 3" xfId="27137"/>
    <cellStyle name="Вычисление 2 5 3 3 2" xfId="27138"/>
    <cellStyle name="Вычисление 2 5 3 3 2 2" xfId="27139"/>
    <cellStyle name="Вычисление 2 5 3 3 3" xfId="27140"/>
    <cellStyle name="Вычисление 2 5 3 4" xfId="27141"/>
    <cellStyle name="Вычисление 2 5 3 4 2" xfId="27142"/>
    <cellStyle name="Вычисление 2 5 3 4 2 2" xfId="27143"/>
    <cellStyle name="Вычисление 2 5 3 4 3" xfId="27144"/>
    <cellStyle name="Вычисление 2 5 3 5" xfId="27145"/>
    <cellStyle name="Вычисление 2 5 3 5 2" xfId="27146"/>
    <cellStyle name="Вычисление 2 5 3 5 2 2" xfId="27147"/>
    <cellStyle name="Вычисление 2 5 3 5 3" xfId="27148"/>
    <cellStyle name="Вычисление 2 5 3 6" xfId="27149"/>
    <cellStyle name="Вычисление 2 5 3 6 2" xfId="27150"/>
    <cellStyle name="Вычисление 2 5 3 7" xfId="27151"/>
    <cellStyle name="Вычисление 2 5 4" xfId="27152"/>
    <cellStyle name="Вычисление 2 5 4 2" xfId="27153"/>
    <cellStyle name="Вычисление 2 5 4 2 2" xfId="27154"/>
    <cellStyle name="Вычисление 2 5 4 3" xfId="27155"/>
    <cellStyle name="Вычисление 2 5 5" xfId="27156"/>
    <cellStyle name="Вычисление 2 5 5 2" xfId="27157"/>
    <cellStyle name="Вычисление 2 5 5 2 2" xfId="27158"/>
    <cellStyle name="Вычисление 2 5 5 3" xfId="27159"/>
    <cellStyle name="Вычисление 2 5 6" xfId="27160"/>
    <cellStyle name="Вычисление 2 5 6 2" xfId="27161"/>
    <cellStyle name="Вычисление 2 5 6 2 2" xfId="27162"/>
    <cellStyle name="Вычисление 2 5 6 3" xfId="27163"/>
    <cellStyle name="Вычисление 2 5 7" xfId="27164"/>
    <cellStyle name="Вычисление 2 5 7 2" xfId="27165"/>
    <cellStyle name="Вычисление 2 5 7 2 2" xfId="27166"/>
    <cellStyle name="Вычисление 2 5 7 3" xfId="27167"/>
    <cellStyle name="Вычисление 2 5 8" xfId="27168"/>
    <cellStyle name="Вычисление 2 5 8 2" xfId="27169"/>
    <cellStyle name="Вычисление 2 5 8 2 2" xfId="27170"/>
    <cellStyle name="Вычисление 2 5 8 3" xfId="27171"/>
    <cellStyle name="Вычисление 2 5 9" xfId="27172"/>
    <cellStyle name="Вычисление 2 5 9 2" xfId="27173"/>
    <cellStyle name="Вычисление 2 6" xfId="27174"/>
    <cellStyle name="Вычисление 2 6 10" xfId="27175"/>
    <cellStyle name="Вычисление 2 6 2" xfId="27176"/>
    <cellStyle name="Вычисление 2 6 2 2" xfId="27177"/>
    <cellStyle name="Вычисление 2 6 2 2 2" xfId="27178"/>
    <cellStyle name="Вычисление 2 6 2 2 2 2" xfId="27179"/>
    <cellStyle name="Вычисление 2 6 2 2 2 2 2" xfId="27180"/>
    <cellStyle name="Вычисление 2 6 2 2 2 3" xfId="27181"/>
    <cellStyle name="Вычисление 2 6 2 2 3" xfId="27182"/>
    <cellStyle name="Вычисление 2 6 2 2 3 2" xfId="27183"/>
    <cellStyle name="Вычисление 2 6 2 2 3 2 2" xfId="27184"/>
    <cellStyle name="Вычисление 2 6 2 2 3 3" xfId="27185"/>
    <cellStyle name="Вычисление 2 6 2 2 4" xfId="27186"/>
    <cellStyle name="Вычисление 2 6 2 2 4 2" xfId="27187"/>
    <cellStyle name="Вычисление 2 6 2 2 4 2 2" xfId="27188"/>
    <cellStyle name="Вычисление 2 6 2 2 4 3" xfId="27189"/>
    <cellStyle name="Вычисление 2 6 2 2 5" xfId="27190"/>
    <cellStyle name="Вычисление 2 6 2 2 5 2" xfId="27191"/>
    <cellStyle name="Вычисление 2 6 2 2 5 2 2" xfId="27192"/>
    <cellStyle name="Вычисление 2 6 2 2 5 3" xfId="27193"/>
    <cellStyle name="Вычисление 2 6 2 2 6" xfId="27194"/>
    <cellStyle name="Вычисление 2 6 2 2 6 2" xfId="27195"/>
    <cellStyle name="Вычисление 2 6 2 2 7" xfId="27196"/>
    <cellStyle name="Вычисление 2 6 2 3" xfId="27197"/>
    <cellStyle name="Вычисление 2 6 2 3 2" xfId="27198"/>
    <cellStyle name="Вычисление 2 6 2 3 2 2" xfId="27199"/>
    <cellStyle name="Вычисление 2 6 2 3 3" xfId="27200"/>
    <cellStyle name="Вычисление 2 6 2 4" xfId="27201"/>
    <cellStyle name="Вычисление 2 6 2 4 2" xfId="27202"/>
    <cellStyle name="Вычисление 2 6 2 4 2 2" xfId="27203"/>
    <cellStyle name="Вычисление 2 6 2 4 3" xfId="27204"/>
    <cellStyle name="Вычисление 2 6 2 5" xfId="27205"/>
    <cellStyle name="Вычисление 2 6 2 5 2" xfId="27206"/>
    <cellStyle name="Вычисление 2 6 2 5 2 2" xfId="27207"/>
    <cellStyle name="Вычисление 2 6 2 5 3" xfId="27208"/>
    <cellStyle name="Вычисление 2 6 2 6" xfId="27209"/>
    <cellStyle name="Вычисление 2 6 2 6 2" xfId="27210"/>
    <cellStyle name="Вычисление 2 6 2 7" xfId="27211"/>
    <cellStyle name="Вычисление 2 6 3" xfId="27212"/>
    <cellStyle name="Вычисление 2 6 3 2" xfId="27213"/>
    <cellStyle name="Вычисление 2 6 3 2 2" xfId="27214"/>
    <cellStyle name="Вычисление 2 6 3 2 2 2" xfId="27215"/>
    <cellStyle name="Вычисление 2 6 3 2 3" xfId="27216"/>
    <cellStyle name="Вычисление 2 6 3 3" xfId="27217"/>
    <cellStyle name="Вычисление 2 6 3 3 2" xfId="27218"/>
    <cellStyle name="Вычисление 2 6 3 3 2 2" xfId="27219"/>
    <cellStyle name="Вычисление 2 6 3 3 3" xfId="27220"/>
    <cellStyle name="Вычисление 2 6 3 4" xfId="27221"/>
    <cellStyle name="Вычисление 2 6 3 4 2" xfId="27222"/>
    <cellStyle name="Вычисление 2 6 3 4 2 2" xfId="27223"/>
    <cellStyle name="Вычисление 2 6 3 4 3" xfId="27224"/>
    <cellStyle name="Вычисление 2 6 3 5" xfId="27225"/>
    <cellStyle name="Вычисление 2 6 3 5 2" xfId="27226"/>
    <cellStyle name="Вычисление 2 6 3 5 2 2" xfId="27227"/>
    <cellStyle name="Вычисление 2 6 3 5 3" xfId="27228"/>
    <cellStyle name="Вычисление 2 6 3 6" xfId="27229"/>
    <cellStyle name="Вычисление 2 6 3 6 2" xfId="27230"/>
    <cellStyle name="Вычисление 2 6 3 7" xfId="27231"/>
    <cellStyle name="Вычисление 2 6 4" xfId="27232"/>
    <cellStyle name="Вычисление 2 6 4 2" xfId="27233"/>
    <cellStyle name="Вычисление 2 6 4 2 2" xfId="27234"/>
    <cellStyle name="Вычисление 2 6 4 3" xfId="27235"/>
    <cellStyle name="Вычисление 2 6 5" xfId="27236"/>
    <cellStyle name="Вычисление 2 6 5 2" xfId="27237"/>
    <cellStyle name="Вычисление 2 6 5 2 2" xfId="27238"/>
    <cellStyle name="Вычисление 2 6 5 3" xfId="27239"/>
    <cellStyle name="Вычисление 2 6 6" xfId="27240"/>
    <cellStyle name="Вычисление 2 6 6 2" xfId="27241"/>
    <cellStyle name="Вычисление 2 6 6 2 2" xfId="27242"/>
    <cellStyle name="Вычисление 2 6 6 3" xfId="27243"/>
    <cellStyle name="Вычисление 2 6 7" xfId="27244"/>
    <cellStyle name="Вычисление 2 6 7 2" xfId="27245"/>
    <cellStyle name="Вычисление 2 6 7 2 2" xfId="27246"/>
    <cellStyle name="Вычисление 2 6 7 3" xfId="27247"/>
    <cellStyle name="Вычисление 2 6 8" xfId="27248"/>
    <cellStyle name="Вычисление 2 6 8 2" xfId="27249"/>
    <cellStyle name="Вычисление 2 6 8 2 2" xfId="27250"/>
    <cellStyle name="Вычисление 2 6 8 3" xfId="27251"/>
    <cellStyle name="Вычисление 2 6 9" xfId="27252"/>
    <cellStyle name="Вычисление 2 6 9 2" xfId="27253"/>
    <cellStyle name="Вычисление 2 7" xfId="27254"/>
    <cellStyle name="Вычисление 2 7 2" xfId="27255"/>
    <cellStyle name="Вычисление 2 7 2 2" xfId="27256"/>
    <cellStyle name="Вычисление 2 7 2 2 2" xfId="27257"/>
    <cellStyle name="Вычисление 2 7 2 3" xfId="27258"/>
    <cellStyle name="Вычисление 2 7 3" xfId="27259"/>
    <cellStyle name="Вычисление 2 7 3 2" xfId="27260"/>
    <cellStyle name="Вычисление 2 7 3 2 2" xfId="27261"/>
    <cellStyle name="Вычисление 2 7 3 3" xfId="27262"/>
    <cellStyle name="Вычисление 2 7 4" xfId="27263"/>
    <cellStyle name="Вычисление 2 7 4 2" xfId="27264"/>
    <cellStyle name="Вычисление 2 7 4 2 2" xfId="27265"/>
    <cellStyle name="Вычисление 2 7 4 3" xfId="27266"/>
    <cellStyle name="Вычисление 2 7 5" xfId="27267"/>
    <cellStyle name="Вычисление 2 7 5 2" xfId="27268"/>
    <cellStyle name="Вычисление 2 7 5 2 2" xfId="27269"/>
    <cellStyle name="Вычисление 2 7 5 3" xfId="27270"/>
    <cellStyle name="Вычисление 2 7 6" xfId="27271"/>
    <cellStyle name="Вычисление 2 7 6 2" xfId="27272"/>
    <cellStyle name="Вычисление 2 7 6 2 2" xfId="27273"/>
    <cellStyle name="Вычисление 2 7 6 3" xfId="27274"/>
    <cellStyle name="Вычисление 2 7 7" xfId="27275"/>
    <cellStyle name="Вычисление 2 7 7 2" xfId="27276"/>
    <cellStyle name="Вычисление 2 7 7 2 2" xfId="27277"/>
    <cellStyle name="Вычисление 2 7 7 3" xfId="27278"/>
    <cellStyle name="Вычисление 2 7 8" xfId="27279"/>
    <cellStyle name="Вычисление 2 7 8 2" xfId="27280"/>
    <cellStyle name="Вычисление 2 7 9" xfId="27281"/>
    <cellStyle name="Вычисление 2 8" xfId="27282"/>
    <cellStyle name="Вычисление 2 8 2" xfId="27283"/>
    <cellStyle name="Вычисление 2 8 2 2" xfId="27284"/>
    <cellStyle name="Вычисление 2 8 2 2 2" xfId="27285"/>
    <cellStyle name="Вычисление 2 8 2 3" xfId="27286"/>
    <cellStyle name="Вычисление 2 8 3" xfId="27287"/>
    <cellStyle name="Вычисление 2 8 3 2" xfId="27288"/>
    <cellStyle name="Вычисление 2 8 3 2 2" xfId="27289"/>
    <cellStyle name="Вычисление 2 8 3 3" xfId="27290"/>
    <cellStyle name="Вычисление 2 8 4" xfId="27291"/>
    <cellStyle name="Вычисление 2 8 4 2" xfId="27292"/>
    <cellStyle name="Вычисление 2 8 4 2 2" xfId="27293"/>
    <cellStyle name="Вычисление 2 8 4 3" xfId="27294"/>
    <cellStyle name="Вычисление 2 8 5" xfId="27295"/>
    <cellStyle name="Вычисление 2 8 5 2" xfId="27296"/>
    <cellStyle name="Вычисление 2 8 5 2 2" xfId="27297"/>
    <cellStyle name="Вычисление 2 8 5 3" xfId="27298"/>
    <cellStyle name="Вычисление 2 8 6" xfId="27299"/>
    <cellStyle name="Вычисление 2 8 6 2" xfId="27300"/>
    <cellStyle name="Вычисление 2 8 6 2 2" xfId="27301"/>
    <cellStyle name="Вычисление 2 8 6 3" xfId="27302"/>
    <cellStyle name="Вычисление 2 8 7" xfId="27303"/>
    <cellStyle name="Вычисление 2 8 7 2" xfId="27304"/>
    <cellStyle name="Вычисление 2 8 7 2 2" xfId="27305"/>
    <cellStyle name="Вычисление 2 8 7 3" xfId="27306"/>
    <cellStyle name="Вычисление 2 8 8" xfId="27307"/>
    <cellStyle name="Вычисление 2 8 8 2" xfId="27308"/>
    <cellStyle name="Вычисление 2 8 9" xfId="27309"/>
    <cellStyle name="Вычисление 2 9" xfId="27310"/>
    <cellStyle name="Вычисление 2 9 2" xfId="27311"/>
    <cellStyle name="Вычисление 2 9 2 2" xfId="27312"/>
    <cellStyle name="Вычисление 2 9 3" xfId="27313"/>
    <cellStyle name="Вычисление 2_ДопФормыГодОтчет2013" xfId="27314"/>
    <cellStyle name="Вычисление 3" xfId="27315"/>
    <cellStyle name="Вычисление 3 10" xfId="27316"/>
    <cellStyle name="Вычисление 3 10 2" xfId="27317"/>
    <cellStyle name="Вычисление 3 10 2 2" xfId="27318"/>
    <cellStyle name="Вычисление 3 10 2 2 2" xfId="27319"/>
    <cellStyle name="Вычисление 3 10 2 3" xfId="27320"/>
    <cellStyle name="Вычисление 3 10 3" xfId="27321"/>
    <cellStyle name="Вычисление 3 10 3 2" xfId="27322"/>
    <cellStyle name="Вычисление 3 10 4" xfId="27323"/>
    <cellStyle name="Вычисление 3 11" xfId="27324"/>
    <cellStyle name="Вычисление 3 11 2" xfId="27325"/>
    <cellStyle name="Вычисление 3 11 2 2" xfId="27326"/>
    <cellStyle name="Вычисление 3 11 2 2 2" xfId="27327"/>
    <cellStyle name="Вычисление 3 11 2 3" xfId="27328"/>
    <cellStyle name="Вычисление 3 11 3" xfId="27329"/>
    <cellStyle name="Вычисление 3 11 3 2" xfId="27330"/>
    <cellStyle name="Вычисление 3 11 4" xfId="27331"/>
    <cellStyle name="Вычисление 3 12" xfId="27332"/>
    <cellStyle name="Вычисление 3 12 2" xfId="27333"/>
    <cellStyle name="Вычисление 3 12 2 2" xfId="27334"/>
    <cellStyle name="Вычисление 3 12 2 2 2" xfId="27335"/>
    <cellStyle name="Вычисление 3 12 2 3" xfId="27336"/>
    <cellStyle name="Вычисление 3 12 3" xfId="27337"/>
    <cellStyle name="Вычисление 3 12 3 2" xfId="27338"/>
    <cellStyle name="Вычисление 3 12 4" xfId="27339"/>
    <cellStyle name="Вычисление 3 13" xfId="27340"/>
    <cellStyle name="Вычисление 3 13 2" xfId="27341"/>
    <cellStyle name="Вычисление 3 13 2 2" xfId="27342"/>
    <cellStyle name="Вычисление 3 13 3" xfId="27343"/>
    <cellStyle name="Вычисление 3 14" xfId="27344"/>
    <cellStyle name="Вычисление 3 14 2" xfId="27345"/>
    <cellStyle name="Вычисление 3 15" xfId="27346"/>
    <cellStyle name="Вычисление 3 2" xfId="27347"/>
    <cellStyle name="Вычисление 3 2 2" xfId="27348"/>
    <cellStyle name="Вычисление 3 2 2 2" xfId="27349"/>
    <cellStyle name="Вычисление 3 2 2 2 2" xfId="27350"/>
    <cellStyle name="Вычисление 3 2 2 2 2 2" xfId="27351"/>
    <cellStyle name="Вычисление 3 2 2 2 3" xfId="27352"/>
    <cellStyle name="Вычисление 3 2 2 3" xfId="27353"/>
    <cellStyle name="Вычисление 3 2 2 3 2" xfId="27354"/>
    <cellStyle name="Вычисление 3 2 2 4" xfId="27355"/>
    <cellStyle name="Вычисление 3 2 3" xfId="27356"/>
    <cellStyle name="Вычисление 3 2 3 2" xfId="27357"/>
    <cellStyle name="Вычисление 3 2 3 2 2" xfId="27358"/>
    <cellStyle name="Вычисление 3 2 3 2 2 2" xfId="27359"/>
    <cellStyle name="Вычисление 3 2 3 2 3" xfId="27360"/>
    <cellStyle name="Вычисление 3 2 3 3" xfId="27361"/>
    <cellStyle name="Вычисление 3 2 3 3 2" xfId="27362"/>
    <cellStyle name="Вычисление 3 2 3 4" xfId="27363"/>
    <cellStyle name="Вычисление 3 2 4" xfId="27364"/>
    <cellStyle name="Вычисление 3 2 4 2" xfId="27365"/>
    <cellStyle name="Вычисление 3 2 4 2 2" xfId="27366"/>
    <cellStyle name="Вычисление 3 2 4 2 2 2" xfId="27367"/>
    <cellStyle name="Вычисление 3 2 4 2 3" xfId="27368"/>
    <cellStyle name="Вычисление 3 2 4 3" xfId="27369"/>
    <cellStyle name="Вычисление 3 2 4 3 2" xfId="27370"/>
    <cellStyle name="Вычисление 3 2 4 4" xfId="27371"/>
    <cellStyle name="Вычисление 3 2 5" xfId="27372"/>
    <cellStyle name="Вычисление 3 2 5 2" xfId="27373"/>
    <cellStyle name="Вычисление 3 2 5 2 2" xfId="27374"/>
    <cellStyle name="Вычисление 3 2 5 2 2 2" xfId="27375"/>
    <cellStyle name="Вычисление 3 2 5 2 3" xfId="27376"/>
    <cellStyle name="Вычисление 3 2 5 3" xfId="27377"/>
    <cellStyle name="Вычисление 3 2 5 3 2" xfId="27378"/>
    <cellStyle name="Вычисление 3 2 5 4" xfId="27379"/>
    <cellStyle name="Вычисление 3 2 6" xfId="27380"/>
    <cellStyle name="Вычисление 3 2 6 2" xfId="27381"/>
    <cellStyle name="Вычисление 3 2 6 2 2" xfId="27382"/>
    <cellStyle name="Вычисление 3 2 6 3" xfId="27383"/>
    <cellStyle name="Вычисление 3 2 7" xfId="27384"/>
    <cellStyle name="Вычисление 3 2 7 2" xfId="27385"/>
    <cellStyle name="Вычисление 3 2 8" xfId="27386"/>
    <cellStyle name="Вычисление 3 3" xfId="27387"/>
    <cellStyle name="Вычисление 3 3 2" xfId="27388"/>
    <cellStyle name="Вычисление 3 3 2 2" xfId="27389"/>
    <cellStyle name="Вычисление 3 3 2 2 2" xfId="27390"/>
    <cellStyle name="Вычисление 3 3 2 2 2 2" xfId="27391"/>
    <cellStyle name="Вычисление 3 3 2 2 3" xfId="27392"/>
    <cellStyle name="Вычисление 3 3 2 3" xfId="27393"/>
    <cellStyle name="Вычисление 3 3 2 3 2" xfId="27394"/>
    <cellStyle name="Вычисление 3 3 2 4" xfId="27395"/>
    <cellStyle name="Вычисление 3 3 3" xfId="27396"/>
    <cellStyle name="Вычисление 3 3 3 2" xfId="27397"/>
    <cellStyle name="Вычисление 3 3 3 2 2" xfId="27398"/>
    <cellStyle name="Вычисление 3 3 3 2 2 2" xfId="27399"/>
    <cellStyle name="Вычисление 3 3 3 2 3" xfId="27400"/>
    <cellStyle name="Вычисление 3 3 3 3" xfId="27401"/>
    <cellStyle name="Вычисление 3 3 3 3 2" xfId="27402"/>
    <cellStyle name="Вычисление 3 3 3 4" xfId="27403"/>
    <cellStyle name="Вычисление 3 3 4" xfId="27404"/>
    <cellStyle name="Вычисление 3 3 4 2" xfId="27405"/>
    <cellStyle name="Вычисление 3 3 4 2 2" xfId="27406"/>
    <cellStyle name="Вычисление 3 3 4 2 2 2" xfId="27407"/>
    <cellStyle name="Вычисление 3 3 4 2 3" xfId="27408"/>
    <cellStyle name="Вычисление 3 3 4 3" xfId="27409"/>
    <cellStyle name="Вычисление 3 3 4 3 2" xfId="27410"/>
    <cellStyle name="Вычисление 3 3 4 4" xfId="27411"/>
    <cellStyle name="Вычисление 3 3 5" xfId="27412"/>
    <cellStyle name="Вычисление 3 3 5 2" xfId="27413"/>
    <cellStyle name="Вычисление 3 3 5 2 2" xfId="27414"/>
    <cellStyle name="Вычисление 3 3 5 2 2 2" xfId="27415"/>
    <cellStyle name="Вычисление 3 3 5 2 3" xfId="27416"/>
    <cellStyle name="Вычисление 3 3 5 3" xfId="27417"/>
    <cellStyle name="Вычисление 3 3 5 3 2" xfId="27418"/>
    <cellStyle name="Вычисление 3 3 5 4" xfId="27419"/>
    <cellStyle name="Вычисление 3 3 6" xfId="27420"/>
    <cellStyle name="Вычисление 3 3 6 2" xfId="27421"/>
    <cellStyle name="Вычисление 3 3 6 2 2" xfId="27422"/>
    <cellStyle name="Вычисление 3 3 6 3" xfId="27423"/>
    <cellStyle name="Вычисление 3 3 7" xfId="27424"/>
    <cellStyle name="Вычисление 3 3 7 2" xfId="27425"/>
    <cellStyle name="Вычисление 3 3 8" xfId="27426"/>
    <cellStyle name="Вычисление 3 4" xfId="27427"/>
    <cellStyle name="Вычисление 3 4 2" xfId="27428"/>
    <cellStyle name="Вычисление 3 4 2 2" xfId="27429"/>
    <cellStyle name="Вычисление 3 4 2 2 2" xfId="27430"/>
    <cellStyle name="Вычисление 3 4 2 2 2 2" xfId="27431"/>
    <cellStyle name="Вычисление 3 4 2 2 3" xfId="27432"/>
    <cellStyle name="Вычисление 3 4 2 3" xfId="27433"/>
    <cellStyle name="Вычисление 3 4 2 3 2" xfId="27434"/>
    <cellStyle name="Вычисление 3 4 2 4" xfId="27435"/>
    <cellStyle name="Вычисление 3 4 3" xfId="27436"/>
    <cellStyle name="Вычисление 3 4 3 2" xfId="27437"/>
    <cellStyle name="Вычисление 3 4 3 2 2" xfId="27438"/>
    <cellStyle name="Вычисление 3 4 3 2 2 2" xfId="27439"/>
    <cellStyle name="Вычисление 3 4 3 2 3" xfId="27440"/>
    <cellStyle name="Вычисление 3 4 3 3" xfId="27441"/>
    <cellStyle name="Вычисление 3 4 3 3 2" xfId="27442"/>
    <cellStyle name="Вычисление 3 4 3 4" xfId="27443"/>
    <cellStyle name="Вычисление 3 4 4" xfId="27444"/>
    <cellStyle name="Вычисление 3 4 4 2" xfId="27445"/>
    <cellStyle name="Вычисление 3 4 4 2 2" xfId="27446"/>
    <cellStyle name="Вычисление 3 4 4 2 2 2" xfId="27447"/>
    <cellStyle name="Вычисление 3 4 4 2 3" xfId="27448"/>
    <cellStyle name="Вычисление 3 4 4 3" xfId="27449"/>
    <cellStyle name="Вычисление 3 4 4 3 2" xfId="27450"/>
    <cellStyle name="Вычисление 3 4 4 4" xfId="27451"/>
    <cellStyle name="Вычисление 3 4 5" xfId="27452"/>
    <cellStyle name="Вычисление 3 4 5 2" xfId="27453"/>
    <cellStyle name="Вычисление 3 4 5 2 2" xfId="27454"/>
    <cellStyle name="Вычисление 3 4 5 2 2 2" xfId="27455"/>
    <cellStyle name="Вычисление 3 4 5 2 3" xfId="27456"/>
    <cellStyle name="Вычисление 3 4 5 3" xfId="27457"/>
    <cellStyle name="Вычисление 3 4 5 3 2" xfId="27458"/>
    <cellStyle name="Вычисление 3 4 5 4" xfId="27459"/>
    <cellStyle name="Вычисление 3 4 6" xfId="27460"/>
    <cellStyle name="Вычисление 3 4 6 2" xfId="27461"/>
    <cellStyle name="Вычисление 3 4 6 2 2" xfId="27462"/>
    <cellStyle name="Вычисление 3 4 6 3" xfId="27463"/>
    <cellStyle name="Вычисление 3 4 7" xfId="27464"/>
    <cellStyle name="Вычисление 3 4 7 2" xfId="27465"/>
    <cellStyle name="Вычисление 3 4 8" xfId="27466"/>
    <cellStyle name="Вычисление 3 5" xfId="27467"/>
    <cellStyle name="Вычисление 3 5 2" xfId="27468"/>
    <cellStyle name="Вычисление 3 5 2 2" xfId="27469"/>
    <cellStyle name="Вычисление 3 5 2 2 2" xfId="27470"/>
    <cellStyle name="Вычисление 3 5 2 2 2 2" xfId="27471"/>
    <cellStyle name="Вычисление 3 5 2 2 3" xfId="27472"/>
    <cellStyle name="Вычисление 3 5 2 3" xfId="27473"/>
    <cellStyle name="Вычисление 3 5 2 3 2" xfId="27474"/>
    <cellStyle name="Вычисление 3 5 2 4" xfId="27475"/>
    <cellStyle name="Вычисление 3 5 3" xfId="27476"/>
    <cellStyle name="Вычисление 3 5 3 2" xfId="27477"/>
    <cellStyle name="Вычисление 3 5 3 2 2" xfId="27478"/>
    <cellStyle name="Вычисление 3 5 3 2 2 2" xfId="27479"/>
    <cellStyle name="Вычисление 3 5 3 2 3" xfId="27480"/>
    <cellStyle name="Вычисление 3 5 3 3" xfId="27481"/>
    <cellStyle name="Вычисление 3 5 3 3 2" xfId="27482"/>
    <cellStyle name="Вычисление 3 5 3 4" xfId="27483"/>
    <cellStyle name="Вычисление 3 5 4" xfId="27484"/>
    <cellStyle name="Вычисление 3 5 4 2" xfId="27485"/>
    <cellStyle name="Вычисление 3 5 4 2 2" xfId="27486"/>
    <cellStyle name="Вычисление 3 5 4 2 2 2" xfId="27487"/>
    <cellStyle name="Вычисление 3 5 4 2 3" xfId="27488"/>
    <cellStyle name="Вычисление 3 5 4 3" xfId="27489"/>
    <cellStyle name="Вычисление 3 5 4 3 2" xfId="27490"/>
    <cellStyle name="Вычисление 3 5 4 4" xfId="27491"/>
    <cellStyle name="Вычисление 3 5 5" xfId="27492"/>
    <cellStyle name="Вычисление 3 5 5 2" xfId="27493"/>
    <cellStyle name="Вычисление 3 5 5 2 2" xfId="27494"/>
    <cellStyle name="Вычисление 3 5 5 2 2 2" xfId="27495"/>
    <cellStyle name="Вычисление 3 5 5 2 3" xfId="27496"/>
    <cellStyle name="Вычисление 3 5 5 3" xfId="27497"/>
    <cellStyle name="Вычисление 3 5 5 3 2" xfId="27498"/>
    <cellStyle name="Вычисление 3 5 5 4" xfId="27499"/>
    <cellStyle name="Вычисление 3 5 6" xfId="27500"/>
    <cellStyle name="Вычисление 3 5 6 2" xfId="27501"/>
    <cellStyle name="Вычисление 3 5 6 2 2" xfId="27502"/>
    <cellStyle name="Вычисление 3 5 6 3" xfId="27503"/>
    <cellStyle name="Вычисление 3 5 7" xfId="27504"/>
    <cellStyle name="Вычисление 3 5 7 2" xfId="27505"/>
    <cellStyle name="Вычисление 3 5 8" xfId="27506"/>
    <cellStyle name="Вычисление 3 6" xfId="27507"/>
    <cellStyle name="Вычисление 3 6 2" xfId="27508"/>
    <cellStyle name="Вычисление 3 6 2 2" xfId="27509"/>
    <cellStyle name="Вычисление 3 6 2 2 2" xfId="27510"/>
    <cellStyle name="Вычисление 3 6 2 2 2 2" xfId="27511"/>
    <cellStyle name="Вычисление 3 6 2 2 3" xfId="27512"/>
    <cellStyle name="Вычисление 3 6 2 3" xfId="27513"/>
    <cellStyle name="Вычисление 3 6 2 3 2" xfId="27514"/>
    <cellStyle name="Вычисление 3 6 2 4" xfId="27515"/>
    <cellStyle name="Вычисление 3 6 3" xfId="27516"/>
    <cellStyle name="Вычисление 3 6 3 2" xfId="27517"/>
    <cellStyle name="Вычисление 3 6 3 2 2" xfId="27518"/>
    <cellStyle name="Вычисление 3 6 3 2 2 2" xfId="27519"/>
    <cellStyle name="Вычисление 3 6 3 2 3" xfId="27520"/>
    <cellStyle name="Вычисление 3 6 3 3" xfId="27521"/>
    <cellStyle name="Вычисление 3 6 3 3 2" xfId="27522"/>
    <cellStyle name="Вычисление 3 6 3 4" xfId="27523"/>
    <cellStyle name="Вычисление 3 6 4" xfId="27524"/>
    <cellStyle name="Вычисление 3 6 4 2" xfId="27525"/>
    <cellStyle name="Вычисление 3 6 4 2 2" xfId="27526"/>
    <cellStyle name="Вычисление 3 6 4 2 2 2" xfId="27527"/>
    <cellStyle name="Вычисление 3 6 4 2 3" xfId="27528"/>
    <cellStyle name="Вычисление 3 6 4 3" xfId="27529"/>
    <cellStyle name="Вычисление 3 6 4 3 2" xfId="27530"/>
    <cellStyle name="Вычисление 3 6 4 4" xfId="27531"/>
    <cellStyle name="Вычисление 3 6 5" xfId="27532"/>
    <cellStyle name="Вычисление 3 6 5 2" xfId="27533"/>
    <cellStyle name="Вычисление 3 6 5 2 2" xfId="27534"/>
    <cellStyle name="Вычисление 3 6 5 2 2 2" xfId="27535"/>
    <cellStyle name="Вычисление 3 6 5 2 3" xfId="27536"/>
    <cellStyle name="Вычисление 3 6 5 3" xfId="27537"/>
    <cellStyle name="Вычисление 3 6 5 3 2" xfId="27538"/>
    <cellStyle name="Вычисление 3 6 5 4" xfId="27539"/>
    <cellStyle name="Вычисление 3 6 6" xfId="27540"/>
    <cellStyle name="Вычисление 3 6 6 2" xfId="27541"/>
    <cellStyle name="Вычисление 3 6 6 2 2" xfId="27542"/>
    <cellStyle name="Вычисление 3 6 6 3" xfId="27543"/>
    <cellStyle name="Вычисление 3 6 7" xfId="27544"/>
    <cellStyle name="Вычисление 3 6 7 2" xfId="27545"/>
    <cellStyle name="Вычисление 3 6 8" xfId="27546"/>
    <cellStyle name="Вычисление 3 7" xfId="27547"/>
    <cellStyle name="Вычисление 3 7 2" xfId="27548"/>
    <cellStyle name="Вычисление 3 7 2 2" xfId="27549"/>
    <cellStyle name="Вычисление 3 7 2 2 2" xfId="27550"/>
    <cellStyle name="Вычисление 3 7 2 2 2 2" xfId="27551"/>
    <cellStyle name="Вычисление 3 7 2 2 3" xfId="27552"/>
    <cellStyle name="Вычисление 3 7 2 3" xfId="27553"/>
    <cellStyle name="Вычисление 3 7 2 3 2" xfId="27554"/>
    <cellStyle name="Вычисление 3 7 2 4" xfId="27555"/>
    <cellStyle name="Вычисление 3 7 3" xfId="27556"/>
    <cellStyle name="Вычисление 3 7 3 2" xfId="27557"/>
    <cellStyle name="Вычисление 3 7 3 2 2" xfId="27558"/>
    <cellStyle name="Вычисление 3 7 3 2 2 2" xfId="27559"/>
    <cellStyle name="Вычисление 3 7 3 2 3" xfId="27560"/>
    <cellStyle name="Вычисление 3 7 3 3" xfId="27561"/>
    <cellStyle name="Вычисление 3 7 3 3 2" xfId="27562"/>
    <cellStyle name="Вычисление 3 7 3 4" xfId="27563"/>
    <cellStyle name="Вычисление 3 7 4" xfId="27564"/>
    <cellStyle name="Вычисление 3 7 4 2" xfId="27565"/>
    <cellStyle name="Вычисление 3 7 4 2 2" xfId="27566"/>
    <cellStyle name="Вычисление 3 7 4 2 2 2" xfId="27567"/>
    <cellStyle name="Вычисление 3 7 4 2 3" xfId="27568"/>
    <cellStyle name="Вычисление 3 7 4 3" xfId="27569"/>
    <cellStyle name="Вычисление 3 7 4 3 2" xfId="27570"/>
    <cellStyle name="Вычисление 3 7 4 4" xfId="27571"/>
    <cellStyle name="Вычисление 3 7 5" xfId="27572"/>
    <cellStyle name="Вычисление 3 7 5 2" xfId="27573"/>
    <cellStyle name="Вычисление 3 7 5 2 2" xfId="27574"/>
    <cellStyle name="Вычисление 3 7 5 2 2 2" xfId="27575"/>
    <cellStyle name="Вычисление 3 7 5 2 3" xfId="27576"/>
    <cellStyle name="Вычисление 3 7 5 3" xfId="27577"/>
    <cellStyle name="Вычисление 3 7 5 3 2" xfId="27578"/>
    <cellStyle name="Вычисление 3 7 5 4" xfId="27579"/>
    <cellStyle name="Вычисление 3 7 6" xfId="27580"/>
    <cellStyle name="Вычисление 3 7 6 2" xfId="27581"/>
    <cellStyle name="Вычисление 3 7 6 2 2" xfId="27582"/>
    <cellStyle name="Вычисление 3 7 6 3" xfId="27583"/>
    <cellStyle name="Вычисление 3 7 7" xfId="27584"/>
    <cellStyle name="Вычисление 3 7 7 2" xfId="27585"/>
    <cellStyle name="Вычисление 3 7 8" xfId="27586"/>
    <cellStyle name="Вычисление 3 8" xfId="27587"/>
    <cellStyle name="Вычисление 3 8 2" xfId="27588"/>
    <cellStyle name="Вычисление 3 8 2 2" xfId="27589"/>
    <cellStyle name="Вычисление 3 8 2 2 2" xfId="27590"/>
    <cellStyle name="Вычисление 3 8 2 2 2 2" xfId="27591"/>
    <cellStyle name="Вычисление 3 8 2 2 3" xfId="27592"/>
    <cellStyle name="Вычисление 3 8 2 3" xfId="27593"/>
    <cellStyle name="Вычисление 3 8 2 3 2" xfId="27594"/>
    <cellStyle name="Вычисление 3 8 2 4" xfId="27595"/>
    <cellStyle name="Вычисление 3 8 3" xfId="27596"/>
    <cellStyle name="Вычисление 3 8 3 2" xfId="27597"/>
    <cellStyle name="Вычисление 3 8 3 2 2" xfId="27598"/>
    <cellStyle name="Вычисление 3 8 3 2 2 2" xfId="27599"/>
    <cellStyle name="Вычисление 3 8 3 2 3" xfId="27600"/>
    <cellStyle name="Вычисление 3 8 3 3" xfId="27601"/>
    <cellStyle name="Вычисление 3 8 3 3 2" xfId="27602"/>
    <cellStyle name="Вычисление 3 8 3 4" xfId="27603"/>
    <cellStyle name="Вычисление 3 8 4" xfId="27604"/>
    <cellStyle name="Вычисление 3 8 4 2" xfId="27605"/>
    <cellStyle name="Вычисление 3 8 4 2 2" xfId="27606"/>
    <cellStyle name="Вычисление 3 8 4 2 2 2" xfId="27607"/>
    <cellStyle name="Вычисление 3 8 4 2 3" xfId="27608"/>
    <cellStyle name="Вычисление 3 8 4 3" xfId="27609"/>
    <cellStyle name="Вычисление 3 8 4 3 2" xfId="27610"/>
    <cellStyle name="Вычисление 3 8 4 4" xfId="27611"/>
    <cellStyle name="Вычисление 3 8 5" xfId="27612"/>
    <cellStyle name="Вычисление 3 8 5 2" xfId="27613"/>
    <cellStyle name="Вычисление 3 8 5 2 2" xfId="27614"/>
    <cellStyle name="Вычисление 3 8 5 2 2 2" xfId="27615"/>
    <cellStyle name="Вычисление 3 8 5 2 3" xfId="27616"/>
    <cellStyle name="Вычисление 3 8 5 3" xfId="27617"/>
    <cellStyle name="Вычисление 3 8 5 3 2" xfId="27618"/>
    <cellStyle name="Вычисление 3 8 5 4" xfId="27619"/>
    <cellStyle name="Вычисление 3 8 6" xfId="27620"/>
    <cellStyle name="Вычисление 3 8 6 2" xfId="27621"/>
    <cellStyle name="Вычисление 3 8 6 2 2" xfId="27622"/>
    <cellStyle name="Вычисление 3 8 6 3" xfId="27623"/>
    <cellStyle name="Вычисление 3 8 7" xfId="27624"/>
    <cellStyle name="Вычисление 3 8 7 2" xfId="27625"/>
    <cellStyle name="Вычисление 3 8 8" xfId="27626"/>
    <cellStyle name="Вычисление 3 9" xfId="27627"/>
    <cellStyle name="Вычисление 3 9 2" xfId="27628"/>
    <cellStyle name="Вычисление 3 9 2 2" xfId="27629"/>
    <cellStyle name="Вычисление 3 9 2 2 2" xfId="27630"/>
    <cellStyle name="Вычисление 3 9 2 3" xfId="27631"/>
    <cellStyle name="Вычисление 3 9 3" xfId="27632"/>
    <cellStyle name="Вычисление 3 9 3 2" xfId="27633"/>
    <cellStyle name="Вычисление 3 9 4" xfId="27634"/>
    <cellStyle name="Вычисление 4" xfId="27635"/>
    <cellStyle name="Вычисление 4 10" xfId="27636"/>
    <cellStyle name="Вычисление 4 10 2" xfId="27637"/>
    <cellStyle name="Вычисление 4 10 2 2" xfId="27638"/>
    <cellStyle name="Вычисление 4 10 2 2 2" xfId="27639"/>
    <cellStyle name="Вычисление 4 10 2 3" xfId="27640"/>
    <cellStyle name="Вычисление 4 10 3" xfId="27641"/>
    <cellStyle name="Вычисление 4 10 3 2" xfId="27642"/>
    <cellStyle name="Вычисление 4 10 4" xfId="27643"/>
    <cellStyle name="Вычисление 4 11" xfId="27644"/>
    <cellStyle name="Вычисление 4 11 2" xfId="27645"/>
    <cellStyle name="Вычисление 4 11 2 2" xfId="27646"/>
    <cellStyle name="Вычисление 4 11 2 2 2" xfId="27647"/>
    <cellStyle name="Вычисление 4 11 2 3" xfId="27648"/>
    <cellStyle name="Вычисление 4 11 3" xfId="27649"/>
    <cellStyle name="Вычисление 4 11 3 2" xfId="27650"/>
    <cellStyle name="Вычисление 4 11 4" xfId="27651"/>
    <cellStyle name="Вычисление 4 12" xfId="27652"/>
    <cellStyle name="Вычисление 4 12 2" xfId="27653"/>
    <cellStyle name="Вычисление 4 12 2 2" xfId="27654"/>
    <cellStyle name="Вычисление 4 12 2 2 2" xfId="27655"/>
    <cellStyle name="Вычисление 4 12 2 3" xfId="27656"/>
    <cellStyle name="Вычисление 4 12 3" xfId="27657"/>
    <cellStyle name="Вычисление 4 12 3 2" xfId="27658"/>
    <cellStyle name="Вычисление 4 12 4" xfId="27659"/>
    <cellStyle name="Вычисление 4 13" xfId="27660"/>
    <cellStyle name="Вычисление 4 13 2" xfId="27661"/>
    <cellStyle name="Вычисление 4 13 2 2" xfId="27662"/>
    <cellStyle name="Вычисление 4 13 3" xfId="27663"/>
    <cellStyle name="Вычисление 4 14" xfId="27664"/>
    <cellStyle name="Вычисление 4 14 2" xfId="27665"/>
    <cellStyle name="Вычисление 4 15" xfId="27666"/>
    <cellStyle name="Вычисление 4 2" xfId="27667"/>
    <cellStyle name="Вычисление 4 2 2" xfId="27668"/>
    <cellStyle name="Вычисление 4 2 2 2" xfId="27669"/>
    <cellStyle name="Вычисление 4 2 2 2 2" xfId="27670"/>
    <cellStyle name="Вычисление 4 2 2 2 2 2" xfId="27671"/>
    <cellStyle name="Вычисление 4 2 2 2 3" xfId="27672"/>
    <cellStyle name="Вычисление 4 2 2 3" xfId="27673"/>
    <cellStyle name="Вычисление 4 2 2 3 2" xfId="27674"/>
    <cellStyle name="Вычисление 4 2 2 4" xfId="27675"/>
    <cellStyle name="Вычисление 4 2 3" xfId="27676"/>
    <cellStyle name="Вычисление 4 2 3 2" xfId="27677"/>
    <cellStyle name="Вычисление 4 2 3 2 2" xfId="27678"/>
    <cellStyle name="Вычисление 4 2 3 2 2 2" xfId="27679"/>
    <cellStyle name="Вычисление 4 2 3 2 3" xfId="27680"/>
    <cellStyle name="Вычисление 4 2 3 3" xfId="27681"/>
    <cellStyle name="Вычисление 4 2 3 3 2" xfId="27682"/>
    <cellStyle name="Вычисление 4 2 3 4" xfId="27683"/>
    <cellStyle name="Вычисление 4 2 4" xfId="27684"/>
    <cellStyle name="Вычисление 4 2 4 2" xfId="27685"/>
    <cellStyle name="Вычисление 4 2 4 2 2" xfId="27686"/>
    <cellStyle name="Вычисление 4 2 4 2 2 2" xfId="27687"/>
    <cellStyle name="Вычисление 4 2 4 2 3" xfId="27688"/>
    <cellStyle name="Вычисление 4 2 4 3" xfId="27689"/>
    <cellStyle name="Вычисление 4 2 4 3 2" xfId="27690"/>
    <cellStyle name="Вычисление 4 2 4 4" xfId="27691"/>
    <cellStyle name="Вычисление 4 2 5" xfId="27692"/>
    <cellStyle name="Вычисление 4 2 5 2" xfId="27693"/>
    <cellStyle name="Вычисление 4 2 5 2 2" xfId="27694"/>
    <cellStyle name="Вычисление 4 2 5 2 2 2" xfId="27695"/>
    <cellStyle name="Вычисление 4 2 5 2 3" xfId="27696"/>
    <cellStyle name="Вычисление 4 2 5 3" xfId="27697"/>
    <cellStyle name="Вычисление 4 2 5 3 2" xfId="27698"/>
    <cellStyle name="Вычисление 4 2 5 4" xfId="27699"/>
    <cellStyle name="Вычисление 4 2 6" xfId="27700"/>
    <cellStyle name="Вычисление 4 2 6 2" xfId="27701"/>
    <cellStyle name="Вычисление 4 2 6 2 2" xfId="27702"/>
    <cellStyle name="Вычисление 4 2 6 3" xfId="27703"/>
    <cellStyle name="Вычисление 4 2 7" xfId="27704"/>
    <cellStyle name="Вычисление 4 2 7 2" xfId="27705"/>
    <cellStyle name="Вычисление 4 2 8" xfId="27706"/>
    <cellStyle name="Вычисление 4 3" xfId="27707"/>
    <cellStyle name="Вычисление 4 3 2" xfId="27708"/>
    <cellStyle name="Вычисление 4 3 2 2" xfId="27709"/>
    <cellStyle name="Вычисление 4 3 2 2 2" xfId="27710"/>
    <cellStyle name="Вычисление 4 3 2 2 2 2" xfId="27711"/>
    <cellStyle name="Вычисление 4 3 2 2 3" xfId="27712"/>
    <cellStyle name="Вычисление 4 3 2 3" xfId="27713"/>
    <cellStyle name="Вычисление 4 3 2 3 2" xfId="27714"/>
    <cellStyle name="Вычисление 4 3 2 4" xfId="27715"/>
    <cellStyle name="Вычисление 4 3 3" xfId="27716"/>
    <cellStyle name="Вычисление 4 3 3 2" xfId="27717"/>
    <cellStyle name="Вычисление 4 3 3 2 2" xfId="27718"/>
    <cellStyle name="Вычисление 4 3 3 2 2 2" xfId="27719"/>
    <cellStyle name="Вычисление 4 3 3 2 3" xfId="27720"/>
    <cellStyle name="Вычисление 4 3 3 3" xfId="27721"/>
    <cellStyle name="Вычисление 4 3 3 3 2" xfId="27722"/>
    <cellStyle name="Вычисление 4 3 3 4" xfId="27723"/>
    <cellStyle name="Вычисление 4 3 4" xfId="27724"/>
    <cellStyle name="Вычисление 4 3 4 2" xfId="27725"/>
    <cellStyle name="Вычисление 4 3 4 2 2" xfId="27726"/>
    <cellStyle name="Вычисление 4 3 4 2 2 2" xfId="27727"/>
    <cellStyle name="Вычисление 4 3 4 2 3" xfId="27728"/>
    <cellStyle name="Вычисление 4 3 4 3" xfId="27729"/>
    <cellStyle name="Вычисление 4 3 4 3 2" xfId="27730"/>
    <cellStyle name="Вычисление 4 3 4 4" xfId="27731"/>
    <cellStyle name="Вычисление 4 3 5" xfId="27732"/>
    <cellStyle name="Вычисление 4 3 5 2" xfId="27733"/>
    <cellStyle name="Вычисление 4 3 5 2 2" xfId="27734"/>
    <cellStyle name="Вычисление 4 3 5 2 2 2" xfId="27735"/>
    <cellStyle name="Вычисление 4 3 5 2 3" xfId="27736"/>
    <cellStyle name="Вычисление 4 3 5 3" xfId="27737"/>
    <cellStyle name="Вычисление 4 3 5 3 2" xfId="27738"/>
    <cellStyle name="Вычисление 4 3 5 4" xfId="27739"/>
    <cellStyle name="Вычисление 4 3 6" xfId="27740"/>
    <cellStyle name="Вычисление 4 3 6 2" xfId="27741"/>
    <cellStyle name="Вычисление 4 3 6 2 2" xfId="27742"/>
    <cellStyle name="Вычисление 4 3 6 3" xfId="27743"/>
    <cellStyle name="Вычисление 4 3 7" xfId="27744"/>
    <cellStyle name="Вычисление 4 3 7 2" xfId="27745"/>
    <cellStyle name="Вычисление 4 3 8" xfId="27746"/>
    <cellStyle name="Вычисление 4 4" xfId="27747"/>
    <cellStyle name="Вычисление 4 4 2" xfId="27748"/>
    <cellStyle name="Вычисление 4 4 2 2" xfId="27749"/>
    <cellStyle name="Вычисление 4 4 2 2 2" xfId="27750"/>
    <cellStyle name="Вычисление 4 4 2 2 2 2" xfId="27751"/>
    <cellStyle name="Вычисление 4 4 2 2 3" xfId="27752"/>
    <cellStyle name="Вычисление 4 4 2 3" xfId="27753"/>
    <cellStyle name="Вычисление 4 4 2 3 2" xfId="27754"/>
    <cellStyle name="Вычисление 4 4 2 4" xfId="27755"/>
    <cellStyle name="Вычисление 4 4 3" xfId="27756"/>
    <cellStyle name="Вычисление 4 4 3 2" xfId="27757"/>
    <cellStyle name="Вычисление 4 4 3 2 2" xfId="27758"/>
    <cellStyle name="Вычисление 4 4 3 2 2 2" xfId="27759"/>
    <cellStyle name="Вычисление 4 4 3 2 3" xfId="27760"/>
    <cellStyle name="Вычисление 4 4 3 3" xfId="27761"/>
    <cellStyle name="Вычисление 4 4 3 3 2" xfId="27762"/>
    <cellStyle name="Вычисление 4 4 3 4" xfId="27763"/>
    <cellStyle name="Вычисление 4 4 4" xfId="27764"/>
    <cellStyle name="Вычисление 4 4 4 2" xfId="27765"/>
    <cellStyle name="Вычисление 4 4 4 2 2" xfId="27766"/>
    <cellStyle name="Вычисление 4 4 4 2 2 2" xfId="27767"/>
    <cellStyle name="Вычисление 4 4 4 2 3" xfId="27768"/>
    <cellStyle name="Вычисление 4 4 4 3" xfId="27769"/>
    <cellStyle name="Вычисление 4 4 4 3 2" xfId="27770"/>
    <cellStyle name="Вычисление 4 4 4 4" xfId="27771"/>
    <cellStyle name="Вычисление 4 4 5" xfId="27772"/>
    <cellStyle name="Вычисление 4 4 5 2" xfId="27773"/>
    <cellStyle name="Вычисление 4 4 5 2 2" xfId="27774"/>
    <cellStyle name="Вычисление 4 4 5 2 2 2" xfId="27775"/>
    <cellStyle name="Вычисление 4 4 5 2 3" xfId="27776"/>
    <cellStyle name="Вычисление 4 4 5 3" xfId="27777"/>
    <cellStyle name="Вычисление 4 4 5 3 2" xfId="27778"/>
    <cellStyle name="Вычисление 4 4 5 4" xfId="27779"/>
    <cellStyle name="Вычисление 4 4 6" xfId="27780"/>
    <cellStyle name="Вычисление 4 4 6 2" xfId="27781"/>
    <cellStyle name="Вычисление 4 4 6 2 2" xfId="27782"/>
    <cellStyle name="Вычисление 4 4 6 3" xfId="27783"/>
    <cellStyle name="Вычисление 4 4 7" xfId="27784"/>
    <cellStyle name="Вычисление 4 4 7 2" xfId="27785"/>
    <cellStyle name="Вычисление 4 4 8" xfId="27786"/>
    <cellStyle name="Вычисление 4 5" xfId="27787"/>
    <cellStyle name="Вычисление 4 5 2" xfId="27788"/>
    <cellStyle name="Вычисление 4 5 2 2" xfId="27789"/>
    <cellStyle name="Вычисление 4 5 2 2 2" xfId="27790"/>
    <cellStyle name="Вычисление 4 5 2 2 2 2" xfId="27791"/>
    <cellStyle name="Вычисление 4 5 2 2 3" xfId="27792"/>
    <cellStyle name="Вычисление 4 5 2 3" xfId="27793"/>
    <cellStyle name="Вычисление 4 5 2 3 2" xfId="27794"/>
    <cellStyle name="Вычисление 4 5 2 4" xfId="27795"/>
    <cellStyle name="Вычисление 4 5 3" xfId="27796"/>
    <cellStyle name="Вычисление 4 5 3 2" xfId="27797"/>
    <cellStyle name="Вычисление 4 5 3 2 2" xfId="27798"/>
    <cellStyle name="Вычисление 4 5 3 2 2 2" xfId="27799"/>
    <cellStyle name="Вычисление 4 5 3 2 3" xfId="27800"/>
    <cellStyle name="Вычисление 4 5 3 3" xfId="27801"/>
    <cellStyle name="Вычисление 4 5 3 3 2" xfId="27802"/>
    <cellStyle name="Вычисление 4 5 3 4" xfId="27803"/>
    <cellStyle name="Вычисление 4 5 4" xfId="27804"/>
    <cellStyle name="Вычисление 4 5 4 2" xfId="27805"/>
    <cellStyle name="Вычисление 4 5 4 2 2" xfId="27806"/>
    <cellStyle name="Вычисление 4 5 4 2 2 2" xfId="27807"/>
    <cellStyle name="Вычисление 4 5 4 2 3" xfId="27808"/>
    <cellStyle name="Вычисление 4 5 4 3" xfId="27809"/>
    <cellStyle name="Вычисление 4 5 4 3 2" xfId="27810"/>
    <cellStyle name="Вычисление 4 5 4 4" xfId="27811"/>
    <cellStyle name="Вычисление 4 5 5" xfId="27812"/>
    <cellStyle name="Вычисление 4 5 5 2" xfId="27813"/>
    <cellStyle name="Вычисление 4 5 5 2 2" xfId="27814"/>
    <cellStyle name="Вычисление 4 5 5 2 2 2" xfId="27815"/>
    <cellStyle name="Вычисление 4 5 5 2 3" xfId="27816"/>
    <cellStyle name="Вычисление 4 5 5 3" xfId="27817"/>
    <cellStyle name="Вычисление 4 5 5 3 2" xfId="27818"/>
    <cellStyle name="Вычисление 4 5 5 4" xfId="27819"/>
    <cellStyle name="Вычисление 4 5 6" xfId="27820"/>
    <cellStyle name="Вычисление 4 5 6 2" xfId="27821"/>
    <cellStyle name="Вычисление 4 5 6 2 2" xfId="27822"/>
    <cellStyle name="Вычисление 4 5 6 3" xfId="27823"/>
    <cellStyle name="Вычисление 4 5 7" xfId="27824"/>
    <cellStyle name="Вычисление 4 5 7 2" xfId="27825"/>
    <cellStyle name="Вычисление 4 5 8" xfId="27826"/>
    <cellStyle name="Вычисление 4 6" xfId="27827"/>
    <cellStyle name="Вычисление 4 6 2" xfId="27828"/>
    <cellStyle name="Вычисление 4 6 2 2" xfId="27829"/>
    <cellStyle name="Вычисление 4 6 2 2 2" xfId="27830"/>
    <cellStyle name="Вычисление 4 6 2 2 2 2" xfId="27831"/>
    <cellStyle name="Вычисление 4 6 2 2 3" xfId="27832"/>
    <cellStyle name="Вычисление 4 6 2 3" xfId="27833"/>
    <cellStyle name="Вычисление 4 6 2 3 2" xfId="27834"/>
    <cellStyle name="Вычисление 4 6 2 4" xfId="27835"/>
    <cellStyle name="Вычисление 4 6 3" xfId="27836"/>
    <cellStyle name="Вычисление 4 6 3 2" xfId="27837"/>
    <cellStyle name="Вычисление 4 6 3 2 2" xfId="27838"/>
    <cellStyle name="Вычисление 4 6 3 2 2 2" xfId="27839"/>
    <cellStyle name="Вычисление 4 6 3 2 3" xfId="27840"/>
    <cellStyle name="Вычисление 4 6 3 3" xfId="27841"/>
    <cellStyle name="Вычисление 4 6 3 3 2" xfId="27842"/>
    <cellStyle name="Вычисление 4 6 3 4" xfId="27843"/>
    <cellStyle name="Вычисление 4 6 4" xfId="27844"/>
    <cellStyle name="Вычисление 4 6 4 2" xfId="27845"/>
    <cellStyle name="Вычисление 4 6 4 2 2" xfId="27846"/>
    <cellStyle name="Вычисление 4 6 4 2 2 2" xfId="27847"/>
    <cellStyle name="Вычисление 4 6 4 2 3" xfId="27848"/>
    <cellStyle name="Вычисление 4 6 4 3" xfId="27849"/>
    <cellStyle name="Вычисление 4 6 4 3 2" xfId="27850"/>
    <cellStyle name="Вычисление 4 6 4 4" xfId="27851"/>
    <cellStyle name="Вычисление 4 6 5" xfId="27852"/>
    <cellStyle name="Вычисление 4 6 5 2" xfId="27853"/>
    <cellStyle name="Вычисление 4 6 5 2 2" xfId="27854"/>
    <cellStyle name="Вычисление 4 6 5 2 2 2" xfId="27855"/>
    <cellStyle name="Вычисление 4 6 5 2 3" xfId="27856"/>
    <cellStyle name="Вычисление 4 6 5 3" xfId="27857"/>
    <cellStyle name="Вычисление 4 6 5 3 2" xfId="27858"/>
    <cellStyle name="Вычисление 4 6 5 4" xfId="27859"/>
    <cellStyle name="Вычисление 4 6 6" xfId="27860"/>
    <cellStyle name="Вычисление 4 6 6 2" xfId="27861"/>
    <cellStyle name="Вычисление 4 6 6 2 2" xfId="27862"/>
    <cellStyle name="Вычисление 4 6 6 3" xfId="27863"/>
    <cellStyle name="Вычисление 4 6 7" xfId="27864"/>
    <cellStyle name="Вычисление 4 6 7 2" xfId="27865"/>
    <cellStyle name="Вычисление 4 6 8" xfId="27866"/>
    <cellStyle name="Вычисление 4 7" xfId="27867"/>
    <cellStyle name="Вычисление 4 7 2" xfId="27868"/>
    <cellStyle name="Вычисление 4 7 2 2" xfId="27869"/>
    <cellStyle name="Вычисление 4 7 2 2 2" xfId="27870"/>
    <cellStyle name="Вычисление 4 7 2 2 2 2" xfId="27871"/>
    <cellStyle name="Вычисление 4 7 2 2 3" xfId="27872"/>
    <cellStyle name="Вычисление 4 7 2 3" xfId="27873"/>
    <cellStyle name="Вычисление 4 7 2 3 2" xfId="27874"/>
    <cellStyle name="Вычисление 4 7 2 4" xfId="27875"/>
    <cellStyle name="Вычисление 4 7 3" xfId="27876"/>
    <cellStyle name="Вычисление 4 7 3 2" xfId="27877"/>
    <cellStyle name="Вычисление 4 7 3 2 2" xfId="27878"/>
    <cellStyle name="Вычисление 4 7 3 2 2 2" xfId="27879"/>
    <cellStyle name="Вычисление 4 7 3 2 3" xfId="27880"/>
    <cellStyle name="Вычисление 4 7 3 3" xfId="27881"/>
    <cellStyle name="Вычисление 4 7 3 3 2" xfId="27882"/>
    <cellStyle name="Вычисление 4 7 3 4" xfId="27883"/>
    <cellStyle name="Вычисление 4 7 4" xfId="27884"/>
    <cellStyle name="Вычисление 4 7 4 2" xfId="27885"/>
    <cellStyle name="Вычисление 4 7 4 2 2" xfId="27886"/>
    <cellStyle name="Вычисление 4 7 4 2 2 2" xfId="27887"/>
    <cellStyle name="Вычисление 4 7 4 2 3" xfId="27888"/>
    <cellStyle name="Вычисление 4 7 4 3" xfId="27889"/>
    <cellStyle name="Вычисление 4 7 4 3 2" xfId="27890"/>
    <cellStyle name="Вычисление 4 7 4 4" xfId="27891"/>
    <cellStyle name="Вычисление 4 7 5" xfId="27892"/>
    <cellStyle name="Вычисление 4 7 5 2" xfId="27893"/>
    <cellStyle name="Вычисление 4 7 5 2 2" xfId="27894"/>
    <cellStyle name="Вычисление 4 7 5 2 2 2" xfId="27895"/>
    <cellStyle name="Вычисление 4 7 5 2 3" xfId="27896"/>
    <cellStyle name="Вычисление 4 7 5 3" xfId="27897"/>
    <cellStyle name="Вычисление 4 7 5 3 2" xfId="27898"/>
    <cellStyle name="Вычисление 4 7 5 4" xfId="27899"/>
    <cellStyle name="Вычисление 4 7 6" xfId="27900"/>
    <cellStyle name="Вычисление 4 7 6 2" xfId="27901"/>
    <cellStyle name="Вычисление 4 7 6 2 2" xfId="27902"/>
    <cellStyle name="Вычисление 4 7 6 3" xfId="27903"/>
    <cellStyle name="Вычисление 4 7 7" xfId="27904"/>
    <cellStyle name="Вычисление 4 7 7 2" xfId="27905"/>
    <cellStyle name="Вычисление 4 7 8" xfId="27906"/>
    <cellStyle name="Вычисление 4 8" xfId="27907"/>
    <cellStyle name="Вычисление 4 8 2" xfId="27908"/>
    <cellStyle name="Вычисление 4 8 2 2" xfId="27909"/>
    <cellStyle name="Вычисление 4 8 2 2 2" xfId="27910"/>
    <cellStyle name="Вычисление 4 8 2 2 2 2" xfId="27911"/>
    <cellStyle name="Вычисление 4 8 2 2 3" xfId="27912"/>
    <cellStyle name="Вычисление 4 8 2 3" xfId="27913"/>
    <cellStyle name="Вычисление 4 8 2 3 2" xfId="27914"/>
    <cellStyle name="Вычисление 4 8 2 4" xfId="27915"/>
    <cellStyle name="Вычисление 4 8 3" xfId="27916"/>
    <cellStyle name="Вычисление 4 8 3 2" xfId="27917"/>
    <cellStyle name="Вычисление 4 8 3 2 2" xfId="27918"/>
    <cellStyle name="Вычисление 4 8 3 2 2 2" xfId="27919"/>
    <cellStyle name="Вычисление 4 8 3 2 3" xfId="27920"/>
    <cellStyle name="Вычисление 4 8 3 3" xfId="27921"/>
    <cellStyle name="Вычисление 4 8 3 3 2" xfId="27922"/>
    <cellStyle name="Вычисление 4 8 3 4" xfId="27923"/>
    <cellStyle name="Вычисление 4 8 4" xfId="27924"/>
    <cellStyle name="Вычисление 4 8 4 2" xfId="27925"/>
    <cellStyle name="Вычисление 4 8 4 2 2" xfId="27926"/>
    <cellStyle name="Вычисление 4 8 4 2 2 2" xfId="27927"/>
    <cellStyle name="Вычисление 4 8 4 2 3" xfId="27928"/>
    <cellStyle name="Вычисление 4 8 4 3" xfId="27929"/>
    <cellStyle name="Вычисление 4 8 4 3 2" xfId="27930"/>
    <cellStyle name="Вычисление 4 8 4 4" xfId="27931"/>
    <cellStyle name="Вычисление 4 8 5" xfId="27932"/>
    <cellStyle name="Вычисление 4 8 5 2" xfId="27933"/>
    <cellStyle name="Вычисление 4 8 5 2 2" xfId="27934"/>
    <cellStyle name="Вычисление 4 8 5 2 2 2" xfId="27935"/>
    <cellStyle name="Вычисление 4 8 5 2 3" xfId="27936"/>
    <cellStyle name="Вычисление 4 8 5 3" xfId="27937"/>
    <cellStyle name="Вычисление 4 8 5 3 2" xfId="27938"/>
    <cellStyle name="Вычисление 4 8 5 4" xfId="27939"/>
    <cellStyle name="Вычисление 4 8 6" xfId="27940"/>
    <cellStyle name="Вычисление 4 8 6 2" xfId="27941"/>
    <cellStyle name="Вычисление 4 8 6 2 2" xfId="27942"/>
    <cellStyle name="Вычисление 4 8 6 3" xfId="27943"/>
    <cellStyle name="Вычисление 4 8 7" xfId="27944"/>
    <cellStyle name="Вычисление 4 8 7 2" xfId="27945"/>
    <cellStyle name="Вычисление 4 8 8" xfId="27946"/>
    <cellStyle name="Вычисление 4 9" xfId="27947"/>
    <cellStyle name="Вычисление 4 9 2" xfId="27948"/>
    <cellStyle name="Вычисление 4 9 2 2" xfId="27949"/>
    <cellStyle name="Вычисление 4 9 2 2 2" xfId="27950"/>
    <cellStyle name="Вычисление 4 9 2 3" xfId="27951"/>
    <cellStyle name="Вычисление 4 9 3" xfId="27952"/>
    <cellStyle name="Вычисление 4 9 3 2" xfId="27953"/>
    <cellStyle name="Вычисление 4 9 4" xfId="27954"/>
    <cellStyle name="Вычисление 5" xfId="27955"/>
    <cellStyle name="Вычисление 5 10" xfId="27956"/>
    <cellStyle name="Вычисление 5 10 2" xfId="27957"/>
    <cellStyle name="Вычисление 5 10 2 2" xfId="27958"/>
    <cellStyle name="Вычисление 5 10 2 2 2" xfId="27959"/>
    <cellStyle name="Вычисление 5 10 2 3" xfId="27960"/>
    <cellStyle name="Вычисление 5 10 3" xfId="27961"/>
    <cellStyle name="Вычисление 5 10 3 2" xfId="27962"/>
    <cellStyle name="Вычисление 5 10 4" xfId="27963"/>
    <cellStyle name="Вычисление 5 11" xfId="27964"/>
    <cellStyle name="Вычисление 5 11 2" xfId="27965"/>
    <cellStyle name="Вычисление 5 11 2 2" xfId="27966"/>
    <cellStyle name="Вычисление 5 11 2 2 2" xfId="27967"/>
    <cellStyle name="Вычисление 5 11 2 3" xfId="27968"/>
    <cellStyle name="Вычисление 5 11 3" xfId="27969"/>
    <cellStyle name="Вычисление 5 11 3 2" xfId="27970"/>
    <cellStyle name="Вычисление 5 11 4" xfId="27971"/>
    <cellStyle name="Вычисление 5 12" xfId="27972"/>
    <cellStyle name="Вычисление 5 12 2" xfId="27973"/>
    <cellStyle name="Вычисление 5 12 2 2" xfId="27974"/>
    <cellStyle name="Вычисление 5 12 2 2 2" xfId="27975"/>
    <cellStyle name="Вычисление 5 12 2 3" xfId="27976"/>
    <cellStyle name="Вычисление 5 12 3" xfId="27977"/>
    <cellStyle name="Вычисление 5 12 3 2" xfId="27978"/>
    <cellStyle name="Вычисление 5 12 4" xfId="27979"/>
    <cellStyle name="Вычисление 5 13" xfId="27980"/>
    <cellStyle name="Вычисление 5 13 2" xfId="27981"/>
    <cellStyle name="Вычисление 5 13 2 2" xfId="27982"/>
    <cellStyle name="Вычисление 5 13 3" xfId="27983"/>
    <cellStyle name="Вычисление 5 14" xfId="27984"/>
    <cellStyle name="Вычисление 5 14 2" xfId="27985"/>
    <cellStyle name="Вычисление 5 15" xfId="27986"/>
    <cellStyle name="Вычисление 5 2" xfId="27987"/>
    <cellStyle name="Вычисление 5 2 2" xfId="27988"/>
    <cellStyle name="Вычисление 5 2 2 2" xfId="27989"/>
    <cellStyle name="Вычисление 5 2 2 2 2" xfId="27990"/>
    <cellStyle name="Вычисление 5 2 2 2 2 2" xfId="27991"/>
    <cellStyle name="Вычисление 5 2 2 2 3" xfId="27992"/>
    <cellStyle name="Вычисление 5 2 2 3" xfId="27993"/>
    <cellStyle name="Вычисление 5 2 2 3 2" xfId="27994"/>
    <cellStyle name="Вычисление 5 2 2 4" xfId="27995"/>
    <cellStyle name="Вычисление 5 2 3" xfId="27996"/>
    <cellStyle name="Вычисление 5 2 3 2" xfId="27997"/>
    <cellStyle name="Вычисление 5 2 3 2 2" xfId="27998"/>
    <cellStyle name="Вычисление 5 2 3 2 2 2" xfId="27999"/>
    <cellStyle name="Вычисление 5 2 3 2 3" xfId="28000"/>
    <cellStyle name="Вычисление 5 2 3 3" xfId="28001"/>
    <cellStyle name="Вычисление 5 2 3 3 2" xfId="28002"/>
    <cellStyle name="Вычисление 5 2 3 4" xfId="28003"/>
    <cellStyle name="Вычисление 5 2 4" xfId="28004"/>
    <cellStyle name="Вычисление 5 2 4 2" xfId="28005"/>
    <cellStyle name="Вычисление 5 2 4 2 2" xfId="28006"/>
    <cellStyle name="Вычисление 5 2 4 2 2 2" xfId="28007"/>
    <cellStyle name="Вычисление 5 2 4 2 3" xfId="28008"/>
    <cellStyle name="Вычисление 5 2 4 3" xfId="28009"/>
    <cellStyle name="Вычисление 5 2 4 3 2" xfId="28010"/>
    <cellStyle name="Вычисление 5 2 4 4" xfId="28011"/>
    <cellStyle name="Вычисление 5 2 5" xfId="28012"/>
    <cellStyle name="Вычисление 5 2 5 2" xfId="28013"/>
    <cellStyle name="Вычисление 5 2 5 2 2" xfId="28014"/>
    <cellStyle name="Вычисление 5 2 5 2 2 2" xfId="28015"/>
    <cellStyle name="Вычисление 5 2 5 2 3" xfId="28016"/>
    <cellStyle name="Вычисление 5 2 5 3" xfId="28017"/>
    <cellStyle name="Вычисление 5 2 5 3 2" xfId="28018"/>
    <cellStyle name="Вычисление 5 2 5 4" xfId="28019"/>
    <cellStyle name="Вычисление 5 2 6" xfId="28020"/>
    <cellStyle name="Вычисление 5 2 6 2" xfId="28021"/>
    <cellStyle name="Вычисление 5 2 6 2 2" xfId="28022"/>
    <cellStyle name="Вычисление 5 2 6 3" xfId="28023"/>
    <cellStyle name="Вычисление 5 2 7" xfId="28024"/>
    <cellStyle name="Вычисление 5 2 7 2" xfId="28025"/>
    <cellStyle name="Вычисление 5 2 8" xfId="28026"/>
    <cellStyle name="Вычисление 5 3" xfId="28027"/>
    <cellStyle name="Вычисление 5 3 2" xfId="28028"/>
    <cellStyle name="Вычисление 5 3 2 2" xfId="28029"/>
    <cellStyle name="Вычисление 5 3 2 2 2" xfId="28030"/>
    <cellStyle name="Вычисление 5 3 2 2 2 2" xfId="28031"/>
    <cellStyle name="Вычисление 5 3 2 2 3" xfId="28032"/>
    <cellStyle name="Вычисление 5 3 2 3" xfId="28033"/>
    <cellStyle name="Вычисление 5 3 2 3 2" xfId="28034"/>
    <cellStyle name="Вычисление 5 3 2 4" xfId="28035"/>
    <cellStyle name="Вычисление 5 3 3" xfId="28036"/>
    <cellStyle name="Вычисление 5 3 3 2" xfId="28037"/>
    <cellStyle name="Вычисление 5 3 3 2 2" xfId="28038"/>
    <cellStyle name="Вычисление 5 3 3 2 2 2" xfId="28039"/>
    <cellStyle name="Вычисление 5 3 3 2 3" xfId="28040"/>
    <cellStyle name="Вычисление 5 3 3 3" xfId="28041"/>
    <cellStyle name="Вычисление 5 3 3 3 2" xfId="28042"/>
    <cellStyle name="Вычисление 5 3 3 4" xfId="28043"/>
    <cellStyle name="Вычисление 5 3 4" xfId="28044"/>
    <cellStyle name="Вычисление 5 3 4 2" xfId="28045"/>
    <cellStyle name="Вычисление 5 3 4 2 2" xfId="28046"/>
    <cellStyle name="Вычисление 5 3 4 2 2 2" xfId="28047"/>
    <cellStyle name="Вычисление 5 3 4 2 3" xfId="28048"/>
    <cellStyle name="Вычисление 5 3 4 3" xfId="28049"/>
    <cellStyle name="Вычисление 5 3 4 3 2" xfId="28050"/>
    <cellStyle name="Вычисление 5 3 4 4" xfId="28051"/>
    <cellStyle name="Вычисление 5 3 5" xfId="28052"/>
    <cellStyle name="Вычисление 5 3 5 2" xfId="28053"/>
    <cellStyle name="Вычисление 5 3 5 2 2" xfId="28054"/>
    <cellStyle name="Вычисление 5 3 5 2 2 2" xfId="28055"/>
    <cellStyle name="Вычисление 5 3 5 2 3" xfId="28056"/>
    <cellStyle name="Вычисление 5 3 5 3" xfId="28057"/>
    <cellStyle name="Вычисление 5 3 5 3 2" xfId="28058"/>
    <cellStyle name="Вычисление 5 3 5 4" xfId="28059"/>
    <cellStyle name="Вычисление 5 3 6" xfId="28060"/>
    <cellStyle name="Вычисление 5 3 6 2" xfId="28061"/>
    <cellStyle name="Вычисление 5 3 6 2 2" xfId="28062"/>
    <cellStyle name="Вычисление 5 3 6 3" xfId="28063"/>
    <cellStyle name="Вычисление 5 3 7" xfId="28064"/>
    <cellStyle name="Вычисление 5 3 7 2" xfId="28065"/>
    <cellStyle name="Вычисление 5 3 8" xfId="28066"/>
    <cellStyle name="Вычисление 5 4" xfId="28067"/>
    <cellStyle name="Вычисление 5 4 2" xfId="28068"/>
    <cellStyle name="Вычисление 5 4 2 2" xfId="28069"/>
    <cellStyle name="Вычисление 5 4 2 2 2" xfId="28070"/>
    <cellStyle name="Вычисление 5 4 2 2 2 2" xfId="28071"/>
    <cellStyle name="Вычисление 5 4 2 2 3" xfId="28072"/>
    <cellStyle name="Вычисление 5 4 2 3" xfId="28073"/>
    <cellStyle name="Вычисление 5 4 2 3 2" xfId="28074"/>
    <cellStyle name="Вычисление 5 4 2 4" xfId="28075"/>
    <cellStyle name="Вычисление 5 4 3" xfId="28076"/>
    <cellStyle name="Вычисление 5 4 3 2" xfId="28077"/>
    <cellStyle name="Вычисление 5 4 3 2 2" xfId="28078"/>
    <cellStyle name="Вычисление 5 4 3 2 2 2" xfId="28079"/>
    <cellStyle name="Вычисление 5 4 3 2 3" xfId="28080"/>
    <cellStyle name="Вычисление 5 4 3 3" xfId="28081"/>
    <cellStyle name="Вычисление 5 4 3 3 2" xfId="28082"/>
    <cellStyle name="Вычисление 5 4 3 4" xfId="28083"/>
    <cellStyle name="Вычисление 5 4 4" xfId="28084"/>
    <cellStyle name="Вычисление 5 4 4 2" xfId="28085"/>
    <cellStyle name="Вычисление 5 4 4 2 2" xfId="28086"/>
    <cellStyle name="Вычисление 5 4 4 2 2 2" xfId="28087"/>
    <cellStyle name="Вычисление 5 4 4 2 3" xfId="28088"/>
    <cellStyle name="Вычисление 5 4 4 3" xfId="28089"/>
    <cellStyle name="Вычисление 5 4 4 3 2" xfId="28090"/>
    <cellStyle name="Вычисление 5 4 4 4" xfId="28091"/>
    <cellStyle name="Вычисление 5 4 5" xfId="28092"/>
    <cellStyle name="Вычисление 5 4 5 2" xfId="28093"/>
    <cellStyle name="Вычисление 5 4 5 2 2" xfId="28094"/>
    <cellStyle name="Вычисление 5 4 5 2 2 2" xfId="28095"/>
    <cellStyle name="Вычисление 5 4 5 2 3" xfId="28096"/>
    <cellStyle name="Вычисление 5 4 5 3" xfId="28097"/>
    <cellStyle name="Вычисление 5 4 5 3 2" xfId="28098"/>
    <cellStyle name="Вычисление 5 4 5 4" xfId="28099"/>
    <cellStyle name="Вычисление 5 4 6" xfId="28100"/>
    <cellStyle name="Вычисление 5 4 6 2" xfId="28101"/>
    <cellStyle name="Вычисление 5 4 6 2 2" xfId="28102"/>
    <cellStyle name="Вычисление 5 4 6 3" xfId="28103"/>
    <cellStyle name="Вычисление 5 4 7" xfId="28104"/>
    <cellStyle name="Вычисление 5 4 7 2" xfId="28105"/>
    <cellStyle name="Вычисление 5 4 8" xfId="28106"/>
    <cellStyle name="Вычисление 5 5" xfId="28107"/>
    <cellStyle name="Вычисление 5 5 2" xfId="28108"/>
    <cellStyle name="Вычисление 5 5 2 2" xfId="28109"/>
    <cellStyle name="Вычисление 5 5 2 2 2" xfId="28110"/>
    <cellStyle name="Вычисление 5 5 2 2 2 2" xfId="28111"/>
    <cellStyle name="Вычисление 5 5 2 2 3" xfId="28112"/>
    <cellStyle name="Вычисление 5 5 2 3" xfId="28113"/>
    <cellStyle name="Вычисление 5 5 2 3 2" xfId="28114"/>
    <cellStyle name="Вычисление 5 5 2 4" xfId="28115"/>
    <cellStyle name="Вычисление 5 5 3" xfId="28116"/>
    <cellStyle name="Вычисление 5 5 3 2" xfId="28117"/>
    <cellStyle name="Вычисление 5 5 3 2 2" xfId="28118"/>
    <cellStyle name="Вычисление 5 5 3 2 2 2" xfId="28119"/>
    <cellStyle name="Вычисление 5 5 3 2 3" xfId="28120"/>
    <cellStyle name="Вычисление 5 5 3 3" xfId="28121"/>
    <cellStyle name="Вычисление 5 5 3 3 2" xfId="28122"/>
    <cellStyle name="Вычисление 5 5 3 4" xfId="28123"/>
    <cellStyle name="Вычисление 5 5 4" xfId="28124"/>
    <cellStyle name="Вычисление 5 5 4 2" xfId="28125"/>
    <cellStyle name="Вычисление 5 5 4 2 2" xfId="28126"/>
    <cellStyle name="Вычисление 5 5 4 2 2 2" xfId="28127"/>
    <cellStyle name="Вычисление 5 5 4 2 3" xfId="28128"/>
    <cellStyle name="Вычисление 5 5 4 3" xfId="28129"/>
    <cellStyle name="Вычисление 5 5 4 3 2" xfId="28130"/>
    <cellStyle name="Вычисление 5 5 4 4" xfId="28131"/>
    <cellStyle name="Вычисление 5 5 5" xfId="28132"/>
    <cellStyle name="Вычисление 5 5 5 2" xfId="28133"/>
    <cellStyle name="Вычисление 5 5 5 2 2" xfId="28134"/>
    <cellStyle name="Вычисление 5 5 5 2 2 2" xfId="28135"/>
    <cellStyle name="Вычисление 5 5 5 2 3" xfId="28136"/>
    <cellStyle name="Вычисление 5 5 5 3" xfId="28137"/>
    <cellStyle name="Вычисление 5 5 5 3 2" xfId="28138"/>
    <cellStyle name="Вычисление 5 5 5 4" xfId="28139"/>
    <cellStyle name="Вычисление 5 5 6" xfId="28140"/>
    <cellStyle name="Вычисление 5 5 6 2" xfId="28141"/>
    <cellStyle name="Вычисление 5 5 6 2 2" xfId="28142"/>
    <cellStyle name="Вычисление 5 5 6 3" xfId="28143"/>
    <cellStyle name="Вычисление 5 5 7" xfId="28144"/>
    <cellStyle name="Вычисление 5 5 7 2" xfId="28145"/>
    <cellStyle name="Вычисление 5 5 8" xfId="28146"/>
    <cellStyle name="Вычисление 5 6" xfId="28147"/>
    <cellStyle name="Вычисление 5 6 2" xfId="28148"/>
    <cellStyle name="Вычисление 5 6 2 2" xfId="28149"/>
    <cellStyle name="Вычисление 5 6 2 2 2" xfId="28150"/>
    <cellStyle name="Вычисление 5 6 2 2 2 2" xfId="28151"/>
    <cellStyle name="Вычисление 5 6 2 2 3" xfId="28152"/>
    <cellStyle name="Вычисление 5 6 2 3" xfId="28153"/>
    <cellStyle name="Вычисление 5 6 2 3 2" xfId="28154"/>
    <cellStyle name="Вычисление 5 6 2 4" xfId="28155"/>
    <cellStyle name="Вычисление 5 6 3" xfId="28156"/>
    <cellStyle name="Вычисление 5 6 3 2" xfId="28157"/>
    <cellStyle name="Вычисление 5 6 3 2 2" xfId="28158"/>
    <cellStyle name="Вычисление 5 6 3 2 2 2" xfId="28159"/>
    <cellStyle name="Вычисление 5 6 3 2 3" xfId="28160"/>
    <cellStyle name="Вычисление 5 6 3 3" xfId="28161"/>
    <cellStyle name="Вычисление 5 6 3 3 2" xfId="28162"/>
    <cellStyle name="Вычисление 5 6 3 4" xfId="28163"/>
    <cellStyle name="Вычисление 5 6 4" xfId="28164"/>
    <cellStyle name="Вычисление 5 6 4 2" xfId="28165"/>
    <cellStyle name="Вычисление 5 6 4 2 2" xfId="28166"/>
    <cellStyle name="Вычисление 5 6 4 2 2 2" xfId="28167"/>
    <cellStyle name="Вычисление 5 6 4 2 3" xfId="28168"/>
    <cellStyle name="Вычисление 5 6 4 3" xfId="28169"/>
    <cellStyle name="Вычисление 5 6 4 3 2" xfId="28170"/>
    <cellStyle name="Вычисление 5 6 4 4" xfId="28171"/>
    <cellStyle name="Вычисление 5 6 5" xfId="28172"/>
    <cellStyle name="Вычисление 5 6 5 2" xfId="28173"/>
    <cellStyle name="Вычисление 5 6 5 2 2" xfId="28174"/>
    <cellStyle name="Вычисление 5 6 5 2 2 2" xfId="28175"/>
    <cellStyle name="Вычисление 5 6 5 2 3" xfId="28176"/>
    <cellStyle name="Вычисление 5 6 5 3" xfId="28177"/>
    <cellStyle name="Вычисление 5 6 5 3 2" xfId="28178"/>
    <cellStyle name="Вычисление 5 6 5 4" xfId="28179"/>
    <cellStyle name="Вычисление 5 6 6" xfId="28180"/>
    <cellStyle name="Вычисление 5 6 6 2" xfId="28181"/>
    <cellStyle name="Вычисление 5 6 6 2 2" xfId="28182"/>
    <cellStyle name="Вычисление 5 6 6 3" xfId="28183"/>
    <cellStyle name="Вычисление 5 6 7" xfId="28184"/>
    <cellStyle name="Вычисление 5 6 7 2" xfId="28185"/>
    <cellStyle name="Вычисление 5 6 8" xfId="28186"/>
    <cellStyle name="Вычисление 5 7" xfId="28187"/>
    <cellStyle name="Вычисление 5 7 2" xfId="28188"/>
    <cellStyle name="Вычисление 5 7 2 2" xfId="28189"/>
    <cellStyle name="Вычисление 5 7 2 2 2" xfId="28190"/>
    <cellStyle name="Вычисление 5 7 2 2 2 2" xfId="28191"/>
    <cellStyle name="Вычисление 5 7 2 2 3" xfId="28192"/>
    <cellStyle name="Вычисление 5 7 2 3" xfId="28193"/>
    <cellStyle name="Вычисление 5 7 2 3 2" xfId="28194"/>
    <cellStyle name="Вычисление 5 7 2 4" xfId="28195"/>
    <cellStyle name="Вычисление 5 7 3" xfId="28196"/>
    <cellStyle name="Вычисление 5 7 3 2" xfId="28197"/>
    <cellStyle name="Вычисление 5 7 3 2 2" xfId="28198"/>
    <cellStyle name="Вычисление 5 7 3 2 2 2" xfId="28199"/>
    <cellStyle name="Вычисление 5 7 3 2 3" xfId="28200"/>
    <cellStyle name="Вычисление 5 7 3 3" xfId="28201"/>
    <cellStyle name="Вычисление 5 7 3 3 2" xfId="28202"/>
    <cellStyle name="Вычисление 5 7 3 4" xfId="28203"/>
    <cellStyle name="Вычисление 5 7 4" xfId="28204"/>
    <cellStyle name="Вычисление 5 7 4 2" xfId="28205"/>
    <cellStyle name="Вычисление 5 7 4 2 2" xfId="28206"/>
    <cellStyle name="Вычисление 5 7 4 2 2 2" xfId="28207"/>
    <cellStyle name="Вычисление 5 7 4 2 3" xfId="28208"/>
    <cellStyle name="Вычисление 5 7 4 3" xfId="28209"/>
    <cellStyle name="Вычисление 5 7 4 3 2" xfId="28210"/>
    <cellStyle name="Вычисление 5 7 4 4" xfId="28211"/>
    <cellStyle name="Вычисление 5 7 5" xfId="28212"/>
    <cellStyle name="Вычисление 5 7 5 2" xfId="28213"/>
    <cellStyle name="Вычисление 5 7 5 2 2" xfId="28214"/>
    <cellStyle name="Вычисление 5 7 5 2 2 2" xfId="28215"/>
    <cellStyle name="Вычисление 5 7 5 2 3" xfId="28216"/>
    <cellStyle name="Вычисление 5 7 5 3" xfId="28217"/>
    <cellStyle name="Вычисление 5 7 5 3 2" xfId="28218"/>
    <cellStyle name="Вычисление 5 7 5 4" xfId="28219"/>
    <cellStyle name="Вычисление 5 7 6" xfId="28220"/>
    <cellStyle name="Вычисление 5 7 6 2" xfId="28221"/>
    <cellStyle name="Вычисление 5 7 6 2 2" xfId="28222"/>
    <cellStyle name="Вычисление 5 7 6 3" xfId="28223"/>
    <cellStyle name="Вычисление 5 7 7" xfId="28224"/>
    <cellStyle name="Вычисление 5 7 7 2" xfId="28225"/>
    <cellStyle name="Вычисление 5 7 8" xfId="28226"/>
    <cellStyle name="Вычисление 5 8" xfId="28227"/>
    <cellStyle name="Вычисление 5 8 2" xfId="28228"/>
    <cellStyle name="Вычисление 5 8 2 2" xfId="28229"/>
    <cellStyle name="Вычисление 5 8 2 2 2" xfId="28230"/>
    <cellStyle name="Вычисление 5 8 2 2 2 2" xfId="28231"/>
    <cellStyle name="Вычисление 5 8 2 2 3" xfId="28232"/>
    <cellStyle name="Вычисление 5 8 2 3" xfId="28233"/>
    <cellStyle name="Вычисление 5 8 2 3 2" xfId="28234"/>
    <cellStyle name="Вычисление 5 8 2 4" xfId="28235"/>
    <cellStyle name="Вычисление 5 8 3" xfId="28236"/>
    <cellStyle name="Вычисление 5 8 3 2" xfId="28237"/>
    <cellStyle name="Вычисление 5 8 3 2 2" xfId="28238"/>
    <cellStyle name="Вычисление 5 8 3 2 2 2" xfId="28239"/>
    <cellStyle name="Вычисление 5 8 3 2 3" xfId="28240"/>
    <cellStyle name="Вычисление 5 8 3 3" xfId="28241"/>
    <cellStyle name="Вычисление 5 8 3 3 2" xfId="28242"/>
    <cellStyle name="Вычисление 5 8 3 4" xfId="28243"/>
    <cellStyle name="Вычисление 5 8 4" xfId="28244"/>
    <cellStyle name="Вычисление 5 8 4 2" xfId="28245"/>
    <cellStyle name="Вычисление 5 8 4 2 2" xfId="28246"/>
    <cellStyle name="Вычисление 5 8 4 2 2 2" xfId="28247"/>
    <cellStyle name="Вычисление 5 8 4 2 3" xfId="28248"/>
    <cellStyle name="Вычисление 5 8 4 3" xfId="28249"/>
    <cellStyle name="Вычисление 5 8 4 3 2" xfId="28250"/>
    <cellStyle name="Вычисление 5 8 4 4" xfId="28251"/>
    <cellStyle name="Вычисление 5 8 5" xfId="28252"/>
    <cellStyle name="Вычисление 5 8 5 2" xfId="28253"/>
    <cellStyle name="Вычисление 5 8 5 2 2" xfId="28254"/>
    <cellStyle name="Вычисление 5 8 5 2 2 2" xfId="28255"/>
    <cellStyle name="Вычисление 5 8 5 2 3" xfId="28256"/>
    <cellStyle name="Вычисление 5 8 5 3" xfId="28257"/>
    <cellStyle name="Вычисление 5 8 5 3 2" xfId="28258"/>
    <cellStyle name="Вычисление 5 8 5 4" xfId="28259"/>
    <cellStyle name="Вычисление 5 8 6" xfId="28260"/>
    <cellStyle name="Вычисление 5 8 6 2" xfId="28261"/>
    <cellStyle name="Вычисление 5 8 6 2 2" xfId="28262"/>
    <cellStyle name="Вычисление 5 8 6 3" xfId="28263"/>
    <cellStyle name="Вычисление 5 8 7" xfId="28264"/>
    <cellStyle name="Вычисление 5 8 7 2" xfId="28265"/>
    <cellStyle name="Вычисление 5 8 8" xfId="28266"/>
    <cellStyle name="Вычисление 5 9" xfId="28267"/>
    <cellStyle name="Вычисление 5 9 2" xfId="28268"/>
    <cellStyle name="Вычисление 5 9 2 2" xfId="28269"/>
    <cellStyle name="Вычисление 5 9 2 2 2" xfId="28270"/>
    <cellStyle name="Вычисление 5 9 2 3" xfId="28271"/>
    <cellStyle name="Вычисление 5 9 3" xfId="28272"/>
    <cellStyle name="Вычисление 5 9 3 2" xfId="28273"/>
    <cellStyle name="Вычисление 5 9 4" xfId="28274"/>
    <cellStyle name="Вычисление 6" xfId="28275"/>
    <cellStyle name="Вычисление 6 10" xfId="28276"/>
    <cellStyle name="Вычисление 6 10 2" xfId="28277"/>
    <cellStyle name="Вычисление 6 10 2 2" xfId="28278"/>
    <cellStyle name="Вычисление 6 10 3" xfId="28279"/>
    <cellStyle name="Вычисление 6 11" xfId="28280"/>
    <cellStyle name="Вычисление 6 11 2" xfId="28281"/>
    <cellStyle name="Вычисление 6 12" xfId="28282"/>
    <cellStyle name="Вычисление 6 2" xfId="28283"/>
    <cellStyle name="Вычисление 6 2 2" xfId="28284"/>
    <cellStyle name="Вычисление 6 2 2 2" xfId="28285"/>
    <cellStyle name="Вычисление 6 2 2 2 2" xfId="28286"/>
    <cellStyle name="Вычисление 6 2 2 2 2 2" xfId="28287"/>
    <cellStyle name="Вычисление 6 2 2 2 3" xfId="28288"/>
    <cellStyle name="Вычисление 6 2 2 3" xfId="28289"/>
    <cellStyle name="Вычисление 6 2 2 3 2" xfId="28290"/>
    <cellStyle name="Вычисление 6 2 2 4" xfId="28291"/>
    <cellStyle name="Вычисление 6 2 3" xfId="28292"/>
    <cellStyle name="Вычисление 6 2 3 2" xfId="28293"/>
    <cellStyle name="Вычисление 6 2 3 2 2" xfId="28294"/>
    <cellStyle name="Вычисление 6 2 3 2 2 2" xfId="28295"/>
    <cellStyle name="Вычисление 6 2 3 2 3" xfId="28296"/>
    <cellStyle name="Вычисление 6 2 3 3" xfId="28297"/>
    <cellStyle name="Вычисление 6 2 3 3 2" xfId="28298"/>
    <cellStyle name="Вычисление 6 2 3 4" xfId="28299"/>
    <cellStyle name="Вычисление 6 2 4" xfId="28300"/>
    <cellStyle name="Вычисление 6 2 4 2" xfId="28301"/>
    <cellStyle name="Вычисление 6 2 4 2 2" xfId="28302"/>
    <cellStyle name="Вычисление 6 2 4 2 2 2" xfId="28303"/>
    <cellStyle name="Вычисление 6 2 4 2 3" xfId="28304"/>
    <cellStyle name="Вычисление 6 2 4 3" xfId="28305"/>
    <cellStyle name="Вычисление 6 2 4 3 2" xfId="28306"/>
    <cellStyle name="Вычисление 6 2 4 4" xfId="28307"/>
    <cellStyle name="Вычисление 6 2 5" xfId="28308"/>
    <cellStyle name="Вычисление 6 2 5 2" xfId="28309"/>
    <cellStyle name="Вычисление 6 2 5 2 2" xfId="28310"/>
    <cellStyle name="Вычисление 6 2 5 2 2 2" xfId="28311"/>
    <cellStyle name="Вычисление 6 2 5 2 3" xfId="28312"/>
    <cellStyle name="Вычисление 6 2 5 3" xfId="28313"/>
    <cellStyle name="Вычисление 6 2 5 3 2" xfId="28314"/>
    <cellStyle name="Вычисление 6 2 5 4" xfId="28315"/>
    <cellStyle name="Вычисление 6 2 6" xfId="28316"/>
    <cellStyle name="Вычисление 6 2 6 2" xfId="28317"/>
    <cellStyle name="Вычисление 6 2 6 2 2" xfId="28318"/>
    <cellStyle name="Вычисление 6 2 6 3" xfId="28319"/>
    <cellStyle name="Вычисление 6 2 7" xfId="28320"/>
    <cellStyle name="Вычисление 6 2 7 2" xfId="28321"/>
    <cellStyle name="Вычисление 6 2 8" xfId="28322"/>
    <cellStyle name="Вычисление 6 3" xfId="28323"/>
    <cellStyle name="Вычисление 6 3 2" xfId="28324"/>
    <cellStyle name="Вычисление 6 3 2 2" xfId="28325"/>
    <cellStyle name="Вычисление 6 3 2 2 2" xfId="28326"/>
    <cellStyle name="Вычисление 6 3 2 2 2 2" xfId="28327"/>
    <cellStyle name="Вычисление 6 3 2 2 3" xfId="28328"/>
    <cellStyle name="Вычисление 6 3 2 3" xfId="28329"/>
    <cellStyle name="Вычисление 6 3 2 3 2" xfId="28330"/>
    <cellStyle name="Вычисление 6 3 2 4" xfId="28331"/>
    <cellStyle name="Вычисление 6 3 3" xfId="28332"/>
    <cellStyle name="Вычисление 6 3 3 2" xfId="28333"/>
    <cellStyle name="Вычисление 6 3 3 2 2" xfId="28334"/>
    <cellStyle name="Вычисление 6 3 3 2 2 2" xfId="28335"/>
    <cellStyle name="Вычисление 6 3 3 2 3" xfId="28336"/>
    <cellStyle name="Вычисление 6 3 3 3" xfId="28337"/>
    <cellStyle name="Вычисление 6 3 3 3 2" xfId="28338"/>
    <cellStyle name="Вычисление 6 3 3 4" xfId="28339"/>
    <cellStyle name="Вычисление 6 3 4" xfId="28340"/>
    <cellStyle name="Вычисление 6 3 4 2" xfId="28341"/>
    <cellStyle name="Вычисление 6 3 4 2 2" xfId="28342"/>
    <cellStyle name="Вычисление 6 3 4 2 2 2" xfId="28343"/>
    <cellStyle name="Вычисление 6 3 4 2 3" xfId="28344"/>
    <cellStyle name="Вычисление 6 3 4 3" xfId="28345"/>
    <cellStyle name="Вычисление 6 3 4 3 2" xfId="28346"/>
    <cellStyle name="Вычисление 6 3 4 4" xfId="28347"/>
    <cellStyle name="Вычисление 6 3 5" xfId="28348"/>
    <cellStyle name="Вычисление 6 3 5 2" xfId="28349"/>
    <cellStyle name="Вычисление 6 3 5 2 2" xfId="28350"/>
    <cellStyle name="Вычисление 6 3 5 2 2 2" xfId="28351"/>
    <cellStyle name="Вычисление 6 3 5 2 3" xfId="28352"/>
    <cellStyle name="Вычисление 6 3 5 3" xfId="28353"/>
    <cellStyle name="Вычисление 6 3 5 3 2" xfId="28354"/>
    <cellStyle name="Вычисление 6 3 5 4" xfId="28355"/>
    <cellStyle name="Вычисление 6 3 6" xfId="28356"/>
    <cellStyle name="Вычисление 6 3 6 2" xfId="28357"/>
    <cellStyle name="Вычисление 6 3 6 2 2" xfId="28358"/>
    <cellStyle name="Вычисление 6 3 6 3" xfId="28359"/>
    <cellStyle name="Вычисление 6 3 7" xfId="28360"/>
    <cellStyle name="Вычисление 6 3 7 2" xfId="28361"/>
    <cellStyle name="Вычисление 6 3 8" xfId="28362"/>
    <cellStyle name="Вычисление 6 4" xfId="28363"/>
    <cellStyle name="Вычисление 6 4 2" xfId="28364"/>
    <cellStyle name="Вычисление 6 4 2 2" xfId="28365"/>
    <cellStyle name="Вычисление 6 4 2 2 2" xfId="28366"/>
    <cellStyle name="Вычисление 6 4 2 2 2 2" xfId="28367"/>
    <cellStyle name="Вычисление 6 4 2 2 3" xfId="28368"/>
    <cellStyle name="Вычисление 6 4 2 3" xfId="28369"/>
    <cellStyle name="Вычисление 6 4 2 3 2" xfId="28370"/>
    <cellStyle name="Вычисление 6 4 2 4" xfId="28371"/>
    <cellStyle name="Вычисление 6 4 3" xfId="28372"/>
    <cellStyle name="Вычисление 6 4 3 2" xfId="28373"/>
    <cellStyle name="Вычисление 6 4 3 2 2" xfId="28374"/>
    <cellStyle name="Вычисление 6 4 3 2 2 2" xfId="28375"/>
    <cellStyle name="Вычисление 6 4 3 2 3" xfId="28376"/>
    <cellStyle name="Вычисление 6 4 3 3" xfId="28377"/>
    <cellStyle name="Вычисление 6 4 3 3 2" xfId="28378"/>
    <cellStyle name="Вычисление 6 4 3 4" xfId="28379"/>
    <cellStyle name="Вычисление 6 4 4" xfId="28380"/>
    <cellStyle name="Вычисление 6 4 4 2" xfId="28381"/>
    <cellStyle name="Вычисление 6 4 4 2 2" xfId="28382"/>
    <cellStyle name="Вычисление 6 4 4 2 2 2" xfId="28383"/>
    <cellStyle name="Вычисление 6 4 4 2 3" xfId="28384"/>
    <cellStyle name="Вычисление 6 4 4 3" xfId="28385"/>
    <cellStyle name="Вычисление 6 4 4 3 2" xfId="28386"/>
    <cellStyle name="Вычисление 6 4 4 4" xfId="28387"/>
    <cellStyle name="Вычисление 6 4 5" xfId="28388"/>
    <cellStyle name="Вычисление 6 4 5 2" xfId="28389"/>
    <cellStyle name="Вычисление 6 4 5 2 2" xfId="28390"/>
    <cellStyle name="Вычисление 6 4 5 2 2 2" xfId="28391"/>
    <cellStyle name="Вычисление 6 4 5 2 3" xfId="28392"/>
    <cellStyle name="Вычисление 6 4 5 3" xfId="28393"/>
    <cellStyle name="Вычисление 6 4 5 3 2" xfId="28394"/>
    <cellStyle name="Вычисление 6 4 5 4" xfId="28395"/>
    <cellStyle name="Вычисление 6 4 6" xfId="28396"/>
    <cellStyle name="Вычисление 6 4 6 2" xfId="28397"/>
    <cellStyle name="Вычисление 6 4 6 2 2" xfId="28398"/>
    <cellStyle name="Вычисление 6 4 6 3" xfId="28399"/>
    <cellStyle name="Вычисление 6 4 7" xfId="28400"/>
    <cellStyle name="Вычисление 6 4 7 2" xfId="28401"/>
    <cellStyle name="Вычисление 6 4 8" xfId="28402"/>
    <cellStyle name="Вычисление 6 5" xfId="28403"/>
    <cellStyle name="Вычисление 6 5 2" xfId="28404"/>
    <cellStyle name="Вычисление 6 5 2 2" xfId="28405"/>
    <cellStyle name="Вычисление 6 5 2 2 2" xfId="28406"/>
    <cellStyle name="Вычисление 6 5 2 2 2 2" xfId="28407"/>
    <cellStyle name="Вычисление 6 5 2 2 3" xfId="28408"/>
    <cellStyle name="Вычисление 6 5 2 3" xfId="28409"/>
    <cellStyle name="Вычисление 6 5 2 3 2" xfId="28410"/>
    <cellStyle name="Вычисление 6 5 2 4" xfId="28411"/>
    <cellStyle name="Вычисление 6 5 3" xfId="28412"/>
    <cellStyle name="Вычисление 6 5 3 2" xfId="28413"/>
    <cellStyle name="Вычисление 6 5 3 2 2" xfId="28414"/>
    <cellStyle name="Вычисление 6 5 3 2 2 2" xfId="28415"/>
    <cellStyle name="Вычисление 6 5 3 2 3" xfId="28416"/>
    <cellStyle name="Вычисление 6 5 3 3" xfId="28417"/>
    <cellStyle name="Вычисление 6 5 3 3 2" xfId="28418"/>
    <cellStyle name="Вычисление 6 5 3 4" xfId="28419"/>
    <cellStyle name="Вычисление 6 5 4" xfId="28420"/>
    <cellStyle name="Вычисление 6 5 4 2" xfId="28421"/>
    <cellStyle name="Вычисление 6 5 4 2 2" xfId="28422"/>
    <cellStyle name="Вычисление 6 5 4 2 2 2" xfId="28423"/>
    <cellStyle name="Вычисление 6 5 4 2 3" xfId="28424"/>
    <cellStyle name="Вычисление 6 5 4 3" xfId="28425"/>
    <cellStyle name="Вычисление 6 5 4 3 2" xfId="28426"/>
    <cellStyle name="Вычисление 6 5 4 4" xfId="28427"/>
    <cellStyle name="Вычисление 6 5 5" xfId="28428"/>
    <cellStyle name="Вычисление 6 5 5 2" xfId="28429"/>
    <cellStyle name="Вычисление 6 5 5 2 2" xfId="28430"/>
    <cellStyle name="Вычисление 6 5 5 2 2 2" xfId="28431"/>
    <cellStyle name="Вычисление 6 5 5 2 3" xfId="28432"/>
    <cellStyle name="Вычисление 6 5 5 3" xfId="28433"/>
    <cellStyle name="Вычисление 6 5 5 3 2" xfId="28434"/>
    <cellStyle name="Вычисление 6 5 5 4" xfId="28435"/>
    <cellStyle name="Вычисление 6 5 6" xfId="28436"/>
    <cellStyle name="Вычисление 6 5 6 2" xfId="28437"/>
    <cellStyle name="Вычисление 6 5 6 2 2" xfId="28438"/>
    <cellStyle name="Вычисление 6 5 6 3" xfId="28439"/>
    <cellStyle name="Вычисление 6 5 7" xfId="28440"/>
    <cellStyle name="Вычисление 6 5 7 2" xfId="28441"/>
    <cellStyle name="Вычисление 6 5 8" xfId="28442"/>
    <cellStyle name="Вычисление 6 6" xfId="28443"/>
    <cellStyle name="Вычисление 6 6 2" xfId="28444"/>
    <cellStyle name="Вычисление 6 6 2 2" xfId="28445"/>
    <cellStyle name="Вычисление 6 6 2 2 2" xfId="28446"/>
    <cellStyle name="Вычисление 6 6 2 3" xfId="28447"/>
    <cellStyle name="Вычисление 6 6 3" xfId="28448"/>
    <cellStyle name="Вычисление 6 6 3 2" xfId="28449"/>
    <cellStyle name="Вычисление 6 6 4" xfId="28450"/>
    <cellStyle name="Вычисление 6 7" xfId="28451"/>
    <cellStyle name="Вычисление 6 7 2" xfId="28452"/>
    <cellStyle name="Вычисление 6 7 2 2" xfId="28453"/>
    <cellStyle name="Вычисление 6 7 2 2 2" xfId="28454"/>
    <cellStyle name="Вычисление 6 7 2 3" xfId="28455"/>
    <cellStyle name="Вычисление 6 7 3" xfId="28456"/>
    <cellStyle name="Вычисление 6 7 3 2" xfId="28457"/>
    <cellStyle name="Вычисление 6 7 4" xfId="28458"/>
    <cellStyle name="Вычисление 6 8" xfId="28459"/>
    <cellStyle name="Вычисление 6 8 2" xfId="28460"/>
    <cellStyle name="Вычисление 6 8 2 2" xfId="28461"/>
    <cellStyle name="Вычисление 6 8 2 2 2" xfId="28462"/>
    <cellStyle name="Вычисление 6 8 2 3" xfId="28463"/>
    <cellStyle name="Вычисление 6 8 3" xfId="28464"/>
    <cellStyle name="Вычисление 6 8 3 2" xfId="28465"/>
    <cellStyle name="Вычисление 6 8 4" xfId="28466"/>
    <cellStyle name="Вычисление 6 9" xfId="28467"/>
    <cellStyle name="Вычисление 6 9 2" xfId="28468"/>
    <cellStyle name="Вычисление 6 9 2 2" xfId="28469"/>
    <cellStyle name="Вычисление 6 9 2 2 2" xfId="28470"/>
    <cellStyle name="Вычисление 6 9 2 3" xfId="28471"/>
    <cellStyle name="Вычисление 6 9 3" xfId="28472"/>
    <cellStyle name="Вычисление 6 9 3 2" xfId="28473"/>
    <cellStyle name="Вычисление 6 9 4" xfId="28474"/>
    <cellStyle name="Вычисление 7" xfId="28475"/>
    <cellStyle name="Вычисление 7 2" xfId="28476"/>
    <cellStyle name="Вычисление 7 2 2" xfId="28477"/>
    <cellStyle name="Вычисление 7 2 2 2" xfId="28478"/>
    <cellStyle name="Вычисление 7 2 2 2 2" xfId="28479"/>
    <cellStyle name="Вычисление 7 2 2 3" xfId="28480"/>
    <cellStyle name="Вычисление 7 2 3" xfId="28481"/>
    <cellStyle name="Вычисление 7 2 3 2" xfId="28482"/>
    <cellStyle name="Вычисление 7 2 4" xfId="28483"/>
    <cellStyle name="Вычисление 7 3" xfId="28484"/>
    <cellStyle name="Вычисление 7 3 2" xfId="28485"/>
    <cellStyle name="Вычисление 7 3 2 2" xfId="28486"/>
    <cellStyle name="Вычисление 7 3 2 2 2" xfId="28487"/>
    <cellStyle name="Вычисление 7 3 2 3" xfId="28488"/>
    <cellStyle name="Вычисление 7 3 3" xfId="28489"/>
    <cellStyle name="Вычисление 7 3 3 2" xfId="28490"/>
    <cellStyle name="Вычисление 7 3 4" xfId="28491"/>
    <cellStyle name="Вычисление 7 4" xfId="28492"/>
    <cellStyle name="Вычисление 7 4 2" xfId="28493"/>
    <cellStyle name="Вычисление 7 4 2 2" xfId="28494"/>
    <cellStyle name="Вычисление 7 4 2 2 2" xfId="28495"/>
    <cellStyle name="Вычисление 7 4 2 3" xfId="28496"/>
    <cellStyle name="Вычисление 7 4 3" xfId="28497"/>
    <cellStyle name="Вычисление 7 4 3 2" xfId="28498"/>
    <cellStyle name="Вычисление 7 4 4" xfId="28499"/>
    <cellStyle name="Вычисление 7 5" xfId="28500"/>
    <cellStyle name="Вычисление 7 5 2" xfId="28501"/>
    <cellStyle name="Вычисление 7 5 2 2" xfId="28502"/>
    <cellStyle name="Вычисление 7 5 2 2 2" xfId="28503"/>
    <cellStyle name="Вычисление 7 5 2 3" xfId="28504"/>
    <cellStyle name="Вычисление 7 5 3" xfId="28505"/>
    <cellStyle name="Вычисление 7 5 3 2" xfId="28506"/>
    <cellStyle name="Вычисление 7 5 4" xfId="28507"/>
    <cellStyle name="Вычисление 7 6" xfId="28508"/>
    <cellStyle name="Вычисление 7 6 2" xfId="28509"/>
    <cellStyle name="Вычисление 7 6 2 2" xfId="28510"/>
    <cellStyle name="Вычисление 7 6 3" xfId="28511"/>
    <cellStyle name="Вычисление 7 7" xfId="28512"/>
    <cellStyle name="Вычисление 7 7 2" xfId="28513"/>
    <cellStyle name="Вычисление 7 8" xfId="28514"/>
    <cellStyle name="Вычисление 8" xfId="28515"/>
    <cellStyle name="Вычисление 9" xfId="28516"/>
    <cellStyle name="Гиперссылка" xfId="44629" builtinId="8"/>
    <cellStyle name="Гиперссылка 10" xfId="28517"/>
    <cellStyle name="Гиперссылка 11" xfId="28518"/>
    <cellStyle name="Гиперссылка 12" xfId="28519"/>
    <cellStyle name="Гиперссылка 13" xfId="28520"/>
    <cellStyle name="Гиперссылка 14" xfId="28521"/>
    <cellStyle name="Гиперссылка 15" xfId="28522"/>
    <cellStyle name="Гиперссылка 16" xfId="28523"/>
    <cellStyle name="Гиперссылка 17" xfId="28524"/>
    <cellStyle name="Гиперссылка 18" xfId="28525"/>
    <cellStyle name="Гиперссылка 19" xfId="28526"/>
    <cellStyle name="Гиперссылка 2" xfId="28527"/>
    <cellStyle name="Гиперссылка 2 2" xfId="28528"/>
    <cellStyle name="Гиперссылка 2 3" xfId="28529"/>
    <cellStyle name="Гиперссылка 20" xfId="28530"/>
    <cellStyle name="Гиперссылка 21" xfId="28531"/>
    <cellStyle name="Гиперссылка 22" xfId="28532"/>
    <cellStyle name="Гиперссылка 23" xfId="28533"/>
    <cellStyle name="Гиперссылка 24" xfId="28534"/>
    <cellStyle name="Гиперссылка 25" xfId="28535"/>
    <cellStyle name="Гиперссылка 3" xfId="28536"/>
    <cellStyle name="Гиперссылка 3 2" xfId="28537"/>
    <cellStyle name="Гиперссылка 4" xfId="28538"/>
    <cellStyle name="Гиперссылка 5" xfId="28539"/>
    <cellStyle name="Гиперссылка 6" xfId="28540"/>
    <cellStyle name="Гиперссылка 7" xfId="28541"/>
    <cellStyle name="Гиперссылка 8" xfId="28542"/>
    <cellStyle name="Гиперссылка 9" xfId="28543"/>
    <cellStyle name="Главный" xfId="28544"/>
    <cellStyle name="Главный 2" xfId="28545"/>
    <cellStyle name="Главный 2 2" xfId="28546"/>
    <cellStyle name="Главный 2 2 2" xfId="28547"/>
    <cellStyle name="Главный 2 2 2 2" xfId="28548"/>
    <cellStyle name="Главный 2 2 2 2 2" xfId="28549"/>
    <cellStyle name="Главный 2 2 2 3" xfId="28550"/>
    <cellStyle name="Главный 2 2 2 3 2" xfId="28551"/>
    <cellStyle name="Главный 2 2 2 4" xfId="28552"/>
    <cellStyle name="Главный 2 2 2 4 2" xfId="28553"/>
    <cellStyle name="Главный 2 2 2 5" xfId="28554"/>
    <cellStyle name="Главный 2 2 3" xfId="28555"/>
    <cellStyle name="Главный 2 2 3 2" xfId="28556"/>
    <cellStyle name="Главный 2 2 4" xfId="28557"/>
    <cellStyle name="Главный 2 2 4 2" xfId="28558"/>
    <cellStyle name="Главный 2 2 5" xfId="28559"/>
    <cellStyle name="Главный 2 3" xfId="28560"/>
    <cellStyle name="Главный 2 3 2" xfId="28561"/>
    <cellStyle name="Главный 2 3 2 2" xfId="28562"/>
    <cellStyle name="Главный 2 3 3" xfId="28563"/>
    <cellStyle name="Главный 2 3 3 2" xfId="28564"/>
    <cellStyle name="Главный 2 3 4" xfId="28565"/>
    <cellStyle name="Главный 2 3 4 2" xfId="28566"/>
    <cellStyle name="Главный 2 3 5" xfId="28567"/>
    <cellStyle name="Главный 2 4" xfId="28568"/>
    <cellStyle name="Главный 2 4 2" xfId="28569"/>
    <cellStyle name="Главный 2 5" xfId="28570"/>
    <cellStyle name="Главный 3" xfId="28571"/>
    <cellStyle name="Главный 3 2" xfId="28572"/>
    <cellStyle name="Главный 3 2 2" xfId="28573"/>
    <cellStyle name="Главный 3 3" xfId="28574"/>
    <cellStyle name="Главный 3 3 2" xfId="28575"/>
    <cellStyle name="Главный 3 4" xfId="28576"/>
    <cellStyle name="Главный 3 4 2" xfId="28577"/>
    <cellStyle name="Главный 3 5" xfId="28578"/>
    <cellStyle name="Главный 4" xfId="28579"/>
    <cellStyle name="Главный 4 2" xfId="28580"/>
    <cellStyle name="Главный 4 2 2" xfId="28581"/>
    <cellStyle name="Главный 4 3" xfId="28582"/>
    <cellStyle name="Главный 4 3 2" xfId="28583"/>
    <cellStyle name="Главный 4 4" xfId="28584"/>
    <cellStyle name="Главный 4 4 2" xfId="28585"/>
    <cellStyle name="Главный 4 5" xfId="28586"/>
    <cellStyle name="Главный 5" xfId="28587"/>
    <cellStyle name="Главный 5 2" xfId="28588"/>
    <cellStyle name="Главный 6" xfId="28589"/>
    <cellStyle name="Главный 7" xfId="28590"/>
    <cellStyle name="Де?ежный" xfId="28591"/>
    <cellStyle name="Денежный [0] 2" xfId="28592"/>
    <cellStyle name="Денежный 2" xfId="28593"/>
    <cellStyle name="Денежный 2 10" xfId="28594"/>
    <cellStyle name="Денежный 2 11" xfId="28595"/>
    <cellStyle name="Денежный 2 12" xfId="28596"/>
    <cellStyle name="Денежный 2 13" xfId="28597"/>
    <cellStyle name="Денежный 2 14" xfId="28598"/>
    <cellStyle name="Денежный 2 15" xfId="28599"/>
    <cellStyle name="Денежный 2 16" xfId="28600"/>
    <cellStyle name="Денежный 2 17" xfId="28601"/>
    <cellStyle name="Денежный 2 18" xfId="28602"/>
    <cellStyle name="Денежный 2 19" xfId="28603"/>
    <cellStyle name="Денежный 2 2" xfId="28604"/>
    <cellStyle name="Денежный 2 2 2" xfId="28605"/>
    <cellStyle name="Денежный 2 2 2 2" xfId="28606"/>
    <cellStyle name="Денежный 2 2 2 3" xfId="28607"/>
    <cellStyle name="Денежный 2 2 2 4" xfId="28608"/>
    <cellStyle name="Денежный 2 2 2 5" xfId="28609"/>
    <cellStyle name="Денежный 2 2 3" xfId="28610"/>
    <cellStyle name="Денежный 2 2 4" xfId="28611"/>
    <cellStyle name="Денежный 2 2 5" xfId="28612"/>
    <cellStyle name="Денежный 2 2 6" xfId="28613"/>
    <cellStyle name="Денежный 2 2 7" xfId="28614"/>
    <cellStyle name="Денежный 2 2 8" xfId="28615"/>
    <cellStyle name="Денежный 2 20" xfId="28616"/>
    <cellStyle name="Денежный 2 21" xfId="28617"/>
    <cellStyle name="Денежный 2 22" xfId="28618"/>
    <cellStyle name="Денежный 2 23" xfId="28619"/>
    <cellStyle name="Денежный 2 24" xfId="28620"/>
    <cellStyle name="Денежный 2 25" xfId="28621"/>
    <cellStyle name="Денежный 2 26" xfId="28622"/>
    <cellStyle name="Денежный 2 27" xfId="28623"/>
    <cellStyle name="Денежный 2 28" xfId="28624"/>
    <cellStyle name="Денежный 2 29" xfId="28625"/>
    <cellStyle name="Денежный 2 3" xfId="28626"/>
    <cellStyle name="Денежный 2 30" xfId="28627"/>
    <cellStyle name="Денежный 2 31" xfId="28628"/>
    <cellStyle name="Денежный 2 32" xfId="28629"/>
    <cellStyle name="Денежный 2 33" xfId="28630"/>
    <cellStyle name="Денежный 2 34" xfId="28631"/>
    <cellStyle name="Денежный 2 35" xfId="28632"/>
    <cellStyle name="Денежный 2 36" xfId="28633"/>
    <cellStyle name="Денежный 2 37" xfId="28634"/>
    <cellStyle name="Денежный 2 38" xfId="28635"/>
    <cellStyle name="Денежный 2 39" xfId="28636"/>
    <cellStyle name="Денежный 2 4" xfId="28637"/>
    <cellStyle name="Денежный 2 40" xfId="28638"/>
    <cellStyle name="Денежный 2 41" xfId="28639"/>
    <cellStyle name="Денежный 2 42" xfId="28640"/>
    <cellStyle name="Денежный 2 43" xfId="28641"/>
    <cellStyle name="Денежный 2 44" xfId="28642"/>
    <cellStyle name="Денежный 2 45" xfId="28643"/>
    <cellStyle name="Денежный 2 46" xfId="28644"/>
    <cellStyle name="Денежный 2 47" xfId="28645"/>
    <cellStyle name="Денежный 2 48" xfId="28646"/>
    <cellStyle name="Денежный 2 49" xfId="28647"/>
    <cellStyle name="Денежный 2 5" xfId="28648"/>
    <cellStyle name="Денежный 2 50" xfId="28649"/>
    <cellStyle name="Денежный 2 51" xfId="28650"/>
    <cellStyle name="Денежный 2 52" xfId="28651"/>
    <cellStyle name="Денежный 2 53" xfId="28652"/>
    <cellStyle name="Денежный 2 54" xfId="28653"/>
    <cellStyle name="Денежный 2 55" xfId="28654"/>
    <cellStyle name="Денежный 2 56" xfId="28655"/>
    <cellStyle name="Денежный 2 57" xfId="28656"/>
    <cellStyle name="Денежный 2 58" xfId="28657"/>
    <cellStyle name="Денежный 2 59" xfId="28658"/>
    <cellStyle name="Денежный 2 6" xfId="28659"/>
    <cellStyle name="Денежный 2 60" xfId="28660"/>
    <cellStyle name="Денежный 2 61" xfId="28661"/>
    <cellStyle name="Денежный 2 62" xfId="28662"/>
    <cellStyle name="Денежный 2 63" xfId="28663"/>
    <cellStyle name="Денежный 2 64" xfId="28664"/>
    <cellStyle name="Денежный 2 65" xfId="28665"/>
    <cellStyle name="Денежный 2 66" xfId="28666"/>
    <cellStyle name="Денежный 2 67" xfId="28667"/>
    <cellStyle name="Денежный 2 68" xfId="28668"/>
    <cellStyle name="Денежный 2 69" xfId="28669"/>
    <cellStyle name="Денежный 2 7" xfId="28670"/>
    <cellStyle name="Денежный 2 70" xfId="28671"/>
    <cellStyle name="Денежный 2 71" xfId="28672"/>
    <cellStyle name="Денежный 2 72" xfId="28673"/>
    <cellStyle name="Денежный 2 73" xfId="28674"/>
    <cellStyle name="Денежный 2 74" xfId="28675"/>
    <cellStyle name="Денежный 2 75" xfId="28676"/>
    <cellStyle name="Денежный 2 76" xfId="28677"/>
    <cellStyle name="Денежный 2 77" xfId="28678"/>
    <cellStyle name="Денежный 2 78" xfId="28679"/>
    <cellStyle name="Денежный 2 79" xfId="28680"/>
    <cellStyle name="Денежный 2 8" xfId="28681"/>
    <cellStyle name="Денежный 2 80" xfId="28682"/>
    <cellStyle name="Денежный 2 9" xfId="28683"/>
    <cellStyle name="Денежный 2_Аренда квартир 2012 испр." xfId="28684"/>
    <cellStyle name="Денежный 3" xfId="28685"/>
    <cellStyle name="Денежный 3 2" xfId="28686"/>
    <cellStyle name="Денежный 3 3" xfId="28687"/>
    <cellStyle name="Денежный 3 4" xfId="28688"/>
    <cellStyle name="Денежный 3 5" xfId="28689"/>
    <cellStyle name="Денежный 3 6" xfId="28690"/>
    <cellStyle name="Денежный 3 7" xfId="28691"/>
    <cellStyle name="Денежный 4" xfId="28692"/>
    <cellStyle name="Денежный 4 2" xfId="28693"/>
    <cellStyle name="Денежный 5" xfId="28694"/>
    <cellStyle name="Деᐽежный" xfId="28695"/>
    <cellStyle name="Жёлтый" xfId="28696"/>
    <cellStyle name="Жёлтый 2" xfId="28697"/>
    <cellStyle name="Жёлтый 2 2" xfId="28698"/>
    <cellStyle name="Жёлтый 2 2 2" xfId="28699"/>
    <cellStyle name="Жёлтый 2 2 2 2" xfId="28700"/>
    <cellStyle name="Жёлтый 2 2 2 2 2" xfId="28701"/>
    <cellStyle name="Жёлтый 2 2 2 3" xfId="28702"/>
    <cellStyle name="Жёлтый 2 2 2 3 2" xfId="28703"/>
    <cellStyle name="Жёлтый 2 2 2 4" xfId="28704"/>
    <cellStyle name="Жёлтый 2 2 2 4 2" xfId="28705"/>
    <cellStyle name="Жёлтый 2 2 2 5" xfId="28706"/>
    <cellStyle name="Жёлтый 2 2 3" xfId="28707"/>
    <cellStyle name="Жёлтый 2 2 3 2" xfId="28708"/>
    <cellStyle name="Жёлтый 2 2 4" xfId="28709"/>
    <cellStyle name="Жёлтый 2 2 4 2" xfId="28710"/>
    <cellStyle name="Жёлтый 2 2 5" xfId="28711"/>
    <cellStyle name="Жёлтый 2 3" xfId="28712"/>
    <cellStyle name="Жёлтый 2 3 2" xfId="28713"/>
    <cellStyle name="Жёлтый 2 3 2 2" xfId="28714"/>
    <cellStyle name="Жёлтый 2 3 3" xfId="28715"/>
    <cellStyle name="Жёлтый 2 3 3 2" xfId="28716"/>
    <cellStyle name="Жёлтый 2 3 4" xfId="28717"/>
    <cellStyle name="Жёлтый 2 3 4 2" xfId="28718"/>
    <cellStyle name="Жёлтый 2 3 5" xfId="28719"/>
    <cellStyle name="Жёлтый 2 4" xfId="28720"/>
    <cellStyle name="Жёлтый 2 4 2" xfId="28721"/>
    <cellStyle name="Жёлтый 2 5" xfId="28722"/>
    <cellStyle name="Жёлтый 3" xfId="28723"/>
    <cellStyle name="Жёлтый 3 2" xfId="28724"/>
    <cellStyle name="Жёлтый 3 2 2" xfId="28725"/>
    <cellStyle name="Жёлтый 3 3" xfId="28726"/>
    <cellStyle name="Жёлтый 3 3 2" xfId="28727"/>
    <cellStyle name="Жёлтый 3 4" xfId="28728"/>
    <cellStyle name="Жёлтый 3 4 2" xfId="28729"/>
    <cellStyle name="Жёлтый 3 5" xfId="28730"/>
    <cellStyle name="Жёлтый 4" xfId="28731"/>
    <cellStyle name="Жёлтый 4 2" xfId="28732"/>
    <cellStyle name="Жёлтый 4 2 2" xfId="28733"/>
    <cellStyle name="Жёлтый 4 3" xfId="28734"/>
    <cellStyle name="Жёлтый 4 3 2" xfId="28735"/>
    <cellStyle name="Жёлтый 4 4" xfId="28736"/>
    <cellStyle name="Жёлтый 4 4 2" xfId="28737"/>
    <cellStyle name="Жёлтый 4 5" xfId="28738"/>
    <cellStyle name="Жёлтый 5" xfId="28739"/>
    <cellStyle name="Жёлтый 5 2" xfId="28740"/>
    <cellStyle name="Жёлтый 6" xfId="28741"/>
    <cellStyle name="Жёлтый 7" xfId="28742"/>
    <cellStyle name="Заголовок" xfId="28743"/>
    <cellStyle name="Заголовок 1 2" xfId="28744"/>
    <cellStyle name="Заголовок 1 2 2" xfId="28745"/>
    <cellStyle name="Заголовок 1 2 3" xfId="28746"/>
    <cellStyle name="Заголовок 1 2 3 2" xfId="28747"/>
    <cellStyle name="Заголовок 1 2 4" xfId="28748"/>
    <cellStyle name="Заголовок 1 3" xfId="28749"/>
    <cellStyle name="Заголовок 1 3 2" xfId="28750"/>
    <cellStyle name="Заголовок 1 3 3" xfId="28751"/>
    <cellStyle name="Заголовок 1 3 4" xfId="28752"/>
    <cellStyle name="Заголовок 1 3 5" xfId="28753"/>
    <cellStyle name="Заголовок 1 3 6" xfId="28754"/>
    <cellStyle name="Заголовок 1 3 7" xfId="28755"/>
    <cellStyle name="Заголовок 1 3 8" xfId="28756"/>
    <cellStyle name="Заголовок 1 4" xfId="28757"/>
    <cellStyle name="Заголовок 1 4 2" xfId="28758"/>
    <cellStyle name="Заголовок 1 4 3" xfId="28759"/>
    <cellStyle name="Заголовок 1 4 4" xfId="28760"/>
    <cellStyle name="Заголовок 1 4 5" xfId="28761"/>
    <cellStyle name="Заголовок 1 4 6" xfId="28762"/>
    <cellStyle name="Заголовок 1 4 7" xfId="28763"/>
    <cellStyle name="Заголовок 1 4 8" xfId="28764"/>
    <cellStyle name="Заголовок 1 5" xfId="28765"/>
    <cellStyle name="Заголовок 1 5 2" xfId="28766"/>
    <cellStyle name="Заголовок 1 5 3" xfId="28767"/>
    <cellStyle name="Заголовок 1 5 4" xfId="28768"/>
    <cellStyle name="Заголовок 1 5 5" xfId="28769"/>
    <cellStyle name="Заголовок 1 5 6" xfId="28770"/>
    <cellStyle name="Заголовок 1 5 7" xfId="28771"/>
    <cellStyle name="Заголовок 1 5 8" xfId="28772"/>
    <cellStyle name="Заголовок 1 6" xfId="28773"/>
    <cellStyle name="Заголовок 1 6 2" xfId="28774"/>
    <cellStyle name="Заголовок 1 6 3" xfId="28775"/>
    <cellStyle name="Заголовок 1 6 4" xfId="28776"/>
    <cellStyle name="Заголовок 1 6 5" xfId="28777"/>
    <cellStyle name="Заголовок 1 7" xfId="28778"/>
    <cellStyle name="Заголовок 1 8" xfId="28779"/>
    <cellStyle name="Заголовок 2 2" xfId="28780"/>
    <cellStyle name="Заголовок 2 2 2" xfId="28781"/>
    <cellStyle name="Заголовок 2 2 3" xfId="28782"/>
    <cellStyle name="Заголовок 2 2 3 2" xfId="28783"/>
    <cellStyle name="Заголовок 2 2 4" xfId="28784"/>
    <cellStyle name="Заголовок 2 3" xfId="28785"/>
    <cellStyle name="Заголовок 2 3 2" xfId="28786"/>
    <cellStyle name="Заголовок 2 3 3" xfId="28787"/>
    <cellStyle name="Заголовок 2 3 4" xfId="28788"/>
    <cellStyle name="Заголовок 2 3 5" xfId="28789"/>
    <cellStyle name="Заголовок 2 3 6" xfId="28790"/>
    <cellStyle name="Заголовок 2 3 7" xfId="28791"/>
    <cellStyle name="Заголовок 2 3 8" xfId="28792"/>
    <cellStyle name="Заголовок 2 4" xfId="28793"/>
    <cellStyle name="Заголовок 2 4 2" xfId="28794"/>
    <cellStyle name="Заголовок 2 4 3" xfId="28795"/>
    <cellStyle name="Заголовок 2 4 4" xfId="28796"/>
    <cellStyle name="Заголовок 2 4 5" xfId="28797"/>
    <cellStyle name="Заголовок 2 4 6" xfId="28798"/>
    <cellStyle name="Заголовок 2 4 7" xfId="28799"/>
    <cellStyle name="Заголовок 2 4 8" xfId="28800"/>
    <cellStyle name="Заголовок 2 5" xfId="28801"/>
    <cellStyle name="Заголовок 2 5 2" xfId="28802"/>
    <cellStyle name="Заголовок 2 5 3" xfId="28803"/>
    <cellStyle name="Заголовок 2 5 4" xfId="28804"/>
    <cellStyle name="Заголовок 2 5 5" xfId="28805"/>
    <cellStyle name="Заголовок 2 5 6" xfId="28806"/>
    <cellStyle name="Заголовок 2 5 7" xfId="28807"/>
    <cellStyle name="Заголовок 2 5 8" xfId="28808"/>
    <cellStyle name="Заголовок 2 6" xfId="28809"/>
    <cellStyle name="Заголовок 2 6 2" xfId="28810"/>
    <cellStyle name="Заголовок 2 6 3" xfId="28811"/>
    <cellStyle name="Заголовок 2 6 4" xfId="28812"/>
    <cellStyle name="Заголовок 2 6 5" xfId="28813"/>
    <cellStyle name="Заголовок 2 7" xfId="28814"/>
    <cellStyle name="Заголовок 2 8" xfId="28815"/>
    <cellStyle name="Заголовок 3 2" xfId="28816"/>
    <cellStyle name="Заголовок 3 2 2" xfId="28817"/>
    <cellStyle name="Заголовок 3 2 3" xfId="28818"/>
    <cellStyle name="Заголовок 3 2 3 2" xfId="28819"/>
    <cellStyle name="Заголовок 3 2 4" xfId="28820"/>
    <cellStyle name="Заголовок 3 3" xfId="28821"/>
    <cellStyle name="Заголовок 3 3 2" xfId="28822"/>
    <cellStyle name="Заголовок 3 3 3" xfId="28823"/>
    <cellStyle name="Заголовок 3 3 4" xfId="28824"/>
    <cellStyle name="Заголовок 3 3 5" xfId="28825"/>
    <cellStyle name="Заголовок 3 3 6" xfId="28826"/>
    <cellStyle name="Заголовок 3 3 7" xfId="28827"/>
    <cellStyle name="Заголовок 3 3 8" xfId="28828"/>
    <cellStyle name="Заголовок 3 4" xfId="28829"/>
    <cellStyle name="Заголовок 3 4 2" xfId="28830"/>
    <cellStyle name="Заголовок 3 4 3" xfId="28831"/>
    <cellStyle name="Заголовок 3 4 4" xfId="28832"/>
    <cellStyle name="Заголовок 3 4 5" xfId="28833"/>
    <cellStyle name="Заголовок 3 4 6" xfId="28834"/>
    <cellStyle name="Заголовок 3 4 7" xfId="28835"/>
    <cellStyle name="Заголовок 3 4 8" xfId="28836"/>
    <cellStyle name="Заголовок 3 5" xfId="28837"/>
    <cellStyle name="Заголовок 3 5 2" xfId="28838"/>
    <cellStyle name="Заголовок 3 5 3" xfId="28839"/>
    <cellStyle name="Заголовок 3 5 4" xfId="28840"/>
    <cellStyle name="Заголовок 3 5 5" xfId="28841"/>
    <cellStyle name="Заголовок 3 5 6" xfId="28842"/>
    <cellStyle name="Заголовок 3 5 7" xfId="28843"/>
    <cellStyle name="Заголовок 3 5 8" xfId="28844"/>
    <cellStyle name="Заголовок 3 6" xfId="28845"/>
    <cellStyle name="Заголовок 3 6 2" xfId="28846"/>
    <cellStyle name="Заголовок 3 6 3" xfId="28847"/>
    <cellStyle name="Заголовок 3 6 4" xfId="28848"/>
    <cellStyle name="Заголовок 3 6 5" xfId="28849"/>
    <cellStyle name="Заголовок 3 7" xfId="28850"/>
    <cellStyle name="Заголовок 3 8" xfId="28851"/>
    <cellStyle name="Заголовок 4 2" xfId="28852"/>
    <cellStyle name="Заголовок 4 2 2" xfId="28853"/>
    <cellStyle name="Заголовок 4 2 3" xfId="28854"/>
    <cellStyle name="Заголовок 4 2 3 2" xfId="28855"/>
    <cellStyle name="Заголовок 4 2 4" xfId="28856"/>
    <cellStyle name="Заголовок 4 3" xfId="28857"/>
    <cellStyle name="Заголовок 4 3 2" xfId="28858"/>
    <cellStyle name="Заголовок 4 3 3" xfId="28859"/>
    <cellStyle name="Заголовок 4 3 4" xfId="28860"/>
    <cellStyle name="Заголовок 4 3 5" xfId="28861"/>
    <cellStyle name="Заголовок 4 3 6" xfId="28862"/>
    <cellStyle name="Заголовок 4 3 7" xfId="28863"/>
    <cellStyle name="Заголовок 4 3 8" xfId="28864"/>
    <cellStyle name="Заголовок 4 4" xfId="28865"/>
    <cellStyle name="Заголовок 4 4 2" xfId="28866"/>
    <cellStyle name="Заголовок 4 4 3" xfId="28867"/>
    <cellStyle name="Заголовок 4 4 4" xfId="28868"/>
    <cellStyle name="Заголовок 4 4 5" xfId="28869"/>
    <cellStyle name="Заголовок 4 4 6" xfId="28870"/>
    <cellStyle name="Заголовок 4 4 7" xfId="28871"/>
    <cellStyle name="Заголовок 4 4 8" xfId="28872"/>
    <cellStyle name="Заголовок 4 5" xfId="28873"/>
    <cellStyle name="Заголовок 4 5 2" xfId="28874"/>
    <cellStyle name="Заголовок 4 5 3" xfId="28875"/>
    <cellStyle name="Заголовок 4 5 4" xfId="28876"/>
    <cellStyle name="Заголовок 4 5 5" xfId="28877"/>
    <cellStyle name="Заголовок 4 5 6" xfId="28878"/>
    <cellStyle name="Заголовок 4 5 7" xfId="28879"/>
    <cellStyle name="Заголовок 4 5 8" xfId="28880"/>
    <cellStyle name="Заголовок 4 6" xfId="28881"/>
    <cellStyle name="Заголовок 4 6 2" xfId="28882"/>
    <cellStyle name="Заголовок 4 6 3" xfId="28883"/>
    <cellStyle name="Заголовок 4 6 4" xfId="28884"/>
    <cellStyle name="Заголовок 4 6 5" xfId="28885"/>
    <cellStyle name="Заголовок 4 7" xfId="28886"/>
    <cellStyle name="Заголовок 4 8" xfId="28887"/>
    <cellStyle name="Заголовок 5" xfId="28888"/>
    <cellStyle name="Значение_GRO.2008" xfId="28889"/>
    <cellStyle name="Итог 2" xfId="28890"/>
    <cellStyle name="Итог 2 10" xfId="28891"/>
    <cellStyle name="Итог 2 10 2" xfId="28892"/>
    <cellStyle name="Итог 2 10 2 2" xfId="28893"/>
    <cellStyle name="Итог 2 10 3" xfId="28894"/>
    <cellStyle name="Итог 2 11" xfId="28895"/>
    <cellStyle name="Итог 2 11 2" xfId="28896"/>
    <cellStyle name="Итог 2 12" xfId="28897"/>
    <cellStyle name="Итог 2 2" xfId="28898"/>
    <cellStyle name="Итог 2 2 2" xfId="28899"/>
    <cellStyle name="Итог 2 2 2 2" xfId="28900"/>
    <cellStyle name="Итог 2 2 2 2 2" xfId="28901"/>
    <cellStyle name="Итог 2 2 2 2 2 2" xfId="28902"/>
    <cellStyle name="Итог 2 2 2 2 3" xfId="28903"/>
    <cellStyle name="Итог 2 2 2 3" xfId="28904"/>
    <cellStyle name="Итог 2 2 2 3 2" xfId="28905"/>
    <cellStyle name="Итог 2 2 2 3 2 2" xfId="28906"/>
    <cellStyle name="Итог 2 2 2 3 3" xfId="28907"/>
    <cellStyle name="Итог 2 2 2 4" xfId="28908"/>
    <cellStyle name="Итог 2 2 2 4 2" xfId="28909"/>
    <cellStyle name="Итог 2 2 2 4 2 2" xfId="28910"/>
    <cellStyle name="Итог 2 2 2 4 3" xfId="28911"/>
    <cellStyle name="Итог 2 2 2 5" xfId="28912"/>
    <cellStyle name="Итог 2 2 2 5 2" xfId="28913"/>
    <cellStyle name="Итог 2 2 2 6" xfId="28914"/>
    <cellStyle name="Итог 2 2 3" xfId="28915"/>
    <cellStyle name="Итог 2 2 3 2" xfId="28916"/>
    <cellStyle name="Итог 2 2 3 2 2" xfId="28917"/>
    <cellStyle name="Итог 2 2 3 2 2 2" xfId="28918"/>
    <cellStyle name="Итог 2 2 3 2 3" xfId="28919"/>
    <cellStyle name="Итог 2 2 3 3" xfId="28920"/>
    <cellStyle name="Итог 2 2 3 3 2" xfId="28921"/>
    <cellStyle name="Итог 2 2 3 3 2 2" xfId="28922"/>
    <cellStyle name="Итог 2 2 3 3 3" xfId="28923"/>
    <cellStyle name="Итог 2 2 3 4" xfId="28924"/>
    <cellStyle name="Итог 2 2 3 4 2" xfId="28925"/>
    <cellStyle name="Итог 2 2 3 5" xfId="28926"/>
    <cellStyle name="Итог 2 2 4" xfId="28927"/>
    <cellStyle name="Итог 2 2 4 2" xfId="28928"/>
    <cellStyle name="Итог 2 2 4 2 2" xfId="28929"/>
    <cellStyle name="Итог 2 2 4 2 2 2" xfId="28930"/>
    <cellStyle name="Итог 2 2 4 2 3" xfId="28931"/>
    <cellStyle name="Итог 2 2 4 3" xfId="28932"/>
    <cellStyle name="Итог 2 2 4 3 2" xfId="28933"/>
    <cellStyle name="Итог 2 2 4 4" xfId="28934"/>
    <cellStyle name="Итог 2 2 5" xfId="28935"/>
    <cellStyle name="Итог 2 2 5 2" xfId="28936"/>
    <cellStyle name="Итог 2 2 5 2 2" xfId="28937"/>
    <cellStyle name="Итог 2 2 5 3" xfId="28938"/>
    <cellStyle name="Итог 2 2 6" xfId="28939"/>
    <cellStyle name="Итог 2 2 6 2" xfId="28940"/>
    <cellStyle name="Итог 2 2 7" xfId="28941"/>
    <cellStyle name="Итог 2 2_МАРТ" xfId="28942"/>
    <cellStyle name="Итог 2 3" xfId="28943"/>
    <cellStyle name="Итог 2 3 2" xfId="28944"/>
    <cellStyle name="Итог 2 3 2 2" xfId="28945"/>
    <cellStyle name="Итог 2 3 2 2 2" xfId="28946"/>
    <cellStyle name="Итог 2 3 2 2 2 2" xfId="28947"/>
    <cellStyle name="Итог 2 3 2 2 3" xfId="28948"/>
    <cellStyle name="Итог 2 3 2 3" xfId="28949"/>
    <cellStyle name="Итог 2 3 2 3 2" xfId="28950"/>
    <cellStyle name="Итог 2 3 2 3 2 2" xfId="28951"/>
    <cellStyle name="Итог 2 3 2 3 3" xfId="28952"/>
    <cellStyle name="Итог 2 3 2 4" xfId="28953"/>
    <cellStyle name="Итог 2 3 2 4 2" xfId="28954"/>
    <cellStyle name="Итог 2 3 2 4 2 2" xfId="28955"/>
    <cellStyle name="Итог 2 3 2 4 3" xfId="28956"/>
    <cellStyle name="Итог 2 3 2 5" xfId="28957"/>
    <cellStyle name="Итог 2 3 2 5 2" xfId="28958"/>
    <cellStyle name="Итог 2 3 2 5 2 2" xfId="28959"/>
    <cellStyle name="Итог 2 3 2 5 3" xfId="28960"/>
    <cellStyle name="Итог 2 3 2 6" xfId="28961"/>
    <cellStyle name="Итог 2 3 2 6 2" xfId="28962"/>
    <cellStyle name="Итог 2 3 2 7" xfId="28963"/>
    <cellStyle name="Итог 2 3 3" xfId="28964"/>
    <cellStyle name="Итог 2 3 3 2" xfId="28965"/>
    <cellStyle name="Итог 2 3 3 2 2" xfId="28966"/>
    <cellStyle name="Итог 2 3 3 2 2 2" xfId="28967"/>
    <cellStyle name="Итог 2 3 3 2 3" xfId="28968"/>
    <cellStyle name="Итог 2 3 3 3" xfId="28969"/>
    <cellStyle name="Итог 2 3 3 3 2" xfId="28970"/>
    <cellStyle name="Итог 2 3 3 3 2 2" xfId="28971"/>
    <cellStyle name="Итог 2 3 3 3 3" xfId="28972"/>
    <cellStyle name="Итог 2 3 3 4" xfId="28973"/>
    <cellStyle name="Итог 2 3 3 4 2" xfId="28974"/>
    <cellStyle name="Итог 2 3 3 5" xfId="28975"/>
    <cellStyle name="Итог 2 3 4" xfId="28976"/>
    <cellStyle name="Итог 2 3 4 2" xfId="28977"/>
    <cellStyle name="Итог 2 3 4 2 2" xfId="28978"/>
    <cellStyle name="Итог 2 3 4 2 2 2" xfId="28979"/>
    <cellStyle name="Итог 2 3 4 2 3" xfId="28980"/>
    <cellStyle name="Итог 2 3 4 3" xfId="28981"/>
    <cellStyle name="Итог 2 3 4 3 2" xfId="28982"/>
    <cellStyle name="Итог 2 3 4 4" xfId="28983"/>
    <cellStyle name="Итог 2 3 5" xfId="28984"/>
    <cellStyle name="Итог 2 3 5 2" xfId="28985"/>
    <cellStyle name="Итог 2 3 5 2 2" xfId="28986"/>
    <cellStyle name="Итог 2 3 5 3" xfId="28987"/>
    <cellStyle name="Итог 2 3 6" xfId="28988"/>
    <cellStyle name="Итог 2 3 6 2" xfId="28989"/>
    <cellStyle name="Итог 2 3 6 2 2" xfId="28990"/>
    <cellStyle name="Итог 2 3 6 3" xfId="28991"/>
    <cellStyle name="Итог 2 3 7" xfId="28992"/>
    <cellStyle name="Итог 2 3 7 2" xfId="28993"/>
    <cellStyle name="Итог 2 3 8" xfId="28994"/>
    <cellStyle name="Итог 2 3_МАРТ" xfId="28995"/>
    <cellStyle name="Итог 2 4" xfId="28996"/>
    <cellStyle name="Итог 2 4 2" xfId="28997"/>
    <cellStyle name="Итог 2 4 2 2" xfId="28998"/>
    <cellStyle name="Итог 2 4 2 2 2" xfId="28999"/>
    <cellStyle name="Итог 2 4 2 2 2 2" xfId="29000"/>
    <cellStyle name="Итог 2 4 2 2 2 2 2" xfId="29001"/>
    <cellStyle name="Итог 2 4 2 2 2 3" xfId="29002"/>
    <cellStyle name="Итог 2 4 2 2 3" xfId="29003"/>
    <cellStyle name="Итог 2 4 2 2 3 2" xfId="29004"/>
    <cellStyle name="Итог 2 4 2 2 3 2 2" xfId="29005"/>
    <cellStyle name="Итог 2 4 2 2 3 3" xfId="29006"/>
    <cellStyle name="Итог 2 4 2 2 4" xfId="29007"/>
    <cellStyle name="Итог 2 4 2 2 4 2" xfId="29008"/>
    <cellStyle name="Итог 2 4 2 2 5" xfId="29009"/>
    <cellStyle name="Итог 2 4 2 3" xfId="29010"/>
    <cellStyle name="Итог 2 4 2 3 2" xfId="29011"/>
    <cellStyle name="Итог 2 4 2 3 2 2" xfId="29012"/>
    <cellStyle name="Итог 2 4 2 3 3" xfId="29013"/>
    <cellStyle name="Итог 2 4 2 4" xfId="29014"/>
    <cellStyle name="Итог 2 4 2 4 2" xfId="29015"/>
    <cellStyle name="Итог 2 4 2 4 2 2" xfId="29016"/>
    <cellStyle name="Итог 2 4 2 4 3" xfId="29017"/>
    <cellStyle name="Итог 2 4 2 5" xfId="29018"/>
    <cellStyle name="Итог 2 4 2 5 2" xfId="29019"/>
    <cellStyle name="Итог 2 4 2 5 2 2" xfId="29020"/>
    <cellStyle name="Итог 2 4 2 5 3" xfId="29021"/>
    <cellStyle name="Итог 2 4 2 6" xfId="29022"/>
    <cellStyle name="Итог 2 4 2 6 2" xfId="29023"/>
    <cellStyle name="Итог 2 4 2 7" xfId="29024"/>
    <cellStyle name="Итог 2 4 3" xfId="29025"/>
    <cellStyle name="Итог 2 4 3 2" xfId="29026"/>
    <cellStyle name="Итог 2 4 3 2 2" xfId="29027"/>
    <cellStyle name="Итог 2 4 3 2 2 2" xfId="29028"/>
    <cellStyle name="Итог 2 4 3 2 3" xfId="29029"/>
    <cellStyle name="Итог 2 4 3 3" xfId="29030"/>
    <cellStyle name="Итог 2 4 3 3 2" xfId="29031"/>
    <cellStyle name="Итог 2 4 3 3 2 2" xfId="29032"/>
    <cellStyle name="Итог 2 4 3 3 3" xfId="29033"/>
    <cellStyle name="Итог 2 4 3 4" xfId="29034"/>
    <cellStyle name="Итог 2 4 3 4 2" xfId="29035"/>
    <cellStyle name="Итог 2 4 3 4 2 2" xfId="29036"/>
    <cellStyle name="Итог 2 4 3 4 3" xfId="29037"/>
    <cellStyle name="Итог 2 4 3 5" xfId="29038"/>
    <cellStyle name="Итог 2 4 3 5 2" xfId="29039"/>
    <cellStyle name="Итог 2 4 3 5 2 2" xfId="29040"/>
    <cellStyle name="Итог 2 4 3 5 3" xfId="29041"/>
    <cellStyle name="Итог 2 4 3 6" xfId="29042"/>
    <cellStyle name="Итог 2 4 3 6 2" xfId="29043"/>
    <cellStyle name="Итог 2 4 3 7" xfId="29044"/>
    <cellStyle name="Итог 2 4 4" xfId="29045"/>
    <cellStyle name="Итог 2 4 4 2" xfId="29046"/>
    <cellStyle name="Итог 2 4 4 2 2" xfId="29047"/>
    <cellStyle name="Итог 2 4 4 2 2 2" xfId="29048"/>
    <cellStyle name="Итог 2 4 4 2 3" xfId="29049"/>
    <cellStyle name="Итог 2 4 4 3" xfId="29050"/>
    <cellStyle name="Итог 2 4 4 3 2" xfId="29051"/>
    <cellStyle name="Итог 2 4 4 3 2 2" xfId="29052"/>
    <cellStyle name="Итог 2 4 4 3 3" xfId="29053"/>
    <cellStyle name="Итог 2 4 4 4" xfId="29054"/>
    <cellStyle name="Итог 2 4 4 4 2" xfId="29055"/>
    <cellStyle name="Итог 2 4 4 5" xfId="29056"/>
    <cellStyle name="Итог 2 4 5" xfId="29057"/>
    <cellStyle name="Итог 2 4 5 2" xfId="29058"/>
    <cellStyle name="Итог 2 4 5 2 2" xfId="29059"/>
    <cellStyle name="Итог 2 4 5 3" xfId="29060"/>
    <cellStyle name="Итог 2 4 6" xfId="29061"/>
    <cellStyle name="Итог 2 4 6 2" xfId="29062"/>
    <cellStyle name="Итог 2 4 6 2 2" xfId="29063"/>
    <cellStyle name="Итог 2 4 6 3" xfId="29064"/>
    <cellStyle name="Итог 2 4 7" xfId="29065"/>
    <cellStyle name="Итог 2 4 7 2" xfId="29066"/>
    <cellStyle name="Итог 2 4 8" xfId="29067"/>
    <cellStyle name="Итог 2 5" xfId="29068"/>
    <cellStyle name="Итог 2 5 2" xfId="29069"/>
    <cellStyle name="Итог 2 5 2 2" xfId="29070"/>
    <cellStyle name="Итог 2 5 2 2 2" xfId="29071"/>
    <cellStyle name="Итог 2 5 2 2 2 2" xfId="29072"/>
    <cellStyle name="Итог 2 5 2 2 2 2 2" xfId="29073"/>
    <cellStyle name="Итог 2 5 2 2 2 3" xfId="29074"/>
    <cellStyle name="Итог 2 5 2 2 3" xfId="29075"/>
    <cellStyle name="Итог 2 5 2 2 3 2" xfId="29076"/>
    <cellStyle name="Итог 2 5 2 2 3 2 2" xfId="29077"/>
    <cellStyle name="Итог 2 5 2 2 3 3" xfId="29078"/>
    <cellStyle name="Итог 2 5 2 2 4" xfId="29079"/>
    <cellStyle name="Итог 2 5 2 2 4 2" xfId="29080"/>
    <cellStyle name="Итог 2 5 2 2 5" xfId="29081"/>
    <cellStyle name="Итог 2 5 2 3" xfId="29082"/>
    <cellStyle name="Итог 2 5 2 3 2" xfId="29083"/>
    <cellStyle name="Итог 2 5 2 3 2 2" xfId="29084"/>
    <cellStyle name="Итог 2 5 2 3 3" xfId="29085"/>
    <cellStyle name="Итог 2 5 2 4" xfId="29086"/>
    <cellStyle name="Итог 2 5 2 4 2" xfId="29087"/>
    <cellStyle name="Итог 2 5 2 5" xfId="29088"/>
    <cellStyle name="Итог 2 5 3" xfId="29089"/>
    <cellStyle name="Итог 2 5 3 2" xfId="29090"/>
    <cellStyle name="Итог 2 5 3 2 2" xfId="29091"/>
    <cellStyle name="Итог 2 5 3 2 2 2" xfId="29092"/>
    <cellStyle name="Итог 2 5 3 2 3" xfId="29093"/>
    <cellStyle name="Итог 2 5 3 3" xfId="29094"/>
    <cellStyle name="Итог 2 5 3 3 2" xfId="29095"/>
    <cellStyle name="Итог 2 5 3 3 2 2" xfId="29096"/>
    <cellStyle name="Итог 2 5 3 3 3" xfId="29097"/>
    <cellStyle name="Итог 2 5 3 4" xfId="29098"/>
    <cellStyle name="Итог 2 5 3 4 2" xfId="29099"/>
    <cellStyle name="Итог 2 5 3 5" xfId="29100"/>
    <cellStyle name="Итог 2 5 4" xfId="29101"/>
    <cellStyle name="Итог 2 5 4 2" xfId="29102"/>
    <cellStyle name="Итог 2 5 4 2 2" xfId="29103"/>
    <cellStyle name="Итог 2 5 4 3" xfId="29104"/>
    <cellStyle name="Итог 2 5 5" xfId="29105"/>
    <cellStyle name="Итог 2 5 5 2" xfId="29106"/>
    <cellStyle name="Итог 2 5 5 2 2" xfId="29107"/>
    <cellStyle name="Итог 2 5 5 3" xfId="29108"/>
    <cellStyle name="Итог 2 5 6" xfId="29109"/>
    <cellStyle name="Итог 2 5 6 2" xfId="29110"/>
    <cellStyle name="Итог 2 5 6 2 2" xfId="29111"/>
    <cellStyle name="Итог 2 5 6 3" xfId="29112"/>
    <cellStyle name="Итог 2 5 7" xfId="29113"/>
    <cellStyle name="Итог 2 5 7 2" xfId="29114"/>
    <cellStyle name="Итог 2 5 8" xfId="29115"/>
    <cellStyle name="Итог 2 6" xfId="29116"/>
    <cellStyle name="Итог 2 6 2" xfId="29117"/>
    <cellStyle name="Итог 2 6 2 2" xfId="29118"/>
    <cellStyle name="Итог 2 6 2 2 2" xfId="29119"/>
    <cellStyle name="Итог 2 6 2 3" xfId="29120"/>
    <cellStyle name="Итог 2 6 3" xfId="29121"/>
    <cellStyle name="Итог 2 6 3 2" xfId="29122"/>
    <cellStyle name="Итог 2 6 3 2 2" xfId="29123"/>
    <cellStyle name="Итог 2 6 3 3" xfId="29124"/>
    <cellStyle name="Итог 2 6 4" xfId="29125"/>
    <cellStyle name="Итог 2 6 4 2" xfId="29126"/>
    <cellStyle name="Итог 2 6 4 2 2" xfId="29127"/>
    <cellStyle name="Итог 2 6 4 3" xfId="29128"/>
    <cellStyle name="Итог 2 6 5" xfId="29129"/>
    <cellStyle name="Итог 2 6 5 2" xfId="29130"/>
    <cellStyle name="Итог 2 6 5 2 2" xfId="29131"/>
    <cellStyle name="Итог 2 6 5 3" xfId="29132"/>
    <cellStyle name="Итог 2 6 6" xfId="29133"/>
    <cellStyle name="Итог 2 6 6 2" xfId="29134"/>
    <cellStyle name="Итог 2 6 7" xfId="29135"/>
    <cellStyle name="Итог 2 7" xfId="29136"/>
    <cellStyle name="Итог 2 7 2" xfId="29137"/>
    <cellStyle name="Итог 2 7 2 2" xfId="29138"/>
    <cellStyle name="Итог 2 7 2 2 2" xfId="29139"/>
    <cellStyle name="Итог 2 7 2 3" xfId="29140"/>
    <cellStyle name="Итог 2 7 3" xfId="29141"/>
    <cellStyle name="Итог 2 7 3 2" xfId="29142"/>
    <cellStyle name="Итог 2 7 3 2 2" xfId="29143"/>
    <cellStyle name="Итог 2 7 3 3" xfId="29144"/>
    <cellStyle name="Итог 2 7 4" xfId="29145"/>
    <cellStyle name="Итог 2 7 4 2" xfId="29146"/>
    <cellStyle name="Итог 2 7 4 2 2" xfId="29147"/>
    <cellStyle name="Итог 2 7 4 3" xfId="29148"/>
    <cellStyle name="Итог 2 7 5" xfId="29149"/>
    <cellStyle name="Итог 2 7 5 2" xfId="29150"/>
    <cellStyle name="Итог 2 7 5 2 2" xfId="29151"/>
    <cellStyle name="Итог 2 7 5 3" xfId="29152"/>
    <cellStyle name="Итог 2 7 6" xfId="29153"/>
    <cellStyle name="Итог 2 7 6 2" xfId="29154"/>
    <cellStyle name="Итог 2 7 7" xfId="29155"/>
    <cellStyle name="Итог 2 8" xfId="29156"/>
    <cellStyle name="Итог 2 8 2" xfId="29157"/>
    <cellStyle name="Итог 2 8 2 2" xfId="29158"/>
    <cellStyle name="Итог 2 8 3" xfId="29159"/>
    <cellStyle name="Итог 2 9" xfId="29160"/>
    <cellStyle name="Итог 2 9 2" xfId="29161"/>
    <cellStyle name="Итог 2 9 2 2" xfId="29162"/>
    <cellStyle name="Итог 2 9 3" xfId="29163"/>
    <cellStyle name="Итог 2_ДопФормыГодОтчет2013" xfId="29164"/>
    <cellStyle name="Итог 3" xfId="29165"/>
    <cellStyle name="Итог 3 10" xfId="29166"/>
    <cellStyle name="Итог 3 10 2" xfId="29167"/>
    <cellStyle name="Итог 3 10 2 2" xfId="29168"/>
    <cellStyle name="Итог 3 10 2 2 2" xfId="29169"/>
    <cellStyle name="Итог 3 10 2 3" xfId="29170"/>
    <cellStyle name="Итог 3 10 3" xfId="29171"/>
    <cellStyle name="Итог 3 10 3 2" xfId="29172"/>
    <cellStyle name="Итог 3 10 4" xfId="29173"/>
    <cellStyle name="Итог 3 11" xfId="29174"/>
    <cellStyle name="Итог 3 11 2" xfId="29175"/>
    <cellStyle name="Итог 3 11 2 2" xfId="29176"/>
    <cellStyle name="Итог 3 11 2 2 2" xfId="29177"/>
    <cellStyle name="Итог 3 11 2 3" xfId="29178"/>
    <cellStyle name="Итог 3 11 3" xfId="29179"/>
    <cellStyle name="Итог 3 11 3 2" xfId="29180"/>
    <cellStyle name="Итог 3 11 4" xfId="29181"/>
    <cellStyle name="Итог 3 12" xfId="29182"/>
    <cellStyle name="Итог 3 12 2" xfId="29183"/>
    <cellStyle name="Итог 3 12 2 2" xfId="29184"/>
    <cellStyle name="Итог 3 12 3" xfId="29185"/>
    <cellStyle name="Итог 3 13" xfId="29186"/>
    <cellStyle name="Итог 3 13 2" xfId="29187"/>
    <cellStyle name="Итог 3 14" xfId="29188"/>
    <cellStyle name="Итог 3 2" xfId="29189"/>
    <cellStyle name="Итог 3 2 2" xfId="29190"/>
    <cellStyle name="Итог 3 2 2 2" xfId="29191"/>
    <cellStyle name="Итог 3 2 2 2 2" xfId="29192"/>
    <cellStyle name="Итог 3 2 2 2 2 2" xfId="29193"/>
    <cellStyle name="Итог 3 2 2 2 3" xfId="29194"/>
    <cellStyle name="Итог 3 2 2 3" xfId="29195"/>
    <cellStyle name="Итог 3 2 2 3 2" xfId="29196"/>
    <cellStyle name="Итог 3 2 2 4" xfId="29197"/>
    <cellStyle name="Итог 3 2 3" xfId="29198"/>
    <cellStyle name="Итог 3 2 3 2" xfId="29199"/>
    <cellStyle name="Итог 3 2 3 2 2" xfId="29200"/>
    <cellStyle name="Итог 3 2 3 2 2 2" xfId="29201"/>
    <cellStyle name="Итог 3 2 3 2 3" xfId="29202"/>
    <cellStyle name="Итог 3 2 3 3" xfId="29203"/>
    <cellStyle name="Итог 3 2 3 3 2" xfId="29204"/>
    <cellStyle name="Итог 3 2 3 4" xfId="29205"/>
    <cellStyle name="Итог 3 2 4" xfId="29206"/>
    <cellStyle name="Итог 3 2 4 2" xfId="29207"/>
    <cellStyle name="Итог 3 2 4 2 2" xfId="29208"/>
    <cellStyle name="Итог 3 2 4 2 2 2" xfId="29209"/>
    <cellStyle name="Итог 3 2 4 2 3" xfId="29210"/>
    <cellStyle name="Итог 3 2 4 3" xfId="29211"/>
    <cellStyle name="Итог 3 2 4 3 2" xfId="29212"/>
    <cellStyle name="Итог 3 2 4 4" xfId="29213"/>
    <cellStyle name="Итог 3 2 5" xfId="29214"/>
    <cellStyle name="Итог 3 2 5 2" xfId="29215"/>
    <cellStyle name="Итог 3 2 5 2 2" xfId="29216"/>
    <cellStyle name="Итог 3 2 5 3" xfId="29217"/>
    <cellStyle name="Итог 3 2 6" xfId="29218"/>
    <cellStyle name="Итог 3 2 6 2" xfId="29219"/>
    <cellStyle name="Итог 3 2 7" xfId="29220"/>
    <cellStyle name="Итог 3 3" xfId="29221"/>
    <cellStyle name="Итог 3 3 2" xfId="29222"/>
    <cellStyle name="Итог 3 3 2 2" xfId="29223"/>
    <cellStyle name="Итог 3 3 2 2 2" xfId="29224"/>
    <cellStyle name="Итог 3 3 2 2 2 2" xfId="29225"/>
    <cellStyle name="Итог 3 3 2 2 3" xfId="29226"/>
    <cellStyle name="Итог 3 3 2 3" xfId="29227"/>
    <cellStyle name="Итог 3 3 2 3 2" xfId="29228"/>
    <cellStyle name="Итог 3 3 2 4" xfId="29229"/>
    <cellStyle name="Итог 3 3 3" xfId="29230"/>
    <cellStyle name="Итог 3 3 3 2" xfId="29231"/>
    <cellStyle name="Итог 3 3 3 2 2" xfId="29232"/>
    <cellStyle name="Итог 3 3 3 2 2 2" xfId="29233"/>
    <cellStyle name="Итог 3 3 3 2 3" xfId="29234"/>
    <cellStyle name="Итог 3 3 3 3" xfId="29235"/>
    <cellStyle name="Итог 3 3 3 3 2" xfId="29236"/>
    <cellStyle name="Итог 3 3 3 4" xfId="29237"/>
    <cellStyle name="Итог 3 3 4" xfId="29238"/>
    <cellStyle name="Итог 3 3 4 2" xfId="29239"/>
    <cellStyle name="Итог 3 3 4 2 2" xfId="29240"/>
    <cellStyle name="Итог 3 3 4 2 2 2" xfId="29241"/>
    <cellStyle name="Итог 3 3 4 2 3" xfId="29242"/>
    <cellStyle name="Итог 3 3 4 3" xfId="29243"/>
    <cellStyle name="Итог 3 3 4 3 2" xfId="29244"/>
    <cellStyle name="Итог 3 3 4 4" xfId="29245"/>
    <cellStyle name="Итог 3 3 5" xfId="29246"/>
    <cellStyle name="Итог 3 3 5 2" xfId="29247"/>
    <cellStyle name="Итог 3 3 5 2 2" xfId="29248"/>
    <cellStyle name="Итог 3 3 5 3" xfId="29249"/>
    <cellStyle name="Итог 3 3 6" xfId="29250"/>
    <cellStyle name="Итог 3 3 6 2" xfId="29251"/>
    <cellStyle name="Итог 3 3 7" xfId="29252"/>
    <cellStyle name="Итог 3 4" xfId="29253"/>
    <cellStyle name="Итог 3 4 2" xfId="29254"/>
    <cellStyle name="Итог 3 4 2 2" xfId="29255"/>
    <cellStyle name="Итог 3 4 2 2 2" xfId="29256"/>
    <cellStyle name="Итог 3 4 2 2 2 2" xfId="29257"/>
    <cellStyle name="Итог 3 4 2 2 3" xfId="29258"/>
    <cellStyle name="Итог 3 4 2 3" xfId="29259"/>
    <cellStyle name="Итог 3 4 2 3 2" xfId="29260"/>
    <cellStyle name="Итог 3 4 2 4" xfId="29261"/>
    <cellStyle name="Итог 3 4 3" xfId="29262"/>
    <cellStyle name="Итог 3 4 3 2" xfId="29263"/>
    <cellStyle name="Итог 3 4 3 2 2" xfId="29264"/>
    <cellStyle name="Итог 3 4 3 2 2 2" xfId="29265"/>
    <cellStyle name="Итог 3 4 3 2 3" xfId="29266"/>
    <cellStyle name="Итог 3 4 3 3" xfId="29267"/>
    <cellStyle name="Итог 3 4 3 3 2" xfId="29268"/>
    <cellStyle name="Итог 3 4 3 4" xfId="29269"/>
    <cellStyle name="Итог 3 4 4" xfId="29270"/>
    <cellStyle name="Итог 3 4 4 2" xfId="29271"/>
    <cellStyle name="Итог 3 4 4 2 2" xfId="29272"/>
    <cellStyle name="Итог 3 4 4 2 2 2" xfId="29273"/>
    <cellStyle name="Итог 3 4 4 2 3" xfId="29274"/>
    <cellStyle name="Итог 3 4 4 3" xfId="29275"/>
    <cellStyle name="Итог 3 4 4 3 2" xfId="29276"/>
    <cellStyle name="Итог 3 4 4 4" xfId="29277"/>
    <cellStyle name="Итог 3 4 5" xfId="29278"/>
    <cellStyle name="Итог 3 4 5 2" xfId="29279"/>
    <cellStyle name="Итог 3 4 5 2 2" xfId="29280"/>
    <cellStyle name="Итог 3 4 5 3" xfId="29281"/>
    <cellStyle name="Итог 3 4 6" xfId="29282"/>
    <cellStyle name="Итог 3 4 6 2" xfId="29283"/>
    <cellStyle name="Итог 3 4 7" xfId="29284"/>
    <cellStyle name="Итог 3 5" xfId="29285"/>
    <cellStyle name="Итог 3 5 2" xfId="29286"/>
    <cellStyle name="Итог 3 5 2 2" xfId="29287"/>
    <cellStyle name="Итог 3 5 2 2 2" xfId="29288"/>
    <cellStyle name="Итог 3 5 2 2 2 2" xfId="29289"/>
    <cellStyle name="Итог 3 5 2 2 3" xfId="29290"/>
    <cellStyle name="Итог 3 5 2 3" xfId="29291"/>
    <cellStyle name="Итог 3 5 2 3 2" xfId="29292"/>
    <cellStyle name="Итог 3 5 2 4" xfId="29293"/>
    <cellStyle name="Итог 3 5 3" xfId="29294"/>
    <cellStyle name="Итог 3 5 3 2" xfId="29295"/>
    <cellStyle name="Итог 3 5 3 2 2" xfId="29296"/>
    <cellStyle name="Итог 3 5 3 2 2 2" xfId="29297"/>
    <cellStyle name="Итог 3 5 3 2 3" xfId="29298"/>
    <cellStyle name="Итог 3 5 3 3" xfId="29299"/>
    <cellStyle name="Итог 3 5 3 3 2" xfId="29300"/>
    <cellStyle name="Итог 3 5 3 4" xfId="29301"/>
    <cellStyle name="Итог 3 5 4" xfId="29302"/>
    <cellStyle name="Итог 3 5 4 2" xfId="29303"/>
    <cellStyle name="Итог 3 5 4 2 2" xfId="29304"/>
    <cellStyle name="Итог 3 5 4 2 2 2" xfId="29305"/>
    <cellStyle name="Итог 3 5 4 2 3" xfId="29306"/>
    <cellStyle name="Итог 3 5 4 3" xfId="29307"/>
    <cellStyle name="Итог 3 5 4 3 2" xfId="29308"/>
    <cellStyle name="Итог 3 5 4 4" xfId="29309"/>
    <cellStyle name="Итог 3 5 5" xfId="29310"/>
    <cellStyle name="Итог 3 5 5 2" xfId="29311"/>
    <cellStyle name="Итог 3 5 5 2 2" xfId="29312"/>
    <cellStyle name="Итог 3 5 5 3" xfId="29313"/>
    <cellStyle name="Итог 3 5 6" xfId="29314"/>
    <cellStyle name="Итог 3 5 6 2" xfId="29315"/>
    <cellStyle name="Итог 3 5 7" xfId="29316"/>
    <cellStyle name="Итог 3 6" xfId="29317"/>
    <cellStyle name="Итог 3 6 2" xfId="29318"/>
    <cellStyle name="Итог 3 6 2 2" xfId="29319"/>
    <cellStyle name="Итог 3 6 2 2 2" xfId="29320"/>
    <cellStyle name="Итог 3 6 2 2 2 2" xfId="29321"/>
    <cellStyle name="Итог 3 6 2 2 3" xfId="29322"/>
    <cellStyle name="Итог 3 6 2 3" xfId="29323"/>
    <cellStyle name="Итог 3 6 2 3 2" xfId="29324"/>
    <cellStyle name="Итог 3 6 2 4" xfId="29325"/>
    <cellStyle name="Итог 3 6 3" xfId="29326"/>
    <cellStyle name="Итог 3 6 3 2" xfId="29327"/>
    <cellStyle name="Итог 3 6 3 2 2" xfId="29328"/>
    <cellStyle name="Итог 3 6 3 2 2 2" xfId="29329"/>
    <cellStyle name="Итог 3 6 3 2 3" xfId="29330"/>
    <cellStyle name="Итог 3 6 3 3" xfId="29331"/>
    <cellStyle name="Итог 3 6 3 3 2" xfId="29332"/>
    <cellStyle name="Итог 3 6 3 4" xfId="29333"/>
    <cellStyle name="Итог 3 6 4" xfId="29334"/>
    <cellStyle name="Итог 3 6 4 2" xfId="29335"/>
    <cellStyle name="Итог 3 6 4 2 2" xfId="29336"/>
    <cellStyle name="Итог 3 6 4 2 2 2" xfId="29337"/>
    <cellStyle name="Итог 3 6 4 2 3" xfId="29338"/>
    <cellStyle name="Итог 3 6 4 3" xfId="29339"/>
    <cellStyle name="Итог 3 6 4 3 2" xfId="29340"/>
    <cellStyle name="Итог 3 6 4 4" xfId="29341"/>
    <cellStyle name="Итог 3 6 5" xfId="29342"/>
    <cellStyle name="Итог 3 6 5 2" xfId="29343"/>
    <cellStyle name="Итог 3 6 5 2 2" xfId="29344"/>
    <cellStyle name="Итог 3 6 5 3" xfId="29345"/>
    <cellStyle name="Итог 3 6 6" xfId="29346"/>
    <cellStyle name="Итог 3 6 6 2" xfId="29347"/>
    <cellStyle name="Итог 3 6 7" xfId="29348"/>
    <cellStyle name="Итог 3 7" xfId="29349"/>
    <cellStyle name="Итог 3 7 2" xfId="29350"/>
    <cellStyle name="Итог 3 7 2 2" xfId="29351"/>
    <cellStyle name="Итог 3 7 2 2 2" xfId="29352"/>
    <cellStyle name="Итог 3 7 2 2 2 2" xfId="29353"/>
    <cellStyle name="Итог 3 7 2 2 3" xfId="29354"/>
    <cellStyle name="Итог 3 7 2 3" xfId="29355"/>
    <cellStyle name="Итог 3 7 2 3 2" xfId="29356"/>
    <cellStyle name="Итог 3 7 2 4" xfId="29357"/>
    <cellStyle name="Итог 3 7 3" xfId="29358"/>
    <cellStyle name="Итог 3 7 3 2" xfId="29359"/>
    <cellStyle name="Итог 3 7 3 2 2" xfId="29360"/>
    <cellStyle name="Итог 3 7 3 2 2 2" xfId="29361"/>
    <cellStyle name="Итог 3 7 3 2 3" xfId="29362"/>
    <cellStyle name="Итог 3 7 3 3" xfId="29363"/>
    <cellStyle name="Итог 3 7 3 3 2" xfId="29364"/>
    <cellStyle name="Итог 3 7 3 4" xfId="29365"/>
    <cellStyle name="Итог 3 7 4" xfId="29366"/>
    <cellStyle name="Итог 3 7 4 2" xfId="29367"/>
    <cellStyle name="Итог 3 7 4 2 2" xfId="29368"/>
    <cellStyle name="Итог 3 7 4 2 2 2" xfId="29369"/>
    <cellStyle name="Итог 3 7 4 2 3" xfId="29370"/>
    <cellStyle name="Итог 3 7 4 3" xfId="29371"/>
    <cellStyle name="Итог 3 7 4 3 2" xfId="29372"/>
    <cellStyle name="Итог 3 7 4 4" xfId="29373"/>
    <cellStyle name="Итог 3 7 5" xfId="29374"/>
    <cellStyle name="Итог 3 7 5 2" xfId="29375"/>
    <cellStyle name="Итог 3 7 5 2 2" xfId="29376"/>
    <cellStyle name="Итог 3 7 5 3" xfId="29377"/>
    <cellStyle name="Итог 3 7 6" xfId="29378"/>
    <cellStyle name="Итог 3 7 6 2" xfId="29379"/>
    <cellStyle name="Итог 3 7 7" xfId="29380"/>
    <cellStyle name="Итог 3 8" xfId="29381"/>
    <cellStyle name="Итог 3 8 2" xfId="29382"/>
    <cellStyle name="Итог 3 8 2 2" xfId="29383"/>
    <cellStyle name="Итог 3 8 2 2 2" xfId="29384"/>
    <cellStyle name="Итог 3 8 2 2 2 2" xfId="29385"/>
    <cellStyle name="Итог 3 8 2 2 3" xfId="29386"/>
    <cellStyle name="Итог 3 8 2 3" xfId="29387"/>
    <cellStyle name="Итог 3 8 2 3 2" xfId="29388"/>
    <cellStyle name="Итог 3 8 2 4" xfId="29389"/>
    <cellStyle name="Итог 3 8 3" xfId="29390"/>
    <cellStyle name="Итог 3 8 3 2" xfId="29391"/>
    <cellStyle name="Итог 3 8 3 2 2" xfId="29392"/>
    <cellStyle name="Итог 3 8 3 2 2 2" xfId="29393"/>
    <cellStyle name="Итог 3 8 3 2 3" xfId="29394"/>
    <cellStyle name="Итог 3 8 3 3" xfId="29395"/>
    <cellStyle name="Итог 3 8 3 3 2" xfId="29396"/>
    <cellStyle name="Итог 3 8 3 4" xfId="29397"/>
    <cellStyle name="Итог 3 8 4" xfId="29398"/>
    <cellStyle name="Итог 3 8 4 2" xfId="29399"/>
    <cellStyle name="Итог 3 8 4 2 2" xfId="29400"/>
    <cellStyle name="Итог 3 8 4 2 2 2" xfId="29401"/>
    <cellStyle name="Итог 3 8 4 2 3" xfId="29402"/>
    <cellStyle name="Итог 3 8 4 3" xfId="29403"/>
    <cellStyle name="Итог 3 8 4 3 2" xfId="29404"/>
    <cellStyle name="Итог 3 8 4 4" xfId="29405"/>
    <cellStyle name="Итог 3 8 5" xfId="29406"/>
    <cellStyle name="Итог 3 8 5 2" xfId="29407"/>
    <cellStyle name="Итог 3 8 5 2 2" xfId="29408"/>
    <cellStyle name="Итог 3 8 5 3" xfId="29409"/>
    <cellStyle name="Итог 3 8 6" xfId="29410"/>
    <cellStyle name="Итог 3 8 6 2" xfId="29411"/>
    <cellStyle name="Итог 3 8 7" xfId="29412"/>
    <cellStyle name="Итог 3 9" xfId="29413"/>
    <cellStyle name="Итог 3 9 2" xfId="29414"/>
    <cellStyle name="Итог 3 9 2 2" xfId="29415"/>
    <cellStyle name="Итог 3 9 2 2 2" xfId="29416"/>
    <cellStyle name="Итог 3 9 2 3" xfId="29417"/>
    <cellStyle name="Итог 3 9 3" xfId="29418"/>
    <cellStyle name="Итог 3 9 3 2" xfId="29419"/>
    <cellStyle name="Итог 3 9 4" xfId="29420"/>
    <cellStyle name="Итог 4" xfId="29421"/>
    <cellStyle name="Итог 4 10" xfId="29422"/>
    <cellStyle name="Итог 4 10 2" xfId="29423"/>
    <cellStyle name="Итог 4 10 2 2" xfId="29424"/>
    <cellStyle name="Итог 4 10 2 2 2" xfId="29425"/>
    <cellStyle name="Итог 4 10 2 3" xfId="29426"/>
    <cellStyle name="Итог 4 10 3" xfId="29427"/>
    <cellStyle name="Итог 4 10 3 2" xfId="29428"/>
    <cellStyle name="Итог 4 10 4" xfId="29429"/>
    <cellStyle name="Итог 4 11" xfId="29430"/>
    <cellStyle name="Итог 4 11 2" xfId="29431"/>
    <cellStyle name="Итог 4 11 2 2" xfId="29432"/>
    <cellStyle name="Итог 4 11 2 2 2" xfId="29433"/>
    <cellStyle name="Итог 4 11 2 3" xfId="29434"/>
    <cellStyle name="Итог 4 11 3" xfId="29435"/>
    <cellStyle name="Итог 4 11 3 2" xfId="29436"/>
    <cellStyle name="Итог 4 11 4" xfId="29437"/>
    <cellStyle name="Итог 4 12" xfId="29438"/>
    <cellStyle name="Итог 4 12 2" xfId="29439"/>
    <cellStyle name="Итог 4 12 2 2" xfId="29440"/>
    <cellStyle name="Итог 4 12 3" xfId="29441"/>
    <cellStyle name="Итог 4 13" xfId="29442"/>
    <cellStyle name="Итог 4 13 2" xfId="29443"/>
    <cellStyle name="Итог 4 14" xfId="29444"/>
    <cellStyle name="Итог 4 2" xfId="29445"/>
    <cellStyle name="Итог 4 2 2" xfId="29446"/>
    <cellStyle name="Итог 4 2 2 2" xfId="29447"/>
    <cellStyle name="Итог 4 2 2 2 2" xfId="29448"/>
    <cellStyle name="Итог 4 2 2 2 2 2" xfId="29449"/>
    <cellStyle name="Итог 4 2 2 2 3" xfId="29450"/>
    <cellStyle name="Итог 4 2 2 3" xfId="29451"/>
    <cellStyle name="Итог 4 2 2 3 2" xfId="29452"/>
    <cellStyle name="Итог 4 2 2 4" xfId="29453"/>
    <cellStyle name="Итог 4 2 3" xfId="29454"/>
    <cellStyle name="Итог 4 2 3 2" xfId="29455"/>
    <cellStyle name="Итог 4 2 3 2 2" xfId="29456"/>
    <cellStyle name="Итог 4 2 3 2 2 2" xfId="29457"/>
    <cellStyle name="Итог 4 2 3 2 3" xfId="29458"/>
    <cellStyle name="Итог 4 2 3 3" xfId="29459"/>
    <cellStyle name="Итог 4 2 3 3 2" xfId="29460"/>
    <cellStyle name="Итог 4 2 3 4" xfId="29461"/>
    <cellStyle name="Итог 4 2 4" xfId="29462"/>
    <cellStyle name="Итог 4 2 4 2" xfId="29463"/>
    <cellStyle name="Итог 4 2 4 2 2" xfId="29464"/>
    <cellStyle name="Итог 4 2 4 2 2 2" xfId="29465"/>
    <cellStyle name="Итог 4 2 4 2 3" xfId="29466"/>
    <cellStyle name="Итог 4 2 4 3" xfId="29467"/>
    <cellStyle name="Итог 4 2 4 3 2" xfId="29468"/>
    <cellStyle name="Итог 4 2 4 4" xfId="29469"/>
    <cellStyle name="Итог 4 2 5" xfId="29470"/>
    <cellStyle name="Итог 4 2 5 2" xfId="29471"/>
    <cellStyle name="Итог 4 2 5 2 2" xfId="29472"/>
    <cellStyle name="Итог 4 2 5 3" xfId="29473"/>
    <cellStyle name="Итог 4 2 6" xfId="29474"/>
    <cellStyle name="Итог 4 2 6 2" xfId="29475"/>
    <cellStyle name="Итог 4 2 7" xfId="29476"/>
    <cellStyle name="Итог 4 3" xfId="29477"/>
    <cellStyle name="Итог 4 3 2" xfId="29478"/>
    <cellStyle name="Итог 4 3 2 2" xfId="29479"/>
    <cellStyle name="Итог 4 3 2 2 2" xfId="29480"/>
    <cellStyle name="Итог 4 3 2 2 2 2" xfId="29481"/>
    <cellStyle name="Итог 4 3 2 2 3" xfId="29482"/>
    <cellStyle name="Итог 4 3 2 3" xfId="29483"/>
    <cellStyle name="Итог 4 3 2 3 2" xfId="29484"/>
    <cellStyle name="Итог 4 3 2 4" xfId="29485"/>
    <cellStyle name="Итог 4 3 3" xfId="29486"/>
    <cellStyle name="Итог 4 3 3 2" xfId="29487"/>
    <cellStyle name="Итог 4 3 3 2 2" xfId="29488"/>
    <cellStyle name="Итог 4 3 3 2 2 2" xfId="29489"/>
    <cellStyle name="Итог 4 3 3 2 3" xfId="29490"/>
    <cellStyle name="Итог 4 3 3 3" xfId="29491"/>
    <cellStyle name="Итог 4 3 3 3 2" xfId="29492"/>
    <cellStyle name="Итог 4 3 3 4" xfId="29493"/>
    <cellStyle name="Итог 4 3 4" xfId="29494"/>
    <cellStyle name="Итог 4 3 4 2" xfId="29495"/>
    <cellStyle name="Итог 4 3 4 2 2" xfId="29496"/>
    <cellStyle name="Итог 4 3 4 2 2 2" xfId="29497"/>
    <cellStyle name="Итог 4 3 4 2 3" xfId="29498"/>
    <cellStyle name="Итог 4 3 4 3" xfId="29499"/>
    <cellStyle name="Итог 4 3 4 3 2" xfId="29500"/>
    <cellStyle name="Итог 4 3 4 4" xfId="29501"/>
    <cellStyle name="Итог 4 3 5" xfId="29502"/>
    <cellStyle name="Итог 4 3 5 2" xfId="29503"/>
    <cellStyle name="Итог 4 3 5 2 2" xfId="29504"/>
    <cellStyle name="Итог 4 3 5 3" xfId="29505"/>
    <cellStyle name="Итог 4 3 6" xfId="29506"/>
    <cellStyle name="Итог 4 3 6 2" xfId="29507"/>
    <cellStyle name="Итог 4 3 7" xfId="29508"/>
    <cellStyle name="Итог 4 4" xfId="29509"/>
    <cellStyle name="Итог 4 4 2" xfId="29510"/>
    <cellStyle name="Итог 4 4 2 2" xfId="29511"/>
    <cellStyle name="Итог 4 4 2 2 2" xfId="29512"/>
    <cellStyle name="Итог 4 4 2 2 2 2" xfId="29513"/>
    <cellStyle name="Итог 4 4 2 2 3" xfId="29514"/>
    <cellStyle name="Итог 4 4 2 3" xfId="29515"/>
    <cellStyle name="Итог 4 4 2 3 2" xfId="29516"/>
    <cellStyle name="Итог 4 4 2 4" xfId="29517"/>
    <cellStyle name="Итог 4 4 3" xfId="29518"/>
    <cellStyle name="Итог 4 4 3 2" xfId="29519"/>
    <cellStyle name="Итог 4 4 3 2 2" xfId="29520"/>
    <cellStyle name="Итог 4 4 3 2 2 2" xfId="29521"/>
    <cellStyle name="Итог 4 4 3 2 3" xfId="29522"/>
    <cellStyle name="Итог 4 4 3 3" xfId="29523"/>
    <cellStyle name="Итог 4 4 3 3 2" xfId="29524"/>
    <cellStyle name="Итог 4 4 3 4" xfId="29525"/>
    <cellStyle name="Итог 4 4 4" xfId="29526"/>
    <cellStyle name="Итог 4 4 4 2" xfId="29527"/>
    <cellStyle name="Итог 4 4 4 2 2" xfId="29528"/>
    <cellStyle name="Итог 4 4 4 2 2 2" xfId="29529"/>
    <cellStyle name="Итог 4 4 4 2 3" xfId="29530"/>
    <cellStyle name="Итог 4 4 4 3" xfId="29531"/>
    <cellStyle name="Итог 4 4 4 3 2" xfId="29532"/>
    <cellStyle name="Итог 4 4 4 4" xfId="29533"/>
    <cellStyle name="Итог 4 4 5" xfId="29534"/>
    <cellStyle name="Итог 4 4 5 2" xfId="29535"/>
    <cellStyle name="Итог 4 4 5 2 2" xfId="29536"/>
    <cellStyle name="Итог 4 4 5 3" xfId="29537"/>
    <cellStyle name="Итог 4 4 6" xfId="29538"/>
    <cellStyle name="Итог 4 4 6 2" xfId="29539"/>
    <cellStyle name="Итог 4 4 7" xfId="29540"/>
    <cellStyle name="Итог 4 5" xfId="29541"/>
    <cellStyle name="Итог 4 5 2" xfId="29542"/>
    <cellStyle name="Итог 4 5 2 2" xfId="29543"/>
    <cellStyle name="Итог 4 5 2 2 2" xfId="29544"/>
    <cellStyle name="Итог 4 5 2 2 2 2" xfId="29545"/>
    <cellStyle name="Итог 4 5 2 2 3" xfId="29546"/>
    <cellStyle name="Итог 4 5 2 3" xfId="29547"/>
    <cellStyle name="Итог 4 5 2 3 2" xfId="29548"/>
    <cellStyle name="Итог 4 5 2 4" xfId="29549"/>
    <cellStyle name="Итог 4 5 3" xfId="29550"/>
    <cellStyle name="Итог 4 5 3 2" xfId="29551"/>
    <cellStyle name="Итог 4 5 3 2 2" xfId="29552"/>
    <cellStyle name="Итог 4 5 3 2 2 2" xfId="29553"/>
    <cellStyle name="Итог 4 5 3 2 3" xfId="29554"/>
    <cellStyle name="Итог 4 5 3 3" xfId="29555"/>
    <cellStyle name="Итог 4 5 3 3 2" xfId="29556"/>
    <cellStyle name="Итог 4 5 3 4" xfId="29557"/>
    <cellStyle name="Итог 4 5 4" xfId="29558"/>
    <cellStyle name="Итог 4 5 4 2" xfId="29559"/>
    <cellStyle name="Итог 4 5 4 2 2" xfId="29560"/>
    <cellStyle name="Итог 4 5 4 2 2 2" xfId="29561"/>
    <cellStyle name="Итог 4 5 4 2 3" xfId="29562"/>
    <cellStyle name="Итог 4 5 4 3" xfId="29563"/>
    <cellStyle name="Итог 4 5 4 3 2" xfId="29564"/>
    <cellStyle name="Итог 4 5 4 4" xfId="29565"/>
    <cellStyle name="Итог 4 5 5" xfId="29566"/>
    <cellStyle name="Итог 4 5 5 2" xfId="29567"/>
    <cellStyle name="Итог 4 5 5 2 2" xfId="29568"/>
    <cellStyle name="Итог 4 5 5 3" xfId="29569"/>
    <cellStyle name="Итог 4 5 6" xfId="29570"/>
    <cellStyle name="Итог 4 5 6 2" xfId="29571"/>
    <cellStyle name="Итог 4 5 7" xfId="29572"/>
    <cellStyle name="Итог 4 6" xfId="29573"/>
    <cellStyle name="Итог 4 6 2" xfId="29574"/>
    <cellStyle name="Итог 4 6 2 2" xfId="29575"/>
    <cellStyle name="Итог 4 6 2 2 2" xfId="29576"/>
    <cellStyle name="Итог 4 6 2 2 2 2" xfId="29577"/>
    <cellStyle name="Итог 4 6 2 2 3" xfId="29578"/>
    <cellStyle name="Итог 4 6 2 3" xfId="29579"/>
    <cellStyle name="Итог 4 6 2 3 2" xfId="29580"/>
    <cellStyle name="Итог 4 6 2 4" xfId="29581"/>
    <cellStyle name="Итог 4 6 3" xfId="29582"/>
    <cellStyle name="Итог 4 6 3 2" xfId="29583"/>
    <cellStyle name="Итог 4 6 3 2 2" xfId="29584"/>
    <cellStyle name="Итог 4 6 3 2 2 2" xfId="29585"/>
    <cellStyle name="Итог 4 6 3 2 3" xfId="29586"/>
    <cellStyle name="Итог 4 6 3 3" xfId="29587"/>
    <cellStyle name="Итог 4 6 3 3 2" xfId="29588"/>
    <cellStyle name="Итог 4 6 3 4" xfId="29589"/>
    <cellStyle name="Итог 4 6 4" xfId="29590"/>
    <cellStyle name="Итог 4 6 4 2" xfId="29591"/>
    <cellStyle name="Итог 4 6 4 2 2" xfId="29592"/>
    <cellStyle name="Итог 4 6 4 2 2 2" xfId="29593"/>
    <cellStyle name="Итог 4 6 4 2 3" xfId="29594"/>
    <cellStyle name="Итог 4 6 4 3" xfId="29595"/>
    <cellStyle name="Итог 4 6 4 3 2" xfId="29596"/>
    <cellStyle name="Итог 4 6 4 4" xfId="29597"/>
    <cellStyle name="Итог 4 6 5" xfId="29598"/>
    <cellStyle name="Итог 4 6 5 2" xfId="29599"/>
    <cellStyle name="Итог 4 6 5 2 2" xfId="29600"/>
    <cellStyle name="Итог 4 6 5 3" xfId="29601"/>
    <cellStyle name="Итог 4 6 6" xfId="29602"/>
    <cellStyle name="Итог 4 6 6 2" xfId="29603"/>
    <cellStyle name="Итог 4 6 7" xfId="29604"/>
    <cellStyle name="Итог 4 7" xfId="29605"/>
    <cellStyle name="Итог 4 7 2" xfId="29606"/>
    <cellStyle name="Итог 4 7 2 2" xfId="29607"/>
    <cellStyle name="Итог 4 7 2 2 2" xfId="29608"/>
    <cellStyle name="Итог 4 7 2 2 2 2" xfId="29609"/>
    <cellStyle name="Итог 4 7 2 2 3" xfId="29610"/>
    <cellStyle name="Итог 4 7 2 3" xfId="29611"/>
    <cellStyle name="Итог 4 7 2 3 2" xfId="29612"/>
    <cellStyle name="Итог 4 7 2 4" xfId="29613"/>
    <cellStyle name="Итог 4 7 3" xfId="29614"/>
    <cellStyle name="Итог 4 7 3 2" xfId="29615"/>
    <cellStyle name="Итог 4 7 3 2 2" xfId="29616"/>
    <cellStyle name="Итог 4 7 3 2 2 2" xfId="29617"/>
    <cellStyle name="Итог 4 7 3 2 3" xfId="29618"/>
    <cellStyle name="Итог 4 7 3 3" xfId="29619"/>
    <cellStyle name="Итог 4 7 3 3 2" xfId="29620"/>
    <cellStyle name="Итог 4 7 3 4" xfId="29621"/>
    <cellStyle name="Итог 4 7 4" xfId="29622"/>
    <cellStyle name="Итог 4 7 4 2" xfId="29623"/>
    <cellStyle name="Итог 4 7 4 2 2" xfId="29624"/>
    <cellStyle name="Итог 4 7 4 2 2 2" xfId="29625"/>
    <cellStyle name="Итог 4 7 4 2 3" xfId="29626"/>
    <cellStyle name="Итог 4 7 4 3" xfId="29627"/>
    <cellStyle name="Итог 4 7 4 3 2" xfId="29628"/>
    <cellStyle name="Итог 4 7 4 4" xfId="29629"/>
    <cellStyle name="Итог 4 7 5" xfId="29630"/>
    <cellStyle name="Итог 4 7 5 2" xfId="29631"/>
    <cellStyle name="Итог 4 7 5 2 2" xfId="29632"/>
    <cellStyle name="Итог 4 7 5 3" xfId="29633"/>
    <cellStyle name="Итог 4 7 6" xfId="29634"/>
    <cellStyle name="Итог 4 7 6 2" xfId="29635"/>
    <cellStyle name="Итог 4 7 7" xfId="29636"/>
    <cellStyle name="Итог 4 8" xfId="29637"/>
    <cellStyle name="Итог 4 8 2" xfId="29638"/>
    <cellStyle name="Итог 4 8 2 2" xfId="29639"/>
    <cellStyle name="Итог 4 8 2 2 2" xfId="29640"/>
    <cellStyle name="Итог 4 8 2 2 2 2" xfId="29641"/>
    <cellStyle name="Итог 4 8 2 2 3" xfId="29642"/>
    <cellStyle name="Итог 4 8 2 3" xfId="29643"/>
    <cellStyle name="Итог 4 8 2 3 2" xfId="29644"/>
    <cellStyle name="Итог 4 8 2 4" xfId="29645"/>
    <cellStyle name="Итог 4 8 3" xfId="29646"/>
    <cellStyle name="Итог 4 8 3 2" xfId="29647"/>
    <cellStyle name="Итог 4 8 3 2 2" xfId="29648"/>
    <cellStyle name="Итог 4 8 3 2 2 2" xfId="29649"/>
    <cellStyle name="Итог 4 8 3 2 3" xfId="29650"/>
    <cellStyle name="Итог 4 8 3 3" xfId="29651"/>
    <cellStyle name="Итог 4 8 3 3 2" xfId="29652"/>
    <cellStyle name="Итог 4 8 3 4" xfId="29653"/>
    <cellStyle name="Итог 4 8 4" xfId="29654"/>
    <cellStyle name="Итог 4 8 4 2" xfId="29655"/>
    <cellStyle name="Итог 4 8 4 2 2" xfId="29656"/>
    <cellStyle name="Итог 4 8 4 2 2 2" xfId="29657"/>
    <cellStyle name="Итог 4 8 4 2 3" xfId="29658"/>
    <cellStyle name="Итог 4 8 4 3" xfId="29659"/>
    <cellStyle name="Итог 4 8 4 3 2" xfId="29660"/>
    <cellStyle name="Итог 4 8 4 4" xfId="29661"/>
    <cellStyle name="Итог 4 8 5" xfId="29662"/>
    <cellStyle name="Итог 4 8 5 2" xfId="29663"/>
    <cellStyle name="Итог 4 8 5 2 2" xfId="29664"/>
    <cellStyle name="Итог 4 8 5 3" xfId="29665"/>
    <cellStyle name="Итог 4 8 6" xfId="29666"/>
    <cellStyle name="Итог 4 8 6 2" xfId="29667"/>
    <cellStyle name="Итог 4 8 7" xfId="29668"/>
    <cellStyle name="Итог 4 9" xfId="29669"/>
    <cellStyle name="Итог 4 9 2" xfId="29670"/>
    <cellStyle name="Итог 4 9 2 2" xfId="29671"/>
    <cellStyle name="Итог 4 9 2 2 2" xfId="29672"/>
    <cellStyle name="Итог 4 9 2 3" xfId="29673"/>
    <cellStyle name="Итог 4 9 3" xfId="29674"/>
    <cellStyle name="Итог 4 9 3 2" xfId="29675"/>
    <cellStyle name="Итог 4 9 4" xfId="29676"/>
    <cellStyle name="Итог 5" xfId="29677"/>
    <cellStyle name="Итог 5 10" xfId="29678"/>
    <cellStyle name="Итог 5 10 2" xfId="29679"/>
    <cellStyle name="Итог 5 10 2 2" xfId="29680"/>
    <cellStyle name="Итог 5 10 2 2 2" xfId="29681"/>
    <cellStyle name="Итог 5 10 2 3" xfId="29682"/>
    <cellStyle name="Итог 5 10 3" xfId="29683"/>
    <cellStyle name="Итог 5 10 3 2" xfId="29684"/>
    <cellStyle name="Итог 5 10 4" xfId="29685"/>
    <cellStyle name="Итог 5 11" xfId="29686"/>
    <cellStyle name="Итог 5 11 2" xfId="29687"/>
    <cellStyle name="Итог 5 11 2 2" xfId="29688"/>
    <cellStyle name="Итог 5 11 2 2 2" xfId="29689"/>
    <cellStyle name="Итог 5 11 2 3" xfId="29690"/>
    <cellStyle name="Итог 5 11 3" xfId="29691"/>
    <cellStyle name="Итог 5 11 3 2" xfId="29692"/>
    <cellStyle name="Итог 5 11 4" xfId="29693"/>
    <cellStyle name="Итог 5 12" xfId="29694"/>
    <cellStyle name="Итог 5 12 2" xfId="29695"/>
    <cellStyle name="Итог 5 12 2 2" xfId="29696"/>
    <cellStyle name="Итог 5 12 3" xfId="29697"/>
    <cellStyle name="Итог 5 13" xfId="29698"/>
    <cellStyle name="Итог 5 13 2" xfId="29699"/>
    <cellStyle name="Итог 5 14" xfId="29700"/>
    <cellStyle name="Итог 5 2" xfId="29701"/>
    <cellStyle name="Итог 5 2 2" xfId="29702"/>
    <cellStyle name="Итог 5 2 2 2" xfId="29703"/>
    <cellStyle name="Итог 5 2 2 2 2" xfId="29704"/>
    <cellStyle name="Итог 5 2 2 2 2 2" xfId="29705"/>
    <cellStyle name="Итог 5 2 2 2 3" xfId="29706"/>
    <cellStyle name="Итог 5 2 2 3" xfId="29707"/>
    <cellStyle name="Итог 5 2 2 3 2" xfId="29708"/>
    <cellStyle name="Итог 5 2 2 4" xfId="29709"/>
    <cellStyle name="Итог 5 2 3" xfId="29710"/>
    <cellStyle name="Итог 5 2 3 2" xfId="29711"/>
    <cellStyle name="Итог 5 2 3 2 2" xfId="29712"/>
    <cellStyle name="Итог 5 2 3 2 2 2" xfId="29713"/>
    <cellStyle name="Итог 5 2 3 2 3" xfId="29714"/>
    <cellStyle name="Итог 5 2 3 3" xfId="29715"/>
    <cellStyle name="Итог 5 2 3 3 2" xfId="29716"/>
    <cellStyle name="Итог 5 2 3 4" xfId="29717"/>
    <cellStyle name="Итог 5 2 4" xfId="29718"/>
    <cellStyle name="Итог 5 2 4 2" xfId="29719"/>
    <cellStyle name="Итог 5 2 4 2 2" xfId="29720"/>
    <cellStyle name="Итог 5 2 4 2 2 2" xfId="29721"/>
    <cellStyle name="Итог 5 2 4 2 3" xfId="29722"/>
    <cellStyle name="Итог 5 2 4 3" xfId="29723"/>
    <cellStyle name="Итог 5 2 4 3 2" xfId="29724"/>
    <cellStyle name="Итог 5 2 4 4" xfId="29725"/>
    <cellStyle name="Итог 5 2 5" xfId="29726"/>
    <cellStyle name="Итог 5 2 5 2" xfId="29727"/>
    <cellStyle name="Итог 5 2 5 2 2" xfId="29728"/>
    <cellStyle name="Итог 5 2 5 3" xfId="29729"/>
    <cellStyle name="Итог 5 2 6" xfId="29730"/>
    <cellStyle name="Итог 5 2 6 2" xfId="29731"/>
    <cellStyle name="Итог 5 2 7" xfId="29732"/>
    <cellStyle name="Итог 5 3" xfId="29733"/>
    <cellStyle name="Итог 5 3 2" xfId="29734"/>
    <cellStyle name="Итог 5 3 2 2" xfId="29735"/>
    <cellStyle name="Итог 5 3 2 2 2" xfId="29736"/>
    <cellStyle name="Итог 5 3 2 2 2 2" xfId="29737"/>
    <cellStyle name="Итог 5 3 2 2 3" xfId="29738"/>
    <cellStyle name="Итог 5 3 2 3" xfId="29739"/>
    <cellStyle name="Итог 5 3 2 3 2" xfId="29740"/>
    <cellStyle name="Итог 5 3 2 4" xfId="29741"/>
    <cellStyle name="Итог 5 3 3" xfId="29742"/>
    <cellStyle name="Итог 5 3 3 2" xfId="29743"/>
    <cellStyle name="Итог 5 3 3 2 2" xfId="29744"/>
    <cellStyle name="Итог 5 3 3 2 2 2" xfId="29745"/>
    <cellStyle name="Итог 5 3 3 2 3" xfId="29746"/>
    <cellStyle name="Итог 5 3 3 3" xfId="29747"/>
    <cellStyle name="Итог 5 3 3 3 2" xfId="29748"/>
    <cellStyle name="Итог 5 3 3 4" xfId="29749"/>
    <cellStyle name="Итог 5 3 4" xfId="29750"/>
    <cellStyle name="Итог 5 3 4 2" xfId="29751"/>
    <cellStyle name="Итог 5 3 4 2 2" xfId="29752"/>
    <cellStyle name="Итог 5 3 4 2 2 2" xfId="29753"/>
    <cellStyle name="Итог 5 3 4 2 3" xfId="29754"/>
    <cellStyle name="Итог 5 3 4 3" xfId="29755"/>
    <cellStyle name="Итог 5 3 4 3 2" xfId="29756"/>
    <cellStyle name="Итог 5 3 4 4" xfId="29757"/>
    <cellStyle name="Итог 5 3 5" xfId="29758"/>
    <cellStyle name="Итог 5 3 5 2" xfId="29759"/>
    <cellStyle name="Итог 5 3 5 2 2" xfId="29760"/>
    <cellStyle name="Итог 5 3 5 3" xfId="29761"/>
    <cellStyle name="Итог 5 3 6" xfId="29762"/>
    <cellStyle name="Итог 5 3 6 2" xfId="29763"/>
    <cellStyle name="Итог 5 3 7" xfId="29764"/>
    <cellStyle name="Итог 5 4" xfId="29765"/>
    <cellStyle name="Итог 5 4 2" xfId="29766"/>
    <cellStyle name="Итог 5 4 2 2" xfId="29767"/>
    <cellStyle name="Итог 5 4 2 2 2" xfId="29768"/>
    <cellStyle name="Итог 5 4 2 2 2 2" xfId="29769"/>
    <cellStyle name="Итог 5 4 2 2 3" xfId="29770"/>
    <cellStyle name="Итог 5 4 2 3" xfId="29771"/>
    <cellStyle name="Итог 5 4 2 3 2" xfId="29772"/>
    <cellStyle name="Итог 5 4 2 4" xfId="29773"/>
    <cellStyle name="Итог 5 4 3" xfId="29774"/>
    <cellStyle name="Итог 5 4 3 2" xfId="29775"/>
    <cellStyle name="Итог 5 4 3 2 2" xfId="29776"/>
    <cellStyle name="Итог 5 4 3 2 2 2" xfId="29777"/>
    <cellStyle name="Итог 5 4 3 2 3" xfId="29778"/>
    <cellStyle name="Итог 5 4 3 3" xfId="29779"/>
    <cellStyle name="Итог 5 4 3 3 2" xfId="29780"/>
    <cellStyle name="Итог 5 4 3 4" xfId="29781"/>
    <cellStyle name="Итог 5 4 4" xfId="29782"/>
    <cellStyle name="Итог 5 4 4 2" xfId="29783"/>
    <cellStyle name="Итог 5 4 4 2 2" xfId="29784"/>
    <cellStyle name="Итог 5 4 4 2 2 2" xfId="29785"/>
    <cellStyle name="Итог 5 4 4 2 3" xfId="29786"/>
    <cellStyle name="Итог 5 4 4 3" xfId="29787"/>
    <cellStyle name="Итог 5 4 4 3 2" xfId="29788"/>
    <cellStyle name="Итог 5 4 4 4" xfId="29789"/>
    <cellStyle name="Итог 5 4 5" xfId="29790"/>
    <cellStyle name="Итог 5 4 5 2" xfId="29791"/>
    <cellStyle name="Итог 5 4 5 2 2" xfId="29792"/>
    <cellStyle name="Итог 5 4 5 3" xfId="29793"/>
    <cellStyle name="Итог 5 4 6" xfId="29794"/>
    <cellStyle name="Итог 5 4 6 2" xfId="29795"/>
    <cellStyle name="Итог 5 4 7" xfId="29796"/>
    <cellStyle name="Итог 5 5" xfId="29797"/>
    <cellStyle name="Итог 5 5 2" xfId="29798"/>
    <cellStyle name="Итог 5 5 2 2" xfId="29799"/>
    <cellStyle name="Итог 5 5 2 2 2" xfId="29800"/>
    <cellStyle name="Итог 5 5 2 2 2 2" xfId="29801"/>
    <cellStyle name="Итог 5 5 2 2 3" xfId="29802"/>
    <cellStyle name="Итог 5 5 2 3" xfId="29803"/>
    <cellStyle name="Итог 5 5 2 3 2" xfId="29804"/>
    <cellStyle name="Итог 5 5 2 4" xfId="29805"/>
    <cellStyle name="Итог 5 5 3" xfId="29806"/>
    <cellStyle name="Итог 5 5 3 2" xfId="29807"/>
    <cellStyle name="Итог 5 5 3 2 2" xfId="29808"/>
    <cellStyle name="Итог 5 5 3 2 2 2" xfId="29809"/>
    <cellStyle name="Итог 5 5 3 2 3" xfId="29810"/>
    <cellStyle name="Итог 5 5 3 3" xfId="29811"/>
    <cellStyle name="Итог 5 5 3 3 2" xfId="29812"/>
    <cellStyle name="Итог 5 5 3 4" xfId="29813"/>
    <cellStyle name="Итог 5 5 4" xfId="29814"/>
    <cellStyle name="Итог 5 5 4 2" xfId="29815"/>
    <cellStyle name="Итог 5 5 4 2 2" xfId="29816"/>
    <cellStyle name="Итог 5 5 4 2 2 2" xfId="29817"/>
    <cellStyle name="Итог 5 5 4 2 3" xfId="29818"/>
    <cellStyle name="Итог 5 5 4 3" xfId="29819"/>
    <cellStyle name="Итог 5 5 4 3 2" xfId="29820"/>
    <cellStyle name="Итог 5 5 4 4" xfId="29821"/>
    <cellStyle name="Итог 5 5 5" xfId="29822"/>
    <cellStyle name="Итог 5 5 5 2" xfId="29823"/>
    <cellStyle name="Итог 5 5 5 2 2" xfId="29824"/>
    <cellStyle name="Итог 5 5 5 3" xfId="29825"/>
    <cellStyle name="Итог 5 5 6" xfId="29826"/>
    <cellStyle name="Итог 5 5 6 2" xfId="29827"/>
    <cellStyle name="Итог 5 5 7" xfId="29828"/>
    <cellStyle name="Итог 5 6" xfId="29829"/>
    <cellStyle name="Итог 5 6 2" xfId="29830"/>
    <cellStyle name="Итог 5 6 2 2" xfId="29831"/>
    <cellStyle name="Итог 5 6 2 2 2" xfId="29832"/>
    <cellStyle name="Итог 5 6 2 2 2 2" xfId="29833"/>
    <cellStyle name="Итог 5 6 2 2 3" xfId="29834"/>
    <cellStyle name="Итог 5 6 2 3" xfId="29835"/>
    <cellStyle name="Итог 5 6 2 3 2" xfId="29836"/>
    <cellStyle name="Итог 5 6 2 4" xfId="29837"/>
    <cellStyle name="Итог 5 6 3" xfId="29838"/>
    <cellStyle name="Итог 5 6 3 2" xfId="29839"/>
    <cellStyle name="Итог 5 6 3 2 2" xfId="29840"/>
    <cellStyle name="Итог 5 6 3 2 2 2" xfId="29841"/>
    <cellStyle name="Итог 5 6 3 2 3" xfId="29842"/>
    <cellStyle name="Итог 5 6 3 3" xfId="29843"/>
    <cellStyle name="Итог 5 6 3 3 2" xfId="29844"/>
    <cellStyle name="Итог 5 6 3 4" xfId="29845"/>
    <cellStyle name="Итог 5 6 4" xfId="29846"/>
    <cellStyle name="Итог 5 6 4 2" xfId="29847"/>
    <cellStyle name="Итог 5 6 4 2 2" xfId="29848"/>
    <cellStyle name="Итог 5 6 4 2 2 2" xfId="29849"/>
    <cellStyle name="Итог 5 6 4 2 3" xfId="29850"/>
    <cellStyle name="Итог 5 6 4 3" xfId="29851"/>
    <cellStyle name="Итог 5 6 4 3 2" xfId="29852"/>
    <cellStyle name="Итог 5 6 4 4" xfId="29853"/>
    <cellStyle name="Итог 5 6 5" xfId="29854"/>
    <cellStyle name="Итог 5 6 5 2" xfId="29855"/>
    <cellStyle name="Итог 5 6 5 2 2" xfId="29856"/>
    <cellStyle name="Итог 5 6 5 3" xfId="29857"/>
    <cellStyle name="Итог 5 6 6" xfId="29858"/>
    <cellStyle name="Итог 5 6 6 2" xfId="29859"/>
    <cellStyle name="Итог 5 6 7" xfId="29860"/>
    <cellStyle name="Итог 5 7" xfId="29861"/>
    <cellStyle name="Итог 5 7 2" xfId="29862"/>
    <cellStyle name="Итог 5 7 2 2" xfId="29863"/>
    <cellStyle name="Итог 5 7 2 2 2" xfId="29864"/>
    <cellStyle name="Итог 5 7 2 2 2 2" xfId="29865"/>
    <cellStyle name="Итог 5 7 2 2 3" xfId="29866"/>
    <cellStyle name="Итог 5 7 2 3" xfId="29867"/>
    <cellStyle name="Итог 5 7 2 3 2" xfId="29868"/>
    <cellStyle name="Итог 5 7 2 4" xfId="29869"/>
    <cellStyle name="Итог 5 7 3" xfId="29870"/>
    <cellStyle name="Итог 5 7 3 2" xfId="29871"/>
    <cellStyle name="Итог 5 7 3 2 2" xfId="29872"/>
    <cellStyle name="Итог 5 7 3 2 2 2" xfId="29873"/>
    <cellStyle name="Итог 5 7 3 2 3" xfId="29874"/>
    <cellStyle name="Итог 5 7 3 3" xfId="29875"/>
    <cellStyle name="Итог 5 7 3 3 2" xfId="29876"/>
    <cellStyle name="Итог 5 7 3 4" xfId="29877"/>
    <cellStyle name="Итог 5 7 4" xfId="29878"/>
    <cellStyle name="Итог 5 7 4 2" xfId="29879"/>
    <cellStyle name="Итог 5 7 4 2 2" xfId="29880"/>
    <cellStyle name="Итог 5 7 4 2 2 2" xfId="29881"/>
    <cellStyle name="Итог 5 7 4 2 3" xfId="29882"/>
    <cellStyle name="Итог 5 7 4 3" xfId="29883"/>
    <cellStyle name="Итог 5 7 4 3 2" xfId="29884"/>
    <cellStyle name="Итог 5 7 4 4" xfId="29885"/>
    <cellStyle name="Итог 5 7 5" xfId="29886"/>
    <cellStyle name="Итог 5 7 5 2" xfId="29887"/>
    <cellStyle name="Итог 5 7 5 2 2" xfId="29888"/>
    <cellStyle name="Итог 5 7 5 3" xfId="29889"/>
    <cellStyle name="Итог 5 7 6" xfId="29890"/>
    <cellStyle name="Итог 5 7 6 2" xfId="29891"/>
    <cellStyle name="Итог 5 7 7" xfId="29892"/>
    <cellStyle name="Итог 5 8" xfId="29893"/>
    <cellStyle name="Итог 5 8 2" xfId="29894"/>
    <cellStyle name="Итог 5 8 2 2" xfId="29895"/>
    <cellStyle name="Итог 5 8 2 2 2" xfId="29896"/>
    <cellStyle name="Итог 5 8 2 2 2 2" xfId="29897"/>
    <cellStyle name="Итог 5 8 2 2 3" xfId="29898"/>
    <cellStyle name="Итог 5 8 2 3" xfId="29899"/>
    <cellStyle name="Итог 5 8 2 3 2" xfId="29900"/>
    <cellStyle name="Итог 5 8 2 4" xfId="29901"/>
    <cellStyle name="Итог 5 8 3" xfId="29902"/>
    <cellStyle name="Итог 5 8 3 2" xfId="29903"/>
    <cellStyle name="Итог 5 8 3 2 2" xfId="29904"/>
    <cellStyle name="Итог 5 8 3 2 2 2" xfId="29905"/>
    <cellStyle name="Итог 5 8 3 2 3" xfId="29906"/>
    <cellStyle name="Итог 5 8 3 3" xfId="29907"/>
    <cellStyle name="Итог 5 8 3 3 2" xfId="29908"/>
    <cellStyle name="Итог 5 8 3 4" xfId="29909"/>
    <cellStyle name="Итог 5 8 4" xfId="29910"/>
    <cellStyle name="Итог 5 8 4 2" xfId="29911"/>
    <cellStyle name="Итог 5 8 4 2 2" xfId="29912"/>
    <cellStyle name="Итог 5 8 4 2 2 2" xfId="29913"/>
    <cellStyle name="Итог 5 8 4 2 3" xfId="29914"/>
    <cellStyle name="Итог 5 8 4 3" xfId="29915"/>
    <cellStyle name="Итог 5 8 4 3 2" xfId="29916"/>
    <cellStyle name="Итог 5 8 4 4" xfId="29917"/>
    <cellStyle name="Итог 5 8 5" xfId="29918"/>
    <cellStyle name="Итог 5 8 5 2" xfId="29919"/>
    <cellStyle name="Итог 5 8 5 2 2" xfId="29920"/>
    <cellStyle name="Итог 5 8 5 3" xfId="29921"/>
    <cellStyle name="Итог 5 8 6" xfId="29922"/>
    <cellStyle name="Итог 5 8 6 2" xfId="29923"/>
    <cellStyle name="Итог 5 8 7" xfId="29924"/>
    <cellStyle name="Итог 5 9" xfId="29925"/>
    <cellStyle name="Итог 5 9 2" xfId="29926"/>
    <cellStyle name="Итог 5 9 2 2" xfId="29927"/>
    <cellStyle name="Итог 5 9 2 2 2" xfId="29928"/>
    <cellStyle name="Итог 5 9 2 3" xfId="29929"/>
    <cellStyle name="Итог 5 9 3" xfId="29930"/>
    <cellStyle name="Итог 5 9 3 2" xfId="29931"/>
    <cellStyle name="Итог 5 9 4" xfId="29932"/>
    <cellStyle name="Итог 6" xfId="29933"/>
    <cellStyle name="Итог 6 10" xfId="29934"/>
    <cellStyle name="Итог 6 10 2" xfId="29935"/>
    <cellStyle name="Итог 6 11" xfId="29936"/>
    <cellStyle name="Итог 6 2" xfId="29937"/>
    <cellStyle name="Итог 6 2 2" xfId="29938"/>
    <cellStyle name="Итог 6 2 2 2" xfId="29939"/>
    <cellStyle name="Итог 6 2 2 2 2" xfId="29940"/>
    <cellStyle name="Итог 6 2 2 2 2 2" xfId="29941"/>
    <cellStyle name="Итог 6 2 2 2 3" xfId="29942"/>
    <cellStyle name="Итог 6 2 2 3" xfId="29943"/>
    <cellStyle name="Итог 6 2 2 3 2" xfId="29944"/>
    <cellStyle name="Итог 6 2 2 4" xfId="29945"/>
    <cellStyle name="Итог 6 2 3" xfId="29946"/>
    <cellStyle name="Итог 6 2 3 2" xfId="29947"/>
    <cellStyle name="Итог 6 2 3 2 2" xfId="29948"/>
    <cellStyle name="Итог 6 2 3 2 2 2" xfId="29949"/>
    <cellStyle name="Итог 6 2 3 2 3" xfId="29950"/>
    <cellStyle name="Итог 6 2 3 3" xfId="29951"/>
    <cellStyle name="Итог 6 2 3 3 2" xfId="29952"/>
    <cellStyle name="Итог 6 2 3 4" xfId="29953"/>
    <cellStyle name="Итог 6 2 4" xfId="29954"/>
    <cellStyle name="Итог 6 2 4 2" xfId="29955"/>
    <cellStyle name="Итог 6 2 4 2 2" xfId="29956"/>
    <cellStyle name="Итог 6 2 4 2 2 2" xfId="29957"/>
    <cellStyle name="Итог 6 2 4 2 3" xfId="29958"/>
    <cellStyle name="Итог 6 2 4 3" xfId="29959"/>
    <cellStyle name="Итог 6 2 4 3 2" xfId="29960"/>
    <cellStyle name="Итог 6 2 4 4" xfId="29961"/>
    <cellStyle name="Итог 6 2 5" xfId="29962"/>
    <cellStyle name="Итог 6 2 5 2" xfId="29963"/>
    <cellStyle name="Итог 6 2 5 2 2" xfId="29964"/>
    <cellStyle name="Итог 6 2 5 3" xfId="29965"/>
    <cellStyle name="Итог 6 2 6" xfId="29966"/>
    <cellStyle name="Итог 6 2 6 2" xfId="29967"/>
    <cellStyle name="Итог 6 2 7" xfId="29968"/>
    <cellStyle name="Итог 6 3" xfId="29969"/>
    <cellStyle name="Итог 6 3 2" xfId="29970"/>
    <cellStyle name="Итог 6 3 2 2" xfId="29971"/>
    <cellStyle name="Итог 6 3 2 2 2" xfId="29972"/>
    <cellStyle name="Итог 6 3 2 2 2 2" xfId="29973"/>
    <cellStyle name="Итог 6 3 2 2 3" xfId="29974"/>
    <cellStyle name="Итог 6 3 2 3" xfId="29975"/>
    <cellStyle name="Итог 6 3 2 3 2" xfId="29976"/>
    <cellStyle name="Итог 6 3 2 4" xfId="29977"/>
    <cellStyle name="Итог 6 3 3" xfId="29978"/>
    <cellStyle name="Итог 6 3 3 2" xfId="29979"/>
    <cellStyle name="Итог 6 3 3 2 2" xfId="29980"/>
    <cellStyle name="Итог 6 3 3 2 2 2" xfId="29981"/>
    <cellStyle name="Итог 6 3 3 2 3" xfId="29982"/>
    <cellStyle name="Итог 6 3 3 3" xfId="29983"/>
    <cellStyle name="Итог 6 3 3 3 2" xfId="29984"/>
    <cellStyle name="Итог 6 3 3 4" xfId="29985"/>
    <cellStyle name="Итог 6 3 4" xfId="29986"/>
    <cellStyle name="Итог 6 3 4 2" xfId="29987"/>
    <cellStyle name="Итог 6 3 4 2 2" xfId="29988"/>
    <cellStyle name="Итог 6 3 4 2 2 2" xfId="29989"/>
    <cellStyle name="Итог 6 3 4 2 3" xfId="29990"/>
    <cellStyle name="Итог 6 3 4 3" xfId="29991"/>
    <cellStyle name="Итог 6 3 4 3 2" xfId="29992"/>
    <cellStyle name="Итог 6 3 4 4" xfId="29993"/>
    <cellStyle name="Итог 6 3 5" xfId="29994"/>
    <cellStyle name="Итог 6 3 5 2" xfId="29995"/>
    <cellStyle name="Итог 6 3 5 2 2" xfId="29996"/>
    <cellStyle name="Итог 6 3 5 3" xfId="29997"/>
    <cellStyle name="Итог 6 3 6" xfId="29998"/>
    <cellStyle name="Итог 6 3 6 2" xfId="29999"/>
    <cellStyle name="Итог 6 3 7" xfId="30000"/>
    <cellStyle name="Итог 6 4" xfId="30001"/>
    <cellStyle name="Итог 6 4 2" xfId="30002"/>
    <cellStyle name="Итог 6 4 2 2" xfId="30003"/>
    <cellStyle name="Итог 6 4 2 2 2" xfId="30004"/>
    <cellStyle name="Итог 6 4 2 2 2 2" xfId="30005"/>
    <cellStyle name="Итог 6 4 2 2 3" xfId="30006"/>
    <cellStyle name="Итог 6 4 2 3" xfId="30007"/>
    <cellStyle name="Итог 6 4 2 3 2" xfId="30008"/>
    <cellStyle name="Итог 6 4 2 4" xfId="30009"/>
    <cellStyle name="Итог 6 4 3" xfId="30010"/>
    <cellStyle name="Итог 6 4 3 2" xfId="30011"/>
    <cellStyle name="Итог 6 4 3 2 2" xfId="30012"/>
    <cellStyle name="Итог 6 4 3 2 2 2" xfId="30013"/>
    <cellStyle name="Итог 6 4 3 2 3" xfId="30014"/>
    <cellStyle name="Итог 6 4 3 3" xfId="30015"/>
    <cellStyle name="Итог 6 4 3 3 2" xfId="30016"/>
    <cellStyle name="Итог 6 4 3 4" xfId="30017"/>
    <cellStyle name="Итог 6 4 4" xfId="30018"/>
    <cellStyle name="Итог 6 4 4 2" xfId="30019"/>
    <cellStyle name="Итог 6 4 4 2 2" xfId="30020"/>
    <cellStyle name="Итог 6 4 4 2 2 2" xfId="30021"/>
    <cellStyle name="Итог 6 4 4 2 3" xfId="30022"/>
    <cellStyle name="Итог 6 4 4 3" xfId="30023"/>
    <cellStyle name="Итог 6 4 4 3 2" xfId="30024"/>
    <cellStyle name="Итог 6 4 4 4" xfId="30025"/>
    <cellStyle name="Итог 6 4 5" xfId="30026"/>
    <cellStyle name="Итог 6 4 5 2" xfId="30027"/>
    <cellStyle name="Итог 6 4 5 2 2" xfId="30028"/>
    <cellStyle name="Итог 6 4 5 3" xfId="30029"/>
    <cellStyle name="Итог 6 4 6" xfId="30030"/>
    <cellStyle name="Итог 6 4 6 2" xfId="30031"/>
    <cellStyle name="Итог 6 4 7" xfId="30032"/>
    <cellStyle name="Итог 6 5" xfId="30033"/>
    <cellStyle name="Итог 6 5 2" xfId="30034"/>
    <cellStyle name="Итог 6 5 2 2" xfId="30035"/>
    <cellStyle name="Итог 6 5 2 2 2" xfId="30036"/>
    <cellStyle name="Итог 6 5 2 2 2 2" xfId="30037"/>
    <cellStyle name="Итог 6 5 2 2 3" xfId="30038"/>
    <cellStyle name="Итог 6 5 2 3" xfId="30039"/>
    <cellStyle name="Итог 6 5 2 3 2" xfId="30040"/>
    <cellStyle name="Итог 6 5 2 4" xfId="30041"/>
    <cellStyle name="Итог 6 5 3" xfId="30042"/>
    <cellStyle name="Итог 6 5 3 2" xfId="30043"/>
    <cellStyle name="Итог 6 5 3 2 2" xfId="30044"/>
    <cellStyle name="Итог 6 5 3 2 2 2" xfId="30045"/>
    <cellStyle name="Итог 6 5 3 2 3" xfId="30046"/>
    <cellStyle name="Итог 6 5 3 3" xfId="30047"/>
    <cellStyle name="Итог 6 5 3 3 2" xfId="30048"/>
    <cellStyle name="Итог 6 5 3 4" xfId="30049"/>
    <cellStyle name="Итог 6 5 4" xfId="30050"/>
    <cellStyle name="Итог 6 5 4 2" xfId="30051"/>
    <cellStyle name="Итог 6 5 4 2 2" xfId="30052"/>
    <cellStyle name="Итог 6 5 4 2 2 2" xfId="30053"/>
    <cellStyle name="Итог 6 5 4 2 3" xfId="30054"/>
    <cellStyle name="Итог 6 5 4 3" xfId="30055"/>
    <cellStyle name="Итог 6 5 4 3 2" xfId="30056"/>
    <cellStyle name="Итог 6 5 4 4" xfId="30057"/>
    <cellStyle name="Итог 6 5 5" xfId="30058"/>
    <cellStyle name="Итог 6 5 5 2" xfId="30059"/>
    <cellStyle name="Итог 6 5 5 2 2" xfId="30060"/>
    <cellStyle name="Итог 6 5 5 3" xfId="30061"/>
    <cellStyle name="Итог 6 5 6" xfId="30062"/>
    <cellStyle name="Итог 6 5 6 2" xfId="30063"/>
    <cellStyle name="Итог 6 5 7" xfId="30064"/>
    <cellStyle name="Итог 6 6" xfId="30065"/>
    <cellStyle name="Итог 6 6 2" xfId="30066"/>
    <cellStyle name="Итог 6 6 2 2" xfId="30067"/>
    <cellStyle name="Итог 6 6 2 2 2" xfId="30068"/>
    <cellStyle name="Итог 6 6 2 3" xfId="30069"/>
    <cellStyle name="Итог 6 6 3" xfId="30070"/>
    <cellStyle name="Итог 6 6 3 2" xfId="30071"/>
    <cellStyle name="Итог 6 6 4" xfId="30072"/>
    <cellStyle name="Итог 6 7" xfId="30073"/>
    <cellStyle name="Итог 6 7 2" xfId="30074"/>
    <cellStyle name="Итог 6 7 2 2" xfId="30075"/>
    <cellStyle name="Итог 6 7 2 2 2" xfId="30076"/>
    <cellStyle name="Итог 6 7 2 3" xfId="30077"/>
    <cellStyle name="Итог 6 7 3" xfId="30078"/>
    <cellStyle name="Итог 6 7 3 2" xfId="30079"/>
    <cellStyle name="Итог 6 7 4" xfId="30080"/>
    <cellStyle name="Итог 6 8" xfId="30081"/>
    <cellStyle name="Итог 6 8 2" xfId="30082"/>
    <cellStyle name="Итог 6 8 2 2" xfId="30083"/>
    <cellStyle name="Итог 6 8 2 2 2" xfId="30084"/>
    <cellStyle name="Итог 6 8 2 3" xfId="30085"/>
    <cellStyle name="Итог 6 8 3" xfId="30086"/>
    <cellStyle name="Итог 6 8 3 2" xfId="30087"/>
    <cellStyle name="Итог 6 8 4" xfId="30088"/>
    <cellStyle name="Итог 6 9" xfId="30089"/>
    <cellStyle name="Итог 6 9 2" xfId="30090"/>
    <cellStyle name="Итог 6 9 2 2" xfId="30091"/>
    <cellStyle name="Итог 6 9 3" xfId="30092"/>
    <cellStyle name="Итог 7" xfId="30093"/>
    <cellStyle name="Итог 7 2" xfId="30094"/>
    <cellStyle name="Итог 7 2 2" xfId="30095"/>
    <cellStyle name="Итог 7 2 2 2" xfId="30096"/>
    <cellStyle name="Итог 7 2 2 2 2" xfId="30097"/>
    <cellStyle name="Итог 7 2 2 3" xfId="30098"/>
    <cellStyle name="Итог 7 2 3" xfId="30099"/>
    <cellStyle name="Итог 7 2 3 2" xfId="30100"/>
    <cellStyle name="Итог 7 2 4" xfId="30101"/>
    <cellStyle name="Итог 7 3" xfId="30102"/>
    <cellStyle name="Итог 7 3 2" xfId="30103"/>
    <cellStyle name="Итог 7 3 2 2" xfId="30104"/>
    <cellStyle name="Итог 7 3 2 2 2" xfId="30105"/>
    <cellStyle name="Итог 7 3 2 3" xfId="30106"/>
    <cellStyle name="Итог 7 3 3" xfId="30107"/>
    <cellStyle name="Итог 7 3 3 2" xfId="30108"/>
    <cellStyle name="Итог 7 3 4" xfId="30109"/>
    <cellStyle name="Итог 7 4" xfId="30110"/>
    <cellStyle name="Итог 7 4 2" xfId="30111"/>
    <cellStyle name="Итог 7 4 2 2" xfId="30112"/>
    <cellStyle name="Итог 7 4 2 2 2" xfId="30113"/>
    <cellStyle name="Итог 7 4 2 3" xfId="30114"/>
    <cellStyle name="Итог 7 4 3" xfId="30115"/>
    <cellStyle name="Итог 7 4 3 2" xfId="30116"/>
    <cellStyle name="Итог 7 4 4" xfId="30117"/>
    <cellStyle name="Итог 7 5" xfId="30118"/>
    <cellStyle name="Итог 7 5 2" xfId="30119"/>
    <cellStyle name="Итог 7 5 2 2" xfId="30120"/>
    <cellStyle name="Итог 7 5 3" xfId="30121"/>
    <cellStyle name="Итог 7 6" xfId="30122"/>
    <cellStyle name="Итог 7 6 2" xfId="30123"/>
    <cellStyle name="Итог 7 7" xfId="30124"/>
    <cellStyle name="Итог 8" xfId="30125"/>
    <cellStyle name="Итог 9" xfId="30126"/>
    <cellStyle name="Контрольная ячейка 2" xfId="30127"/>
    <cellStyle name="Контрольная ячейка 2 2" xfId="30128"/>
    <cellStyle name="Контрольная ячейка 2 3" xfId="30129"/>
    <cellStyle name="Контрольная ячейка 2 3 2" xfId="30130"/>
    <cellStyle name="Контрольная ячейка 2 4" xfId="30131"/>
    <cellStyle name="Контрольная ячейка 3" xfId="30132"/>
    <cellStyle name="Контрольная ячейка 3 2" xfId="30133"/>
    <cellStyle name="Контрольная ячейка 3 3" xfId="30134"/>
    <cellStyle name="Контрольная ячейка 3 4" xfId="30135"/>
    <cellStyle name="Контрольная ячейка 3 5" xfId="30136"/>
    <cellStyle name="Контрольная ячейка 3 6" xfId="30137"/>
    <cellStyle name="Контрольная ячейка 3 7" xfId="30138"/>
    <cellStyle name="Контрольная ячейка 3 8" xfId="30139"/>
    <cellStyle name="Контрольная ячейка 4" xfId="30140"/>
    <cellStyle name="Контрольная ячейка 4 2" xfId="30141"/>
    <cellStyle name="Контрольная ячейка 4 3" xfId="30142"/>
    <cellStyle name="Контрольная ячейка 4 4" xfId="30143"/>
    <cellStyle name="Контрольная ячейка 4 5" xfId="30144"/>
    <cellStyle name="Контрольная ячейка 4 6" xfId="30145"/>
    <cellStyle name="Контрольная ячейка 4 7" xfId="30146"/>
    <cellStyle name="Контрольная ячейка 4 8" xfId="30147"/>
    <cellStyle name="Контрольная ячейка 5" xfId="30148"/>
    <cellStyle name="Контрольная ячейка 5 2" xfId="30149"/>
    <cellStyle name="Контрольная ячейка 5 3" xfId="30150"/>
    <cellStyle name="Контрольная ячейка 5 4" xfId="30151"/>
    <cellStyle name="Контрольная ячейка 5 5" xfId="30152"/>
    <cellStyle name="Контрольная ячейка 5 6" xfId="30153"/>
    <cellStyle name="Контрольная ячейка 5 7" xfId="30154"/>
    <cellStyle name="Контрольная ячейка 5 8" xfId="30155"/>
    <cellStyle name="Контрольная ячейка 6" xfId="30156"/>
    <cellStyle name="Контрольная ячейка 6 2" xfId="30157"/>
    <cellStyle name="Контрольная ячейка 6 3" xfId="30158"/>
    <cellStyle name="Контрольная ячейка 6 4" xfId="30159"/>
    <cellStyle name="Контрольная ячейка 6 5" xfId="30160"/>
    <cellStyle name="Контрольная ячейка 7" xfId="30161"/>
    <cellStyle name="Контрольная ячейка 8" xfId="30162"/>
    <cellStyle name="Название 2" xfId="30163"/>
    <cellStyle name="Название 2 2" xfId="30164"/>
    <cellStyle name="Название 2 3" xfId="30165"/>
    <cellStyle name="Название 2 4" xfId="30166"/>
    <cellStyle name="Название 3" xfId="30167"/>
    <cellStyle name="Название 3 2" xfId="30168"/>
    <cellStyle name="Название 3 3" xfId="30169"/>
    <cellStyle name="Название 3 4" xfId="30170"/>
    <cellStyle name="Название 3 5" xfId="30171"/>
    <cellStyle name="Название 3 6" xfId="30172"/>
    <cellStyle name="Название 3 7" xfId="30173"/>
    <cellStyle name="Название 3 8" xfId="30174"/>
    <cellStyle name="Название 4" xfId="30175"/>
    <cellStyle name="Название 4 2" xfId="30176"/>
    <cellStyle name="Название 4 3" xfId="30177"/>
    <cellStyle name="Название 4 4" xfId="30178"/>
    <cellStyle name="Название 4 5" xfId="30179"/>
    <cellStyle name="Название 4 6" xfId="30180"/>
    <cellStyle name="Название 4 7" xfId="30181"/>
    <cellStyle name="Название 4 8" xfId="30182"/>
    <cellStyle name="Название 5" xfId="30183"/>
    <cellStyle name="Название 5 2" xfId="30184"/>
    <cellStyle name="Название 5 3" xfId="30185"/>
    <cellStyle name="Название 5 4" xfId="30186"/>
    <cellStyle name="Название 5 5" xfId="30187"/>
    <cellStyle name="Название 5 6" xfId="30188"/>
    <cellStyle name="Название 5 7" xfId="30189"/>
    <cellStyle name="Название 5 8" xfId="30190"/>
    <cellStyle name="Название 6" xfId="30191"/>
    <cellStyle name="Название 6 2" xfId="30192"/>
    <cellStyle name="Название 6 3" xfId="30193"/>
    <cellStyle name="Название 6 4" xfId="30194"/>
    <cellStyle name="Название 6 5" xfId="30195"/>
    <cellStyle name="Название 7" xfId="30196"/>
    <cellStyle name="Название 8" xfId="30197"/>
    <cellStyle name="Нейтральный 2" xfId="30198"/>
    <cellStyle name="Нейтральный 2 2" xfId="30199"/>
    <cellStyle name="Нейтральный 2 3" xfId="30200"/>
    <cellStyle name="Нейтральный 2 3 2" xfId="30201"/>
    <cellStyle name="Нейтральный 2 4" xfId="30202"/>
    <cellStyle name="Нейтральный 3" xfId="30203"/>
    <cellStyle name="Нейтральный 3 2" xfId="30204"/>
    <cellStyle name="Нейтральный 3 3" xfId="30205"/>
    <cellStyle name="Нейтральный 3 4" xfId="30206"/>
    <cellStyle name="Нейтральный 3 5" xfId="30207"/>
    <cellStyle name="Нейтральный 3 6" xfId="30208"/>
    <cellStyle name="Нейтральный 3 7" xfId="30209"/>
    <cellStyle name="Нейтральный 3 8" xfId="30210"/>
    <cellStyle name="Нейтральный 4" xfId="30211"/>
    <cellStyle name="Нейтральный 4 2" xfId="30212"/>
    <cellStyle name="Нейтральный 4 3" xfId="30213"/>
    <cellStyle name="Нейтральный 4 4" xfId="30214"/>
    <cellStyle name="Нейтральный 4 5" xfId="30215"/>
    <cellStyle name="Нейтральный 4 6" xfId="30216"/>
    <cellStyle name="Нейтральный 4 7" xfId="30217"/>
    <cellStyle name="Нейтральный 4 8" xfId="30218"/>
    <cellStyle name="Нейтральный 5" xfId="30219"/>
    <cellStyle name="Нейтральный 5 2" xfId="30220"/>
    <cellStyle name="Нейтральный 5 3" xfId="30221"/>
    <cellStyle name="Нейтральный 5 4" xfId="30222"/>
    <cellStyle name="Нейтральный 5 5" xfId="30223"/>
    <cellStyle name="Нейтральный 5 6" xfId="30224"/>
    <cellStyle name="Нейтральный 5 7" xfId="30225"/>
    <cellStyle name="Нейтральный 5 8" xfId="30226"/>
    <cellStyle name="Нейтральный 6" xfId="30227"/>
    <cellStyle name="Нейтральный 6 2" xfId="30228"/>
    <cellStyle name="Нейтральный 6 3" xfId="30229"/>
    <cellStyle name="Нейтральный 6 4" xfId="30230"/>
    <cellStyle name="Нейтральный 6 5" xfId="30231"/>
    <cellStyle name="Нейтральный 7" xfId="30232"/>
    <cellStyle name="Нейтральный 8" xfId="30233"/>
    <cellStyle name="Обычный" xfId="0" builtinId="0"/>
    <cellStyle name="Обычный 10" xfId="30234"/>
    <cellStyle name="Обычный 10 2" xfId="30235"/>
    <cellStyle name="Обычный 10 2 10" xfId="30236"/>
    <cellStyle name="Обычный 10 2 10 2" xfId="30237"/>
    <cellStyle name="Обычный 10 2 10 3" xfId="30238"/>
    <cellStyle name="Обычный 10 2 10 4" xfId="30239"/>
    <cellStyle name="Обычный 10 2 10_МАРТ" xfId="30240"/>
    <cellStyle name="Обычный 10 2 11" xfId="30241"/>
    <cellStyle name="Обычный 10 2 11 2" xfId="30242"/>
    <cellStyle name="Обычный 10 2 11 3" xfId="30243"/>
    <cellStyle name="Обычный 10 2 11 4" xfId="30244"/>
    <cellStyle name="Обычный 10 2 11_МАРТ" xfId="30245"/>
    <cellStyle name="Обычный 10 2 12" xfId="30246"/>
    <cellStyle name="Обычный 10 2 12 2" xfId="30247"/>
    <cellStyle name="Обычный 10 2 13" xfId="30248"/>
    <cellStyle name="Обычный 10 2 14" xfId="30249"/>
    <cellStyle name="Обычный 10 2 15" xfId="30250"/>
    <cellStyle name="Обычный 10 2 2" xfId="30251"/>
    <cellStyle name="Обычный 10 2 2 10" xfId="30252"/>
    <cellStyle name="Обычный 10 2 2 10 2" xfId="30253"/>
    <cellStyle name="Обычный 10 2 2 10 3" xfId="30254"/>
    <cellStyle name="Обычный 10 2 2 10 4" xfId="30255"/>
    <cellStyle name="Обычный 10 2 2 10_МАРТ" xfId="30256"/>
    <cellStyle name="Обычный 10 2 2 11" xfId="30257"/>
    <cellStyle name="Обычный 10 2 2 11 2" xfId="30258"/>
    <cellStyle name="Обычный 10 2 2 12" xfId="30259"/>
    <cellStyle name="Обычный 10 2 2 13" xfId="30260"/>
    <cellStyle name="Обычный 10 2 2 14" xfId="30261"/>
    <cellStyle name="Обычный 10 2 2 2" xfId="30262"/>
    <cellStyle name="Обычный 10 2 2 2 2" xfId="30263"/>
    <cellStyle name="Обычный 10 2 2 2 2 2" xfId="30264"/>
    <cellStyle name="Обычный 10 2 2 2 2 2 2" xfId="30265"/>
    <cellStyle name="Обычный 10 2 2 2 2 2 2 2" xfId="30266"/>
    <cellStyle name="Обычный 10 2 2 2 2 2 3" xfId="30267"/>
    <cellStyle name="Обычный 10 2 2 2 2 3" xfId="30268"/>
    <cellStyle name="Обычный 10 2 2 2 2 3 2" xfId="30269"/>
    <cellStyle name="Обычный 10 2 2 2 2 4" xfId="30270"/>
    <cellStyle name="Обычный 10 2 2 2 3" xfId="30271"/>
    <cellStyle name="Обычный 10 2 2 2 3 2" xfId="30272"/>
    <cellStyle name="Обычный 10 2 2 2 3 2 2" xfId="30273"/>
    <cellStyle name="Обычный 10 2 2 2 3 3" xfId="30274"/>
    <cellStyle name="Обычный 10 2 2 3" xfId="30275"/>
    <cellStyle name="Обычный 10 2 2 3 10" xfId="30276"/>
    <cellStyle name="Обычный 10 2 2 3 11" xfId="30277"/>
    <cellStyle name="Обычный 10 2 2 3 2" xfId="30278"/>
    <cellStyle name="Обычный 10 2 2 3 2 10" xfId="30279"/>
    <cellStyle name="Обычный 10 2 2 3 2 2" xfId="30280"/>
    <cellStyle name="Обычный 10 2 2 3 2 2 2" xfId="30281"/>
    <cellStyle name="Обычный 10 2 2 3 2 2 2 2" xfId="30282"/>
    <cellStyle name="Обычный 10 2 2 3 2 2 2 2 2" xfId="30283"/>
    <cellStyle name="Обычный 10 2 2 3 2 2 2 2 2 2" xfId="30284"/>
    <cellStyle name="Обычный 10 2 2 3 2 2 2 2 2 3" xfId="30285"/>
    <cellStyle name="Обычный 10 2 2 3 2 2 2 2 2 4" xfId="30286"/>
    <cellStyle name="Обычный 10 2 2 3 2 2 2 2 2_МАРТ" xfId="30287"/>
    <cellStyle name="Обычный 10 2 2 3 2 2 2 2 3" xfId="30288"/>
    <cellStyle name="Обычный 10 2 2 3 2 2 2 2 3 2" xfId="30289"/>
    <cellStyle name="Обычный 10 2 2 3 2 2 2 2 3 3" xfId="30290"/>
    <cellStyle name="Обычный 10 2 2 3 2 2 2 2 3 4" xfId="30291"/>
    <cellStyle name="Обычный 10 2 2 3 2 2 2 2 3_МАРТ" xfId="30292"/>
    <cellStyle name="Обычный 10 2 2 3 2 2 2 2 4" xfId="30293"/>
    <cellStyle name="Обычный 10 2 2 3 2 2 2 2 5" xfId="30294"/>
    <cellStyle name="Обычный 10 2 2 3 2 2 2 2 6" xfId="30295"/>
    <cellStyle name="Обычный 10 2 2 3 2 2 2 2_МАРТ" xfId="30296"/>
    <cellStyle name="Обычный 10 2 2 3 2 2 2 3" xfId="30297"/>
    <cellStyle name="Обычный 10 2 2 3 2 2 2 3 2" xfId="30298"/>
    <cellStyle name="Обычный 10 2 2 3 2 2 2 3 3" xfId="30299"/>
    <cellStyle name="Обычный 10 2 2 3 2 2 2 3 4" xfId="30300"/>
    <cellStyle name="Обычный 10 2 2 3 2 2 2 3_МАРТ" xfId="30301"/>
    <cellStyle name="Обычный 10 2 2 3 2 2 2 4" xfId="30302"/>
    <cellStyle name="Обычный 10 2 2 3 2 2 2 4 2" xfId="30303"/>
    <cellStyle name="Обычный 10 2 2 3 2 2 2 4 3" xfId="30304"/>
    <cellStyle name="Обычный 10 2 2 3 2 2 2 4 4" xfId="30305"/>
    <cellStyle name="Обычный 10 2 2 3 2 2 2 4_МАРТ" xfId="30306"/>
    <cellStyle name="Обычный 10 2 2 3 2 2 2 5" xfId="30307"/>
    <cellStyle name="Обычный 10 2 2 3 2 2 2 6" xfId="30308"/>
    <cellStyle name="Обычный 10 2 2 3 2 2 2 7" xfId="30309"/>
    <cellStyle name="Обычный 10 2 2 3 2 2 2_МАРТ" xfId="30310"/>
    <cellStyle name="Обычный 10 2 2 3 2 2 3" xfId="30311"/>
    <cellStyle name="Обычный 10 2 2 3 2 2 3 2" xfId="30312"/>
    <cellStyle name="Обычный 10 2 2 3 2 2 3 2 2" xfId="30313"/>
    <cellStyle name="Обычный 10 2 2 3 2 2 3 2 3" xfId="30314"/>
    <cellStyle name="Обычный 10 2 2 3 2 2 3 2 4" xfId="30315"/>
    <cellStyle name="Обычный 10 2 2 3 2 2 3 2_МАРТ" xfId="30316"/>
    <cellStyle name="Обычный 10 2 2 3 2 2 3 3" xfId="30317"/>
    <cellStyle name="Обычный 10 2 2 3 2 2 3 3 2" xfId="30318"/>
    <cellStyle name="Обычный 10 2 2 3 2 2 3 3 3" xfId="30319"/>
    <cellStyle name="Обычный 10 2 2 3 2 2 3 3 4" xfId="30320"/>
    <cellStyle name="Обычный 10 2 2 3 2 2 3 3_МАРТ" xfId="30321"/>
    <cellStyle name="Обычный 10 2 2 3 2 2 3 4" xfId="30322"/>
    <cellStyle name="Обычный 10 2 2 3 2 2 3 5" xfId="30323"/>
    <cellStyle name="Обычный 10 2 2 3 2 2 3 6" xfId="30324"/>
    <cellStyle name="Обычный 10 2 2 3 2 2 3_МАРТ" xfId="30325"/>
    <cellStyle name="Обычный 10 2 2 3 2 2 4" xfId="30326"/>
    <cellStyle name="Обычный 10 2 2 3 2 2 4 2" xfId="30327"/>
    <cellStyle name="Обычный 10 2 2 3 2 2 4 3" xfId="30328"/>
    <cellStyle name="Обычный 10 2 2 3 2 2 4 4" xfId="30329"/>
    <cellStyle name="Обычный 10 2 2 3 2 2 4_МАРТ" xfId="30330"/>
    <cellStyle name="Обычный 10 2 2 3 2 2 5" xfId="30331"/>
    <cellStyle name="Обычный 10 2 2 3 2 2 5 2" xfId="30332"/>
    <cellStyle name="Обычный 10 2 2 3 2 2 5 3" xfId="30333"/>
    <cellStyle name="Обычный 10 2 2 3 2 2 5 4" xfId="30334"/>
    <cellStyle name="Обычный 10 2 2 3 2 2 5_МАРТ" xfId="30335"/>
    <cellStyle name="Обычный 10 2 2 3 2 2 6" xfId="30336"/>
    <cellStyle name="Обычный 10 2 2 3 2 2 7" xfId="30337"/>
    <cellStyle name="Обычный 10 2 2 3 2 2 8" xfId="30338"/>
    <cellStyle name="Обычный 10 2 2 3 2 2_МАРТ" xfId="30339"/>
    <cellStyle name="Обычный 10 2 2 3 2 3" xfId="30340"/>
    <cellStyle name="Обычный 10 2 2 3 2 3 2" xfId="30341"/>
    <cellStyle name="Обычный 10 2 2 3 2 3 2 2" xfId="30342"/>
    <cellStyle name="Обычный 10 2 2 3 2 3 2 2 2" xfId="30343"/>
    <cellStyle name="Обычный 10 2 2 3 2 3 2 2 3" xfId="30344"/>
    <cellStyle name="Обычный 10 2 2 3 2 3 2 2 4" xfId="30345"/>
    <cellStyle name="Обычный 10 2 2 3 2 3 2 2_МАРТ" xfId="30346"/>
    <cellStyle name="Обычный 10 2 2 3 2 3 2 3" xfId="30347"/>
    <cellStyle name="Обычный 10 2 2 3 2 3 2 3 2" xfId="30348"/>
    <cellStyle name="Обычный 10 2 2 3 2 3 2 3 3" xfId="30349"/>
    <cellStyle name="Обычный 10 2 2 3 2 3 2 3 4" xfId="30350"/>
    <cellStyle name="Обычный 10 2 2 3 2 3 2 3_МАРТ" xfId="30351"/>
    <cellStyle name="Обычный 10 2 2 3 2 3 2 4" xfId="30352"/>
    <cellStyle name="Обычный 10 2 2 3 2 3 2 5" xfId="30353"/>
    <cellStyle name="Обычный 10 2 2 3 2 3 2 6" xfId="30354"/>
    <cellStyle name="Обычный 10 2 2 3 2 3 2_МАРТ" xfId="30355"/>
    <cellStyle name="Обычный 10 2 2 3 2 3 3" xfId="30356"/>
    <cellStyle name="Обычный 10 2 2 3 2 3 3 2" xfId="30357"/>
    <cellStyle name="Обычный 10 2 2 3 2 3 3 3" xfId="30358"/>
    <cellStyle name="Обычный 10 2 2 3 2 3 3 4" xfId="30359"/>
    <cellStyle name="Обычный 10 2 2 3 2 3 3_МАРТ" xfId="30360"/>
    <cellStyle name="Обычный 10 2 2 3 2 3 4" xfId="30361"/>
    <cellStyle name="Обычный 10 2 2 3 2 3 4 2" xfId="30362"/>
    <cellStyle name="Обычный 10 2 2 3 2 3 4 3" xfId="30363"/>
    <cellStyle name="Обычный 10 2 2 3 2 3 4 4" xfId="30364"/>
    <cellStyle name="Обычный 10 2 2 3 2 3 4_МАРТ" xfId="30365"/>
    <cellStyle name="Обычный 10 2 2 3 2 3 5" xfId="30366"/>
    <cellStyle name="Обычный 10 2 2 3 2 3 6" xfId="30367"/>
    <cellStyle name="Обычный 10 2 2 3 2 3 7" xfId="30368"/>
    <cellStyle name="Обычный 10 2 2 3 2 3_МАРТ" xfId="30369"/>
    <cellStyle name="Обычный 10 2 2 3 2 4" xfId="30370"/>
    <cellStyle name="Обычный 10 2 2 3 2 4 2" xfId="30371"/>
    <cellStyle name="Обычный 10 2 2 3 2 4 2 2" xfId="30372"/>
    <cellStyle name="Обычный 10 2 2 3 2 4 2 3" xfId="30373"/>
    <cellStyle name="Обычный 10 2 2 3 2 4 2 4" xfId="30374"/>
    <cellStyle name="Обычный 10 2 2 3 2 4 2_МАРТ" xfId="30375"/>
    <cellStyle name="Обычный 10 2 2 3 2 4 3" xfId="30376"/>
    <cellStyle name="Обычный 10 2 2 3 2 4 3 2" xfId="30377"/>
    <cellStyle name="Обычный 10 2 2 3 2 4 3 3" xfId="30378"/>
    <cellStyle name="Обычный 10 2 2 3 2 4 3 4" xfId="30379"/>
    <cellStyle name="Обычный 10 2 2 3 2 4 3_МАРТ" xfId="30380"/>
    <cellStyle name="Обычный 10 2 2 3 2 4 4" xfId="30381"/>
    <cellStyle name="Обычный 10 2 2 3 2 4 5" xfId="30382"/>
    <cellStyle name="Обычный 10 2 2 3 2 4 6" xfId="30383"/>
    <cellStyle name="Обычный 10 2 2 3 2 4_МАРТ" xfId="30384"/>
    <cellStyle name="Обычный 10 2 2 3 2 5" xfId="30385"/>
    <cellStyle name="Обычный 10 2 2 3 2 5 2" xfId="30386"/>
    <cellStyle name="Обычный 10 2 2 3 2 5 3" xfId="30387"/>
    <cellStyle name="Обычный 10 2 2 3 2 5 4" xfId="30388"/>
    <cellStyle name="Обычный 10 2 2 3 2 5_МАРТ" xfId="30389"/>
    <cellStyle name="Обычный 10 2 2 3 2 6" xfId="30390"/>
    <cellStyle name="Обычный 10 2 2 3 2 6 2" xfId="30391"/>
    <cellStyle name="Обычный 10 2 2 3 2 6 3" xfId="30392"/>
    <cellStyle name="Обычный 10 2 2 3 2 6 4" xfId="30393"/>
    <cellStyle name="Обычный 10 2 2 3 2 6_МАРТ" xfId="30394"/>
    <cellStyle name="Обычный 10 2 2 3 2 7" xfId="30395"/>
    <cellStyle name="Обычный 10 2 2 3 2 7 2" xfId="30396"/>
    <cellStyle name="Обычный 10 2 2 3 2 8" xfId="30397"/>
    <cellStyle name="Обычный 10 2 2 3 2 9" xfId="30398"/>
    <cellStyle name="Обычный 10 2 2 3 2_МАРТ" xfId="30399"/>
    <cellStyle name="Обычный 10 2 2 3 3" xfId="30400"/>
    <cellStyle name="Обычный 10 2 2 3 3 2" xfId="30401"/>
    <cellStyle name="Обычный 10 2 2 3 3 2 2" xfId="30402"/>
    <cellStyle name="Обычный 10 2 2 3 3 2 2 2" xfId="30403"/>
    <cellStyle name="Обычный 10 2 2 3 3 2 2 2 2" xfId="30404"/>
    <cellStyle name="Обычный 10 2 2 3 3 2 2 2 3" xfId="30405"/>
    <cellStyle name="Обычный 10 2 2 3 3 2 2 2 4" xfId="30406"/>
    <cellStyle name="Обычный 10 2 2 3 3 2 2 2_МАРТ" xfId="30407"/>
    <cellStyle name="Обычный 10 2 2 3 3 2 2 3" xfId="30408"/>
    <cellStyle name="Обычный 10 2 2 3 3 2 2 3 2" xfId="30409"/>
    <cellStyle name="Обычный 10 2 2 3 3 2 2 3 3" xfId="30410"/>
    <cellStyle name="Обычный 10 2 2 3 3 2 2 3 4" xfId="30411"/>
    <cellStyle name="Обычный 10 2 2 3 3 2 2 3_МАРТ" xfId="30412"/>
    <cellStyle name="Обычный 10 2 2 3 3 2 2 4" xfId="30413"/>
    <cellStyle name="Обычный 10 2 2 3 3 2 2 5" xfId="30414"/>
    <cellStyle name="Обычный 10 2 2 3 3 2 2 6" xfId="30415"/>
    <cellStyle name="Обычный 10 2 2 3 3 2 2_МАРТ" xfId="30416"/>
    <cellStyle name="Обычный 10 2 2 3 3 2 3" xfId="30417"/>
    <cellStyle name="Обычный 10 2 2 3 3 2 3 2" xfId="30418"/>
    <cellStyle name="Обычный 10 2 2 3 3 2 3 3" xfId="30419"/>
    <cellStyle name="Обычный 10 2 2 3 3 2 3 4" xfId="30420"/>
    <cellStyle name="Обычный 10 2 2 3 3 2 3_МАРТ" xfId="30421"/>
    <cellStyle name="Обычный 10 2 2 3 3 2 4" xfId="30422"/>
    <cellStyle name="Обычный 10 2 2 3 3 2 4 2" xfId="30423"/>
    <cellStyle name="Обычный 10 2 2 3 3 2 4 3" xfId="30424"/>
    <cellStyle name="Обычный 10 2 2 3 3 2 4 4" xfId="30425"/>
    <cellStyle name="Обычный 10 2 2 3 3 2 4_МАРТ" xfId="30426"/>
    <cellStyle name="Обычный 10 2 2 3 3 2 5" xfId="30427"/>
    <cellStyle name="Обычный 10 2 2 3 3 2 6" xfId="30428"/>
    <cellStyle name="Обычный 10 2 2 3 3 2 7" xfId="30429"/>
    <cellStyle name="Обычный 10 2 2 3 3 2_МАРТ" xfId="30430"/>
    <cellStyle name="Обычный 10 2 2 3 3 3" xfId="30431"/>
    <cellStyle name="Обычный 10 2 2 3 3 3 2" xfId="30432"/>
    <cellStyle name="Обычный 10 2 2 3 3 3 2 2" xfId="30433"/>
    <cellStyle name="Обычный 10 2 2 3 3 3 2 3" xfId="30434"/>
    <cellStyle name="Обычный 10 2 2 3 3 3 2 4" xfId="30435"/>
    <cellStyle name="Обычный 10 2 2 3 3 3 2_МАРТ" xfId="30436"/>
    <cellStyle name="Обычный 10 2 2 3 3 3 3" xfId="30437"/>
    <cellStyle name="Обычный 10 2 2 3 3 3 3 2" xfId="30438"/>
    <cellStyle name="Обычный 10 2 2 3 3 3 3 3" xfId="30439"/>
    <cellStyle name="Обычный 10 2 2 3 3 3 3 4" xfId="30440"/>
    <cellStyle name="Обычный 10 2 2 3 3 3 3_МАРТ" xfId="30441"/>
    <cellStyle name="Обычный 10 2 2 3 3 3 4" xfId="30442"/>
    <cellStyle name="Обычный 10 2 2 3 3 3 5" xfId="30443"/>
    <cellStyle name="Обычный 10 2 2 3 3 3 6" xfId="30444"/>
    <cellStyle name="Обычный 10 2 2 3 3 3_МАРТ" xfId="30445"/>
    <cellStyle name="Обычный 10 2 2 3 3 4" xfId="30446"/>
    <cellStyle name="Обычный 10 2 2 3 3 4 2" xfId="30447"/>
    <cellStyle name="Обычный 10 2 2 3 3 4 3" xfId="30448"/>
    <cellStyle name="Обычный 10 2 2 3 3 4 4" xfId="30449"/>
    <cellStyle name="Обычный 10 2 2 3 3 4_МАРТ" xfId="30450"/>
    <cellStyle name="Обычный 10 2 2 3 3 5" xfId="30451"/>
    <cellStyle name="Обычный 10 2 2 3 3 5 2" xfId="30452"/>
    <cellStyle name="Обычный 10 2 2 3 3 5 3" xfId="30453"/>
    <cellStyle name="Обычный 10 2 2 3 3 5 4" xfId="30454"/>
    <cellStyle name="Обычный 10 2 2 3 3 5_МАРТ" xfId="30455"/>
    <cellStyle name="Обычный 10 2 2 3 3 6" xfId="30456"/>
    <cellStyle name="Обычный 10 2 2 3 3 7" xfId="30457"/>
    <cellStyle name="Обычный 10 2 2 3 3 8" xfId="30458"/>
    <cellStyle name="Обычный 10 2 2 3 3_МАРТ" xfId="30459"/>
    <cellStyle name="Обычный 10 2 2 3 4" xfId="30460"/>
    <cellStyle name="Обычный 10 2 2 3 4 2" xfId="30461"/>
    <cellStyle name="Обычный 10 2 2 3 4 2 2" xfId="30462"/>
    <cellStyle name="Обычный 10 2 2 3 4 2 2 2" xfId="30463"/>
    <cellStyle name="Обычный 10 2 2 3 4 2 2 3" xfId="30464"/>
    <cellStyle name="Обычный 10 2 2 3 4 2 2 4" xfId="30465"/>
    <cellStyle name="Обычный 10 2 2 3 4 2 2_МАРТ" xfId="30466"/>
    <cellStyle name="Обычный 10 2 2 3 4 2 3" xfId="30467"/>
    <cellStyle name="Обычный 10 2 2 3 4 2 3 2" xfId="30468"/>
    <cellStyle name="Обычный 10 2 2 3 4 2 3 3" xfId="30469"/>
    <cellStyle name="Обычный 10 2 2 3 4 2 3 4" xfId="30470"/>
    <cellStyle name="Обычный 10 2 2 3 4 2 3_МАРТ" xfId="30471"/>
    <cellStyle name="Обычный 10 2 2 3 4 2 4" xfId="30472"/>
    <cellStyle name="Обычный 10 2 2 3 4 2 5" xfId="30473"/>
    <cellStyle name="Обычный 10 2 2 3 4 2 6" xfId="30474"/>
    <cellStyle name="Обычный 10 2 2 3 4 2_МАРТ" xfId="30475"/>
    <cellStyle name="Обычный 10 2 2 3 4 3" xfId="30476"/>
    <cellStyle name="Обычный 10 2 2 3 4 3 2" xfId="30477"/>
    <cellStyle name="Обычный 10 2 2 3 4 3 3" xfId="30478"/>
    <cellStyle name="Обычный 10 2 2 3 4 3 4" xfId="30479"/>
    <cellStyle name="Обычный 10 2 2 3 4 3_МАРТ" xfId="30480"/>
    <cellStyle name="Обычный 10 2 2 3 4 4" xfId="30481"/>
    <cellStyle name="Обычный 10 2 2 3 4 4 2" xfId="30482"/>
    <cellStyle name="Обычный 10 2 2 3 4 4 3" xfId="30483"/>
    <cellStyle name="Обычный 10 2 2 3 4 4 4" xfId="30484"/>
    <cellStyle name="Обычный 10 2 2 3 4 4_МАРТ" xfId="30485"/>
    <cellStyle name="Обычный 10 2 2 3 4 5" xfId="30486"/>
    <cellStyle name="Обычный 10 2 2 3 4 6" xfId="30487"/>
    <cellStyle name="Обычный 10 2 2 3 4 7" xfId="30488"/>
    <cellStyle name="Обычный 10 2 2 3 4_МАРТ" xfId="30489"/>
    <cellStyle name="Обычный 10 2 2 3 5" xfId="30490"/>
    <cellStyle name="Обычный 10 2 2 3 5 2" xfId="30491"/>
    <cellStyle name="Обычный 10 2 2 3 5 2 2" xfId="30492"/>
    <cellStyle name="Обычный 10 2 2 3 5 2 3" xfId="30493"/>
    <cellStyle name="Обычный 10 2 2 3 5 2 4" xfId="30494"/>
    <cellStyle name="Обычный 10 2 2 3 5 2_МАРТ" xfId="30495"/>
    <cellStyle name="Обычный 10 2 2 3 5 3" xfId="30496"/>
    <cellStyle name="Обычный 10 2 2 3 5 3 2" xfId="30497"/>
    <cellStyle name="Обычный 10 2 2 3 5 3 3" xfId="30498"/>
    <cellStyle name="Обычный 10 2 2 3 5 3 4" xfId="30499"/>
    <cellStyle name="Обычный 10 2 2 3 5 3_МАРТ" xfId="30500"/>
    <cellStyle name="Обычный 10 2 2 3 5 4" xfId="30501"/>
    <cellStyle name="Обычный 10 2 2 3 5 5" xfId="30502"/>
    <cellStyle name="Обычный 10 2 2 3 5 6" xfId="30503"/>
    <cellStyle name="Обычный 10 2 2 3 5_МАРТ" xfId="30504"/>
    <cellStyle name="Обычный 10 2 2 3 6" xfId="30505"/>
    <cellStyle name="Обычный 10 2 2 3 6 2" xfId="30506"/>
    <cellStyle name="Обычный 10 2 2 3 6 3" xfId="30507"/>
    <cellStyle name="Обычный 10 2 2 3 6 4" xfId="30508"/>
    <cellStyle name="Обычный 10 2 2 3 6_МАРТ" xfId="30509"/>
    <cellStyle name="Обычный 10 2 2 3 7" xfId="30510"/>
    <cellStyle name="Обычный 10 2 2 3 7 2" xfId="30511"/>
    <cellStyle name="Обычный 10 2 2 3 7 3" xfId="30512"/>
    <cellStyle name="Обычный 10 2 2 3 7 4" xfId="30513"/>
    <cellStyle name="Обычный 10 2 2 3 7_МАРТ" xfId="30514"/>
    <cellStyle name="Обычный 10 2 2 3 8" xfId="30515"/>
    <cellStyle name="Обычный 10 2 2 3 8 2" xfId="30516"/>
    <cellStyle name="Обычный 10 2 2 3 9" xfId="30517"/>
    <cellStyle name="Обычный 10 2 2 3_МАРТ" xfId="30518"/>
    <cellStyle name="Обычный 10 2 2 4" xfId="30519"/>
    <cellStyle name="Обычный 10 2 2 5" xfId="30520"/>
    <cellStyle name="Обычный 10 2 2 5 10" xfId="30521"/>
    <cellStyle name="Обычный 10 2 2 5 2" xfId="30522"/>
    <cellStyle name="Обычный 10 2 2 5 2 2" xfId="30523"/>
    <cellStyle name="Обычный 10 2 2 5 2 2 2" xfId="30524"/>
    <cellStyle name="Обычный 10 2 2 5 2 2 2 2" xfId="30525"/>
    <cellStyle name="Обычный 10 2 2 5 2 2 2 2 2" xfId="30526"/>
    <cellStyle name="Обычный 10 2 2 5 2 2 2 2 3" xfId="30527"/>
    <cellStyle name="Обычный 10 2 2 5 2 2 2 2 4" xfId="30528"/>
    <cellStyle name="Обычный 10 2 2 5 2 2 2 2_МАРТ" xfId="30529"/>
    <cellStyle name="Обычный 10 2 2 5 2 2 2 3" xfId="30530"/>
    <cellStyle name="Обычный 10 2 2 5 2 2 2 3 2" xfId="30531"/>
    <cellStyle name="Обычный 10 2 2 5 2 2 2 3 3" xfId="30532"/>
    <cellStyle name="Обычный 10 2 2 5 2 2 2 3 4" xfId="30533"/>
    <cellStyle name="Обычный 10 2 2 5 2 2 2 3_МАРТ" xfId="30534"/>
    <cellStyle name="Обычный 10 2 2 5 2 2 2 4" xfId="30535"/>
    <cellStyle name="Обычный 10 2 2 5 2 2 2 5" xfId="30536"/>
    <cellStyle name="Обычный 10 2 2 5 2 2 2 6" xfId="30537"/>
    <cellStyle name="Обычный 10 2 2 5 2 2 2_МАРТ" xfId="30538"/>
    <cellStyle name="Обычный 10 2 2 5 2 2 3" xfId="30539"/>
    <cellStyle name="Обычный 10 2 2 5 2 2 3 2" xfId="30540"/>
    <cellStyle name="Обычный 10 2 2 5 2 2 3 3" xfId="30541"/>
    <cellStyle name="Обычный 10 2 2 5 2 2 3 4" xfId="30542"/>
    <cellStyle name="Обычный 10 2 2 5 2 2 3_МАРТ" xfId="30543"/>
    <cellStyle name="Обычный 10 2 2 5 2 2 4" xfId="30544"/>
    <cellStyle name="Обычный 10 2 2 5 2 2 4 2" xfId="30545"/>
    <cellStyle name="Обычный 10 2 2 5 2 2 4 3" xfId="30546"/>
    <cellStyle name="Обычный 10 2 2 5 2 2 4 4" xfId="30547"/>
    <cellStyle name="Обычный 10 2 2 5 2 2 4_МАРТ" xfId="30548"/>
    <cellStyle name="Обычный 10 2 2 5 2 2 5" xfId="30549"/>
    <cellStyle name="Обычный 10 2 2 5 2 2 6" xfId="30550"/>
    <cellStyle name="Обычный 10 2 2 5 2 2 7" xfId="30551"/>
    <cellStyle name="Обычный 10 2 2 5 2 2_МАРТ" xfId="30552"/>
    <cellStyle name="Обычный 10 2 2 5 2 3" xfId="30553"/>
    <cellStyle name="Обычный 10 2 2 5 2 3 2" xfId="30554"/>
    <cellStyle name="Обычный 10 2 2 5 2 3 2 2" xfId="30555"/>
    <cellStyle name="Обычный 10 2 2 5 2 3 2 3" xfId="30556"/>
    <cellStyle name="Обычный 10 2 2 5 2 3 2 4" xfId="30557"/>
    <cellStyle name="Обычный 10 2 2 5 2 3 2_МАРТ" xfId="30558"/>
    <cellStyle name="Обычный 10 2 2 5 2 3 3" xfId="30559"/>
    <cellStyle name="Обычный 10 2 2 5 2 3 3 2" xfId="30560"/>
    <cellStyle name="Обычный 10 2 2 5 2 3 3 3" xfId="30561"/>
    <cellStyle name="Обычный 10 2 2 5 2 3 3 4" xfId="30562"/>
    <cellStyle name="Обычный 10 2 2 5 2 3 3_МАРТ" xfId="30563"/>
    <cellStyle name="Обычный 10 2 2 5 2 3 4" xfId="30564"/>
    <cellStyle name="Обычный 10 2 2 5 2 3 5" xfId="30565"/>
    <cellStyle name="Обычный 10 2 2 5 2 3 6" xfId="30566"/>
    <cellStyle name="Обычный 10 2 2 5 2 3_МАРТ" xfId="30567"/>
    <cellStyle name="Обычный 10 2 2 5 2 4" xfId="30568"/>
    <cellStyle name="Обычный 10 2 2 5 2 4 2" xfId="30569"/>
    <cellStyle name="Обычный 10 2 2 5 2 4 3" xfId="30570"/>
    <cellStyle name="Обычный 10 2 2 5 2 4 4" xfId="30571"/>
    <cellStyle name="Обычный 10 2 2 5 2 4_МАРТ" xfId="30572"/>
    <cellStyle name="Обычный 10 2 2 5 2 5" xfId="30573"/>
    <cellStyle name="Обычный 10 2 2 5 2 5 2" xfId="30574"/>
    <cellStyle name="Обычный 10 2 2 5 2 5 3" xfId="30575"/>
    <cellStyle name="Обычный 10 2 2 5 2 5 4" xfId="30576"/>
    <cellStyle name="Обычный 10 2 2 5 2 5_МАРТ" xfId="30577"/>
    <cellStyle name="Обычный 10 2 2 5 2 6" xfId="30578"/>
    <cellStyle name="Обычный 10 2 2 5 2 7" xfId="30579"/>
    <cellStyle name="Обычный 10 2 2 5 2 8" xfId="30580"/>
    <cellStyle name="Обычный 10 2 2 5 2_МАРТ" xfId="30581"/>
    <cellStyle name="Обычный 10 2 2 5 3" xfId="30582"/>
    <cellStyle name="Обычный 10 2 2 5 3 2" xfId="30583"/>
    <cellStyle name="Обычный 10 2 2 5 3 2 2" xfId="30584"/>
    <cellStyle name="Обычный 10 2 2 5 3 2 2 2" xfId="30585"/>
    <cellStyle name="Обычный 10 2 2 5 3 2 2 3" xfId="30586"/>
    <cellStyle name="Обычный 10 2 2 5 3 2 2 4" xfId="30587"/>
    <cellStyle name="Обычный 10 2 2 5 3 2 2_МАРТ" xfId="30588"/>
    <cellStyle name="Обычный 10 2 2 5 3 2 3" xfId="30589"/>
    <cellStyle name="Обычный 10 2 2 5 3 2 3 2" xfId="30590"/>
    <cellStyle name="Обычный 10 2 2 5 3 2 3 3" xfId="30591"/>
    <cellStyle name="Обычный 10 2 2 5 3 2 3 4" xfId="30592"/>
    <cellStyle name="Обычный 10 2 2 5 3 2 3_МАРТ" xfId="30593"/>
    <cellStyle name="Обычный 10 2 2 5 3 2 4" xfId="30594"/>
    <cellStyle name="Обычный 10 2 2 5 3 2 5" xfId="30595"/>
    <cellStyle name="Обычный 10 2 2 5 3 2 6" xfId="30596"/>
    <cellStyle name="Обычный 10 2 2 5 3 2_МАРТ" xfId="30597"/>
    <cellStyle name="Обычный 10 2 2 5 3 3" xfId="30598"/>
    <cellStyle name="Обычный 10 2 2 5 3 3 2" xfId="30599"/>
    <cellStyle name="Обычный 10 2 2 5 3 3 3" xfId="30600"/>
    <cellStyle name="Обычный 10 2 2 5 3 3 4" xfId="30601"/>
    <cellStyle name="Обычный 10 2 2 5 3 3_МАРТ" xfId="30602"/>
    <cellStyle name="Обычный 10 2 2 5 3 4" xfId="30603"/>
    <cellStyle name="Обычный 10 2 2 5 3 4 2" xfId="30604"/>
    <cellStyle name="Обычный 10 2 2 5 3 4 3" xfId="30605"/>
    <cellStyle name="Обычный 10 2 2 5 3 4 4" xfId="30606"/>
    <cellStyle name="Обычный 10 2 2 5 3 4_МАРТ" xfId="30607"/>
    <cellStyle name="Обычный 10 2 2 5 3 5" xfId="30608"/>
    <cellStyle name="Обычный 10 2 2 5 3 6" xfId="30609"/>
    <cellStyle name="Обычный 10 2 2 5 3 7" xfId="30610"/>
    <cellStyle name="Обычный 10 2 2 5 3_МАРТ" xfId="30611"/>
    <cellStyle name="Обычный 10 2 2 5 4" xfId="30612"/>
    <cellStyle name="Обычный 10 2 2 5 4 2" xfId="30613"/>
    <cellStyle name="Обычный 10 2 2 5 4 2 2" xfId="30614"/>
    <cellStyle name="Обычный 10 2 2 5 4 2 3" xfId="30615"/>
    <cellStyle name="Обычный 10 2 2 5 4 2 4" xfId="30616"/>
    <cellStyle name="Обычный 10 2 2 5 4 2_МАРТ" xfId="30617"/>
    <cellStyle name="Обычный 10 2 2 5 4 3" xfId="30618"/>
    <cellStyle name="Обычный 10 2 2 5 4 3 2" xfId="30619"/>
    <cellStyle name="Обычный 10 2 2 5 4 3 3" xfId="30620"/>
    <cellStyle name="Обычный 10 2 2 5 4 3 4" xfId="30621"/>
    <cellStyle name="Обычный 10 2 2 5 4 3_МАРТ" xfId="30622"/>
    <cellStyle name="Обычный 10 2 2 5 4 4" xfId="30623"/>
    <cellStyle name="Обычный 10 2 2 5 4 5" xfId="30624"/>
    <cellStyle name="Обычный 10 2 2 5 4 6" xfId="30625"/>
    <cellStyle name="Обычный 10 2 2 5 4_МАРТ" xfId="30626"/>
    <cellStyle name="Обычный 10 2 2 5 5" xfId="30627"/>
    <cellStyle name="Обычный 10 2 2 5 5 2" xfId="30628"/>
    <cellStyle name="Обычный 10 2 2 5 5 3" xfId="30629"/>
    <cellStyle name="Обычный 10 2 2 5 5 4" xfId="30630"/>
    <cellStyle name="Обычный 10 2 2 5 5_МАРТ" xfId="30631"/>
    <cellStyle name="Обычный 10 2 2 5 6" xfId="30632"/>
    <cellStyle name="Обычный 10 2 2 5 6 2" xfId="30633"/>
    <cellStyle name="Обычный 10 2 2 5 6 3" xfId="30634"/>
    <cellStyle name="Обычный 10 2 2 5 6 4" xfId="30635"/>
    <cellStyle name="Обычный 10 2 2 5 6_МАРТ" xfId="30636"/>
    <cellStyle name="Обычный 10 2 2 5 7" xfId="30637"/>
    <cellStyle name="Обычный 10 2 2 5 7 2" xfId="30638"/>
    <cellStyle name="Обычный 10 2 2 5 8" xfId="30639"/>
    <cellStyle name="Обычный 10 2 2 5 9" xfId="30640"/>
    <cellStyle name="Обычный 10 2 2 5_МАРТ" xfId="30641"/>
    <cellStyle name="Обычный 10 2 2 6" xfId="30642"/>
    <cellStyle name="Обычный 10 2 2 6 2" xfId="30643"/>
    <cellStyle name="Обычный 10 2 2 6 2 2" xfId="30644"/>
    <cellStyle name="Обычный 10 2 2 6 2 2 2" xfId="30645"/>
    <cellStyle name="Обычный 10 2 2 6 2 2 2 2" xfId="30646"/>
    <cellStyle name="Обычный 10 2 2 6 2 2 2 3" xfId="30647"/>
    <cellStyle name="Обычный 10 2 2 6 2 2 2 4" xfId="30648"/>
    <cellStyle name="Обычный 10 2 2 6 2 2 2_МАРТ" xfId="30649"/>
    <cellStyle name="Обычный 10 2 2 6 2 2 3" xfId="30650"/>
    <cellStyle name="Обычный 10 2 2 6 2 2 3 2" xfId="30651"/>
    <cellStyle name="Обычный 10 2 2 6 2 2 3 3" xfId="30652"/>
    <cellStyle name="Обычный 10 2 2 6 2 2 3 4" xfId="30653"/>
    <cellStyle name="Обычный 10 2 2 6 2 2 3_МАРТ" xfId="30654"/>
    <cellStyle name="Обычный 10 2 2 6 2 2 4" xfId="30655"/>
    <cellStyle name="Обычный 10 2 2 6 2 2 5" xfId="30656"/>
    <cellStyle name="Обычный 10 2 2 6 2 2 6" xfId="30657"/>
    <cellStyle name="Обычный 10 2 2 6 2 2_МАРТ" xfId="30658"/>
    <cellStyle name="Обычный 10 2 2 6 2 3" xfId="30659"/>
    <cellStyle name="Обычный 10 2 2 6 2 3 2" xfId="30660"/>
    <cellStyle name="Обычный 10 2 2 6 2 3 3" xfId="30661"/>
    <cellStyle name="Обычный 10 2 2 6 2 3 4" xfId="30662"/>
    <cellStyle name="Обычный 10 2 2 6 2 3_МАРТ" xfId="30663"/>
    <cellStyle name="Обычный 10 2 2 6 2 4" xfId="30664"/>
    <cellStyle name="Обычный 10 2 2 6 2 4 2" xfId="30665"/>
    <cellStyle name="Обычный 10 2 2 6 2 4 3" xfId="30666"/>
    <cellStyle name="Обычный 10 2 2 6 2 4 4" xfId="30667"/>
    <cellStyle name="Обычный 10 2 2 6 2 4_МАРТ" xfId="30668"/>
    <cellStyle name="Обычный 10 2 2 6 2 5" xfId="30669"/>
    <cellStyle name="Обычный 10 2 2 6 2 6" xfId="30670"/>
    <cellStyle name="Обычный 10 2 2 6 2 7" xfId="30671"/>
    <cellStyle name="Обычный 10 2 2 6 2_МАРТ" xfId="30672"/>
    <cellStyle name="Обычный 10 2 2 6 3" xfId="30673"/>
    <cellStyle name="Обычный 10 2 2 6 3 2" xfId="30674"/>
    <cellStyle name="Обычный 10 2 2 6 3 2 2" xfId="30675"/>
    <cellStyle name="Обычный 10 2 2 6 3 2 3" xfId="30676"/>
    <cellStyle name="Обычный 10 2 2 6 3 2 4" xfId="30677"/>
    <cellStyle name="Обычный 10 2 2 6 3 2_МАРТ" xfId="30678"/>
    <cellStyle name="Обычный 10 2 2 6 3 3" xfId="30679"/>
    <cellStyle name="Обычный 10 2 2 6 3 3 2" xfId="30680"/>
    <cellStyle name="Обычный 10 2 2 6 3 3 3" xfId="30681"/>
    <cellStyle name="Обычный 10 2 2 6 3 3 4" xfId="30682"/>
    <cellStyle name="Обычный 10 2 2 6 3 3_МАРТ" xfId="30683"/>
    <cellStyle name="Обычный 10 2 2 6 3 4" xfId="30684"/>
    <cellStyle name="Обычный 10 2 2 6 3 5" xfId="30685"/>
    <cellStyle name="Обычный 10 2 2 6 3 6" xfId="30686"/>
    <cellStyle name="Обычный 10 2 2 6 3_МАРТ" xfId="30687"/>
    <cellStyle name="Обычный 10 2 2 6 4" xfId="30688"/>
    <cellStyle name="Обычный 10 2 2 6 4 2" xfId="30689"/>
    <cellStyle name="Обычный 10 2 2 6 4 3" xfId="30690"/>
    <cellStyle name="Обычный 10 2 2 6 4 4" xfId="30691"/>
    <cellStyle name="Обычный 10 2 2 6 4_МАРТ" xfId="30692"/>
    <cellStyle name="Обычный 10 2 2 6 5" xfId="30693"/>
    <cellStyle name="Обычный 10 2 2 6 5 2" xfId="30694"/>
    <cellStyle name="Обычный 10 2 2 6 5 3" xfId="30695"/>
    <cellStyle name="Обычный 10 2 2 6 5 4" xfId="30696"/>
    <cellStyle name="Обычный 10 2 2 6 5_МАРТ" xfId="30697"/>
    <cellStyle name="Обычный 10 2 2 6 6" xfId="30698"/>
    <cellStyle name="Обычный 10 2 2 6 7" xfId="30699"/>
    <cellStyle name="Обычный 10 2 2 6 8" xfId="30700"/>
    <cellStyle name="Обычный 10 2 2 6_МАРТ" xfId="30701"/>
    <cellStyle name="Обычный 10 2 2 7" xfId="30702"/>
    <cellStyle name="Обычный 10 2 2 7 2" xfId="30703"/>
    <cellStyle name="Обычный 10 2 2 7 2 2" xfId="30704"/>
    <cellStyle name="Обычный 10 2 2 7 2 2 2" xfId="30705"/>
    <cellStyle name="Обычный 10 2 2 7 2 2 3" xfId="30706"/>
    <cellStyle name="Обычный 10 2 2 7 2 2 4" xfId="30707"/>
    <cellStyle name="Обычный 10 2 2 7 2 2_МАРТ" xfId="30708"/>
    <cellStyle name="Обычный 10 2 2 7 2 3" xfId="30709"/>
    <cellStyle name="Обычный 10 2 2 7 2 3 2" xfId="30710"/>
    <cellStyle name="Обычный 10 2 2 7 2 3 3" xfId="30711"/>
    <cellStyle name="Обычный 10 2 2 7 2 3 4" xfId="30712"/>
    <cellStyle name="Обычный 10 2 2 7 2 3_МАРТ" xfId="30713"/>
    <cellStyle name="Обычный 10 2 2 7 2 4" xfId="30714"/>
    <cellStyle name="Обычный 10 2 2 7 2 5" xfId="30715"/>
    <cellStyle name="Обычный 10 2 2 7 2 6" xfId="30716"/>
    <cellStyle name="Обычный 10 2 2 7 2_МАРТ" xfId="30717"/>
    <cellStyle name="Обычный 10 2 2 7 3" xfId="30718"/>
    <cellStyle name="Обычный 10 2 2 7 3 2" xfId="30719"/>
    <cellStyle name="Обычный 10 2 2 7 3 3" xfId="30720"/>
    <cellStyle name="Обычный 10 2 2 7 3 4" xfId="30721"/>
    <cellStyle name="Обычный 10 2 2 7 3_МАРТ" xfId="30722"/>
    <cellStyle name="Обычный 10 2 2 7 4" xfId="30723"/>
    <cellStyle name="Обычный 10 2 2 7 4 2" xfId="30724"/>
    <cellStyle name="Обычный 10 2 2 7 4 3" xfId="30725"/>
    <cellStyle name="Обычный 10 2 2 7 4 4" xfId="30726"/>
    <cellStyle name="Обычный 10 2 2 7 4_МАРТ" xfId="30727"/>
    <cellStyle name="Обычный 10 2 2 7 5" xfId="30728"/>
    <cellStyle name="Обычный 10 2 2 7 6" xfId="30729"/>
    <cellStyle name="Обычный 10 2 2 7 7" xfId="30730"/>
    <cellStyle name="Обычный 10 2 2 7_МАРТ" xfId="30731"/>
    <cellStyle name="Обычный 10 2 2 8" xfId="30732"/>
    <cellStyle name="Обычный 10 2 2 8 2" xfId="30733"/>
    <cellStyle name="Обычный 10 2 2 8 2 2" xfId="30734"/>
    <cellStyle name="Обычный 10 2 2 8 2 3" xfId="30735"/>
    <cellStyle name="Обычный 10 2 2 8 2 4" xfId="30736"/>
    <cellStyle name="Обычный 10 2 2 8 2_МАРТ" xfId="30737"/>
    <cellStyle name="Обычный 10 2 2 8 3" xfId="30738"/>
    <cellStyle name="Обычный 10 2 2 8 3 2" xfId="30739"/>
    <cellStyle name="Обычный 10 2 2 8 3 3" xfId="30740"/>
    <cellStyle name="Обычный 10 2 2 8 3 4" xfId="30741"/>
    <cellStyle name="Обычный 10 2 2 8 3_МАРТ" xfId="30742"/>
    <cellStyle name="Обычный 10 2 2 8 4" xfId="30743"/>
    <cellStyle name="Обычный 10 2 2 8 5" xfId="30744"/>
    <cellStyle name="Обычный 10 2 2 8 6" xfId="30745"/>
    <cellStyle name="Обычный 10 2 2 8_МАРТ" xfId="30746"/>
    <cellStyle name="Обычный 10 2 2 9" xfId="30747"/>
    <cellStyle name="Обычный 10 2 2 9 2" xfId="30748"/>
    <cellStyle name="Обычный 10 2 2 9 3" xfId="30749"/>
    <cellStyle name="Обычный 10 2 2 9 4" xfId="30750"/>
    <cellStyle name="Обычный 10 2 2 9_МАРТ" xfId="30751"/>
    <cellStyle name="Обычный 10 2 2_Книга5" xfId="30752"/>
    <cellStyle name="Обычный 10 2 3" xfId="30753"/>
    <cellStyle name="Обычный 10 2 3 2" xfId="30754"/>
    <cellStyle name="Обычный 10 2 3 2 2" xfId="30755"/>
    <cellStyle name="Обычный 10 2 3 2 2 2" xfId="30756"/>
    <cellStyle name="Обычный 10 2 3 2 3" xfId="30757"/>
    <cellStyle name="Обычный 10 2 4" xfId="30758"/>
    <cellStyle name="Обычный 10 2 4 10" xfId="30759"/>
    <cellStyle name="Обычный 10 2 4 11" xfId="30760"/>
    <cellStyle name="Обычный 10 2 4 2" xfId="30761"/>
    <cellStyle name="Обычный 10 2 4 2 10" xfId="30762"/>
    <cellStyle name="Обычный 10 2 4 2 2" xfId="30763"/>
    <cellStyle name="Обычный 10 2 4 2 2 2" xfId="30764"/>
    <cellStyle name="Обычный 10 2 4 2 2 2 2" xfId="30765"/>
    <cellStyle name="Обычный 10 2 4 2 2 2 2 2" xfId="30766"/>
    <cellStyle name="Обычный 10 2 4 2 2 2 2 2 2" xfId="30767"/>
    <cellStyle name="Обычный 10 2 4 2 2 2 2 2 3" xfId="30768"/>
    <cellStyle name="Обычный 10 2 4 2 2 2 2 2 4" xfId="30769"/>
    <cellStyle name="Обычный 10 2 4 2 2 2 2 2_МАРТ" xfId="30770"/>
    <cellStyle name="Обычный 10 2 4 2 2 2 2 3" xfId="30771"/>
    <cellStyle name="Обычный 10 2 4 2 2 2 2 3 2" xfId="30772"/>
    <cellStyle name="Обычный 10 2 4 2 2 2 2 3 3" xfId="30773"/>
    <cellStyle name="Обычный 10 2 4 2 2 2 2 3 4" xfId="30774"/>
    <cellStyle name="Обычный 10 2 4 2 2 2 2 3_МАРТ" xfId="30775"/>
    <cellStyle name="Обычный 10 2 4 2 2 2 2 4" xfId="30776"/>
    <cellStyle name="Обычный 10 2 4 2 2 2 2 5" xfId="30777"/>
    <cellStyle name="Обычный 10 2 4 2 2 2 2 6" xfId="30778"/>
    <cellStyle name="Обычный 10 2 4 2 2 2 2_МАРТ" xfId="30779"/>
    <cellStyle name="Обычный 10 2 4 2 2 2 3" xfId="30780"/>
    <cellStyle name="Обычный 10 2 4 2 2 2 3 2" xfId="30781"/>
    <cellStyle name="Обычный 10 2 4 2 2 2 3 3" xfId="30782"/>
    <cellStyle name="Обычный 10 2 4 2 2 2 3 4" xfId="30783"/>
    <cellStyle name="Обычный 10 2 4 2 2 2 3_МАРТ" xfId="30784"/>
    <cellStyle name="Обычный 10 2 4 2 2 2 4" xfId="30785"/>
    <cellStyle name="Обычный 10 2 4 2 2 2 4 2" xfId="30786"/>
    <cellStyle name="Обычный 10 2 4 2 2 2 4 3" xfId="30787"/>
    <cellStyle name="Обычный 10 2 4 2 2 2 4 4" xfId="30788"/>
    <cellStyle name="Обычный 10 2 4 2 2 2 4_МАРТ" xfId="30789"/>
    <cellStyle name="Обычный 10 2 4 2 2 2 5" xfId="30790"/>
    <cellStyle name="Обычный 10 2 4 2 2 2 6" xfId="30791"/>
    <cellStyle name="Обычный 10 2 4 2 2 2 7" xfId="30792"/>
    <cellStyle name="Обычный 10 2 4 2 2 2_МАРТ" xfId="30793"/>
    <cellStyle name="Обычный 10 2 4 2 2 3" xfId="30794"/>
    <cellStyle name="Обычный 10 2 4 2 2 3 2" xfId="30795"/>
    <cellStyle name="Обычный 10 2 4 2 2 3 2 2" xfId="30796"/>
    <cellStyle name="Обычный 10 2 4 2 2 3 2 3" xfId="30797"/>
    <cellStyle name="Обычный 10 2 4 2 2 3 2 4" xfId="30798"/>
    <cellStyle name="Обычный 10 2 4 2 2 3 2_МАРТ" xfId="30799"/>
    <cellStyle name="Обычный 10 2 4 2 2 3 3" xfId="30800"/>
    <cellStyle name="Обычный 10 2 4 2 2 3 3 2" xfId="30801"/>
    <cellStyle name="Обычный 10 2 4 2 2 3 3 3" xfId="30802"/>
    <cellStyle name="Обычный 10 2 4 2 2 3 3 4" xfId="30803"/>
    <cellStyle name="Обычный 10 2 4 2 2 3 3_МАРТ" xfId="30804"/>
    <cellStyle name="Обычный 10 2 4 2 2 3 4" xfId="30805"/>
    <cellStyle name="Обычный 10 2 4 2 2 3 5" xfId="30806"/>
    <cellStyle name="Обычный 10 2 4 2 2 3 6" xfId="30807"/>
    <cellStyle name="Обычный 10 2 4 2 2 3_МАРТ" xfId="30808"/>
    <cellStyle name="Обычный 10 2 4 2 2 4" xfId="30809"/>
    <cellStyle name="Обычный 10 2 4 2 2 4 2" xfId="30810"/>
    <cellStyle name="Обычный 10 2 4 2 2 4 3" xfId="30811"/>
    <cellStyle name="Обычный 10 2 4 2 2 4 4" xfId="30812"/>
    <cellStyle name="Обычный 10 2 4 2 2 4_МАРТ" xfId="30813"/>
    <cellStyle name="Обычный 10 2 4 2 2 5" xfId="30814"/>
    <cellStyle name="Обычный 10 2 4 2 2 5 2" xfId="30815"/>
    <cellStyle name="Обычный 10 2 4 2 2 5 3" xfId="30816"/>
    <cellStyle name="Обычный 10 2 4 2 2 5 4" xfId="30817"/>
    <cellStyle name="Обычный 10 2 4 2 2 5_МАРТ" xfId="30818"/>
    <cellStyle name="Обычный 10 2 4 2 2 6" xfId="30819"/>
    <cellStyle name="Обычный 10 2 4 2 2 7" xfId="30820"/>
    <cellStyle name="Обычный 10 2 4 2 2 8" xfId="30821"/>
    <cellStyle name="Обычный 10 2 4 2 2_МАРТ" xfId="30822"/>
    <cellStyle name="Обычный 10 2 4 2 3" xfId="30823"/>
    <cellStyle name="Обычный 10 2 4 2 3 2" xfId="30824"/>
    <cellStyle name="Обычный 10 2 4 2 3 2 2" xfId="30825"/>
    <cellStyle name="Обычный 10 2 4 2 3 2 2 2" xfId="30826"/>
    <cellStyle name="Обычный 10 2 4 2 3 2 2 3" xfId="30827"/>
    <cellStyle name="Обычный 10 2 4 2 3 2 2 4" xfId="30828"/>
    <cellStyle name="Обычный 10 2 4 2 3 2 2_МАРТ" xfId="30829"/>
    <cellStyle name="Обычный 10 2 4 2 3 2 3" xfId="30830"/>
    <cellStyle name="Обычный 10 2 4 2 3 2 3 2" xfId="30831"/>
    <cellStyle name="Обычный 10 2 4 2 3 2 3 3" xfId="30832"/>
    <cellStyle name="Обычный 10 2 4 2 3 2 3 4" xfId="30833"/>
    <cellStyle name="Обычный 10 2 4 2 3 2 3_МАРТ" xfId="30834"/>
    <cellStyle name="Обычный 10 2 4 2 3 2 4" xfId="30835"/>
    <cellStyle name="Обычный 10 2 4 2 3 2 5" xfId="30836"/>
    <cellStyle name="Обычный 10 2 4 2 3 2 6" xfId="30837"/>
    <cellStyle name="Обычный 10 2 4 2 3 2_МАРТ" xfId="30838"/>
    <cellStyle name="Обычный 10 2 4 2 3 3" xfId="30839"/>
    <cellStyle name="Обычный 10 2 4 2 3 3 2" xfId="30840"/>
    <cellStyle name="Обычный 10 2 4 2 3 3 3" xfId="30841"/>
    <cellStyle name="Обычный 10 2 4 2 3 3 4" xfId="30842"/>
    <cellStyle name="Обычный 10 2 4 2 3 3_МАРТ" xfId="30843"/>
    <cellStyle name="Обычный 10 2 4 2 3 4" xfId="30844"/>
    <cellStyle name="Обычный 10 2 4 2 3 4 2" xfId="30845"/>
    <cellStyle name="Обычный 10 2 4 2 3 4 3" xfId="30846"/>
    <cellStyle name="Обычный 10 2 4 2 3 4 4" xfId="30847"/>
    <cellStyle name="Обычный 10 2 4 2 3 4_МАРТ" xfId="30848"/>
    <cellStyle name="Обычный 10 2 4 2 3 5" xfId="30849"/>
    <cellStyle name="Обычный 10 2 4 2 3 6" xfId="30850"/>
    <cellStyle name="Обычный 10 2 4 2 3 7" xfId="30851"/>
    <cellStyle name="Обычный 10 2 4 2 3_МАРТ" xfId="30852"/>
    <cellStyle name="Обычный 10 2 4 2 4" xfId="30853"/>
    <cellStyle name="Обычный 10 2 4 2 4 2" xfId="30854"/>
    <cellStyle name="Обычный 10 2 4 2 4 2 2" xfId="30855"/>
    <cellStyle name="Обычный 10 2 4 2 4 2 3" xfId="30856"/>
    <cellStyle name="Обычный 10 2 4 2 4 2 4" xfId="30857"/>
    <cellStyle name="Обычный 10 2 4 2 4 2_МАРТ" xfId="30858"/>
    <cellStyle name="Обычный 10 2 4 2 4 3" xfId="30859"/>
    <cellStyle name="Обычный 10 2 4 2 4 3 2" xfId="30860"/>
    <cellStyle name="Обычный 10 2 4 2 4 3 3" xfId="30861"/>
    <cellStyle name="Обычный 10 2 4 2 4 3 4" xfId="30862"/>
    <cellStyle name="Обычный 10 2 4 2 4 3_МАРТ" xfId="30863"/>
    <cellStyle name="Обычный 10 2 4 2 4 4" xfId="30864"/>
    <cellStyle name="Обычный 10 2 4 2 4 5" xfId="30865"/>
    <cellStyle name="Обычный 10 2 4 2 4 6" xfId="30866"/>
    <cellStyle name="Обычный 10 2 4 2 4_МАРТ" xfId="30867"/>
    <cellStyle name="Обычный 10 2 4 2 5" xfId="30868"/>
    <cellStyle name="Обычный 10 2 4 2 5 2" xfId="30869"/>
    <cellStyle name="Обычный 10 2 4 2 5 3" xfId="30870"/>
    <cellStyle name="Обычный 10 2 4 2 5 4" xfId="30871"/>
    <cellStyle name="Обычный 10 2 4 2 5_МАРТ" xfId="30872"/>
    <cellStyle name="Обычный 10 2 4 2 6" xfId="30873"/>
    <cellStyle name="Обычный 10 2 4 2 6 2" xfId="30874"/>
    <cellStyle name="Обычный 10 2 4 2 6 3" xfId="30875"/>
    <cellStyle name="Обычный 10 2 4 2 6 4" xfId="30876"/>
    <cellStyle name="Обычный 10 2 4 2 6_МАРТ" xfId="30877"/>
    <cellStyle name="Обычный 10 2 4 2 7" xfId="30878"/>
    <cellStyle name="Обычный 10 2 4 2 7 2" xfId="30879"/>
    <cellStyle name="Обычный 10 2 4 2 8" xfId="30880"/>
    <cellStyle name="Обычный 10 2 4 2 9" xfId="30881"/>
    <cellStyle name="Обычный 10 2 4 2_МАРТ" xfId="30882"/>
    <cellStyle name="Обычный 10 2 4 3" xfId="30883"/>
    <cellStyle name="Обычный 10 2 4 3 2" xfId="30884"/>
    <cellStyle name="Обычный 10 2 4 3 2 2" xfId="30885"/>
    <cellStyle name="Обычный 10 2 4 3 2 2 2" xfId="30886"/>
    <cellStyle name="Обычный 10 2 4 3 2 2 2 2" xfId="30887"/>
    <cellStyle name="Обычный 10 2 4 3 2 2 2 3" xfId="30888"/>
    <cellStyle name="Обычный 10 2 4 3 2 2 2 4" xfId="30889"/>
    <cellStyle name="Обычный 10 2 4 3 2 2 2_МАРТ" xfId="30890"/>
    <cellStyle name="Обычный 10 2 4 3 2 2 3" xfId="30891"/>
    <cellStyle name="Обычный 10 2 4 3 2 2 3 2" xfId="30892"/>
    <cellStyle name="Обычный 10 2 4 3 2 2 3 3" xfId="30893"/>
    <cellStyle name="Обычный 10 2 4 3 2 2 3 4" xfId="30894"/>
    <cellStyle name="Обычный 10 2 4 3 2 2 3_МАРТ" xfId="30895"/>
    <cellStyle name="Обычный 10 2 4 3 2 2 4" xfId="30896"/>
    <cellStyle name="Обычный 10 2 4 3 2 2 5" xfId="30897"/>
    <cellStyle name="Обычный 10 2 4 3 2 2 6" xfId="30898"/>
    <cellStyle name="Обычный 10 2 4 3 2 2_МАРТ" xfId="30899"/>
    <cellStyle name="Обычный 10 2 4 3 2 3" xfId="30900"/>
    <cellStyle name="Обычный 10 2 4 3 2 3 2" xfId="30901"/>
    <cellStyle name="Обычный 10 2 4 3 2 3 3" xfId="30902"/>
    <cellStyle name="Обычный 10 2 4 3 2 3 4" xfId="30903"/>
    <cellStyle name="Обычный 10 2 4 3 2 3_МАРТ" xfId="30904"/>
    <cellStyle name="Обычный 10 2 4 3 2 4" xfId="30905"/>
    <cellStyle name="Обычный 10 2 4 3 2 4 2" xfId="30906"/>
    <cellStyle name="Обычный 10 2 4 3 2 4 3" xfId="30907"/>
    <cellStyle name="Обычный 10 2 4 3 2 4 4" xfId="30908"/>
    <cellStyle name="Обычный 10 2 4 3 2 4_МАРТ" xfId="30909"/>
    <cellStyle name="Обычный 10 2 4 3 2 5" xfId="30910"/>
    <cellStyle name="Обычный 10 2 4 3 2 6" xfId="30911"/>
    <cellStyle name="Обычный 10 2 4 3 2 7" xfId="30912"/>
    <cellStyle name="Обычный 10 2 4 3 2_МАРТ" xfId="30913"/>
    <cellStyle name="Обычный 10 2 4 3 3" xfId="30914"/>
    <cellStyle name="Обычный 10 2 4 3 3 2" xfId="30915"/>
    <cellStyle name="Обычный 10 2 4 3 3 2 2" xfId="30916"/>
    <cellStyle name="Обычный 10 2 4 3 3 2 3" xfId="30917"/>
    <cellStyle name="Обычный 10 2 4 3 3 2 4" xfId="30918"/>
    <cellStyle name="Обычный 10 2 4 3 3 2_МАРТ" xfId="30919"/>
    <cellStyle name="Обычный 10 2 4 3 3 3" xfId="30920"/>
    <cellStyle name="Обычный 10 2 4 3 3 3 2" xfId="30921"/>
    <cellStyle name="Обычный 10 2 4 3 3 3 3" xfId="30922"/>
    <cellStyle name="Обычный 10 2 4 3 3 3 4" xfId="30923"/>
    <cellStyle name="Обычный 10 2 4 3 3 3_МАРТ" xfId="30924"/>
    <cellStyle name="Обычный 10 2 4 3 3 4" xfId="30925"/>
    <cellStyle name="Обычный 10 2 4 3 3 5" xfId="30926"/>
    <cellStyle name="Обычный 10 2 4 3 3 6" xfId="30927"/>
    <cellStyle name="Обычный 10 2 4 3 3_МАРТ" xfId="30928"/>
    <cellStyle name="Обычный 10 2 4 3 4" xfId="30929"/>
    <cellStyle name="Обычный 10 2 4 3 4 2" xfId="30930"/>
    <cellStyle name="Обычный 10 2 4 3 4 3" xfId="30931"/>
    <cellStyle name="Обычный 10 2 4 3 4 4" xfId="30932"/>
    <cellStyle name="Обычный 10 2 4 3 4_МАРТ" xfId="30933"/>
    <cellStyle name="Обычный 10 2 4 3 5" xfId="30934"/>
    <cellStyle name="Обычный 10 2 4 3 5 2" xfId="30935"/>
    <cellStyle name="Обычный 10 2 4 3 5 3" xfId="30936"/>
    <cellStyle name="Обычный 10 2 4 3 5 4" xfId="30937"/>
    <cellStyle name="Обычный 10 2 4 3 5_МАРТ" xfId="30938"/>
    <cellStyle name="Обычный 10 2 4 3 6" xfId="30939"/>
    <cellStyle name="Обычный 10 2 4 3 7" xfId="30940"/>
    <cellStyle name="Обычный 10 2 4 3 8" xfId="30941"/>
    <cellStyle name="Обычный 10 2 4 3_МАРТ" xfId="30942"/>
    <cellStyle name="Обычный 10 2 4 4" xfId="30943"/>
    <cellStyle name="Обычный 10 2 4 4 2" xfId="30944"/>
    <cellStyle name="Обычный 10 2 4 4 2 2" xfId="30945"/>
    <cellStyle name="Обычный 10 2 4 4 2 2 2" xfId="30946"/>
    <cellStyle name="Обычный 10 2 4 4 2 2 3" xfId="30947"/>
    <cellStyle name="Обычный 10 2 4 4 2 2 4" xfId="30948"/>
    <cellStyle name="Обычный 10 2 4 4 2 2_МАРТ" xfId="30949"/>
    <cellStyle name="Обычный 10 2 4 4 2 3" xfId="30950"/>
    <cellStyle name="Обычный 10 2 4 4 2 3 2" xfId="30951"/>
    <cellStyle name="Обычный 10 2 4 4 2 3 3" xfId="30952"/>
    <cellStyle name="Обычный 10 2 4 4 2 3 4" xfId="30953"/>
    <cellStyle name="Обычный 10 2 4 4 2 3_МАРТ" xfId="30954"/>
    <cellStyle name="Обычный 10 2 4 4 2 4" xfId="30955"/>
    <cellStyle name="Обычный 10 2 4 4 2 5" xfId="30956"/>
    <cellStyle name="Обычный 10 2 4 4 2 6" xfId="30957"/>
    <cellStyle name="Обычный 10 2 4 4 2_МАРТ" xfId="30958"/>
    <cellStyle name="Обычный 10 2 4 4 3" xfId="30959"/>
    <cellStyle name="Обычный 10 2 4 4 3 2" xfId="30960"/>
    <cellStyle name="Обычный 10 2 4 4 3 3" xfId="30961"/>
    <cellStyle name="Обычный 10 2 4 4 3 4" xfId="30962"/>
    <cellStyle name="Обычный 10 2 4 4 3_МАРТ" xfId="30963"/>
    <cellStyle name="Обычный 10 2 4 4 4" xfId="30964"/>
    <cellStyle name="Обычный 10 2 4 4 4 2" xfId="30965"/>
    <cellStyle name="Обычный 10 2 4 4 4 3" xfId="30966"/>
    <cellStyle name="Обычный 10 2 4 4 4 4" xfId="30967"/>
    <cellStyle name="Обычный 10 2 4 4 4_МАРТ" xfId="30968"/>
    <cellStyle name="Обычный 10 2 4 4 5" xfId="30969"/>
    <cellStyle name="Обычный 10 2 4 4 6" xfId="30970"/>
    <cellStyle name="Обычный 10 2 4 4 7" xfId="30971"/>
    <cellStyle name="Обычный 10 2 4 4_МАРТ" xfId="30972"/>
    <cellStyle name="Обычный 10 2 4 5" xfId="30973"/>
    <cellStyle name="Обычный 10 2 4 5 2" xfId="30974"/>
    <cellStyle name="Обычный 10 2 4 5 2 2" xfId="30975"/>
    <cellStyle name="Обычный 10 2 4 5 2 3" xfId="30976"/>
    <cellStyle name="Обычный 10 2 4 5 2 4" xfId="30977"/>
    <cellStyle name="Обычный 10 2 4 5 2_МАРТ" xfId="30978"/>
    <cellStyle name="Обычный 10 2 4 5 3" xfId="30979"/>
    <cellStyle name="Обычный 10 2 4 5 3 2" xfId="30980"/>
    <cellStyle name="Обычный 10 2 4 5 3 3" xfId="30981"/>
    <cellStyle name="Обычный 10 2 4 5 3 4" xfId="30982"/>
    <cellStyle name="Обычный 10 2 4 5 3_МАРТ" xfId="30983"/>
    <cellStyle name="Обычный 10 2 4 5 4" xfId="30984"/>
    <cellStyle name="Обычный 10 2 4 5 5" xfId="30985"/>
    <cellStyle name="Обычный 10 2 4 5 6" xfId="30986"/>
    <cellStyle name="Обычный 10 2 4 5_МАРТ" xfId="30987"/>
    <cellStyle name="Обычный 10 2 4 6" xfId="30988"/>
    <cellStyle name="Обычный 10 2 4 6 2" xfId="30989"/>
    <cellStyle name="Обычный 10 2 4 6 3" xfId="30990"/>
    <cellStyle name="Обычный 10 2 4 6 4" xfId="30991"/>
    <cellStyle name="Обычный 10 2 4 6_МАРТ" xfId="30992"/>
    <cellStyle name="Обычный 10 2 4 7" xfId="30993"/>
    <cellStyle name="Обычный 10 2 4 7 2" xfId="30994"/>
    <cellStyle name="Обычный 10 2 4 7 3" xfId="30995"/>
    <cellStyle name="Обычный 10 2 4 7 4" xfId="30996"/>
    <cellStyle name="Обычный 10 2 4 7_МАРТ" xfId="30997"/>
    <cellStyle name="Обычный 10 2 4 8" xfId="30998"/>
    <cellStyle name="Обычный 10 2 4 8 2" xfId="30999"/>
    <cellStyle name="Обычный 10 2 4 9" xfId="31000"/>
    <cellStyle name="Обычный 10 2 4_МАРТ" xfId="31001"/>
    <cellStyle name="Обычный 10 2 5" xfId="31002"/>
    <cellStyle name="Обычный 10 2 6" xfId="31003"/>
    <cellStyle name="Обычный 10 2 6 10" xfId="31004"/>
    <cellStyle name="Обычный 10 2 6 2" xfId="31005"/>
    <cellStyle name="Обычный 10 2 6 2 2" xfId="31006"/>
    <cellStyle name="Обычный 10 2 6 2 2 2" xfId="31007"/>
    <cellStyle name="Обычный 10 2 6 2 2 2 2" xfId="31008"/>
    <cellStyle name="Обычный 10 2 6 2 2 2 2 2" xfId="31009"/>
    <cellStyle name="Обычный 10 2 6 2 2 2 2 3" xfId="31010"/>
    <cellStyle name="Обычный 10 2 6 2 2 2 2 4" xfId="31011"/>
    <cellStyle name="Обычный 10 2 6 2 2 2 2_МАРТ" xfId="31012"/>
    <cellStyle name="Обычный 10 2 6 2 2 2 3" xfId="31013"/>
    <cellStyle name="Обычный 10 2 6 2 2 2 3 2" xfId="31014"/>
    <cellStyle name="Обычный 10 2 6 2 2 2 3 3" xfId="31015"/>
    <cellStyle name="Обычный 10 2 6 2 2 2 3 4" xfId="31016"/>
    <cellStyle name="Обычный 10 2 6 2 2 2 3_МАРТ" xfId="31017"/>
    <cellStyle name="Обычный 10 2 6 2 2 2 4" xfId="31018"/>
    <cellStyle name="Обычный 10 2 6 2 2 2 5" xfId="31019"/>
    <cellStyle name="Обычный 10 2 6 2 2 2 6" xfId="31020"/>
    <cellStyle name="Обычный 10 2 6 2 2 2_МАРТ" xfId="31021"/>
    <cellStyle name="Обычный 10 2 6 2 2 3" xfId="31022"/>
    <cellStyle name="Обычный 10 2 6 2 2 3 2" xfId="31023"/>
    <cellStyle name="Обычный 10 2 6 2 2 3 3" xfId="31024"/>
    <cellStyle name="Обычный 10 2 6 2 2 3 4" xfId="31025"/>
    <cellStyle name="Обычный 10 2 6 2 2 3_МАРТ" xfId="31026"/>
    <cellStyle name="Обычный 10 2 6 2 2 4" xfId="31027"/>
    <cellStyle name="Обычный 10 2 6 2 2 4 2" xfId="31028"/>
    <cellStyle name="Обычный 10 2 6 2 2 4 3" xfId="31029"/>
    <cellStyle name="Обычный 10 2 6 2 2 4 4" xfId="31030"/>
    <cellStyle name="Обычный 10 2 6 2 2 4_МАРТ" xfId="31031"/>
    <cellStyle name="Обычный 10 2 6 2 2 5" xfId="31032"/>
    <cellStyle name="Обычный 10 2 6 2 2 6" xfId="31033"/>
    <cellStyle name="Обычный 10 2 6 2 2 7" xfId="31034"/>
    <cellStyle name="Обычный 10 2 6 2 2_МАРТ" xfId="31035"/>
    <cellStyle name="Обычный 10 2 6 2 3" xfId="31036"/>
    <cellStyle name="Обычный 10 2 6 2 3 2" xfId="31037"/>
    <cellStyle name="Обычный 10 2 6 2 3 2 2" xfId="31038"/>
    <cellStyle name="Обычный 10 2 6 2 3 2 3" xfId="31039"/>
    <cellStyle name="Обычный 10 2 6 2 3 2 4" xfId="31040"/>
    <cellStyle name="Обычный 10 2 6 2 3 2_МАРТ" xfId="31041"/>
    <cellStyle name="Обычный 10 2 6 2 3 3" xfId="31042"/>
    <cellStyle name="Обычный 10 2 6 2 3 3 2" xfId="31043"/>
    <cellStyle name="Обычный 10 2 6 2 3 3 3" xfId="31044"/>
    <cellStyle name="Обычный 10 2 6 2 3 3 4" xfId="31045"/>
    <cellStyle name="Обычный 10 2 6 2 3 3_МАРТ" xfId="31046"/>
    <cellStyle name="Обычный 10 2 6 2 3 4" xfId="31047"/>
    <cellStyle name="Обычный 10 2 6 2 3 5" xfId="31048"/>
    <cellStyle name="Обычный 10 2 6 2 3 6" xfId="31049"/>
    <cellStyle name="Обычный 10 2 6 2 3_МАРТ" xfId="31050"/>
    <cellStyle name="Обычный 10 2 6 2 4" xfId="31051"/>
    <cellStyle name="Обычный 10 2 6 2 4 2" xfId="31052"/>
    <cellStyle name="Обычный 10 2 6 2 4 3" xfId="31053"/>
    <cellStyle name="Обычный 10 2 6 2 4 4" xfId="31054"/>
    <cellStyle name="Обычный 10 2 6 2 4_МАРТ" xfId="31055"/>
    <cellStyle name="Обычный 10 2 6 2 5" xfId="31056"/>
    <cellStyle name="Обычный 10 2 6 2 5 2" xfId="31057"/>
    <cellStyle name="Обычный 10 2 6 2 5 3" xfId="31058"/>
    <cellStyle name="Обычный 10 2 6 2 5 4" xfId="31059"/>
    <cellStyle name="Обычный 10 2 6 2 5_МАРТ" xfId="31060"/>
    <cellStyle name="Обычный 10 2 6 2 6" xfId="31061"/>
    <cellStyle name="Обычный 10 2 6 2 7" xfId="31062"/>
    <cellStyle name="Обычный 10 2 6 2 8" xfId="31063"/>
    <cellStyle name="Обычный 10 2 6 2_МАРТ" xfId="31064"/>
    <cellStyle name="Обычный 10 2 6 3" xfId="31065"/>
    <cellStyle name="Обычный 10 2 6 3 2" xfId="31066"/>
    <cellStyle name="Обычный 10 2 6 3 2 2" xfId="31067"/>
    <cellStyle name="Обычный 10 2 6 3 2 2 2" xfId="31068"/>
    <cellStyle name="Обычный 10 2 6 3 2 2 3" xfId="31069"/>
    <cellStyle name="Обычный 10 2 6 3 2 2 4" xfId="31070"/>
    <cellStyle name="Обычный 10 2 6 3 2 2_МАРТ" xfId="31071"/>
    <cellStyle name="Обычный 10 2 6 3 2 3" xfId="31072"/>
    <cellStyle name="Обычный 10 2 6 3 2 3 2" xfId="31073"/>
    <cellStyle name="Обычный 10 2 6 3 2 3 3" xfId="31074"/>
    <cellStyle name="Обычный 10 2 6 3 2 3 4" xfId="31075"/>
    <cellStyle name="Обычный 10 2 6 3 2 3_МАРТ" xfId="31076"/>
    <cellStyle name="Обычный 10 2 6 3 2 4" xfId="31077"/>
    <cellStyle name="Обычный 10 2 6 3 2 5" xfId="31078"/>
    <cellStyle name="Обычный 10 2 6 3 2 6" xfId="31079"/>
    <cellStyle name="Обычный 10 2 6 3 2_МАРТ" xfId="31080"/>
    <cellStyle name="Обычный 10 2 6 3 3" xfId="31081"/>
    <cellStyle name="Обычный 10 2 6 3 3 2" xfId="31082"/>
    <cellStyle name="Обычный 10 2 6 3 3 3" xfId="31083"/>
    <cellStyle name="Обычный 10 2 6 3 3 4" xfId="31084"/>
    <cellStyle name="Обычный 10 2 6 3 3_МАРТ" xfId="31085"/>
    <cellStyle name="Обычный 10 2 6 3 4" xfId="31086"/>
    <cellStyle name="Обычный 10 2 6 3 4 2" xfId="31087"/>
    <cellStyle name="Обычный 10 2 6 3 4 3" xfId="31088"/>
    <cellStyle name="Обычный 10 2 6 3 4 4" xfId="31089"/>
    <cellStyle name="Обычный 10 2 6 3 4_МАРТ" xfId="31090"/>
    <cellStyle name="Обычный 10 2 6 3 5" xfId="31091"/>
    <cellStyle name="Обычный 10 2 6 3 6" xfId="31092"/>
    <cellStyle name="Обычный 10 2 6 3 7" xfId="31093"/>
    <cellStyle name="Обычный 10 2 6 3_МАРТ" xfId="31094"/>
    <cellStyle name="Обычный 10 2 6 4" xfId="31095"/>
    <cellStyle name="Обычный 10 2 6 4 2" xfId="31096"/>
    <cellStyle name="Обычный 10 2 6 4 2 2" xfId="31097"/>
    <cellStyle name="Обычный 10 2 6 4 2 3" xfId="31098"/>
    <cellStyle name="Обычный 10 2 6 4 2 4" xfId="31099"/>
    <cellStyle name="Обычный 10 2 6 4 2_МАРТ" xfId="31100"/>
    <cellStyle name="Обычный 10 2 6 4 3" xfId="31101"/>
    <cellStyle name="Обычный 10 2 6 4 3 2" xfId="31102"/>
    <cellStyle name="Обычный 10 2 6 4 3 3" xfId="31103"/>
    <cellStyle name="Обычный 10 2 6 4 3 4" xfId="31104"/>
    <cellStyle name="Обычный 10 2 6 4 3_МАРТ" xfId="31105"/>
    <cellStyle name="Обычный 10 2 6 4 4" xfId="31106"/>
    <cellStyle name="Обычный 10 2 6 4 5" xfId="31107"/>
    <cellStyle name="Обычный 10 2 6 4 6" xfId="31108"/>
    <cellStyle name="Обычный 10 2 6 4_МАРТ" xfId="31109"/>
    <cellStyle name="Обычный 10 2 6 5" xfId="31110"/>
    <cellStyle name="Обычный 10 2 6 5 2" xfId="31111"/>
    <cellStyle name="Обычный 10 2 6 5 3" xfId="31112"/>
    <cellStyle name="Обычный 10 2 6 5 4" xfId="31113"/>
    <cellStyle name="Обычный 10 2 6 5_МАРТ" xfId="31114"/>
    <cellStyle name="Обычный 10 2 6 6" xfId="31115"/>
    <cellStyle name="Обычный 10 2 6 6 2" xfId="31116"/>
    <cellStyle name="Обычный 10 2 6 6 3" xfId="31117"/>
    <cellStyle name="Обычный 10 2 6 6 4" xfId="31118"/>
    <cellStyle name="Обычный 10 2 6 6_МАРТ" xfId="31119"/>
    <cellStyle name="Обычный 10 2 6 7" xfId="31120"/>
    <cellStyle name="Обычный 10 2 6 7 2" xfId="31121"/>
    <cellStyle name="Обычный 10 2 6 8" xfId="31122"/>
    <cellStyle name="Обычный 10 2 6 9" xfId="31123"/>
    <cellStyle name="Обычный 10 2 6_МАРТ" xfId="31124"/>
    <cellStyle name="Обычный 10 2 7" xfId="31125"/>
    <cellStyle name="Обычный 10 2 7 2" xfId="31126"/>
    <cellStyle name="Обычный 10 2 7 2 2" xfId="31127"/>
    <cellStyle name="Обычный 10 2 7 2 2 2" xfId="31128"/>
    <cellStyle name="Обычный 10 2 7 2 2 2 2" xfId="31129"/>
    <cellStyle name="Обычный 10 2 7 2 2 2 3" xfId="31130"/>
    <cellStyle name="Обычный 10 2 7 2 2 2 4" xfId="31131"/>
    <cellStyle name="Обычный 10 2 7 2 2 2_МАРТ" xfId="31132"/>
    <cellStyle name="Обычный 10 2 7 2 2 3" xfId="31133"/>
    <cellStyle name="Обычный 10 2 7 2 2 3 2" xfId="31134"/>
    <cellStyle name="Обычный 10 2 7 2 2 3 3" xfId="31135"/>
    <cellStyle name="Обычный 10 2 7 2 2 3 4" xfId="31136"/>
    <cellStyle name="Обычный 10 2 7 2 2 3_МАРТ" xfId="31137"/>
    <cellStyle name="Обычный 10 2 7 2 2 4" xfId="31138"/>
    <cellStyle name="Обычный 10 2 7 2 2 5" xfId="31139"/>
    <cellStyle name="Обычный 10 2 7 2 2 6" xfId="31140"/>
    <cellStyle name="Обычный 10 2 7 2 2_МАРТ" xfId="31141"/>
    <cellStyle name="Обычный 10 2 7 2 3" xfId="31142"/>
    <cellStyle name="Обычный 10 2 7 2 3 2" xfId="31143"/>
    <cellStyle name="Обычный 10 2 7 2 3 3" xfId="31144"/>
    <cellStyle name="Обычный 10 2 7 2 3 4" xfId="31145"/>
    <cellStyle name="Обычный 10 2 7 2 3_МАРТ" xfId="31146"/>
    <cellStyle name="Обычный 10 2 7 2 4" xfId="31147"/>
    <cellStyle name="Обычный 10 2 7 2 4 2" xfId="31148"/>
    <cellStyle name="Обычный 10 2 7 2 4 3" xfId="31149"/>
    <cellStyle name="Обычный 10 2 7 2 4 4" xfId="31150"/>
    <cellStyle name="Обычный 10 2 7 2 4_МАРТ" xfId="31151"/>
    <cellStyle name="Обычный 10 2 7 2 5" xfId="31152"/>
    <cellStyle name="Обычный 10 2 7 2 6" xfId="31153"/>
    <cellStyle name="Обычный 10 2 7 2 7" xfId="31154"/>
    <cellStyle name="Обычный 10 2 7 2_МАРТ" xfId="31155"/>
    <cellStyle name="Обычный 10 2 7 3" xfId="31156"/>
    <cellStyle name="Обычный 10 2 7 3 2" xfId="31157"/>
    <cellStyle name="Обычный 10 2 7 3 2 2" xfId="31158"/>
    <cellStyle name="Обычный 10 2 7 3 2 3" xfId="31159"/>
    <cellStyle name="Обычный 10 2 7 3 2 4" xfId="31160"/>
    <cellStyle name="Обычный 10 2 7 3 2_МАРТ" xfId="31161"/>
    <cellStyle name="Обычный 10 2 7 3 3" xfId="31162"/>
    <cellStyle name="Обычный 10 2 7 3 3 2" xfId="31163"/>
    <cellStyle name="Обычный 10 2 7 3 3 3" xfId="31164"/>
    <cellStyle name="Обычный 10 2 7 3 3 4" xfId="31165"/>
    <cellStyle name="Обычный 10 2 7 3 3_МАРТ" xfId="31166"/>
    <cellStyle name="Обычный 10 2 7 3 4" xfId="31167"/>
    <cellStyle name="Обычный 10 2 7 3 5" xfId="31168"/>
    <cellStyle name="Обычный 10 2 7 3 6" xfId="31169"/>
    <cellStyle name="Обычный 10 2 7 3_МАРТ" xfId="31170"/>
    <cellStyle name="Обычный 10 2 7 4" xfId="31171"/>
    <cellStyle name="Обычный 10 2 7 4 2" xfId="31172"/>
    <cellStyle name="Обычный 10 2 7 4 3" xfId="31173"/>
    <cellStyle name="Обычный 10 2 7 4 4" xfId="31174"/>
    <cellStyle name="Обычный 10 2 7 4_МАРТ" xfId="31175"/>
    <cellStyle name="Обычный 10 2 7 5" xfId="31176"/>
    <cellStyle name="Обычный 10 2 7 5 2" xfId="31177"/>
    <cellStyle name="Обычный 10 2 7 5 3" xfId="31178"/>
    <cellStyle name="Обычный 10 2 7 5 4" xfId="31179"/>
    <cellStyle name="Обычный 10 2 7 5_МАРТ" xfId="31180"/>
    <cellStyle name="Обычный 10 2 7 6" xfId="31181"/>
    <cellStyle name="Обычный 10 2 7 7" xfId="31182"/>
    <cellStyle name="Обычный 10 2 7 8" xfId="31183"/>
    <cellStyle name="Обычный 10 2 7_МАРТ" xfId="31184"/>
    <cellStyle name="Обычный 10 2 8" xfId="31185"/>
    <cellStyle name="Обычный 10 2 8 2" xfId="31186"/>
    <cellStyle name="Обычный 10 2 8 2 2" xfId="31187"/>
    <cellStyle name="Обычный 10 2 8 2 2 2" xfId="31188"/>
    <cellStyle name="Обычный 10 2 8 2 2 3" xfId="31189"/>
    <cellStyle name="Обычный 10 2 8 2 2 4" xfId="31190"/>
    <cellStyle name="Обычный 10 2 8 2 2_МАРТ" xfId="31191"/>
    <cellStyle name="Обычный 10 2 8 2 3" xfId="31192"/>
    <cellStyle name="Обычный 10 2 8 2 3 2" xfId="31193"/>
    <cellStyle name="Обычный 10 2 8 2 3 3" xfId="31194"/>
    <cellStyle name="Обычный 10 2 8 2 3 4" xfId="31195"/>
    <cellStyle name="Обычный 10 2 8 2 3_МАРТ" xfId="31196"/>
    <cellStyle name="Обычный 10 2 8 2 4" xfId="31197"/>
    <cellStyle name="Обычный 10 2 8 2 5" xfId="31198"/>
    <cellStyle name="Обычный 10 2 8 2 6" xfId="31199"/>
    <cellStyle name="Обычный 10 2 8 2_МАРТ" xfId="31200"/>
    <cellStyle name="Обычный 10 2 8 3" xfId="31201"/>
    <cellStyle name="Обычный 10 2 8 3 2" xfId="31202"/>
    <cellStyle name="Обычный 10 2 8 3 3" xfId="31203"/>
    <cellStyle name="Обычный 10 2 8 3 4" xfId="31204"/>
    <cellStyle name="Обычный 10 2 8 3_МАРТ" xfId="31205"/>
    <cellStyle name="Обычный 10 2 8 4" xfId="31206"/>
    <cellStyle name="Обычный 10 2 8 4 2" xfId="31207"/>
    <cellStyle name="Обычный 10 2 8 4 3" xfId="31208"/>
    <cellStyle name="Обычный 10 2 8 4 4" xfId="31209"/>
    <cellStyle name="Обычный 10 2 8 4_МАРТ" xfId="31210"/>
    <cellStyle name="Обычный 10 2 8 5" xfId="31211"/>
    <cellStyle name="Обычный 10 2 8 6" xfId="31212"/>
    <cellStyle name="Обычный 10 2 8 7" xfId="31213"/>
    <cellStyle name="Обычный 10 2 8_МАРТ" xfId="31214"/>
    <cellStyle name="Обычный 10 2 9" xfId="31215"/>
    <cellStyle name="Обычный 10 2 9 2" xfId="31216"/>
    <cellStyle name="Обычный 10 2 9 2 2" xfId="31217"/>
    <cellStyle name="Обычный 10 2 9 2 3" xfId="31218"/>
    <cellStyle name="Обычный 10 2 9 2 4" xfId="31219"/>
    <cellStyle name="Обычный 10 2 9 2_МАРТ" xfId="31220"/>
    <cellStyle name="Обычный 10 2 9 3" xfId="31221"/>
    <cellStyle name="Обычный 10 2 9 3 2" xfId="31222"/>
    <cellStyle name="Обычный 10 2 9 3 3" xfId="31223"/>
    <cellStyle name="Обычный 10 2 9 3 4" xfId="31224"/>
    <cellStyle name="Обычный 10 2 9 3_МАРТ" xfId="31225"/>
    <cellStyle name="Обычный 10 2 9 4" xfId="31226"/>
    <cellStyle name="Обычный 10 2 9 5" xfId="31227"/>
    <cellStyle name="Обычный 10 2 9 6" xfId="31228"/>
    <cellStyle name="Обычный 10 2 9_МАРТ" xfId="31229"/>
    <cellStyle name="Обычный 10 2_17 г резерв по ТМЦ" xfId="31230"/>
    <cellStyle name="Обычный 10 3" xfId="31231"/>
    <cellStyle name="Обычный 10 3 10" xfId="31232"/>
    <cellStyle name="Обычный 10 3 11" xfId="31233"/>
    <cellStyle name="Обычный 10 3 12" xfId="31234"/>
    <cellStyle name="Обычный 10 3 2" xfId="31235"/>
    <cellStyle name="Обычный 10 3 2 10" xfId="31236"/>
    <cellStyle name="Обычный 10 3 2 11" xfId="31237"/>
    <cellStyle name="Обычный 10 3 2 2" xfId="31238"/>
    <cellStyle name="Обычный 10 3 2 2 10" xfId="31239"/>
    <cellStyle name="Обычный 10 3 2 2 2" xfId="31240"/>
    <cellStyle name="Обычный 10 3 2 2 2 2" xfId="31241"/>
    <cellStyle name="Обычный 10 3 2 2 2 2 2" xfId="31242"/>
    <cellStyle name="Обычный 10 3 2 2 2 2 2 2" xfId="31243"/>
    <cellStyle name="Обычный 10 3 2 2 2 2 2 2 2" xfId="31244"/>
    <cellStyle name="Обычный 10 3 2 2 2 2 2 2 3" xfId="31245"/>
    <cellStyle name="Обычный 10 3 2 2 2 2 2 2 4" xfId="31246"/>
    <cellStyle name="Обычный 10 3 2 2 2 2 2 2_МАРТ" xfId="31247"/>
    <cellStyle name="Обычный 10 3 2 2 2 2 2 3" xfId="31248"/>
    <cellStyle name="Обычный 10 3 2 2 2 2 2 3 2" xfId="31249"/>
    <cellStyle name="Обычный 10 3 2 2 2 2 2 3 3" xfId="31250"/>
    <cellStyle name="Обычный 10 3 2 2 2 2 2 3 4" xfId="31251"/>
    <cellStyle name="Обычный 10 3 2 2 2 2 2 3_МАРТ" xfId="31252"/>
    <cellStyle name="Обычный 10 3 2 2 2 2 2 4" xfId="31253"/>
    <cellStyle name="Обычный 10 3 2 2 2 2 2 5" xfId="31254"/>
    <cellStyle name="Обычный 10 3 2 2 2 2 2 6" xfId="31255"/>
    <cellStyle name="Обычный 10 3 2 2 2 2 2_МАРТ" xfId="31256"/>
    <cellStyle name="Обычный 10 3 2 2 2 2 3" xfId="31257"/>
    <cellStyle name="Обычный 10 3 2 2 2 2 3 2" xfId="31258"/>
    <cellStyle name="Обычный 10 3 2 2 2 2 3 3" xfId="31259"/>
    <cellStyle name="Обычный 10 3 2 2 2 2 3 4" xfId="31260"/>
    <cellStyle name="Обычный 10 3 2 2 2 2 3_МАРТ" xfId="31261"/>
    <cellStyle name="Обычный 10 3 2 2 2 2 4" xfId="31262"/>
    <cellStyle name="Обычный 10 3 2 2 2 2 4 2" xfId="31263"/>
    <cellStyle name="Обычный 10 3 2 2 2 2 4 3" xfId="31264"/>
    <cellStyle name="Обычный 10 3 2 2 2 2 4 4" xfId="31265"/>
    <cellStyle name="Обычный 10 3 2 2 2 2 4_МАРТ" xfId="31266"/>
    <cellStyle name="Обычный 10 3 2 2 2 2 5" xfId="31267"/>
    <cellStyle name="Обычный 10 3 2 2 2 2 6" xfId="31268"/>
    <cellStyle name="Обычный 10 3 2 2 2 2 7" xfId="31269"/>
    <cellStyle name="Обычный 10 3 2 2 2 2_МАРТ" xfId="31270"/>
    <cellStyle name="Обычный 10 3 2 2 2 3" xfId="31271"/>
    <cellStyle name="Обычный 10 3 2 2 2 3 2" xfId="31272"/>
    <cellStyle name="Обычный 10 3 2 2 2 3 2 2" xfId="31273"/>
    <cellStyle name="Обычный 10 3 2 2 2 3 2 3" xfId="31274"/>
    <cellStyle name="Обычный 10 3 2 2 2 3 2 4" xfId="31275"/>
    <cellStyle name="Обычный 10 3 2 2 2 3 2_МАРТ" xfId="31276"/>
    <cellStyle name="Обычный 10 3 2 2 2 3 3" xfId="31277"/>
    <cellStyle name="Обычный 10 3 2 2 2 3 3 2" xfId="31278"/>
    <cellStyle name="Обычный 10 3 2 2 2 3 3 3" xfId="31279"/>
    <cellStyle name="Обычный 10 3 2 2 2 3 3 4" xfId="31280"/>
    <cellStyle name="Обычный 10 3 2 2 2 3 3_МАРТ" xfId="31281"/>
    <cellStyle name="Обычный 10 3 2 2 2 3 4" xfId="31282"/>
    <cellStyle name="Обычный 10 3 2 2 2 3 5" xfId="31283"/>
    <cellStyle name="Обычный 10 3 2 2 2 3 6" xfId="31284"/>
    <cellStyle name="Обычный 10 3 2 2 2 3_МАРТ" xfId="31285"/>
    <cellStyle name="Обычный 10 3 2 2 2 4" xfId="31286"/>
    <cellStyle name="Обычный 10 3 2 2 2 4 2" xfId="31287"/>
    <cellStyle name="Обычный 10 3 2 2 2 4 3" xfId="31288"/>
    <cellStyle name="Обычный 10 3 2 2 2 4 4" xfId="31289"/>
    <cellStyle name="Обычный 10 3 2 2 2 4_МАРТ" xfId="31290"/>
    <cellStyle name="Обычный 10 3 2 2 2 5" xfId="31291"/>
    <cellStyle name="Обычный 10 3 2 2 2 5 2" xfId="31292"/>
    <cellStyle name="Обычный 10 3 2 2 2 5 3" xfId="31293"/>
    <cellStyle name="Обычный 10 3 2 2 2 5 4" xfId="31294"/>
    <cellStyle name="Обычный 10 3 2 2 2 5_МАРТ" xfId="31295"/>
    <cellStyle name="Обычный 10 3 2 2 2 6" xfId="31296"/>
    <cellStyle name="Обычный 10 3 2 2 2 7" xfId="31297"/>
    <cellStyle name="Обычный 10 3 2 2 2 8" xfId="31298"/>
    <cellStyle name="Обычный 10 3 2 2 2_МАРТ" xfId="31299"/>
    <cellStyle name="Обычный 10 3 2 2 3" xfId="31300"/>
    <cellStyle name="Обычный 10 3 2 2 3 2" xfId="31301"/>
    <cellStyle name="Обычный 10 3 2 2 3 2 2" xfId="31302"/>
    <cellStyle name="Обычный 10 3 2 2 3 2 2 2" xfId="31303"/>
    <cellStyle name="Обычный 10 3 2 2 3 2 2 3" xfId="31304"/>
    <cellStyle name="Обычный 10 3 2 2 3 2 2 4" xfId="31305"/>
    <cellStyle name="Обычный 10 3 2 2 3 2 2_МАРТ" xfId="31306"/>
    <cellStyle name="Обычный 10 3 2 2 3 2 3" xfId="31307"/>
    <cellStyle name="Обычный 10 3 2 2 3 2 3 2" xfId="31308"/>
    <cellStyle name="Обычный 10 3 2 2 3 2 3 3" xfId="31309"/>
    <cellStyle name="Обычный 10 3 2 2 3 2 3 4" xfId="31310"/>
    <cellStyle name="Обычный 10 3 2 2 3 2 3_МАРТ" xfId="31311"/>
    <cellStyle name="Обычный 10 3 2 2 3 2 4" xfId="31312"/>
    <cellStyle name="Обычный 10 3 2 2 3 2 5" xfId="31313"/>
    <cellStyle name="Обычный 10 3 2 2 3 2 6" xfId="31314"/>
    <cellStyle name="Обычный 10 3 2 2 3 2_МАРТ" xfId="31315"/>
    <cellStyle name="Обычный 10 3 2 2 3 3" xfId="31316"/>
    <cellStyle name="Обычный 10 3 2 2 3 3 2" xfId="31317"/>
    <cellStyle name="Обычный 10 3 2 2 3 3 3" xfId="31318"/>
    <cellStyle name="Обычный 10 3 2 2 3 3 4" xfId="31319"/>
    <cellStyle name="Обычный 10 3 2 2 3 3_МАРТ" xfId="31320"/>
    <cellStyle name="Обычный 10 3 2 2 3 4" xfId="31321"/>
    <cellStyle name="Обычный 10 3 2 2 3 4 2" xfId="31322"/>
    <cellStyle name="Обычный 10 3 2 2 3 4 3" xfId="31323"/>
    <cellStyle name="Обычный 10 3 2 2 3 4 4" xfId="31324"/>
    <cellStyle name="Обычный 10 3 2 2 3 4_МАРТ" xfId="31325"/>
    <cellStyle name="Обычный 10 3 2 2 3 5" xfId="31326"/>
    <cellStyle name="Обычный 10 3 2 2 3 6" xfId="31327"/>
    <cellStyle name="Обычный 10 3 2 2 3 7" xfId="31328"/>
    <cellStyle name="Обычный 10 3 2 2 3_МАРТ" xfId="31329"/>
    <cellStyle name="Обычный 10 3 2 2 4" xfId="31330"/>
    <cellStyle name="Обычный 10 3 2 2 4 2" xfId="31331"/>
    <cellStyle name="Обычный 10 3 2 2 4 2 2" xfId="31332"/>
    <cellStyle name="Обычный 10 3 2 2 4 2 3" xfId="31333"/>
    <cellStyle name="Обычный 10 3 2 2 4 2 4" xfId="31334"/>
    <cellStyle name="Обычный 10 3 2 2 4 2_МАРТ" xfId="31335"/>
    <cellStyle name="Обычный 10 3 2 2 4 3" xfId="31336"/>
    <cellStyle name="Обычный 10 3 2 2 4 3 2" xfId="31337"/>
    <cellStyle name="Обычный 10 3 2 2 4 3 3" xfId="31338"/>
    <cellStyle name="Обычный 10 3 2 2 4 3 4" xfId="31339"/>
    <cellStyle name="Обычный 10 3 2 2 4 3_МАРТ" xfId="31340"/>
    <cellStyle name="Обычный 10 3 2 2 4 4" xfId="31341"/>
    <cellStyle name="Обычный 10 3 2 2 4 5" xfId="31342"/>
    <cellStyle name="Обычный 10 3 2 2 4 6" xfId="31343"/>
    <cellStyle name="Обычный 10 3 2 2 4_МАРТ" xfId="31344"/>
    <cellStyle name="Обычный 10 3 2 2 5" xfId="31345"/>
    <cellStyle name="Обычный 10 3 2 2 5 2" xfId="31346"/>
    <cellStyle name="Обычный 10 3 2 2 5 3" xfId="31347"/>
    <cellStyle name="Обычный 10 3 2 2 5 4" xfId="31348"/>
    <cellStyle name="Обычный 10 3 2 2 5_МАРТ" xfId="31349"/>
    <cellStyle name="Обычный 10 3 2 2 6" xfId="31350"/>
    <cellStyle name="Обычный 10 3 2 2 6 2" xfId="31351"/>
    <cellStyle name="Обычный 10 3 2 2 6 3" xfId="31352"/>
    <cellStyle name="Обычный 10 3 2 2 6 4" xfId="31353"/>
    <cellStyle name="Обычный 10 3 2 2 6_МАРТ" xfId="31354"/>
    <cellStyle name="Обычный 10 3 2 2 7" xfId="31355"/>
    <cellStyle name="Обычный 10 3 2 2 7 2" xfId="31356"/>
    <cellStyle name="Обычный 10 3 2 2 8" xfId="31357"/>
    <cellStyle name="Обычный 10 3 2 2 9" xfId="31358"/>
    <cellStyle name="Обычный 10 3 2 2_МАРТ" xfId="31359"/>
    <cellStyle name="Обычный 10 3 2 3" xfId="31360"/>
    <cellStyle name="Обычный 10 3 2 3 2" xfId="31361"/>
    <cellStyle name="Обычный 10 3 2 3 2 2" xfId="31362"/>
    <cellStyle name="Обычный 10 3 2 3 2 2 2" xfId="31363"/>
    <cellStyle name="Обычный 10 3 2 3 2 2 2 2" xfId="31364"/>
    <cellStyle name="Обычный 10 3 2 3 2 2 2 3" xfId="31365"/>
    <cellStyle name="Обычный 10 3 2 3 2 2 2 4" xfId="31366"/>
    <cellStyle name="Обычный 10 3 2 3 2 2 2_МАРТ" xfId="31367"/>
    <cellStyle name="Обычный 10 3 2 3 2 2 3" xfId="31368"/>
    <cellStyle name="Обычный 10 3 2 3 2 2 3 2" xfId="31369"/>
    <cellStyle name="Обычный 10 3 2 3 2 2 3 3" xfId="31370"/>
    <cellStyle name="Обычный 10 3 2 3 2 2 3 4" xfId="31371"/>
    <cellStyle name="Обычный 10 3 2 3 2 2 3_МАРТ" xfId="31372"/>
    <cellStyle name="Обычный 10 3 2 3 2 2 4" xfId="31373"/>
    <cellStyle name="Обычный 10 3 2 3 2 2 5" xfId="31374"/>
    <cellStyle name="Обычный 10 3 2 3 2 2 6" xfId="31375"/>
    <cellStyle name="Обычный 10 3 2 3 2 2_МАРТ" xfId="31376"/>
    <cellStyle name="Обычный 10 3 2 3 2 3" xfId="31377"/>
    <cellStyle name="Обычный 10 3 2 3 2 3 2" xfId="31378"/>
    <cellStyle name="Обычный 10 3 2 3 2 3 3" xfId="31379"/>
    <cellStyle name="Обычный 10 3 2 3 2 3 4" xfId="31380"/>
    <cellStyle name="Обычный 10 3 2 3 2 3_МАРТ" xfId="31381"/>
    <cellStyle name="Обычный 10 3 2 3 2 4" xfId="31382"/>
    <cellStyle name="Обычный 10 3 2 3 2 4 2" xfId="31383"/>
    <cellStyle name="Обычный 10 3 2 3 2 4 3" xfId="31384"/>
    <cellStyle name="Обычный 10 3 2 3 2 4 4" xfId="31385"/>
    <cellStyle name="Обычный 10 3 2 3 2 4_МАРТ" xfId="31386"/>
    <cellStyle name="Обычный 10 3 2 3 2 5" xfId="31387"/>
    <cellStyle name="Обычный 10 3 2 3 2 6" xfId="31388"/>
    <cellStyle name="Обычный 10 3 2 3 2 7" xfId="31389"/>
    <cellStyle name="Обычный 10 3 2 3 2_МАРТ" xfId="31390"/>
    <cellStyle name="Обычный 10 3 2 3 3" xfId="31391"/>
    <cellStyle name="Обычный 10 3 2 3 3 2" xfId="31392"/>
    <cellStyle name="Обычный 10 3 2 3 3 2 2" xfId="31393"/>
    <cellStyle name="Обычный 10 3 2 3 3 2 3" xfId="31394"/>
    <cellStyle name="Обычный 10 3 2 3 3 2 4" xfId="31395"/>
    <cellStyle name="Обычный 10 3 2 3 3 2_МАРТ" xfId="31396"/>
    <cellStyle name="Обычный 10 3 2 3 3 3" xfId="31397"/>
    <cellStyle name="Обычный 10 3 2 3 3 3 2" xfId="31398"/>
    <cellStyle name="Обычный 10 3 2 3 3 3 3" xfId="31399"/>
    <cellStyle name="Обычный 10 3 2 3 3 3 4" xfId="31400"/>
    <cellStyle name="Обычный 10 3 2 3 3 3_МАРТ" xfId="31401"/>
    <cellStyle name="Обычный 10 3 2 3 3 4" xfId="31402"/>
    <cellStyle name="Обычный 10 3 2 3 3 5" xfId="31403"/>
    <cellStyle name="Обычный 10 3 2 3 3 6" xfId="31404"/>
    <cellStyle name="Обычный 10 3 2 3 3_МАРТ" xfId="31405"/>
    <cellStyle name="Обычный 10 3 2 3 4" xfId="31406"/>
    <cellStyle name="Обычный 10 3 2 3 4 2" xfId="31407"/>
    <cellStyle name="Обычный 10 3 2 3 4 3" xfId="31408"/>
    <cellStyle name="Обычный 10 3 2 3 4 4" xfId="31409"/>
    <cellStyle name="Обычный 10 3 2 3 4_МАРТ" xfId="31410"/>
    <cellStyle name="Обычный 10 3 2 3 5" xfId="31411"/>
    <cellStyle name="Обычный 10 3 2 3 5 2" xfId="31412"/>
    <cellStyle name="Обычный 10 3 2 3 5 3" xfId="31413"/>
    <cellStyle name="Обычный 10 3 2 3 5 4" xfId="31414"/>
    <cellStyle name="Обычный 10 3 2 3 5_МАРТ" xfId="31415"/>
    <cellStyle name="Обычный 10 3 2 3 6" xfId="31416"/>
    <cellStyle name="Обычный 10 3 2 3 6 2" xfId="31417"/>
    <cellStyle name="Обычный 10 3 2 3 7" xfId="31418"/>
    <cellStyle name="Обычный 10 3 2 3 8" xfId="31419"/>
    <cellStyle name="Обычный 10 3 2 3 9" xfId="31420"/>
    <cellStyle name="Обычный 10 3 2 3_МАРТ" xfId="31421"/>
    <cellStyle name="Обычный 10 3 2 4" xfId="31422"/>
    <cellStyle name="Обычный 10 3 2 4 2" xfId="31423"/>
    <cellStyle name="Обычный 10 3 2 4 2 2" xfId="31424"/>
    <cellStyle name="Обычный 10 3 2 4 2 2 2" xfId="31425"/>
    <cellStyle name="Обычный 10 3 2 4 2 2 3" xfId="31426"/>
    <cellStyle name="Обычный 10 3 2 4 2 2 4" xfId="31427"/>
    <cellStyle name="Обычный 10 3 2 4 2 2_МАРТ" xfId="31428"/>
    <cellStyle name="Обычный 10 3 2 4 2 3" xfId="31429"/>
    <cellStyle name="Обычный 10 3 2 4 2 3 2" xfId="31430"/>
    <cellStyle name="Обычный 10 3 2 4 2 3 3" xfId="31431"/>
    <cellStyle name="Обычный 10 3 2 4 2 3 4" xfId="31432"/>
    <cellStyle name="Обычный 10 3 2 4 2 3_МАРТ" xfId="31433"/>
    <cellStyle name="Обычный 10 3 2 4 2 4" xfId="31434"/>
    <cellStyle name="Обычный 10 3 2 4 2 5" xfId="31435"/>
    <cellStyle name="Обычный 10 3 2 4 2 6" xfId="31436"/>
    <cellStyle name="Обычный 10 3 2 4 2_МАРТ" xfId="31437"/>
    <cellStyle name="Обычный 10 3 2 4 3" xfId="31438"/>
    <cellStyle name="Обычный 10 3 2 4 3 2" xfId="31439"/>
    <cellStyle name="Обычный 10 3 2 4 3 3" xfId="31440"/>
    <cellStyle name="Обычный 10 3 2 4 3 4" xfId="31441"/>
    <cellStyle name="Обычный 10 3 2 4 3_МАРТ" xfId="31442"/>
    <cellStyle name="Обычный 10 3 2 4 4" xfId="31443"/>
    <cellStyle name="Обычный 10 3 2 4 4 2" xfId="31444"/>
    <cellStyle name="Обычный 10 3 2 4 4 3" xfId="31445"/>
    <cellStyle name="Обычный 10 3 2 4 4 4" xfId="31446"/>
    <cellStyle name="Обычный 10 3 2 4 4_МАРТ" xfId="31447"/>
    <cellStyle name="Обычный 10 3 2 4 5" xfId="31448"/>
    <cellStyle name="Обычный 10 3 2 4 6" xfId="31449"/>
    <cellStyle name="Обычный 10 3 2 4 7" xfId="31450"/>
    <cellStyle name="Обычный 10 3 2 4_МАРТ" xfId="31451"/>
    <cellStyle name="Обычный 10 3 2 5" xfId="31452"/>
    <cellStyle name="Обычный 10 3 2 5 2" xfId="31453"/>
    <cellStyle name="Обычный 10 3 2 5 2 2" xfId="31454"/>
    <cellStyle name="Обычный 10 3 2 5 2 3" xfId="31455"/>
    <cellStyle name="Обычный 10 3 2 5 2 4" xfId="31456"/>
    <cellStyle name="Обычный 10 3 2 5 2_МАРТ" xfId="31457"/>
    <cellStyle name="Обычный 10 3 2 5 3" xfId="31458"/>
    <cellStyle name="Обычный 10 3 2 5 3 2" xfId="31459"/>
    <cellStyle name="Обычный 10 3 2 5 3 3" xfId="31460"/>
    <cellStyle name="Обычный 10 3 2 5 3 4" xfId="31461"/>
    <cellStyle name="Обычный 10 3 2 5 3_МАРТ" xfId="31462"/>
    <cellStyle name="Обычный 10 3 2 5 4" xfId="31463"/>
    <cellStyle name="Обычный 10 3 2 5 5" xfId="31464"/>
    <cellStyle name="Обычный 10 3 2 5 6" xfId="31465"/>
    <cellStyle name="Обычный 10 3 2 5_МАРТ" xfId="31466"/>
    <cellStyle name="Обычный 10 3 2 6" xfId="31467"/>
    <cellStyle name="Обычный 10 3 2 6 2" xfId="31468"/>
    <cellStyle name="Обычный 10 3 2 6 3" xfId="31469"/>
    <cellStyle name="Обычный 10 3 2 6 4" xfId="31470"/>
    <cellStyle name="Обычный 10 3 2 6_МАРТ" xfId="31471"/>
    <cellStyle name="Обычный 10 3 2 7" xfId="31472"/>
    <cellStyle name="Обычный 10 3 2 7 2" xfId="31473"/>
    <cellStyle name="Обычный 10 3 2 7 3" xfId="31474"/>
    <cellStyle name="Обычный 10 3 2 7 4" xfId="31475"/>
    <cellStyle name="Обычный 10 3 2 7_МАРТ" xfId="31476"/>
    <cellStyle name="Обычный 10 3 2 8" xfId="31477"/>
    <cellStyle name="Обычный 10 3 2 8 2" xfId="31478"/>
    <cellStyle name="Обычный 10 3 2 9" xfId="31479"/>
    <cellStyle name="Обычный 10 3 2_МАРТ" xfId="31480"/>
    <cellStyle name="Обычный 10 3 3" xfId="31481"/>
    <cellStyle name="Обычный 10 3 3 10" xfId="31482"/>
    <cellStyle name="Обычный 10 3 3 2" xfId="31483"/>
    <cellStyle name="Обычный 10 3 3 2 2" xfId="31484"/>
    <cellStyle name="Обычный 10 3 3 2 2 2" xfId="31485"/>
    <cellStyle name="Обычный 10 3 3 2 2 2 2" xfId="31486"/>
    <cellStyle name="Обычный 10 3 3 2 2 2 2 2" xfId="31487"/>
    <cellStyle name="Обычный 10 3 3 2 2 2 2 3" xfId="31488"/>
    <cellStyle name="Обычный 10 3 3 2 2 2 2 4" xfId="31489"/>
    <cellStyle name="Обычный 10 3 3 2 2 2 2_МАРТ" xfId="31490"/>
    <cellStyle name="Обычный 10 3 3 2 2 2 3" xfId="31491"/>
    <cellStyle name="Обычный 10 3 3 2 2 2 3 2" xfId="31492"/>
    <cellStyle name="Обычный 10 3 3 2 2 2 3 3" xfId="31493"/>
    <cellStyle name="Обычный 10 3 3 2 2 2 3 4" xfId="31494"/>
    <cellStyle name="Обычный 10 3 3 2 2 2 3_МАРТ" xfId="31495"/>
    <cellStyle name="Обычный 10 3 3 2 2 2 4" xfId="31496"/>
    <cellStyle name="Обычный 10 3 3 2 2 2 5" xfId="31497"/>
    <cellStyle name="Обычный 10 3 3 2 2 2 6" xfId="31498"/>
    <cellStyle name="Обычный 10 3 3 2 2 2_МАРТ" xfId="31499"/>
    <cellStyle name="Обычный 10 3 3 2 2 3" xfId="31500"/>
    <cellStyle name="Обычный 10 3 3 2 2 3 2" xfId="31501"/>
    <cellStyle name="Обычный 10 3 3 2 2 3 3" xfId="31502"/>
    <cellStyle name="Обычный 10 3 3 2 2 3 4" xfId="31503"/>
    <cellStyle name="Обычный 10 3 3 2 2 3_МАРТ" xfId="31504"/>
    <cellStyle name="Обычный 10 3 3 2 2 4" xfId="31505"/>
    <cellStyle name="Обычный 10 3 3 2 2 4 2" xfId="31506"/>
    <cellStyle name="Обычный 10 3 3 2 2 4 3" xfId="31507"/>
    <cellStyle name="Обычный 10 3 3 2 2 4 4" xfId="31508"/>
    <cellStyle name="Обычный 10 3 3 2 2 4_МАРТ" xfId="31509"/>
    <cellStyle name="Обычный 10 3 3 2 2 5" xfId="31510"/>
    <cellStyle name="Обычный 10 3 3 2 2 6" xfId="31511"/>
    <cellStyle name="Обычный 10 3 3 2 2 7" xfId="31512"/>
    <cellStyle name="Обычный 10 3 3 2 2_МАРТ" xfId="31513"/>
    <cellStyle name="Обычный 10 3 3 2 3" xfId="31514"/>
    <cellStyle name="Обычный 10 3 3 2 3 2" xfId="31515"/>
    <cellStyle name="Обычный 10 3 3 2 3 2 2" xfId="31516"/>
    <cellStyle name="Обычный 10 3 3 2 3 2 3" xfId="31517"/>
    <cellStyle name="Обычный 10 3 3 2 3 2 4" xfId="31518"/>
    <cellStyle name="Обычный 10 3 3 2 3 2_МАРТ" xfId="31519"/>
    <cellStyle name="Обычный 10 3 3 2 3 3" xfId="31520"/>
    <cellStyle name="Обычный 10 3 3 2 3 3 2" xfId="31521"/>
    <cellStyle name="Обычный 10 3 3 2 3 3 3" xfId="31522"/>
    <cellStyle name="Обычный 10 3 3 2 3 3 4" xfId="31523"/>
    <cellStyle name="Обычный 10 3 3 2 3 3_МАРТ" xfId="31524"/>
    <cellStyle name="Обычный 10 3 3 2 3 4" xfId="31525"/>
    <cellStyle name="Обычный 10 3 3 2 3 5" xfId="31526"/>
    <cellStyle name="Обычный 10 3 3 2 3 6" xfId="31527"/>
    <cellStyle name="Обычный 10 3 3 2 3_МАРТ" xfId="31528"/>
    <cellStyle name="Обычный 10 3 3 2 4" xfId="31529"/>
    <cellStyle name="Обычный 10 3 3 2 4 2" xfId="31530"/>
    <cellStyle name="Обычный 10 3 3 2 4 3" xfId="31531"/>
    <cellStyle name="Обычный 10 3 3 2 4 4" xfId="31532"/>
    <cellStyle name="Обычный 10 3 3 2 4_МАРТ" xfId="31533"/>
    <cellStyle name="Обычный 10 3 3 2 5" xfId="31534"/>
    <cellStyle name="Обычный 10 3 3 2 5 2" xfId="31535"/>
    <cellStyle name="Обычный 10 3 3 2 5 3" xfId="31536"/>
    <cellStyle name="Обычный 10 3 3 2 5 4" xfId="31537"/>
    <cellStyle name="Обычный 10 3 3 2 5_МАРТ" xfId="31538"/>
    <cellStyle name="Обычный 10 3 3 2 6" xfId="31539"/>
    <cellStyle name="Обычный 10 3 3 2 7" xfId="31540"/>
    <cellStyle name="Обычный 10 3 3 2 8" xfId="31541"/>
    <cellStyle name="Обычный 10 3 3 2_МАРТ" xfId="31542"/>
    <cellStyle name="Обычный 10 3 3 3" xfId="31543"/>
    <cellStyle name="Обычный 10 3 3 3 2" xfId="31544"/>
    <cellStyle name="Обычный 10 3 3 3 2 2" xfId="31545"/>
    <cellStyle name="Обычный 10 3 3 3 2 2 2" xfId="31546"/>
    <cellStyle name="Обычный 10 3 3 3 2 2 3" xfId="31547"/>
    <cellStyle name="Обычный 10 3 3 3 2 2 4" xfId="31548"/>
    <cellStyle name="Обычный 10 3 3 3 2 2_МАРТ" xfId="31549"/>
    <cellStyle name="Обычный 10 3 3 3 2 3" xfId="31550"/>
    <cellStyle name="Обычный 10 3 3 3 2 3 2" xfId="31551"/>
    <cellStyle name="Обычный 10 3 3 3 2 3 3" xfId="31552"/>
    <cellStyle name="Обычный 10 3 3 3 2 3 4" xfId="31553"/>
    <cellStyle name="Обычный 10 3 3 3 2 3_МАРТ" xfId="31554"/>
    <cellStyle name="Обычный 10 3 3 3 2 4" xfId="31555"/>
    <cellStyle name="Обычный 10 3 3 3 2 5" xfId="31556"/>
    <cellStyle name="Обычный 10 3 3 3 2 6" xfId="31557"/>
    <cellStyle name="Обычный 10 3 3 3 2_МАРТ" xfId="31558"/>
    <cellStyle name="Обычный 10 3 3 3 3" xfId="31559"/>
    <cellStyle name="Обычный 10 3 3 3 3 2" xfId="31560"/>
    <cellStyle name="Обычный 10 3 3 3 3 3" xfId="31561"/>
    <cellStyle name="Обычный 10 3 3 3 3 4" xfId="31562"/>
    <cellStyle name="Обычный 10 3 3 3 3_МАРТ" xfId="31563"/>
    <cellStyle name="Обычный 10 3 3 3 4" xfId="31564"/>
    <cellStyle name="Обычный 10 3 3 3 4 2" xfId="31565"/>
    <cellStyle name="Обычный 10 3 3 3 4 3" xfId="31566"/>
    <cellStyle name="Обычный 10 3 3 3 4 4" xfId="31567"/>
    <cellStyle name="Обычный 10 3 3 3 4_МАРТ" xfId="31568"/>
    <cellStyle name="Обычный 10 3 3 3 5" xfId="31569"/>
    <cellStyle name="Обычный 10 3 3 3 6" xfId="31570"/>
    <cellStyle name="Обычный 10 3 3 3 7" xfId="31571"/>
    <cellStyle name="Обычный 10 3 3 3_МАРТ" xfId="31572"/>
    <cellStyle name="Обычный 10 3 3 4" xfId="31573"/>
    <cellStyle name="Обычный 10 3 3 4 2" xfId="31574"/>
    <cellStyle name="Обычный 10 3 3 4 2 2" xfId="31575"/>
    <cellStyle name="Обычный 10 3 3 4 2 3" xfId="31576"/>
    <cellStyle name="Обычный 10 3 3 4 2 4" xfId="31577"/>
    <cellStyle name="Обычный 10 3 3 4 2_МАРТ" xfId="31578"/>
    <cellStyle name="Обычный 10 3 3 4 3" xfId="31579"/>
    <cellStyle name="Обычный 10 3 3 4 3 2" xfId="31580"/>
    <cellStyle name="Обычный 10 3 3 4 3 3" xfId="31581"/>
    <cellStyle name="Обычный 10 3 3 4 3 4" xfId="31582"/>
    <cellStyle name="Обычный 10 3 3 4 3_МАРТ" xfId="31583"/>
    <cellStyle name="Обычный 10 3 3 4 4" xfId="31584"/>
    <cellStyle name="Обычный 10 3 3 4 5" xfId="31585"/>
    <cellStyle name="Обычный 10 3 3 4 6" xfId="31586"/>
    <cellStyle name="Обычный 10 3 3 4_МАРТ" xfId="31587"/>
    <cellStyle name="Обычный 10 3 3 5" xfId="31588"/>
    <cellStyle name="Обычный 10 3 3 5 2" xfId="31589"/>
    <cellStyle name="Обычный 10 3 3 5 3" xfId="31590"/>
    <cellStyle name="Обычный 10 3 3 5 4" xfId="31591"/>
    <cellStyle name="Обычный 10 3 3 5_МАРТ" xfId="31592"/>
    <cellStyle name="Обычный 10 3 3 6" xfId="31593"/>
    <cellStyle name="Обычный 10 3 3 6 2" xfId="31594"/>
    <cellStyle name="Обычный 10 3 3 6 3" xfId="31595"/>
    <cellStyle name="Обычный 10 3 3 6 4" xfId="31596"/>
    <cellStyle name="Обычный 10 3 3 6_МАРТ" xfId="31597"/>
    <cellStyle name="Обычный 10 3 3 7" xfId="31598"/>
    <cellStyle name="Обычный 10 3 3 7 2" xfId="31599"/>
    <cellStyle name="Обычный 10 3 3 8" xfId="31600"/>
    <cellStyle name="Обычный 10 3 3 9" xfId="31601"/>
    <cellStyle name="Обычный 10 3 3_МАРТ" xfId="31602"/>
    <cellStyle name="Обычный 10 3 4" xfId="31603"/>
    <cellStyle name="Обычный 10 3 4 2" xfId="31604"/>
    <cellStyle name="Обычный 10 3 4 2 2" xfId="31605"/>
    <cellStyle name="Обычный 10 3 4 2 2 2" xfId="31606"/>
    <cellStyle name="Обычный 10 3 4 2 2 2 2" xfId="31607"/>
    <cellStyle name="Обычный 10 3 4 2 2 2 3" xfId="31608"/>
    <cellStyle name="Обычный 10 3 4 2 2 2 4" xfId="31609"/>
    <cellStyle name="Обычный 10 3 4 2 2 2_МАРТ" xfId="31610"/>
    <cellStyle name="Обычный 10 3 4 2 2 3" xfId="31611"/>
    <cellStyle name="Обычный 10 3 4 2 2 3 2" xfId="31612"/>
    <cellStyle name="Обычный 10 3 4 2 2 3 3" xfId="31613"/>
    <cellStyle name="Обычный 10 3 4 2 2 3 4" xfId="31614"/>
    <cellStyle name="Обычный 10 3 4 2 2 3_МАРТ" xfId="31615"/>
    <cellStyle name="Обычный 10 3 4 2 2 4" xfId="31616"/>
    <cellStyle name="Обычный 10 3 4 2 2 5" xfId="31617"/>
    <cellStyle name="Обычный 10 3 4 2 2 6" xfId="31618"/>
    <cellStyle name="Обычный 10 3 4 2 2_МАРТ" xfId="31619"/>
    <cellStyle name="Обычный 10 3 4 2 3" xfId="31620"/>
    <cellStyle name="Обычный 10 3 4 2 3 2" xfId="31621"/>
    <cellStyle name="Обычный 10 3 4 2 3 3" xfId="31622"/>
    <cellStyle name="Обычный 10 3 4 2 3 4" xfId="31623"/>
    <cellStyle name="Обычный 10 3 4 2 3_МАРТ" xfId="31624"/>
    <cellStyle name="Обычный 10 3 4 2 4" xfId="31625"/>
    <cellStyle name="Обычный 10 3 4 2 4 2" xfId="31626"/>
    <cellStyle name="Обычный 10 3 4 2 4 3" xfId="31627"/>
    <cellStyle name="Обычный 10 3 4 2 4 4" xfId="31628"/>
    <cellStyle name="Обычный 10 3 4 2 4_МАРТ" xfId="31629"/>
    <cellStyle name="Обычный 10 3 4 2 5" xfId="31630"/>
    <cellStyle name="Обычный 10 3 4 2 6" xfId="31631"/>
    <cellStyle name="Обычный 10 3 4 2 7" xfId="31632"/>
    <cellStyle name="Обычный 10 3 4 2_МАРТ" xfId="31633"/>
    <cellStyle name="Обычный 10 3 4 3" xfId="31634"/>
    <cellStyle name="Обычный 10 3 4 3 2" xfId="31635"/>
    <cellStyle name="Обычный 10 3 4 3 2 2" xfId="31636"/>
    <cellStyle name="Обычный 10 3 4 3 2 3" xfId="31637"/>
    <cellStyle name="Обычный 10 3 4 3 2 4" xfId="31638"/>
    <cellStyle name="Обычный 10 3 4 3 2_МАРТ" xfId="31639"/>
    <cellStyle name="Обычный 10 3 4 3 3" xfId="31640"/>
    <cellStyle name="Обычный 10 3 4 3 3 2" xfId="31641"/>
    <cellStyle name="Обычный 10 3 4 3 3 3" xfId="31642"/>
    <cellStyle name="Обычный 10 3 4 3 3 4" xfId="31643"/>
    <cellStyle name="Обычный 10 3 4 3 3_МАРТ" xfId="31644"/>
    <cellStyle name="Обычный 10 3 4 3 4" xfId="31645"/>
    <cellStyle name="Обычный 10 3 4 3 5" xfId="31646"/>
    <cellStyle name="Обычный 10 3 4 3 6" xfId="31647"/>
    <cellStyle name="Обычный 10 3 4 3_МАРТ" xfId="31648"/>
    <cellStyle name="Обычный 10 3 4 4" xfId="31649"/>
    <cellStyle name="Обычный 10 3 4 4 2" xfId="31650"/>
    <cellStyle name="Обычный 10 3 4 4 3" xfId="31651"/>
    <cellStyle name="Обычный 10 3 4 4 4" xfId="31652"/>
    <cellStyle name="Обычный 10 3 4 4_МАРТ" xfId="31653"/>
    <cellStyle name="Обычный 10 3 4 5" xfId="31654"/>
    <cellStyle name="Обычный 10 3 4 5 2" xfId="31655"/>
    <cellStyle name="Обычный 10 3 4 5 3" xfId="31656"/>
    <cellStyle name="Обычный 10 3 4 5 4" xfId="31657"/>
    <cellStyle name="Обычный 10 3 4 5_МАРТ" xfId="31658"/>
    <cellStyle name="Обычный 10 3 4 6" xfId="31659"/>
    <cellStyle name="Обычный 10 3 4 6 2" xfId="31660"/>
    <cellStyle name="Обычный 10 3 4 7" xfId="31661"/>
    <cellStyle name="Обычный 10 3 4 8" xfId="31662"/>
    <cellStyle name="Обычный 10 3 4 9" xfId="31663"/>
    <cellStyle name="Обычный 10 3 4_МАРТ" xfId="31664"/>
    <cellStyle name="Обычный 10 3 5" xfId="31665"/>
    <cellStyle name="Обычный 10 3 5 2" xfId="31666"/>
    <cellStyle name="Обычный 10 3 5 2 2" xfId="31667"/>
    <cellStyle name="Обычный 10 3 5 2 2 2" xfId="31668"/>
    <cellStyle name="Обычный 10 3 5 2 2 3" xfId="31669"/>
    <cellStyle name="Обычный 10 3 5 2 2 4" xfId="31670"/>
    <cellStyle name="Обычный 10 3 5 2 2_МАРТ" xfId="31671"/>
    <cellStyle name="Обычный 10 3 5 2 3" xfId="31672"/>
    <cellStyle name="Обычный 10 3 5 2 3 2" xfId="31673"/>
    <cellStyle name="Обычный 10 3 5 2 3 3" xfId="31674"/>
    <cellStyle name="Обычный 10 3 5 2 3 4" xfId="31675"/>
    <cellStyle name="Обычный 10 3 5 2 3_МАРТ" xfId="31676"/>
    <cellStyle name="Обычный 10 3 5 2 4" xfId="31677"/>
    <cellStyle name="Обычный 10 3 5 2 5" xfId="31678"/>
    <cellStyle name="Обычный 10 3 5 2 6" xfId="31679"/>
    <cellStyle name="Обычный 10 3 5 2_МАРТ" xfId="31680"/>
    <cellStyle name="Обычный 10 3 5 3" xfId="31681"/>
    <cellStyle name="Обычный 10 3 5 3 2" xfId="31682"/>
    <cellStyle name="Обычный 10 3 5 3 3" xfId="31683"/>
    <cellStyle name="Обычный 10 3 5 3 4" xfId="31684"/>
    <cellStyle name="Обычный 10 3 5 3_МАРТ" xfId="31685"/>
    <cellStyle name="Обычный 10 3 5 4" xfId="31686"/>
    <cellStyle name="Обычный 10 3 5 4 2" xfId="31687"/>
    <cellStyle name="Обычный 10 3 5 4 3" xfId="31688"/>
    <cellStyle name="Обычный 10 3 5 4 4" xfId="31689"/>
    <cellStyle name="Обычный 10 3 5 4_МАРТ" xfId="31690"/>
    <cellStyle name="Обычный 10 3 5 5" xfId="31691"/>
    <cellStyle name="Обычный 10 3 5 6" xfId="31692"/>
    <cellStyle name="Обычный 10 3 5 7" xfId="31693"/>
    <cellStyle name="Обычный 10 3 5_МАРТ" xfId="31694"/>
    <cellStyle name="Обычный 10 3 6" xfId="31695"/>
    <cellStyle name="Обычный 10 3 6 2" xfId="31696"/>
    <cellStyle name="Обычный 10 3 6 2 2" xfId="31697"/>
    <cellStyle name="Обычный 10 3 6 2 3" xfId="31698"/>
    <cellStyle name="Обычный 10 3 6 2 4" xfId="31699"/>
    <cellStyle name="Обычный 10 3 6 2_МАРТ" xfId="31700"/>
    <cellStyle name="Обычный 10 3 6 3" xfId="31701"/>
    <cellStyle name="Обычный 10 3 6 3 2" xfId="31702"/>
    <cellStyle name="Обычный 10 3 6 3 3" xfId="31703"/>
    <cellStyle name="Обычный 10 3 6 3 4" xfId="31704"/>
    <cellStyle name="Обычный 10 3 6 3_МАРТ" xfId="31705"/>
    <cellStyle name="Обычный 10 3 6 4" xfId="31706"/>
    <cellStyle name="Обычный 10 3 6 5" xfId="31707"/>
    <cellStyle name="Обычный 10 3 6 6" xfId="31708"/>
    <cellStyle name="Обычный 10 3 6_МАРТ" xfId="31709"/>
    <cellStyle name="Обычный 10 3 7" xfId="31710"/>
    <cellStyle name="Обычный 10 3 7 2" xfId="31711"/>
    <cellStyle name="Обычный 10 3 7 3" xfId="31712"/>
    <cellStyle name="Обычный 10 3 7 4" xfId="31713"/>
    <cellStyle name="Обычный 10 3 7_МАРТ" xfId="31714"/>
    <cellStyle name="Обычный 10 3 8" xfId="31715"/>
    <cellStyle name="Обычный 10 3 8 2" xfId="31716"/>
    <cellStyle name="Обычный 10 3 8 3" xfId="31717"/>
    <cellStyle name="Обычный 10 3 8 4" xfId="31718"/>
    <cellStyle name="Обычный 10 3 8_МАРТ" xfId="31719"/>
    <cellStyle name="Обычный 10 3 9" xfId="31720"/>
    <cellStyle name="Обычный 10 3 9 2" xfId="31721"/>
    <cellStyle name="Обычный 10 3_МАРТ" xfId="31722"/>
    <cellStyle name="Обычный 10 4" xfId="31723"/>
    <cellStyle name="Обычный 10 4 10" xfId="31724"/>
    <cellStyle name="Обычный 10 4 11" xfId="31725"/>
    <cellStyle name="Обычный 10 4 2" xfId="31726"/>
    <cellStyle name="Обычный 10 4 2 10" xfId="31727"/>
    <cellStyle name="Обычный 10 4 2 2" xfId="31728"/>
    <cellStyle name="Обычный 10 4 2 2 2" xfId="31729"/>
    <cellStyle name="Обычный 10 4 2 2 2 2" xfId="31730"/>
    <cellStyle name="Обычный 10 4 2 2 2 2 2" xfId="31731"/>
    <cellStyle name="Обычный 10 4 2 2 2 2 2 2" xfId="31732"/>
    <cellStyle name="Обычный 10 4 2 2 2 2 2 3" xfId="31733"/>
    <cellStyle name="Обычный 10 4 2 2 2 2 2 4" xfId="31734"/>
    <cellStyle name="Обычный 10 4 2 2 2 2 2_МАРТ" xfId="31735"/>
    <cellStyle name="Обычный 10 4 2 2 2 2 3" xfId="31736"/>
    <cellStyle name="Обычный 10 4 2 2 2 2 3 2" xfId="31737"/>
    <cellStyle name="Обычный 10 4 2 2 2 2 3 3" xfId="31738"/>
    <cellStyle name="Обычный 10 4 2 2 2 2 3 4" xfId="31739"/>
    <cellStyle name="Обычный 10 4 2 2 2 2 3_МАРТ" xfId="31740"/>
    <cellStyle name="Обычный 10 4 2 2 2 2 4" xfId="31741"/>
    <cellStyle name="Обычный 10 4 2 2 2 2 5" xfId="31742"/>
    <cellStyle name="Обычный 10 4 2 2 2 2 6" xfId="31743"/>
    <cellStyle name="Обычный 10 4 2 2 2 2_МАРТ" xfId="31744"/>
    <cellStyle name="Обычный 10 4 2 2 2 3" xfId="31745"/>
    <cellStyle name="Обычный 10 4 2 2 2 3 2" xfId="31746"/>
    <cellStyle name="Обычный 10 4 2 2 2 3 3" xfId="31747"/>
    <cellStyle name="Обычный 10 4 2 2 2 3 4" xfId="31748"/>
    <cellStyle name="Обычный 10 4 2 2 2 3_МАРТ" xfId="31749"/>
    <cellStyle name="Обычный 10 4 2 2 2 4" xfId="31750"/>
    <cellStyle name="Обычный 10 4 2 2 2 4 2" xfId="31751"/>
    <cellStyle name="Обычный 10 4 2 2 2 4 3" xfId="31752"/>
    <cellStyle name="Обычный 10 4 2 2 2 4 4" xfId="31753"/>
    <cellStyle name="Обычный 10 4 2 2 2 4_МАРТ" xfId="31754"/>
    <cellStyle name="Обычный 10 4 2 2 2 5" xfId="31755"/>
    <cellStyle name="Обычный 10 4 2 2 2 6" xfId="31756"/>
    <cellStyle name="Обычный 10 4 2 2 2 7" xfId="31757"/>
    <cellStyle name="Обычный 10 4 2 2 2_МАРТ" xfId="31758"/>
    <cellStyle name="Обычный 10 4 2 2 3" xfId="31759"/>
    <cellStyle name="Обычный 10 4 2 2 3 2" xfId="31760"/>
    <cellStyle name="Обычный 10 4 2 2 3 2 2" xfId="31761"/>
    <cellStyle name="Обычный 10 4 2 2 3 2 3" xfId="31762"/>
    <cellStyle name="Обычный 10 4 2 2 3 2 4" xfId="31763"/>
    <cellStyle name="Обычный 10 4 2 2 3 2_МАРТ" xfId="31764"/>
    <cellStyle name="Обычный 10 4 2 2 3 3" xfId="31765"/>
    <cellStyle name="Обычный 10 4 2 2 3 3 2" xfId="31766"/>
    <cellStyle name="Обычный 10 4 2 2 3 3 3" xfId="31767"/>
    <cellStyle name="Обычный 10 4 2 2 3 3 4" xfId="31768"/>
    <cellStyle name="Обычный 10 4 2 2 3 3_МАРТ" xfId="31769"/>
    <cellStyle name="Обычный 10 4 2 2 3 4" xfId="31770"/>
    <cellStyle name="Обычный 10 4 2 2 3 5" xfId="31771"/>
    <cellStyle name="Обычный 10 4 2 2 3 6" xfId="31772"/>
    <cellStyle name="Обычный 10 4 2 2 3_МАРТ" xfId="31773"/>
    <cellStyle name="Обычный 10 4 2 2 4" xfId="31774"/>
    <cellStyle name="Обычный 10 4 2 2 4 2" xfId="31775"/>
    <cellStyle name="Обычный 10 4 2 2 4 3" xfId="31776"/>
    <cellStyle name="Обычный 10 4 2 2 4 4" xfId="31777"/>
    <cellStyle name="Обычный 10 4 2 2 4_МАРТ" xfId="31778"/>
    <cellStyle name="Обычный 10 4 2 2 5" xfId="31779"/>
    <cellStyle name="Обычный 10 4 2 2 5 2" xfId="31780"/>
    <cellStyle name="Обычный 10 4 2 2 5 3" xfId="31781"/>
    <cellStyle name="Обычный 10 4 2 2 5 4" xfId="31782"/>
    <cellStyle name="Обычный 10 4 2 2 5_МАРТ" xfId="31783"/>
    <cellStyle name="Обычный 10 4 2 2 6" xfId="31784"/>
    <cellStyle name="Обычный 10 4 2 2 7" xfId="31785"/>
    <cellStyle name="Обычный 10 4 2 2 8" xfId="31786"/>
    <cellStyle name="Обычный 10 4 2 2_МАРТ" xfId="31787"/>
    <cellStyle name="Обычный 10 4 2 3" xfId="31788"/>
    <cellStyle name="Обычный 10 4 2 3 2" xfId="31789"/>
    <cellStyle name="Обычный 10 4 2 3 2 2" xfId="31790"/>
    <cellStyle name="Обычный 10 4 2 3 2 2 2" xfId="31791"/>
    <cellStyle name="Обычный 10 4 2 3 2 2 3" xfId="31792"/>
    <cellStyle name="Обычный 10 4 2 3 2 2 4" xfId="31793"/>
    <cellStyle name="Обычный 10 4 2 3 2 2_МАРТ" xfId="31794"/>
    <cellStyle name="Обычный 10 4 2 3 2 3" xfId="31795"/>
    <cellStyle name="Обычный 10 4 2 3 2 3 2" xfId="31796"/>
    <cellStyle name="Обычный 10 4 2 3 2 3 3" xfId="31797"/>
    <cellStyle name="Обычный 10 4 2 3 2 3 4" xfId="31798"/>
    <cellStyle name="Обычный 10 4 2 3 2 3_МАРТ" xfId="31799"/>
    <cellStyle name="Обычный 10 4 2 3 2 4" xfId="31800"/>
    <cellStyle name="Обычный 10 4 2 3 2 5" xfId="31801"/>
    <cellStyle name="Обычный 10 4 2 3 2 6" xfId="31802"/>
    <cellStyle name="Обычный 10 4 2 3 2_МАРТ" xfId="31803"/>
    <cellStyle name="Обычный 10 4 2 3 3" xfId="31804"/>
    <cellStyle name="Обычный 10 4 2 3 3 2" xfId="31805"/>
    <cellStyle name="Обычный 10 4 2 3 3 3" xfId="31806"/>
    <cellStyle name="Обычный 10 4 2 3 3 4" xfId="31807"/>
    <cellStyle name="Обычный 10 4 2 3 3_МАРТ" xfId="31808"/>
    <cellStyle name="Обычный 10 4 2 3 4" xfId="31809"/>
    <cellStyle name="Обычный 10 4 2 3 4 2" xfId="31810"/>
    <cellStyle name="Обычный 10 4 2 3 4 3" xfId="31811"/>
    <cellStyle name="Обычный 10 4 2 3 4 4" xfId="31812"/>
    <cellStyle name="Обычный 10 4 2 3 4_МАРТ" xfId="31813"/>
    <cellStyle name="Обычный 10 4 2 3 5" xfId="31814"/>
    <cellStyle name="Обычный 10 4 2 3 6" xfId="31815"/>
    <cellStyle name="Обычный 10 4 2 3 7" xfId="31816"/>
    <cellStyle name="Обычный 10 4 2 3_МАРТ" xfId="31817"/>
    <cellStyle name="Обычный 10 4 2 4" xfId="31818"/>
    <cellStyle name="Обычный 10 4 2 4 2" xfId="31819"/>
    <cellStyle name="Обычный 10 4 2 4 2 2" xfId="31820"/>
    <cellStyle name="Обычный 10 4 2 4 2 3" xfId="31821"/>
    <cellStyle name="Обычный 10 4 2 4 2 4" xfId="31822"/>
    <cellStyle name="Обычный 10 4 2 4 2_МАРТ" xfId="31823"/>
    <cellStyle name="Обычный 10 4 2 4 3" xfId="31824"/>
    <cellStyle name="Обычный 10 4 2 4 3 2" xfId="31825"/>
    <cellStyle name="Обычный 10 4 2 4 3 3" xfId="31826"/>
    <cellStyle name="Обычный 10 4 2 4 3 4" xfId="31827"/>
    <cellStyle name="Обычный 10 4 2 4 3_МАРТ" xfId="31828"/>
    <cellStyle name="Обычный 10 4 2 4 4" xfId="31829"/>
    <cellStyle name="Обычный 10 4 2 4 5" xfId="31830"/>
    <cellStyle name="Обычный 10 4 2 4 6" xfId="31831"/>
    <cellStyle name="Обычный 10 4 2 4_МАРТ" xfId="31832"/>
    <cellStyle name="Обычный 10 4 2 5" xfId="31833"/>
    <cellStyle name="Обычный 10 4 2 5 2" xfId="31834"/>
    <cellStyle name="Обычный 10 4 2 5 3" xfId="31835"/>
    <cellStyle name="Обычный 10 4 2 5 4" xfId="31836"/>
    <cellStyle name="Обычный 10 4 2 5_МАРТ" xfId="31837"/>
    <cellStyle name="Обычный 10 4 2 6" xfId="31838"/>
    <cellStyle name="Обычный 10 4 2 6 2" xfId="31839"/>
    <cellStyle name="Обычный 10 4 2 6 3" xfId="31840"/>
    <cellStyle name="Обычный 10 4 2 6 4" xfId="31841"/>
    <cellStyle name="Обычный 10 4 2 6_МАРТ" xfId="31842"/>
    <cellStyle name="Обычный 10 4 2 7" xfId="31843"/>
    <cellStyle name="Обычный 10 4 2 7 2" xfId="31844"/>
    <cellStyle name="Обычный 10 4 2 8" xfId="31845"/>
    <cellStyle name="Обычный 10 4 2 9" xfId="31846"/>
    <cellStyle name="Обычный 10 4 2_МАРТ" xfId="31847"/>
    <cellStyle name="Обычный 10 4 3" xfId="31848"/>
    <cellStyle name="Обычный 10 4 3 2" xfId="31849"/>
    <cellStyle name="Обычный 10 4 3 2 2" xfId="31850"/>
    <cellStyle name="Обычный 10 4 3 2 2 2" xfId="31851"/>
    <cellStyle name="Обычный 10 4 3 2 2 2 2" xfId="31852"/>
    <cellStyle name="Обычный 10 4 3 2 2 2 3" xfId="31853"/>
    <cellStyle name="Обычный 10 4 3 2 2 2 4" xfId="31854"/>
    <cellStyle name="Обычный 10 4 3 2 2 2_МАРТ" xfId="31855"/>
    <cellStyle name="Обычный 10 4 3 2 2 3" xfId="31856"/>
    <cellStyle name="Обычный 10 4 3 2 2 3 2" xfId="31857"/>
    <cellStyle name="Обычный 10 4 3 2 2 3 3" xfId="31858"/>
    <cellStyle name="Обычный 10 4 3 2 2 3 4" xfId="31859"/>
    <cellStyle name="Обычный 10 4 3 2 2 3_МАРТ" xfId="31860"/>
    <cellStyle name="Обычный 10 4 3 2 2 4" xfId="31861"/>
    <cellStyle name="Обычный 10 4 3 2 2 5" xfId="31862"/>
    <cellStyle name="Обычный 10 4 3 2 2 6" xfId="31863"/>
    <cellStyle name="Обычный 10 4 3 2 2_МАРТ" xfId="31864"/>
    <cellStyle name="Обычный 10 4 3 2 3" xfId="31865"/>
    <cellStyle name="Обычный 10 4 3 2 3 2" xfId="31866"/>
    <cellStyle name="Обычный 10 4 3 2 3 3" xfId="31867"/>
    <cellStyle name="Обычный 10 4 3 2 3 4" xfId="31868"/>
    <cellStyle name="Обычный 10 4 3 2 3_МАРТ" xfId="31869"/>
    <cellStyle name="Обычный 10 4 3 2 4" xfId="31870"/>
    <cellStyle name="Обычный 10 4 3 2 4 2" xfId="31871"/>
    <cellStyle name="Обычный 10 4 3 2 4 3" xfId="31872"/>
    <cellStyle name="Обычный 10 4 3 2 4 4" xfId="31873"/>
    <cellStyle name="Обычный 10 4 3 2 4_МАРТ" xfId="31874"/>
    <cellStyle name="Обычный 10 4 3 2 5" xfId="31875"/>
    <cellStyle name="Обычный 10 4 3 2 6" xfId="31876"/>
    <cellStyle name="Обычный 10 4 3 2 7" xfId="31877"/>
    <cellStyle name="Обычный 10 4 3 2_МАРТ" xfId="31878"/>
    <cellStyle name="Обычный 10 4 3 3" xfId="31879"/>
    <cellStyle name="Обычный 10 4 3 3 2" xfId="31880"/>
    <cellStyle name="Обычный 10 4 3 3 2 2" xfId="31881"/>
    <cellStyle name="Обычный 10 4 3 3 2 3" xfId="31882"/>
    <cellStyle name="Обычный 10 4 3 3 2 4" xfId="31883"/>
    <cellStyle name="Обычный 10 4 3 3 2_МАРТ" xfId="31884"/>
    <cellStyle name="Обычный 10 4 3 3 3" xfId="31885"/>
    <cellStyle name="Обычный 10 4 3 3 3 2" xfId="31886"/>
    <cellStyle name="Обычный 10 4 3 3 3 3" xfId="31887"/>
    <cellStyle name="Обычный 10 4 3 3 3 4" xfId="31888"/>
    <cellStyle name="Обычный 10 4 3 3 3_МАРТ" xfId="31889"/>
    <cellStyle name="Обычный 10 4 3 3 4" xfId="31890"/>
    <cellStyle name="Обычный 10 4 3 3 5" xfId="31891"/>
    <cellStyle name="Обычный 10 4 3 3 6" xfId="31892"/>
    <cellStyle name="Обычный 10 4 3 3_МАРТ" xfId="31893"/>
    <cellStyle name="Обычный 10 4 3 4" xfId="31894"/>
    <cellStyle name="Обычный 10 4 3 4 2" xfId="31895"/>
    <cellStyle name="Обычный 10 4 3 4 3" xfId="31896"/>
    <cellStyle name="Обычный 10 4 3 4 4" xfId="31897"/>
    <cellStyle name="Обычный 10 4 3 4_МАРТ" xfId="31898"/>
    <cellStyle name="Обычный 10 4 3 5" xfId="31899"/>
    <cellStyle name="Обычный 10 4 3 5 2" xfId="31900"/>
    <cellStyle name="Обычный 10 4 3 5 3" xfId="31901"/>
    <cellStyle name="Обычный 10 4 3 5 4" xfId="31902"/>
    <cellStyle name="Обычный 10 4 3 5_МАРТ" xfId="31903"/>
    <cellStyle name="Обычный 10 4 3 6" xfId="31904"/>
    <cellStyle name="Обычный 10 4 3 6 2" xfId="31905"/>
    <cellStyle name="Обычный 10 4 3 7" xfId="31906"/>
    <cellStyle name="Обычный 10 4 3 8" xfId="31907"/>
    <cellStyle name="Обычный 10 4 3 9" xfId="31908"/>
    <cellStyle name="Обычный 10 4 3_МАРТ" xfId="31909"/>
    <cellStyle name="Обычный 10 4 4" xfId="31910"/>
    <cellStyle name="Обычный 10 4 4 2" xfId="31911"/>
    <cellStyle name="Обычный 10 4 4 2 2" xfId="31912"/>
    <cellStyle name="Обычный 10 4 4 2 2 2" xfId="31913"/>
    <cellStyle name="Обычный 10 4 4 2 2 3" xfId="31914"/>
    <cellStyle name="Обычный 10 4 4 2 2 4" xfId="31915"/>
    <cellStyle name="Обычный 10 4 4 2 2_МАРТ" xfId="31916"/>
    <cellStyle name="Обычный 10 4 4 2 3" xfId="31917"/>
    <cellStyle name="Обычный 10 4 4 2 3 2" xfId="31918"/>
    <cellStyle name="Обычный 10 4 4 2 3 3" xfId="31919"/>
    <cellStyle name="Обычный 10 4 4 2 3 4" xfId="31920"/>
    <cellStyle name="Обычный 10 4 4 2 3_МАРТ" xfId="31921"/>
    <cellStyle name="Обычный 10 4 4 2 4" xfId="31922"/>
    <cellStyle name="Обычный 10 4 4 2 5" xfId="31923"/>
    <cellStyle name="Обычный 10 4 4 2 6" xfId="31924"/>
    <cellStyle name="Обычный 10 4 4 2_МАРТ" xfId="31925"/>
    <cellStyle name="Обычный 10 4 4 3" xfId="31926"/>
    <cellStyle name="Обычный 10 4 4 3 2" xfId="31927"/>
    <cellStyle name="Обычный 10 4 4 3 3" xfId="31928"/>
    <cellStyle name="Обычный 10 4 4 3 4" xfId="31929"/>
    <cellStyle name="Обычный 10 4 4 3_МАРТ" xfId="31930"/>
    <cellStyle name="Обычный 10 4 4 4" xfId="31931"/>
    <cellStyle name="Обычный 10 4 4 4 2" xfId="31932"/>
    <cellStyle name="Обычный 10 4 4 4 3" xfId="31933"/>
    <cellStyle name="Обычный 10 4 4 4 4" xfId="31934"/>
    <cellStyle name="Обычный 10 4 4 4_МАРТ" xfId="31935"/>
    <cellStyle name="Обычный 10 4 4 5" xfId="31936"/>
    <cellStyle name="Обычный 10 4 4 6" xfId="31937"/>
    <cellStyle name="Обычный 10 4 4 7" xfId="31938"/>
    <cellStyle name="Обычный 10 4 4_МАРТ" xfId="31939"/>
    <cellStyle name="Обычный 10 4 5" xfId="31940"/>
    <cellStyle name="Обычный 10 4 5 2" xfId="31941"/>
    <cellStyle name="Обычный 10 4 5 2 2" xfId="31942"/>
    <cellStyle name="Обычный 10 4 5 2 3" xfId="31943"/>
    <cellStyle name="Обычный 10 4 5 2 4" xfId="31944"/>
    <cellStyle name="Обычный 10 4 5 2_МАРТ" xfId="31945"/>
    <cellStyle name="Обычный 10 4 5 3" xfId="31946"/>
    <cellStyle name="Обычный 10 4 5 3 2" xfId="31947"/>
    <cellStyle name="Обычный 10 4 5 3 3" xfId="31948"/>
    <cellStyle name="Обычный 10 4 5 3 4" xfId="31949"/>
    <cellStyle name="Обычный 10 4 5 3_МАРТ" xfId="31950"/>
    <cellStyle name="Обычный 10 4 5 4" xfId="31951"/>
    <cellStyle name="Обычный 10 4 5 5" xfId="31952"/>
    <cellStyle name="Обычный 10 4 5 6" xfId="31953"/>
    <cellStyle name="Обычный 10 4 5_МАРТ" xfId="31954"/>
    <cellStyle name="Обычный 10 4 6" xfId="31955"/>
    <cellStyle name="Обычный 10 4 6 2" xfId="31956"/>
    <cellStyle name="Обычный 10 4 6 3" xfId="31957"/>
    <cellStyle name="Обычный 10 4 6 4" xfId="31958"/>
    <cellStyle name="Обычный 10 4 6_МАРТ" xfId="31959"/>
    <cellStyle name="Обычный 10 4 7" xfId="31960"/>
    <cellStyle name="Обычный 10 4 7 2" xfId="31961"/>
    <cellStyle name="Обычный 10 4 7 3" xfId="31962"/>
    <cellStyle name="Обычный 10 4 7 4" xfId="31963"/>
    <cellStyle name="Обычный 10 4 7_МАРТ" xfId="31964"/>
    <cellStyle name="Обычный 10 4 8" xfId="31965"/>
    <cellStyle name="Обычный 10 4 8 2" xfId="31966"/>
    <cellStyle name="Обычный 10 4 9" xfId="31967"/>
    <cellStyle name="Обычный 10 4_МАРТ" xfId="31968"/>
    <cellStyle name="Обычный 10 5" xfId="31969"/>
    <cellStyle name="Обычный 10 5 10" xfId="31970"/>
    <cellStyle name="Обычный 10 5 11" xfId="31971"/>
    <cellStyle name="Обычный 10 5 12" xfId="31972"/>
    <cellStyle name="Обычный 10 5 2" xfId="31973"/>
    <cellStyle name="Обычный 10 5 2 10" xfId="31974"/>
    <cellStyle name="Обычный 10 5 2 11" xfId="31975"/>
    <cellStyle name="Обычный 10 5 2 2" xfId="31976"/>
    <cellStyle name="Обычный 10 5 2 2 10" xfId="31977"/>
    <cellStyle name="Обычный 10 5 2 2 2" xfId="31978"/>
    <cellStyle name="Обычный 10 5 2 2 2 2" xfId="31979"/>
    <cellStyle name="Обычный 10 5 2 2 2 2 2" xfId="31980"/>
    <cellStyle name="Обычный 10 5 2 2 2 2 2 2" xfId="31981"/>
    <cellStyle name="Обычный 10 5 2 2 2 2 2 2 2" xfId="31982"/>
    <cellStyle name="Обычный 10 5 2 2 2 2 2 2 3" xfId="31983"/>
    <cellStyle name="Обычный 10 5 2 2 2 2 2 2 4" xfId="31984"/>
    <cellStyle name="Обычный 10 5 2 2 2 2 2 2_МАРТ" xfId="31985"/>
    <cellStyle name="Обычный 10 5 2 2 2 2 2 3" xfId="31986"/>
    <cellStyle name="Обычный 10 5 2 2 2 2 2 3 2" xfId="31987"/>
    <cellStyle name="Обычный 10 5 2 2 2 2 2 3 3" xfId="31988"/>
    <cellStyle name="Обычный 10 5 2 2 2 2 2 3 4" xfId="31989"/>
    <cellStyle name="Обычный 10 5 2 2 2 2 2 3_МАРТ" xfId="31990"/>
    <cellStyle name="Обычный 10 5 2 2 2 2 2 4" xfId="31991"/>
    <cellStyle name="Обычный 10 5 2 2 2 2 2 5" xfId="31992"/>
    <cellStyle name="Обычный 10 5 2 2 2 2 2 6" xfId="31993"/>
    <cellStyle name="Обычный 10 5 2 2 2 2 2_МАРТ" xfId="31994"/>
    <cellStyle name="Обычный 10 5 2 2 2 2 3" xfId="31995"/>
    <cellStyle name="Обычный 10 5 2 2 2 2 3 2" xfId="31996"/>
    <cellStyle name="Обычный 10 5 2 2 2 2 3 3" xfId="31997"/>
    <cellStyle name="Обычный 10 5 2 2 2 2 3 4" xfId="31998"/>
    <cellStyle name="Обычный 10 5 2 2 2 2 3_МАРТ" xfId="31999"/>
    <cellStyle name="Обычный 10 5 2 2 2 2 4" xfId="32000"/>
    <cellStyle name="Обычный 10 5 2 2 2 2 4 2" xfId="32001"/>
    <cellStyle name="Обычный 10 5 2 2 2 2 4 3" xfId="32002"/>
    <cellStyle name="Обычный 10 5 2 2 2 2 4 4" xfId="32003"/>
    <cellStyle name="Обычный 10 5 2 2 2 2 4_МАРТ" xfId="32004"/>
    <cellStyle name="Обычный 10 5 2 2 2 2 5" xfId="32005"/>
    <cellStyle name="Обычный 10 5 2 2 2 2 6" xfId="32006"/>
    <cellStyle name="Обычный 10 5 2 2 2 2 7" xfId="32007"/>
    <cellStyle name="Обычный 10 5 2 2 2 2_МАРТ" xfId="32008"/>
    <cellStyle name="Обычный 10 5 2 2 2 3" xfId="32009"/>
    <cellStyle name="Обычный 10 5 2 2 2 3 2" xfId="32010"/>
    <cellStyle name="Обычный 10 5 2 2 2 3 2 2" xfId="32011"/>
    <cellStyle name="Обычный 10 5 2 2 2 3 2 3" xfId="32012"/>
    <cellStyle name="Обычный 10 5 2 2 2 3 2 4" xfId="32013"/>
    <cellStyle name="Обычный 10 5 2 2 2 3 2_МАРТ" xfId="32014"/>
    <cellStyle name="Обычный 10 5 2 2 2 3 3" xfId="32015"/>
    <cellStyle name="Обычный 10 5 2 2 2 3 3 2" xfId="32016"/>
    <cellStyle name="Обычный 10 5 2 2 2 3 3 3" xfId="32017"/>
    <cellStyle name="Обычный 10 5 2 2 2 3 3 4" xfId="32018"/>
    <cellStyle name="Обычный 10 5 2 2 2 3 3_МАРТ" xfId="32019"/>
    <cellStyle name="Обычный 10 5 2 2 2 3 4" xfId="32020"/>
    <cellStyle name="Обычный 10 5 2 2 2 3 5" xfId="32021"/>
    <cellStyle name="Обычный 10 5 2 2 2 3 6" xfId="32022"/>
    <cellStyle name="Обычный 10 5 2 2 2 3_МАРТ" xfId="32023"/>
    <cellStyle name="Обычный 10 5 2 2 2 4" xfId="32024"/>
    <cellStyle name="Обычный 10 5 2 2 2 4 2" xfId="32025"/>
    <cellStyle name="Обычный 10 5 2 2 2 4 3" xfId="32026"/>
    <cellStyle name="Обычный 10 5 2 2 2 4 4" xfId="32027"/>
    <cellStyle name="Обычный 10 5 2 2 2 4_МАРТ" xfId="32028"/>
    <cellStyle name="Обычный 10 5 2 2 2 5" xfId="32029"/>
    <cellStyle name="Обычный 10 5 2 2 2 5 2" xfId="32030"/>
    <cellStyle name="Обычный 10 5 2 2 2 5 3" xfId="32031"/>
    <cellStyle name="Обычный 10 5 2 2 2 5 4" xfId="32032"/>
    <cellStyle name="Обычный 10 5 2 2 2 5_МАРТ" xfId="32033"/>
    <cellStyle name="Обычный 10 5 2 2 2 6" xfId="32034"/>
    <cellStyle name="Обычный 10 5 2 2 2 7" xfId="32035"/>
    <cellStyle name="Обычный 10 5 2 2 2 8" xfId="32036"/>
    <cellStyle name="Обычный 10 5 2 2 2_МАРТ" xfId="32037"/>
    <cellStyle name="Обычный 10 5 2 2 3" xfId="32038"/>
    <cellStyle name="Обычный 10 5 2 2 3 2" xfId="32039"/>
    <cellStyle name="Обычный 10 5 2 2 3 2 2" xfId="32040"/>
    <cellStyle name="Обычный 10 5 2 2 3 2 2 2" xfId="32041"/>
    <cellStyle name="Обычный 10 5 2 2 3 2 2 3" xfId="32042"/>
    <cellStyle name="Обычный 10 5 2 2 3 2 2 4" xfId="32043"/>
    <cellStyle name="Обычный 10 5 2 2 3 2 2_МАРТ" xfId="32044"/>
    <cellStyle name="Обычный 10 5 2 2 3 2 3" xfId="32045"/>
    <cellStyle name="Обычный 10 5 2 2 3 2 3 2" xfId="32046"/>
    <cellStyle name="Обычный 10 5 2 2 3 2 3 3" xfId="32047"/>
    <cellStyle name="Обычный 10 5 2 2 3 2 3 4" xfId="32048"/>
    <cellStyle name="Обычный 10 5 2 2 3 2 3_МАРТ" xfId="32049"/>
    <cellStyle name="Обычный 10 5 2 2 3 2 4" xfId="32050"/>
    <cellStyle name="Обычный 10 5 2 2 3 2 5" xfId="32051"/>
    <cellStyle name="Обычный 10 5 2 2 3 2 6" xfId="32052"/>
    <cellStyle name="Обычный 10 5 2 2 3 2_МАРТ" xfId="32053"/>
    <cellStyle name="Обычный 10 5 2 2 3 3" xfId="32054"/>
    <cellStyle name="Обычный 10 5 2 2 3 3 2" xfId="32055"/>
    <cellStyle name="Обычный 10 5 2 2 3 3 3" xfId="32056"/>
    <cellStyle name="Обычный 10 5 2 2 3 3 4" xfId="32057"/>
    <cellStyle name="Обычный 10 5 2 2 3 3_МАРТ" xfId="32058"/>
    <cellStyle name="Обычный 10 5 2 2 3 4" xfId="32059"/>
    <cellStyle name="Обычный 10 5 2 2 3 4 2" xfId="32060"/>
    <cellStyle name="Обычный 10 5 2 2 3 4 3" xfId="32061"/>
    <cellStyle name="Обычный 10 5 2 2 3 4 4" xfId="32062"/>
    <cellStyle name="Обычный 10 5 2 2 3 4_МАРТ" xfId="32063"/>
    <cellStyle name="Обычный 10 5 2 2 3 5" xfId="32064"/>
    <cellStyle name="Обычный 10 5 2 2 3 6" xfId="32065"/>
    <cellStyle name="Обычный 10 5 2 2 3 7" xfId="32066"/>
    <cellStyle name="Обычный 10 5 2 2 3_МАРТ" xfId="32067"/>
    <cellStyle name="Обычный 10 5 2 2 4" xfId="32068"/>
    <cellStyle name="Обычный 10 5 2 2 4 2" xfId="32069"/>
    <cellStyle name="Обычный 10 5 2 2 4 2 2" xfId="32070"/>
    <cellStyle name="Обычный 10 5 2 2 4 2 3" xfId="32071"/>
    <cellStyle name="Обычный 10 5 2 2 4 2 4" xfId="32072"/>
    <cellStyle name="Обычный 10 5 2 2 4 2_МАРТ" xfId="32073"/>
    <cellStyle name="Обычный 10 5 2 2 4 3" xfId="32074"/>
    <cellStyle name="Обычный 10 5 2 2 4 3 2" xfId="32075"/>
    <cellStyle name="Обычный 10 5 2 2 4 3 3" xfId="32076"/>
    <cellStyle name="Обычный 10 5 2 2 4 3 4" xfId="32077"/>
    <cellStyle name="Обычный 10 5 2 2 4 3_МАРТ" xfId="32078"/>
    <cellStyle name="Обычный 10 5 2 2 4 4" xfId="32079"/>
    <cellStyle name="Обычный 10 5 2 2 4 5" xfId="32080"/>
    <cellStyle name="Обычный 10 5 2 2 4 6" xfId="32081"/>
    <cellStyle name="Обычный 10 5 2 2 4_МАРТ" xfId="32082"/>
    <cellStyle name="Обычный 10 5 2 2 5" xfId="32083"/>
    <cellStyle name="Обычный 10 5 2 2 5 2" xfId="32084"/>
    <cellStyle name="Обычный 10 5 2 2 5 3" xfId="32085"/>
    <cellStyle name="Обычный 10 5 2 2 5 4" xfId="32086"/>
    <cellStyle name="Обычный 10 5 2 2 5_МАРТ" xfId="32087"/>
    <cellStyle name="Обычный 10 5 2 2 6" xfId="32088"/>
    <cellStyle name="Обычный 10 5 2 2 6 2" xfId="32089"/>
    <cellStyle name="Обычный 10 5 2 2 6 3" xfId="32090"/>
    <cellStyle name="Обычный 10 5 2 2 6 4" xfId="32091"/>
    <cellStyle name="Обычный 10 5 2 2 6_МАРТ" xfId="32092"/>
    <cellStyle name="Обычный 10 5 2 2 7" xfId="32093"/>
    <cellStyle name="Обычный 10 5 2 2 7 2" xfId="32094"/>
    <cellStyle name="Обычный 10 5 2 2 8" xfId="32095"/>
    <cellStyle name="Обычный 10 5 2 2 9" xfId="32096"/>
    <cellStyle name="Обычный 10 5 2 2_МАРТ" xfId="32097"/>
    <cellStyle name="Обычный 10 5 2 3" xfId="32098"/>
    <cellStyle name="Обычный 10 5 2 3 2" xfId="32099"/>
    <cellStyle name="Обычный 10 5 2 3 2 2" xfId="32100"/>
    <cellStyle name="Обычный 10 5 2 3 2 2 2" xfId="32101"/>
    <cellStyle name="Обычный 10 5 2 3 2 2 2 2" xfId="32102"/>
    <cellStyle name="Обычный 10 5 2 3 2 2 2 3" xfId="32103"/>
    <cellStyle name="Обычный 10 5 2 3 2 2 2 4" xfId="32104"/>
    <cellStyle name="Обычный 10 5 2 3 2 2 2_МАРТ" xfId="32105"/>
    <cellStyle name="Обычный 10 5 2 3 2 2 3" xfId="32106"/>
    <cellStyle name="Обычный 10 5 2 3 2 2 3 2" xfId="32107"/>
    <cellStyle name="Обычный 10 5 2 3 2 2 3 3" xfId="32108"/>
    <cellStyle name="Обычный 10 5 2 3 2 2 3 4" xfId="32109"/>
    <cellStyle name="Обычный 10 5 2 3 2 2 3_МАРТ" xfId="32110"/>
    <cellStyle name="Обычный 10 5 2 3 2 2 4" xfId="32111"/>
    <cellStyle name="Обычный 10 5 2 3 2 2 5" xfId="32112"/>
    <cellStyle name="Обычный 10 5 2 3 2 2 6" xfId="32113"/>
    <cellStyle name="Обычный 10 5 2 3 2 2_МАРТ" xfId="32114"/>
    <cellStyle name="Обычный 10 5 2 3 2 3" xfId="32115"/>
    <cellStyle name="Обычный 10 5 2 3 2 3 2" xfId="32116"/>
    <cellStyle name="Обычный 10 5 2 3 2 3 3" xfId="32117"/>
    <cellStyle name="Обычный 10 5 2 3 2 3 4" xfId="32118"/>
    <cellStyle name="Обычный 10 5 2 3 2 3_МАРТ" xfId="32119"/>
    <cellStyle name="Обычный 10 5 2 3 2 4" xfId="32120"/>
    <cellStyle name="Обычный 10 5 2 3 2 4 2" xfId="32121"/>
    <cellStyle name="Обычный 10 5 2 3 2 4 3" xfId="32122"/>
    <cellStyle name="Обычный 10 5 2 3 2 4 4" xfId="32123"/>
    <cellStyle name="Обычный 10 5 2 3 2 4_МАРТ" xfId="32124"/>
    <cellStyle name="Обычный 10 5 2 3 2 5" xfId="32125"/>
    <cellStyle name="Обычный 10 5 2 3 2 6" xfId="32126"/>
    <cellStyle name="Обычный 10 5 2 3 2 7" xfId="32127"/>
    <cellStyle name="Обычный 10 5 2 3 2_МАРТ" xfId="32128"/>
    <cellStyle name="Обычный 10 5 2 3 3" xfId="32129"/>
    <cellStyle name="Обычный 10 5 2 3 3 2" xfId="32130"/>
    <cellStyle name="Обычный 10 5 2 3 3 2 2" xfId="32131"/>
    <cellStyle name="Обычный 10 5 2 3 3 2 3" xfId="32132"/>
    <cellStyle name="Обычный 10 5 2 3 3 2 4" xfId="32133"/>
    <cellStyle name="Обычный 10 5 2 3 3 2_МАРТ" xfId="32134"/>
    <cellStyle name="Обычный 10 5 2 3 3 3" xfId="32135"/>
    <cellStyle name="Обычный 10 5 2 3 3 3 2" xfId="32136"/>
    <cellStyle name="Обычный 10 5 2 3 3 3 3" xfId="32137"/>
    <cellStyle name="Обычный 10 5 2 3 3 3 4" xfId="32138"/>
    <cellStyle name="Обычный 10 5 2 3 3 3_МАРТ" xfId="32139"/>
    <cellStyle name="Обычный 10 5 2 3 3 4" xfId="32140"/>
    <cellStyle name="Обычный 10 5 2 3 3 5" xfId="32141"/>
    <cellStyle name="Обычный 10 5 2 3 3 6" xfId="32142"/>
    <cellStyle name="Обычный 10 5 2 3 3_МАРТ" xfId="32143"/>
    <cellStyle name="Обычный 10 5 2 3 4" xfId="32144"/>
    <cellStyle name="Обычный 10 5 2 3 4 2" xfId="32145"/>
    <cellStyle name="Обычный 10 5 2 3 4 3" xfId="32146"/>
    <cellStyle name="Обычный 10 5 2 3 4 4" xfId="32147"/>
    <cellStyle name="Обычный 10 5 2 3 4_МАРТ" xfId="32148"/>
    <cellStyle name="Обычный 10 5 2 3 5" xfId="32149"/>
    <cellStyle name="Обычный 10 5 2 3 5 2" xfId="32150"/>
    <cellStyle name="Обычный 10 5 2 3 5 3" xfId="32151"/>
    <cellStyle name="Обычный 10 5 2 3 5 4" xfId="32152"/>
    <cellStyle name="Обычный 10 5 2 3 5_МАРТ" xfId="32153"/>
    <cellStyle name="Обычный 10 5 2 3 6" xfId="32154"/>
    <cellStyle name="Обычный 10 5 2 3 7" xfId="32155"/>
    <cellStyle name="Обычный 10 5 2 3 8" xfId="32156"/>
    <cellStyle name="Обычный 10 5 2 3_МАРТ" xfId="32157"/>
    <cellStyle name="Обычный 10 5 2 4" xfId="32158"/>
    <cellStyle name="Обычный 10 5 2 4 2" xfId="32159"/>
    <cellStyle name="Обычный 10 5 2 4 2 2" xfId="32160"/>
    <cellStyle name="Обычный 10 5 2 4 2 2 2" xfId="32161"/>
    <cellStyle name="Обычный 10 5 2 4 2 2 3" xfId="32162"/>
    <cellStyle name="Обычный 10 5 2 4 2 2 4" xfId="32163"/>
    <cellStyle name="Обычный 10 5 2 4 2 2_МАРТ" xfId="32164"/>
    <cellStyle name="Обычный 10 5 2 4 2 3" xfId="32165"/>
    <cellStyle name="Обычный 10 5 2 4 2 3 2" xfId="32166"/>
    <cellStyle name="Обычный 10 5 2 4 2 3 3" xfId="32167"/>
    <cellStyle name="Обычный 10 5 2 4 2 3 4" xfId="32168"/>
    <cellStyle name="Обычный 10 5 2 4 2 3_МАРТ" xfId="32169"/>
    <cellStyle name="Обычный 10 5 2 4 2 4" xfId="32170"/>
    <cellStyle name="Обычный 10 5 2 4 2 5" xfId="32171"/>
    <cellStyle name="Обычный 10 5 2 4 2 6" xfId="32172"/>
    <cellStyle name="Обычный 10 5 2 4 2_МАРТ" xfId="32173"/>
    <cellStyle name="Обычный 10 5 2 4 3" xfId="32174"/>
    <cellStyle name="Обычный 10 5 2 4 3 2" xfId="32175"/>
    <cellStyle name="Обычный 10 5 2 4 3 3" xfId="32176"/>
    <cellStyle name="Обычный 10 5 2 4 3 4" xfId="32177"/>
    <cellStyle name="Обычный 10 5 2 4 3_МАРТ" xfId="32178"/>
    <cellStyle name="Обычный 10 5 2 4 4" xfId="32179"/>
    <cellStyle name="Обычный 10 5 2 4 4 2" xfId="32180"/>
    <cellStyle name="Обычный 10 5 2 4 4 3" xfId="32181"/>
    <cellStyle name="Обычный 10 5 2 4 4 4" xfId="32182"/>
    <cellStyle name="Обычный 10 5 2 4 4_МАРТ" xfId="32183"/>
    <cellStyle name="Обычный 10 5 2 4 5" xfId="32184"/>
    <cellStyle name="Обычный 10 5 2 4 6" xfId="32185"/>
    <cellStyle name="Обычный 10 5 2 4 7" xfId="32186"/>
    <cellStyle name="Обычный 10 5 2 4_МАРТ" xfId="32187"/>
    <cellStyle name="Обычный 10 5 2 5" xfId="32188"/>
    <cellStyle name="Обычный 10 5 2 5 2" xfId="32189"/>
    <cellStyle name="Обычный 10 5 2 5 2 2" xfId="32190"/>
    <cellStyle name="Обычный 10 5 2 5 2 3" xfId="32191"/>
    <cellStyle name="Обычный 10 5 2 5 2 4" xfId="32192"/>
    <cellStyle name="Обычный 10 5 2 5 2_МАРТ" xfId="32193"/>
    <cellStyle name="Обычный 10 5 2 5 3" xfId="32194"/>
    <cellStyle name="Обычный 10 5 2 5 3 2" xfId="32195"/>
    <cellStyle name="Обычный 10 5 2 5 3 3" xfId="32196"/>
    <cellStyle name="Обычный 10 5 2 5 3 4" xfId="32197"/>
    <cellStyle name="Обычный 10 5 2 5 3_МАРТ" xfId="32198"/>
    <cellStyle name="Обычный 10 5 2 5 4" xfId="32199"/>
    <cellStyle name="Обычный 10 5 2 5 5" xfId="32200"/>
    <cellStyle name="Обычный 10 5 2 5 6" xfId="32201"/>
    <cellStyle name="Обычный 10 5 2 5_МАРТ" xfId="32202"/>
    <cellStyle name="Обычный 10 5 2 6" xfId="32203"/>
    <cellStyle name="Обычный 10 5 2 6 2" xfId="32204"/>
    <cellStyle name="Обычный 10 5 2 6 3" xfId="32205"/>
    <cellStyle name="Обычный 10 5 2 6 4" xfId="32206"/>
    <cellStyle name="Обычный 10 5 2 6_МАРТ" xfId="32207"/>
    <cellStyle name="Обычный 10 5 2 7" xfId="32208"/>
    <cellStyle name="Обычный 10 5 2 7 2" xfId="32209"/>
    <cellStyle name="Обычный 10 5 2 7 3" xfId="32210"/>
    <cellStyle name="Обычный 10 5 2 7 4" xfId="32211"/>
    <cellStyle name="Обычный 10 5 2 7_МАРТ" xfId="32212"/>
    <cellStyle name="Обычный 10 5 2 8" xfId="32213"/>
    <cellStyle name="Обычный 10 5 2 8 2" xfId="32214"/>
    <cellStyle name="Обычный 10 5 2 9" xfId="32215"/>
    <cellStyle name="Обычный 10 5 2_МАРТ" xfId="32216"/>
    <cellStyle name="Обычный 10 5 3" xfId="32217"/>
    <cellStyle name="Обычный 10 5 3 10" xfId="32218"/>
    <cellStyle name="Обычный 10 5 3 2" xfId="32219"/>
    <cellStyle name="Обычный 10 5 3 2 2" xfId="32220"/>
    <cellStyle name="Обычный 10 5 3 2 2 2" xfId="32221"/>
    <cellStyle name="Обычный 10 5 3 2 2 2 2" xfId="32222"/>
    <cellStyle name="Обычный 10 5 3 2 2 2 2 2" xfId="32223"/>
    <cellStyle name="Обычный 10 5 3 2 2 2 2 3" xfId="32224"/>
    <cellStyle name="Обычный 10 5 3 2 2 2 2 4" xfId="32225"/>
    <cellStyle name="Обычный 10 5 3 2 2 2 2_МАРТ" xfId="32226"/>
    <cellStyle name="Обычный 10 5 3 2 2 2 3" xfId="32227"/>
    <cellStyle name="Обычный 10 5 3 2 2 2 3 2" xfId="32228"/>
    <cellStyle name="Обычный 10 5 3 2 2 2 3 3" xfId="32229"/>
    <cellStyle name="Обычный 10 5 3 2 2 2 3 4" xfId="32230"/>
    <cellStyle name="Обычный 10 5 3 2 2 2 3_МАРТ" xfId="32231"/>
    <cellStyle name="Обычный 10 5 3 2 2 2 4" xfId="32232"/>
    <cellStyle name="Обычный 10 5 3 2 2 2 5" xfId="32233"/>
    <cellStyle name="Обычный 10 5 3 2 2 2 6" xfId="32234"/>
    <cellStyle name="Обычный 10 5 3 2 2 2_МАРТ" xfId="32235"/>
    <cellStyle name="Обычный 10 5 3 2 2 3" xfId="32236"/>
    <cellStyle name="Обычный 10 5 3 2 2 3 2" xfId="32237"/>
    <cellStyle name="Обычный 10 5 3 2 2 3 3" xfId="32238"/>
    <cellStyle name="Обычный 10 5 3 2 2 3 4" xfId="32239"/>
    <cellStyle name="Обычный 10 5 3 2 2 3_МАРТ" xfId="32240"/>
    <cellStyle name="Обычный 10 5 3 2 2 4" xfId="32241"/>
    <cellStyle name="Обычный 10 5 3 2 2 4 2" xfId="32242"/>
    <cellStyle name="Обычный 10 5 3 2 2 4 3" xfId="32243"/>
    <cellStyle name="Обычный 10 5 3 2 2 4 4" xfId="32244"/>
    <cellStyle name="Обычный 10 5 3 2 2 4_МАРТ" xfId="32245"/>
    <cellStyle name="Обычный 10 5 3 2 2 5" xfId="32246"/>
    <cellStyle name="Обычный 10 5 3 2 2 6" xfId="32247"/>
    <cellStyle name="Обычный 10 5 3 2 2 7" xfId="32248"/>
    <cellStyle name="Обычный 10 5 3 2 2_МАРТ" xfId="32249"/>
    <cellStyle name="Обычный 10 5 3 2 3" xfId="32250"/>
    <cellStyle name="Обычный 10 5 3 2 3 2" xfId="32251"/>
    <cellStyle name="Обычный 10 5 3 2 3 2 2" xfId="32252"/>
    <cellStyle name="Обычный 10 5 3 2 3 2 3" xfId="32253"/>
    <cellStyle name="Обычный 10 5 3 2 3 2 4" xfId="32254"/>
    <cellStyle name="Обычный 10 5 3 2 3 2_МАРТ" xfId="32255"/>
    <cellStyle name="Обычный 10 5 3 2 3 3" xfId="32256"/>
    <cellStyle name="Обычный 10 5 3 2 3 3 2" xfId="32257"/>
    <cellStyle name="Обычный 10 5 3 2 3 3 3" xfId="32258"/>
    <cellStyle name="Обычный 10 5 3 2 3 3 4" xfId="32259"/>
    <cellStyle name="Обычный 10 5 3 2 3 3_МАРТ" xfId="32260"/>
    <cellStyle name="Обычный 10 5 3 2 3 4" xfId="32261"/>
    <cellStyle name="Обычный 10 5 3 2 3 5" xfId="32262"/>
    <cellStyle name="Обычный 10 5 3 2 3 6" xfId="32263"/>
    <cellStyle name="Обычный 10 5 3 2 3_МАРТ" xfId="32264"/>
    <cellStyle name="Обычный 10 5 3 2 4" xfId="32265"/>
    <cellStyle name="Обычный 10 5 3 2 4 2" xfId="32266"/>
    <cellStyle name="Обычный 10 5 3 2 4 3" xfId="32267"/>
    <cellStyle name="Обычный 10 5 3 2 4 4" xfId="32268"/>
    <cellStyle name="Обычный 10 5 3 2 4_МАРТ" xfId="32269"/>
    <cellStyle name="Обычный 10 5 3 2 5" xfId="32270"/>
    <cellStyle name="Обычный 10 5 3 2 5 2" xfId="32271"/>
    <cellStyle name="Обычный 10 5 3 2 5 3" xfId="32272"/>
    <cellStyle name="Обычный 10 5 3 2 5 4" xfId="32273"/>
    <cellStyle name="Обычный 10 5 3 2 5_МАРТ" xfId="32274"/>
    <cellStyle name="Обычный 10 5 3 2 6" xfId="32275"/>
    <cellStyle name="Обычный 10 5 3 2 7" xfId="32276"/>
    <cellStyle name="Обычный 10 5 3 2 8" xfId="32277"/>
    <cellStyle name="Обычный 10 5 3 2_МАРТ" xfId="32278"/>
    <cellStyle name="Обычный 10 5 3 3" xfId="32279"/>
    <cellStyle name="Обычный 10 5 3 3 2" xfId="32280"/>
    <cellStyle name="Обычный 10 5 3 3 2 2" xfId="32281"/>
    <cellStyle name="Обычный 10 5 3 3 2 2 2" xfId="32282"/>
    <cellStyle name="Обычный 10 5 3 3 2 2 3" xfId="32283"/>
    <cellStyle name="Обычный 10 5 3 3 2 2 4" xfId="32284"/>
    <cellStyle name="Обычный 10 5 3 3 2 2_МАРТ" xfId="32285"/>
    <cellStyle name="Обычный 10 5 3 3 2 3" xfId="32286"/>
    <cellStyle name="Обычный 10 5 3 3 2 3 2" xfId="32287"/>
    <cellStyle name="Обычный 10 5 3 3 2 3 3" xfId="32288"/>
    <cellStyle name="Обычный 10 5 3 3 2 3 4" xfId="32289"/>
    <cellStyle name="Обычный 10 5 3 3 2 3_МАРТ" xfId="32290"/>
    <cellStyle name="Обычный 10 5 3 3 2 4" xfId="32291"/>
    <cellStyle name="Обычный 10 5 3 3 2 5" xfId="32292"/>
    <cellStyle name="Обычный 10 5 3 3 2 6" xfId="32293"/>
    <cellStyle name="Обычный 10 5 3 3 2_МАРТ" xfId="32294"/>
    <cellStyle name="Обычный 10 5 3 3 3" xfId="32295"/>
    <cellStyle name="Обычный 10 5 3 3 3 2" xfId="32296"/>
    <cellStyle name="Обычный 10 5 3 3 3 3" xfId="32297"/>
    <cellStyle name="Обычный 10 5 3 3 3 4" xfId="32298"/>
    <cellStyle name="Обычный 10 5 3 3 3_МАРТ" xfId="32299"/>
    <cellStyle name="Обычный 10 5 3 3 4" xfId="32300"/>
    <cellStyle name="Обычный 10 5 3 3 4 2" xfId="32301"/>
    <cellStyle name="Обычный 10 5 3 3 4 3" xfId="32302"/>
    <cellStyle name="Обычный 10 5 3 3 4 4" xfId="32303"/>
    <cellStyle name="Обычный 10 5 3 3 4_МАРТ" xfId="32304"/>
    <cellStyle name="Обычный 10 5 3 3 5" xfId="32305"/>
    <cellStyle name="Обычный 10 5 3 3 6" xfId="32306"/>
    <cellStyle name="Обычный 10 5 3 3 7" xfId="32307"/>
    <cellStyle name="Обычный 10 5 3 3_МАРТ" xfId="32308"/>
    <cellStyle name="Обычный 10 5 3 4" xfId="32309"/>
    <cellStyle name="Обычный 10 5 3 4 2" xfId="32310"/>
    <cellStyle name="Обычный 10 5 3 4 2 2" xfId="32311"/>
    <cellStyle name="Обычный 10 5 3 4 2 3" xfId="32312"/>
    <cellStyle name="Обычный 10 5 3 4 2 4" xfId="32313"/>
    <cellStyle name="Обычный 10 5 3 4 2_МАРТ" xfId="32314"/>
    <cellStyle name="Обычный 10 5 3 4 3" xfId="32315"/>
    <cellStyle name="Обычный 10 5 3 4 3 2" xfId="32316"/>
    <cellStyle name="Обычный 10 5 3 4 3 3" xfId="32317"/>
    <cellStyle name="Обычный 10 5 3 4 3 4" xfId="32318"/>
    <cellStyle name="Обычный 10 5 3 4 3_МАРТ" xfId="32319"/>
    <cellStyle name="Обычный 10 5 3 4 4" xfId="32320"/>
    <cellStyle name="Обычный 10 5 3 4 5" xfId="32321"/>
    <cellStyle name="Обычный 10 5 3 4 6" xfId="32322"/>
    <cellStyle name="Обычный 10 5 3 4_МАРТ" xfId="32323"/>
    <cellStyle name="Обычный 10 5 3 5" xfId="32324"/>
    <cellStyle name="Обычный 10 5 3 5 2" xfId="32325"/>
    <cellStyle name="Обычный 10 5 3 5 3" xfId="32326"/>
    <cellStyle name="Обычный 10 5 3 5 4" xfId="32327"/>
    <cellStyle name="Обычный 10 5 3 5_МАРТ" xfId="32328"/>
    <cellStyle name="Обычный 10 5 3 6" xfId="32329"/>
    <cellStyle name="Обычный 10 5 3 6 2" xfId="32330"/>
    <cellStyle name="Обычный 10 5 3 6 3" xfId="32331"/>
    <cellStyle name="Обычный 10 5 3 6 4" xfId="32332"/>
    <cellStyle name="Обычный 10 5 3 6_МАРТ" xfId="32333"/>
    <cellStyle name="Обычный 10 5 3 7" xfId="32334"/>
    <cellStyle name="Обычный 10 5 3 7 2" xfId="32335"/>
    <cellStyle name="Обычный 10 5 3 8" xfId="32336"/>
    <cellStyle name="Обычный 10 5 3 9" xfId="32337"/>
    <cellStyle name="Обычный 10 5 3_МАРТ" xfId="32338"/>
    <cellStyle name="Обычный 10 5 4" xfId="32339"/>
    <cellStyle name="Обычный 10 5 4 2" xfId="32340"/>
    <cellStyle name="Обычный 10 5 4 2 2" xfId="32341"/>
    <cellStyle name="Обычный 10 5 4 2 2 2" xfId="32342"/>
    <cellStyle name="Обычный 10 5 4 2 2 2 2" xfId="32343"/>
    <cellStyle name="Обычный 10 5 4 2 2 2 3" xfId="32344"/>
    <cellStyle name="Обычный 10 5 4 2 2 2 4" xfId="32345"/>
    <cellStyle name="Обычный 10 5 4 2 2 2_МАРТ" xfId="32346"/>
    <cellStyle name="Обычный 10 5 4 2 2 3" xfId="32347"/>
    <cellStyle name="Обычный 10 5 4 2 2 3 2" xfId="32348"/>
    <cellStyle name="Обычный 10 5 4 2 2 3 3" xfId="32349"/>
    <cellStyle name="Обычный 10 5 4 2 2 3 4" xfId="32350"/>
    <cellStyle name="Обычный 10 5 4 2 2 3_МАРТ" xfId="32351"/>
    <cellStyle name="Обычный 10 5 4 2 2 4" xfId="32352"/>
    <cellStyle name="Обычный 10 5 4 2 2 5" xfId="32353"/>
    <cellStyle name="Обычный 10 5 4 2 2 6" xfId="32354"/>
    <cellStyle name="Обычный 10 5 4 2 2_МАРТ" xfId="32355"/>
    <cellStyle name="Обычный 10 5 4 2 3" xfId="32356"/>
    <cellStyle name="Обычный 10 5 4 2 3 2" xfId="32357"/>
    <cellStyle name="Обычный 10 5 4 2 3 3" xfId="32358"/>
    <cellStyle name="Обычный 10 5 4 2 3 4" xfId="32359"/>
    <cellStyle name="Обычный 10 5 4 2 3_МАРТ" xfId="32360"/>
    <cellStyle name="Обычный 10 5 4 2 4" xfId="32361"/>
    <cellStyle name="Обычный 10 5 4 2 4 2" xfId="32362"/>
    <cellStyle name="Обычный 10 5 4 2 4 3" xfId="32363"/>
    <cellStyle name="Обычный 10 5 4 2 4 4" xfId="32364"/>
    <cellStyle name="Обычный 10 5 4 2 4_МАРТ" xfId="32365"/>
    <cellStyle name="Обычный 10 5 4 2 5" xfId="32366"/>
    <cellStyle name="Обычный 10 5 4 2 6" xfId="32367"/>
    <cellStyle name="Обычный 10 5 4 2 7" xfId="32368"/>
    <cellStyle name="Обычный 10 5 4 2_МАРТ" xfId="32369"/>
    <cellStyle name="Обычный 10 5 4 3" xfId="32370"/>
    <cellStyle name="Обычный 10 5 4 3 2" xfId="32371"/>
    <cellStyle name="Обычный 10 5 4 3 2 2" xfId="32372"/>
    <cellStyle name="Обычный 10 5 4 3 2 3" xfId="32373"/>
    <cellStyle name="Обычный 10 5 4 3 2 4" xfId="32374"/>
    <cellStyle name="Обычный 10 5 4 3 2_МАРТ" xfId="32375"/>
    <cellStyle name="Обычный 10 5 4 3 3" xfId="32376"/>
    <cellStyle name="Обычный 10 5 4 3 3 2" xfId="32377"/>
    <cellStyle name="Обычный 10 5 4 3 3 3" xfId="32378"/>
    <cellStyle name="Обычный 10 5 4 3 3 4" xfId="32379"/>
    <cellStyle name="Обычный 10 5 4 3 3_МАРТ" xfId="32380"/>
    <cellStyle name="Обычный 10 5 4 3 4" xfId="32381"/>
    <cellStyle name="Обычный 10 5 4 3 5" xfId="32382"/>
    <cellStyle name="Обычный 10 5 4 3 6" xfId="32383"/>
    <cellStyle name="Обычный 10 5 4 3_МАРТ" xfId="32384"/>
    <cellStyle name="Обычный 10 5 4 4" xfId="32385"/>
    <cellStyle name="Обычный 10 5 4 4 2" xfId="32386"/>
    <cellStyle name="Обычный 10 5 4 4 3" xfId="32387"/>
    <cellStyle name="Обычный 10 5 4 4 4" xfId="32388"/>
    <cellStyle name="Обычный 10 5 4 4_МАРТ" xfId="32389"/>
    <cellStyle name="Обычный 10 5 4 5" xfId="32390"/>
    <cellStyle name="Обычный 10 5 4 5 2" xfId="32391"/>
    <cellStyle name="Обычный 10 5 4 5 3" xfId="32392"/>
    <cellStyle name="Обычный 10 5 4 5 4" xfId="32393"/>
    <cellStyle name="Обычный 10 5 4 5_МАРТ" xfId="32394"/>
    <cellStyle name="Обычный 10 5 4 6" xfId="32395"/>
    <cellStyle name="Обычный 10 5 4 7" xfId="32396"/>
    <cellStyle name="Обычный 10 5 4 8" xfId="32397"/>
    <cellStyle name="Обычный 10 5 4_МАРТ" xfId="32398"/>
    <cellStyle name="Обычный 10 5 5" xfId="32399"/>
    <cellStyle name="Обычный 10 5 5 2" xfId="32400"/>
    <cellStyle name="Обычный 10 5 5 2 2" xfId="32401"/>
    <cellStyle name="Обычный 10 5 5 2 2 2" xfId="32402"/>
    <cellStyle name="Обычный 10 5 5 2 2 3" xfId="32403"/>
    <cellStyle name="Обычный 10 5 5 2 2 4" xfId="32404"/>
    <cellStyle name="Обычный 10 5 5 2 2_МАРТ" xfId="32405"/>
    <cellStyle name="Обычный 10 5 5 2 3" xfId="32406"/>
    <cellStyle name="Обычный 10 5 5 2 3 2" xfId="32407"/>
    <cellStyle name="Обычный 10 5 5 2 3 3" xfId="32408"/>
    <cellStyle name="Обычный 10 5 5 2 3 4" xfId="32409"/>
    <cellStyle name="Обычный 10 5 5 2 3_МАРТ" xfId="32410"/>
    <cellStyle name="Обычный 10 5 5 2 4" xfId="32411"/>
    <cellStyle name="Обычный 10 5 5 2 5" xfId="32412"/>
    <cellStyle name="Обычный 10 5 5 2 6" xfId="32413"/>
    <cellStyle name="Обычный 10 5 5 2_МАРТ" xfId="32414"/>
    <cellStyle name="Обычный 10 5 5 3" xfId="32415"/>
    <cellStyle name="Обычный 10 5 5 3 2" xfId="32416"/>
    <cellStyle name="Обычный 10 5 5 3 3" xfId="32417"/>
    <cellStyle name="Обычный 10 5 5 3 4" xfId="32418"/>
    <cellStyle name="Обычный 10 5 5 3_МАРТ" xfId="32419"/>
    <cellStyle name="Обычный 10 5 5 4" xfId="32420"/>
    <cellStyle name="Обычный 10 5 5 4 2" xfId="32421"/>
    <cellStyle name="Обычный 10 5 5 4 3" xfId="32422"/>
    <cellStyle name="Обычный 10 5 5 4 4" xfId="32423"/>
    <cellStyle name="Обычный 10 5 5 4_МАРТ" xfId="32424"/>
    <cellStyle name="Обычный 10 5 5 5" xfId="32425"/>
    <cellStyle name="Обычный 10 5 5 6" xfId="32426"/>
    <cellStyle name="Обычный 10 5 5 7" xfId="32427"/>
    <cellStyle name="Обычный 10 5 5_МАРТ" xfId="32428"/>
    <cellStyle name="Обычный 10 5 6" xfId="32429"/>
    <cellStyle name="Обычный 10 5 6 2" xfId="32430"/>
    <cellStyle name="Обычный 10 5 6 2 2" xfId="32431"/>
    <cellStyle name="Обычный 10 5 6 2 3" xfId="32432"/>
    <cellStyle name="Обычный 10 5 6 2 4" xfId="32433"/>
    <cellStyle name="Обычный 10 5 6 2_МАРТ" xfId="32434"/>
    <cellStyle name="Обычный 10 5 6 3" xfId="32435"/>
    <cellStyle name="Обычный 10 5 6 3 2" xfId="32436"/>
    <cellStyle name="Обычный 10 5 6 3 3" xfId="32437"/>
    <cellStyle name="Обычный 10 5 6 3 4" xfId="32438"/>
    <cellStyle name="Обычный 10 5 6 3_МАРТ" xfId="32439"/>
    <cellStyle name="Обычный 10 5 6 4" xfId="32440"/>
    <cellStyle name="Обычный 10 5 6 5" xfId="32441"/>
    <cellStyle name="Обычный 10 5 6 6" xfId="32442"/>
    <cellStyle name="Обычный 10 5 6_МАРТ" xfId="32443"/>
    <cellStyle name="Обычный 10 5 7" xfId="32444"/>
    <cellStyle name="Обычный 10 5 7 2" xfId="32445"/>
    <cellStyle name="Обычный 10 5 7 3" xfId="32446"/>
    <cellStyle name="Обычный 10 5 7 4" xfId="32447"/>
    <cellStyle name="Обычный 10 5 7_МАРТ" xfId="32448"/>
    <cellStyle name="Обычный 10 5 8" xfId="32449"/>
    <cellStyle name="Обычный 10 5 8 2" xfId="32450"/>
    <cellStyle name="Обычный 10 5 8 3" xfId="32451"/>
    <cellStyle name="Обычный 10 5 8 4" xfId="32452"/>
    <cellStyle name="Обычный 10 5 8_МАРТ" xfId="32453"/>
    <cellStyle name="Обычный 10 5 9" xfId="32454"/>
    <cellStyle name="Обычный 10 5 9 2" xfId="32455"/>
    <cellStyle name="Обычный 10 5_МАРТ" xfId="32456"/>
    <cellStyle name="Обычный 10 6" xfId="32457"/>
    <cellStyle name="Обычный 10 6 10" xfId="32458"/>
    <cellStyle name="Обычный 10 6 11" xfId="32459"/>
    <cellStyle name="Обычный 10 6 2" xfId="32460"/>
    <cellStyle name="Обычный 10 6 2 10" xfId="32461"/>
    <cellStyle name="Обычный 10 6 2 2" xfId="32462"/>
    <cellStyle name="Обычный 10 6 2 2 2" xfId="32463"/>
    <cellStyle name="Обычный 10 6 2 2 2 2" xfId="32464"/>
    <cellStyle name="Обычный 10 6 2 2 2 2 2" xfId="32465"/>
    <cellStyle name="Обычный 10 6 2 2 2 2 2 2" xfId="32466"/>
    <cellStyle name="Обычный 10 6 2 2 2 2 2 3" xfId="32467"/>
    <cellStyle name="Обычный 10 6 2 2 2 2 2 4" xfId="32468"/>
    <cellStyle name="Обычный 10 6 2 2 2 2 2_МАРТ" xfId="32469"/>
    <cellStyle name="Обычный 10 6 2 2 2 2 3" xfId="32470"/>
    <cellStyle name="Обычный 10 6 2 2 2 2 3 2" xfId="32471"/>
    <cellStyle name="Обычный 10 6 2 2 2 2 3 3" xfId="32472"/>
    <cellStyle name="Обычный 10 6 2 2 2 2 3 4" xfId="32473"/>
    <cellStyle name="Обычный 10 6 2 2 2 2 3_МАРТ" xfId="32474"/>
    <cellStyle name="Обычный 10 6 2 2 2 2 4" xfId="32475"/>
    <cellStyle name="Обычный 10 6 2 2 2 2 5" xfId="32476"/>
    <cellStyle name="Обычный 10 6 2 2 2 2 6" xfId="32477"/>
    <cellStyle name="Обычный 10 6 2 2 2 2_МАРТ" xfId="32478"/>
    <cellStyle name="Обычный 10 6 2 2 2 3" xfId="32479"/>
    <cellStyle name="Обычный 10 6 2 2 2 3 2" xfId="32480"/>
    <cellStyle name="Обычный 10 6 2 2 2 3 3" xfId="32481"/>
    <cellStyle name="Обычный 10 6 2 2 2 3 4" xfId="32482"/>
    <cellStyle name="Обычный 10 6 2 2 2 3_МАРТ" xfId="32483"/>
    <cellStyle name="Обычный 10 6 2 2 2 4" xfId="32484"/>
    <cellStyle name="Обычный 10 6 2 2 2 4 2" xfId="32485"/>
    <cellStyle name="Обычный 10 6 2 2 2 4 3" xfId="32486"/>
    <cellStyle name="Обычный 10 6 2 2 2 4 4" xfId="32487"/>
    <cellStyle name="Обычный 10 6 2 2 2 4_МАРТ" xfId="32488"/>
    <cellStyle name="Обычный 10 6 2 2 2 5" xfId="32489"/>
    <cellStyle name="Обычный 10 6 2 2 2 6" xfId="32490"/>
    <cellStyle name="Обычный 10 6 2 2 2 7" xfId="32491"/>
    <cellStyle name="Обычный 10 6 2 2 2_МАРТ" xfId="32492"/>
    <cellStyle name="Обычный 10 6 2 2 3" xfId="32493"/>
    <cellStyle name="Обычный 10 6 2 2 3 2" xfId="32494"/>
    <cellStyle name="Обычный 10 6 2 2 3 2 2" xfId="32495"/>
    <cellStyle name="Обычный 10 6 2 2 3 2 3" xfId="32496"/>
    <cellStyle name="Обычный 10 6 2 2 3 2 4" xfId="32497"/>
    <cellStyle name="Обычный 10 6 2 2 3 2_МАРТ" xfId="32498"/>
    <cellStyle name="Обычный 10 6 2 2 3 3" xfId="32499"/>
    <cellStyle name="Обычный 10 6 2 2 3 3 2" xfId="32500"/>
    <cellStyle name="Обычный 10 6 2 2 3 3 3" xfId="32501"/>
    <cellStyle name="Обычный 10 6 2 2 3 3 4" xfId="32502"/>
    <cellStyle name="Обычный 10 6 2 2 3 3_МАРТ" xfId="32503"/>
    <cellStyle name="Обычный 10 6 2 2 3 4" xfId="32504"/>
    <cellStyle name="Обычный 10 6 2 2 3 5" xfId="32505"/>
    <cellStyle name="Обычный 10 6 2 2 3 6" xfId="32506"/>
    <cellStyle name="Обычный 10 6 2 2 3_МАРТ" xfId="32507"/>
    <cellStyle name="Обычный 10 6 2 2 4" xfId="32508"/>
    <cellStyle name="Обычный 10 6 2 2 4 2" xfId="32509"/>
    <cellStyle name="Обычный 10 6 2 2 4 3" xfId="32510"/>
    <cellStyle name="Обычный 10 6 2 2 4 4" xfId="32511"/>
    <cellStyle name="Обычный 10 6 2 2 4_МАРТ" xfId="32512"/>
    <cellStyle name="Обычный 10 6 2 2 5" xfId="32513"/>
    <cellStyle name="Обычный 10 6 2 2 5 2" xfId="32514"/>
    <cellStyle name="Обычный 10 6 2 2 5 3" xfId="32515"/>
    <cellStyle name="Обычный 10 6 2 2 5 4" xfId="32516"/>
    <cellStyle name="Обычный 10 6 2 2 5_МАРТ" xfId="32517"/>
    <cellStyle name="Обычный 10 6 2 2 6" xfId="32518"/>
    <cellStyle name="Обычный 10 6 2 2 7" xfId="32519"/>
    <cellStyle name="Обычный 10 6 2 2 8" xfId="32520"/>
    <cellStyle name="Обычный 10 6 2 2_МАРТ" xfId="32521"/>
    <cellStyle name="Обычный 10 6 2 3" xfId="32522"/>
    <cellStyle name="Обычный 10 6 2 3 2" xfId="32523"/>
    <cellStyle name="Обычный 10 6 2 3 2 2" xfId="32524"/>
    <cellStyle name="Обычный 10 6 2 3 2 2 2" xfId="32525"/>
    <cellStyle name="Обычный 10 6 2 3 2 2 3" xfId="32526"/>
    <cellStyle name="Обычный 10 6 2 3 2 2 4" xfId="32527"/>
    <cellStyle name="Обычный 10 6 2 3 2 2_МАРТ" xfId="32528"/>
    <cellStyle name="Обычный 10 6 2 3 2 3" xfId="32529"/>
    <cellStyle name="Обычный 10 6 2 3 2 3 2" xfId="32530"/>
    <cellStyle name="Обычный 10 6 2 3 2 3 3" xfId="32531"/>
    <cellStyle name="Обычный 10 6 2 3 2 3 4" xfId="32532"/>
    <cellStyle name="Обычный 10 6 2 3 2 3_МАРТ" xfId="32533"/>
    <cellStyle name="Обычный 10 6 2 3 2 4" xfId="32534"/>
    <cellStyle name="Обычный 10 6 2 3 2 5" xfId="32535"/>
    <cellStyle name="Обычный 10 6 2 3 2 6" xfId="32536"/>
    <cellStyle name="Обычный 10 6 2 3 2_МАРТ" xfId="32537"/>
    <cellStyle name="Обычный 10 6 2 3 3" xfId="32538"/>
    <cellStyle name="Обычный 10 6 2 3 3 2" xfId="32539"/>
    <cellStyle name="Обычный 10 6 2 3 3 3" xfId="32540"/>
    <cellStyle name="Обычный 10 6 2 3 3 4" xfId="32541"/>
    <cellStyle name="Обычный 10 6 2 3 3_МАРТ" xfId="32542"/>
    <cellStyle name="Обычный 10 6 2 3 4" xfId="32543"/>
    <cellStyle name="Обычный 10 6 2 3 4 2" xfId="32544"/>
    <cellStyle name="Обычный 10 6 2 3 4 3" xfId="32545"/>
    <cellStyle name="Обычный 10 6 2 3 4 4" xfId="32546"/>
    <cellStyle name="Обычный 10 6 2 3 4_МАРТ" xfId="32547"/>
    <cellStyle name="Обычный 10 6 2 3 5" xfId="32548"/>
    <cellStyle name="Обычный 10 6 2 3 6" xfId="32549"/>
    <cellStyle name="Обычный 10 6 2 3 7" xfId="32550"/>
    <cellStyle name="Обычный 10 6 2 3_МАРТ" xfId="32551"/>
    <cellStyle name="Обычный 10 6 2 4" xfId="32552"/>
    <cellStyle name="Обычный 10 6 2 4 2" xfId="32553"/>
    <cellStyle name="Обычный 10 6 2 4 2 2" xfId="32554"/>
    <cellStyle name="Обычный 10 6 2 4 2 3" xfId="32555"/>
    <cellStyle name="Обычный 10 6 2 4 2 4" xfId="32556"/>
    <cellStyle name="Обычный 10 6 2 4 2_МАРТ" xfId="32557"/>
    <cellStyle name="Обычный 10 6 2 4 3" xfId="32558"/>
    <cellStyle name="Обычный 10 6 2 4 3 2" xfId="32559"/>
    <cellStyle name="Обычный 10 6 2 4 3 3" xfId="32560"/>
    <cellStyle name="Обычный 10 6 2 4 3 4" xfId="32561"/>
    <cellStyle name="Обычный 10 6 2 4 3_МАРТ" xfId="32562"/>
    <cellStyle name="Обычный 10 6 2 4 4" xfId="32563"/>
    <cellStyle name="Обычный 10 6 2 4 5" xfId="32564"/>
    <cellStyle name="Обычный 10 6 2 4 6" xfId="32565"/>
    <cellStyle name="Обычный 10 6 2 4_МАРТ" xfId="32566"/>
    <cellStyle name="Обычный 10 6 2 5" xfId="32567"/>
    <cellStyle name="Обычный 10 6 2 5 2" xfId="32568"/>
    <cellStyle name="Обычный 10 6 2 5 3" xfId="32569"/>
    <cellStyle name="Обычный 10 6 2 5 4" xfId="32570"/>
    <cellStyle name="Обычный 10 6 2 5_МАРТ" xfId="32571"/>
    <cellStyle name="Обычный 10 6 2 6" xfId="32572"/>
    <cellStyle name="Обычный 10 6 2 6 2" xfId="32573"/>
    <cellStyle name="Обычный 10 6 2 6 3" xfId="32574"/>
    <cellStyle name="Обычный 10 6 2 6 4" xfId="32575"/>
    <cellStyle name="Обычный 10 6 2 6_МАРТ" xfId="32576"/>
    <cellStyle name="Обычный 10 6 2 7" xfId="32577"/>
    <cellStyle name="Обычный 10 6 2 7 2" xfId="32578"/>
    <cellStyle name="Обычный 10 6 2 8" xfId="32579"/>
    <cellStyle name="Обычный 10 6 2 9" xfId="32580"/>
    <cellStyle name="Обычный 10 6 2_МАРТ" xfId="32581"/>
    <cellStyle name="Обычный 10 6 3" xfId="32582"/>
    <cellStyle name="Обычный 10 6 3 2" xfId="32583"/>
    <cellStyle name="Обычный 10 6 3 2 2" xfId="32584"/>
    <cellStyle name="Обычный 10 6 3 2 2 2" xfId="32585"/>
    <cellStyle name="Обычный 10 6 3 2 2 2 2" xfId="32586"/>
    <cellStyle name="Обычный 10 6 3 2 2 2 3" xfId="32587"/>
    <cellStyle name="Обычный 10 6 3 2 2 2 4" xfId="32588"/>
    <cellStyle name="Обычный 10 6 3 2 2 2_МАРТ" xfId="32589"/>
    <cellStyle name="Обычный 10 6 3 2 2 3" xfId="32590"/>
    <cellStyle name="Обычный 10 6 3 2 2 3 2" xfId="32591"/>
    <cellStyle name="Обычный 10 6 3 2 2 3 3" xfId="32592"/>
    <cellStyle name="Обычный 10 6 3 2 2 3 4" xfId="32593"/>
    <cellStyle name="Обычный 10 6 3 2 2 3_МАРТ" xfId="32594"/>
    <cellStyle name="Обычный 10 6 3 2 2 4" xfId="32595"/>
    <cellStyle name="Обычный 10 6 3 2 2 5" xfId="32596"/>
    <cellStyle name="Обычный 10 6 3 2 2 6" xfId="32597"/>
    <cellStyle name="Обычный 10 6 3 2 2_МАРТ" xfId="32598"/>
    <cellStyle name="Обычный 10 6 3 2 3" xfId="32599"/>
    <cellStyle name="Обычный 10 6 3 2 3 2" xfId="32600"/>
    <cellStyle name="Обычный 10 6 3 2 3 3" xfId="32601"/>
    <cellStyle name="Обычный 10 6 3 2 3 4" xfId="32602"/>
    <cellStyle name="Обычный 10 6 3 2 3_МАРТ" xfId="32603"/>
    <cellStyle name="Обычный 10 6 3 2 4" xfId="32604"/>
    <cellStyle name="Обычный 10 6 3 2 4 2" xfId="32605"/>
    <cellStyle name="Обычный 10 6 3 2 4 3" xfId="32606"/>
    <cellStyle name="Обычный 10 6 3 2 4 4" xfId="32607"/>
    <cellStyle name="Обычный 10 6 3 2 4_МАРТ" xfId="32608"/>
    <cellStyle name="Обычный 10 6 3 2 5" xfId="32609"/>
    <cellStyle name="Обычный 10 6 3 2 6" xfId="32610"/>
    <cellStyle name="Обычный 10 6 3 2 7" xfId="32611"/>
    <cellStyle name="Обычный 10 6 3 2_МАРТ" xfId="32612"/>
    <cellStyle name="Обычный 10 6 3 3" xfId="32613"/>
    <cellStyle name="Обычный 10 6 3 3 2" xfId="32614"/>
    <cellStyle name="Обычный 10 6 3 3 2 2" xfId="32615"/>
    <cellStyle name="Обычный 10 6 3 3 2 3" xfId="32616"/>
    <cellStyle name="Обычный 10 6 3 3 2 4" xfId="32617"/>
    <cellStyle name="Обычный 10 6 3 3 2_МАРТ" xfId="32618"/>
    <cellStyle name="Обычный 10 6 3 3 3" xfId="32619"/>
    <cellStyle name="Обычный 10 6 3 3 3 2" xfId="32620"/>
    <cellStyle name="Обычный 10 6 3 3 3 3" xfId="32621"/>
    <cellStyle name="Обычный 10 6 3 3 3 4" xfId="32622"/>
    <cellStyle name="Обычный 10 6 3 3 3_МАРТ" xfId="32623"/>
    <cellStyle name="Обычный 10 6 3 3 4" xfId="32624"/>
    <cellStyle name="Обычный 10 6 3 3 5" xfId="32625"/>
    <cellStyle name="Обычный 10 6 3 3 6" xfId="32626"/>
    <cellStyle name="Обычный 10 6 3 3_МАРТ" xfId="32627"/>
    <cellStyle name="Обычный 10 6 3 4" xfId="32628"/>
    <cellStyle name="Обычный 10 6 3 4 2" xfId="32629"/>
    <cellStyle name="Обычный 10 6 3 4 3" xfId="32630"/>
    <cellStyle name="Обычный 10 6 3 4 4" xfId="32631"/>
    <cellStyle name="Обычный 10 6 3 4_МАРТ" xfId="32632"/>
    <cellStyle name="Обычный 10 6 3 5" xfId="32633"/>
    <cellStyle name="Обычный 10 6 3 5 2" xfId="32634"/>
    <cellStyle name="Обычный 10 6 3 5 3" xfId="32635"/>
    <cellStyle name="Обычный 10 6 3 5 4" xfId="32636"/>
    <cellStyle name="Обычный 10 6 3 5_МАРТ" xfId="32637"/>
    <cellStyle name="Обычный 10 6 3 6" xfId="32638"/>
    <cellStyle name="Обычный 10 6 3 7" xfId="32639"/>
    <cellStyle name="Обычный 10 6 3 8" xfId="32640"/>
    <cellStyle name="Обычный 10 6 3_МАРТ" xfId="32641"/>
    <cellStyle name="Обычный 10 6 4" xfId="32642"/>
    <cellStyle name="Обычный 10 6 4 2" xfId="32643"/>
    <cellStyle name="Обычный 10 6 4 2 2" xfId="32644"/>
    <cellStyle name="Обычный 10 6 4 2 2 2" xfId="32645"/>
    <cellStyle name="Обычный 10 6 4 2 2 3" xfId="32646"/>
    <cellStyle name="Обычный 10 6 4 2 2 4" xfId="32647"/>
    <cellStyle name="Обычный 10 6 4 2 2_МАРТ" xfId="32648"/>
    <cellStyle name="Обычный 10 6 4 2 3" xfId="32649"/>
    <cellStyle name="Обычный 10 6 4 2 3 2" xfId="32650"/>
    <cellStyle name="Обычный 10 6 4 2 3 3" xfId="32651"/>
    <cellStyle name="Обычный 10 6 4 2 3 4" xfId="32652"/>
    <cellStyle name="Обычный 10 6 4 2 3_МАРТ" xfId="32653"/>
    <cellStyle name="Обычный 10 6 4 2 4" xfId="32654"/>
    <cellStyle name="Обычный 10 6 4 2 5" xfId="32655"/>
    <cellStyle name="Обычный 10 6 4 2 6" xfId="32656"/>
    <cellStyle name="Обычный 10 6 4 2_МАРТ" xfId="32657"/>
    <cellStyle name="Обычный 10 6 4 3" xfId="32658"/>
    <cellStyle name="Обычный 10 6 4 3 2" xfId="32659"/>
    <cellStyle name="Обычный 10 6 4 3 3" xfId="32660"/>
    <cellStyle name="Обычный 10 6 4 3 4" xfId="32661"/>
    <cellStyle name="Обычный 10 6 4 3_МАРТ" xfId="32662"/>
    <cellStyle name="Обычный 10 6 4 4" xfId="32663"/>
    <cellStyle name="Обычный 10 6 4 4 2" xfId="32664"/>
    <cellStyle name="Обычный 10 6 4 4 3" xfId="32665"/>
    <cellStyle name="Обычный 10 6 4 4 4" xfId="32666"/>
    <cellStyle name="Обычный 10 6 4 4_МАРТ" xfId="32667"/>
    <cellStyle name="Обычный 10 6 4 5" xfId="32668"/>
    <cellStyle name="Обычный 10 6 4 6" xfId="32669"/>
    <cellStyle name="Обычный 10 6 4 7" xfId="32670"/>
    <cellStyle name="Обычный 10 6 4_МАРТ" xfId="32671"/>
    <cellStyle name="Обычный 10 6 5" xfId="32672"/>
    <cellStyle name="Обычный 10 6 5 2" xfId="32673"/>
    <cellStyle name="Обычный 10 6 5 2 2" xfId="32674"/>
    <cellStyle name="Обычный 10 6 5 2 3" xfId="32675"/>
    <cellStyle name="Обычный 10 6 5 2 4" xfId="32676"/>
    <cellStyle name="Обычный 10 6 5 2_МАРТ" xfId="32677"/>
    <cellStyle name="Обычный 10 6 5 3" xfId="32678"/>
    <cellStyle name="Обычный 10 6 5 3 2" xfId="32679"/>
    <cellStyle name="Обычный 10 6 5 3 3" xfId="32680"/>
    <cellStyle name="Обычный 10 6 5 3 4" xfId="32681"/>
    <cellStyle name="Обычный 10 6 5 3_МАРТ" xfId="32682"/>
    <cellStyle name="Обычный 10 6 5 4" xfId="32683"/>
    <cellStyle name="Обычный 10 6 5 5" xfId="32684"/>
    <cellStyle name="Обычный 10 6 5 6" xfId="32685"/>
    <cellStyle name="Обычный 10 6 5_МАРТ" xfId="32686"/>
    <cellStyle name="Обычный 10 6 6" xfId="32687"/>
    <cellStyle name="Обычный 10 6 6 2" xfId="32688"/>
    <cellStyle name="Обычный 10 6 6 3" xfId="32689"/>
    <cellStyle name="Обычный 10 6 6 4" xfId="32690"/>
    <cellStyle name="Обычный 10 6 6_МАРТ" xfId="32691"/>
    <cellStyle name="Обычный 10 6 7" xfId="32692"/>
    <cellStyle name="Обычный 10 6 7 2" xfId="32693"/>
    <cellStyle name="Обычный 10 6 7 3" xfId="32694"/>
    <cellStyle name="Обычный 10 6 7 4" xfId="32695"/>
    <cellStyle name="Обычный 10 6 7_МАРТ" xfId="32696"/>
    <cellStyle name="Обычный 10 6 8" xfId="32697"/>
    <cellStyle name="Обычный 10 6 8 2" xfId="32698"/>
    <cellStyle name="Обычный 10 6 9" xfId="32699"/>
    <cellStyle name="Обычный 10 6_МАРТ" xfId="32700"/>
    <cellStyle name="Обычный 10 7" xfId="32701"/>
    <cellStyle name="Обычный 10 8" xfId="32702"/>
    <cellStyle name="Обычный 10 9" xfId="32703"/>
    <cellStyle name="Обычный 10_17 г резерв по ТМЦ" xfId="32704"/>
    <cellStyle name="Обычный 11" xfId="32705"/>
    <cellStyle name="Обычный 11 10" xfId="32706"/>
    <cellStyle name="Обычный 11 10 2" xfId="32707"/>
    <cellStyle name="Обычный 11 10 2 2" xfId="32708"/>
    <cellStyle name="Обычный 11 10 3" xfId="32709"/>
    <cellStyle name="Обычный 11 11" xfId="32710"/>
    <cellStyle name="Обычный 11 2" xfId="32711"/>
    <cellStyle name="Обычный 11 2 2" xfId="32712"/>
    <cellStyle name="Обычный 11 2 2 2" xfId="32713"/>
    <cellStyle name="Обычный 11 2 2 2 2" xfId="32714"/>
    <cellStyle name="Обычный 11 2 2 2 2 2" xfId="32715"/>
    <cellStyle name="Обычный 11 2 2 2 3" xfId="32716"/>
    <cellStyle name="Обычный 11 2 2 3" xfId="32717"/>
    <cellStyle name="Обычный 11 2 2 3 2" xfId="32718"/>
    <cellStyle name="Обычный 11 2 2 4" xfId="32719"/>
    <cellStyle name="Обычный 11 2 3" xfId="32720"/>
    <cellStyle name="Обычный 11 2 3 2" xfId="32721"/>
    <cellStyle name="Обычный 11 2 3 2 2" xfId="32722"/>
    <cellStyle name="Обычный 11 2 3 3" xfId="32723"/>
    <cellStyle name="Обычный 11 3" xfId="32724"/>
    <cellStyle name="Обычный 11 3 2" xfId="32725"/>
    <cellStyle name="Обычный 11 3 2 2" xfId="32726"/>
    <cellStyle name="Обычный 11 3 2 2 2" xfId="32727"/>
    <cellStyle name="Обычный 11 3 2 3" xfId="32728"/>
    <cellStyle name="Обычный 11 3 3" xfId="32729"/>
    <cellStyle name="Обычный 11 3 3 2" xfId="32730"/>
    <cellStyle name="Обычный 11 3 3 2 2" xfId="32731"/>
    <cellStyle name="Обычный 11 3 3 3" xfId="32732"/>
    <cellStyle name="Обычный 11 4" xfId="32733"/>
    <cellStyle name="Обычный 11 4 2" xfId="32734"/>
    <cellStyle name="Обычный 11 4 2 2" xfId="32735"/>
    <cellStyle name="Обычный 11 4 2 2 2" xfId="32736"/>
    <cellStyle name="Обычный 11 4 2 3" xfId="32737"/>
    <cellStyle name="Обычный 11 4 3" xfId="32738"/>
    <cellStyle name="Обычный 11 4 3 2" xfId="32739"/>
    <cellStyle name="Обычный 11 4 3 2 2" xfId="32740"/>
    <cellStyle name="Обычный 11 4 3 3" xfId="32741"/>
    <cellStyle name="Обычный 11 5" xfId="32742"/>
    <cellStyle name="Обычный 11 5 2" xfId="32743"/>
    <cellStyle name="Обычный 11 5 2 2" xfId="32744"/>
    <cellStyle name="Обычный 11 5 2 2 2" xfId="32745"/>
    <cellStyle name="Обычный 11 5 2 3" xfId="32746"/>
    <cellStyle name="Обычный 11 5 3" xfId="32747"/>
    <cellStyle name="Обычный 11 5 3 2" xfId="32748"/>
    <cellStyle name="Обычный 11 5 4" xfId="32749"/>
    <cellStyle name="Обычный 11 6" xfId="32750"/>
    <cellStyle name="Обычный 11 7" xfId="32751"/>
    <cellStyle name="Обычный 11 8" xfId="32752"/>
    <cellStyle name="Обычный 11 9" xfId="32753"/>
    <cellStyle name="Обычный 11 9 2" xfId="32754"/>
    <cellStyle name="Обычный 11 9 2 2" xfId="32755"/>
    <cellStyle name="Обычный 11 9 3" xfId="32756"/>
    <cellStyle name="Обычный 11_Книга5" xfId="32757"/>
    <cellStyle name="Обычный 12" xfId="32758"/>
    <cellStyle name="Обычный 12 2" xfId="32759"/>
    <cellStyle name="Обычный 12 2 2" xfId="32760"/>
    <cellStyle name="Обычный 12 2 2 10" xfId="32761"/>
    <cellStyle name="Обычный 12 2 2 11" xfId="32762"/>
    <cellStyle name="Обычный 12 2 2 2" xfId="32763"/>
    <cellStyle name="Обычный 12 2 2 2 10" xfId="32764"/>
    <cellStyle name="Обычный 12 2 2 2 2" xfId="32765"/>
    <cellStyle name="Обычный 12 2 2 2 2 2" xfId="32766"/>
    <cellStyle name="Обычный 12 2 2 2 2 2 2" xfId="32767"/>
    <cellStyle name="Обычный 12 2 2 2 2 2 2 2" xfId="32768"/>
    <cellStyle name="Обычный 12 2 2 2 2 2 2 2 2" xfId="32769"/>
    <cellStyle name="Обычный 12 2 2 2 2 2 2 2 3" xfId="32770"/>
    <cellStyle name="Обычный 12 2 2 2 2 2 2 2 4" xfId="32771"/>
    <cellStyle name="Обычный 12 2 2 2 2 2 2 2_МАРТ" xfId="32772"/>
    <cellStyle name="Обычный 12 2 2 2 2 2 2 3" xfId="32773"/>
    <cellStyle name="Обычный 12 2 2 2 2 2 2 3 2" xfId="32774"/>
    <cellStyle name="Обычный 12 2 2 2 2 2 2 3 3" xfId="32775"/>
    <cellStyle name="Обычный 12 2 2 2 2 2 2 3 4" xfId="32776"/>
    <cellStyle name="Обычный 12 2 2 2 2 2 2 3_МАРТ" xfId="32777"/>
    <cellStyle name="Обычный 12 2 2 2 2 2 2 4" xfId="32778"/>
    <cellStyle name="Обычный 12 2 2 2 2 2 2 5" xfId="32779"/>
    <cellStyle name="Обычный 12 2 2 2 2 2 2 6" xfId="32780"/>
    <cellStyle name="Обычный 12 2 2 2 2 2 2_МАРТ" xfId="32781"/>
    <cellStyle name="Обычный 12 2 2 2 2 2 3" xfId="32782"/>
    <cellStyle name="Обычный 12 2 2 2 2 2 3 2" xfId="32783"/>
    <cellStyle name="Обычный 12 2 2 2 2 2 3 3" xfId="32784"/>
    <cellStyle name="Обычный 12 2 2 2 2 2 3 4" xfId="32785"/>
    <cellStyle name="Обычный 12 2 2 2 2 2 3_МАРТ" xfId="32786"/>
    <cellStyle name="Обычный 12 2 2 2 2 2 4" xfId="32787"/>
    <cellStyle name="Обычный 12 2 2 2 2 2 4 2" xfId="32788"/>
    <cellStyle name="Обычный 12 2 2 2 2 2 4 3" xfId="32789"/>
    <cellStyle name="Обычный 12 2 2 2 2 2 4 4" xfId="32790"/>
    <cellStyle name="Обычный 12 2 2 2 2 2 4_МАРТ" xfId="32791"/>
    <cellStyle name="Обычный 12 2 2 2 2 2 5" xfId="32792"/>
    <cellStyle name="Обычный 12 2 2 2 2 2 6" xfId="32793"/>
    <cellStyle name="Обычный 12 2 2 2 2 2 7" xfId="32794"/>
    <cellStyle name="Обычный 12 2 2 2 2 2_МАРТ" xfId="32795"/>
    <cellStyle name="Обычный 12 2 2 2 2 3" xfId="32796"/>
    <cellStyle name="Обычный 12 2 2 2 2 3 2" xfId="32797"/>
    <cellStyle name="Обычный 12 2 2 2 2 3 2 2" xfId="32798"/>
    <cellStyle name="Обычный 12 2 2 2 2 3 2 3" xfId="32799"/>
    <cellStyle name="Обычный 12 2 2 2 2 3 2 4" xfId="32800"/>
    <cellStyle name="Обычный 12 2 2 2 2 3 2_МАРТ" xfId="32801"/>
    <cellStyle name="Обычный 12 2 2 2 2 3 3" xfId="32802"/>
    <cellStyle name="Обычный 12 2 2 2 2 3 3 2" xfId="32803"/>
    <cellStyle name="Обычный 12 2 2 2 2 3 3 3" xfId="32804"/>
    <cellStyle name="Обычный 12 2 2 2 2 3 3 4" xfId="32805"/>
    <cellStyle name="Обычный 12 2 2 2 2 3 3_МАРТ" xfId="32806"/>
    <cellStyle name="Обычный 12 2 2 2 2 3 4" xfId="32807"/>
    <cellStyle name="Обычный 12 2 2 2 2 3 5" xfId="32808"/>
    <cellStyle name="Обычный 12 2 2 2 2 3 6" xfId="32809"/>
    <cellStyle name="Обычный 12 2 2 2 2 3_МАРТ" xfId="32810"/>
    <cellStyle name="Обычный 12 2 2 2 2 4" xfId="32811"/>
    <cellStyle name="Обычный 12 2 2 2 2 4 2" xfId="32812"/>
    <cellStyle name="Обычный 12 2 2 2 2 4 3" xfId="32813"/>
    <cellStyle name="Обычный 12 2 2 2 2 4 4" xfId="32814"/>
    <cellStyle name="Обычный 12 2 2 2 2 4_МАРТ" xfId="32815"/>
    <cellStyle name="Обычный 12 2 2 2 2 5" xfId="32816"/>
    <cellStyle name="Обычный 12 2 2 2 2 5 2" xfId="32817"/>
    <cellStyle name="Обычный 12 2 2 2 2 5 3" xfId="32818"/>
    <cellStyle name="Обычный 12 2 2 2 2 5 4" xfId="32819"/>
    <cellStyle name="Обычный 12 2 2 2 2 5_МАРТ" xfId="32820"/>
    <cellStyle name="Обычный 12 2 2 2 2 6" xfId="32821"/>
    <cellStyle name="Обычный 12 2 2 2 2 7" xfId="32822"/>
    <cellStyle name="Обычный 12 2 2 2 2 8" xfId="32823"/>
    <cellStyle name="Обычный 12 2 2 2 2_МАРТ" xfId="32824"/>
    <cellStyle name="Обычный 12 2 2 2 3" xfId="32825"/>
    <cellStyle name="Обычный 12 2 2 2 3 2" xfId="32826"/>
    <cellStyle name="Обычный 12 2 2 2 3 2 2" xfId="32827"/>
    <cellStyle name="Обычный 12 2 2 2 3 2 2 2" xfId="32828"/>
    <cellStyle name="Обычный 12 2 2 2 3 2 2 3" xfId="32829"/>
    <cellStyle name="Обычный 12 2 2 2 3 2 2 4" xfId="32830"/>
    <cellStyle name="Обычный 12 2 2 2 3 2 2_МАРТ" xfId="32831"/>
    <cellStyle name="Обычный 12 2 2 2 3 2 3" xfId="32832"/>
    <cellStyle name="Обычный 12 2 2 2 3 2 3 2" xfId="32833"/>
    <cellStyle name="Обычный 12 2 2 2 3 2 3 3" xfId="32834"/>
    <cellStyle name="Обычный 12 2 2 2 3 2 3 4" xfId="32835"/>
    <cellStyle name="Обычный 12 2 2 2 3 2 3_МАРТ" xfId="32836"/>
    <cellStyle name="Обычный 12 2 2 2 3 2 4" xfId="32837"/>
    <cellStyle name="Обычный 12 2 2 2 3 2 5" xfId="32838"/>
    <cellStyle name="Обычный 12 2 2 2 3 2 6" xfId="32839"/>
    <cellStyle name="Обычный 12 2 2 2 3 2_МАРТ" xfId="32840"/>
    <cellStyle name="Обычный 12 2 2 2 3 3" xfId="32841"/>
    <cellStyle name="Обычный 12 2 2 2 3 3 2" xfId="32842"/>
    <cellStyle name="Обычный 12 2 2 2 3 3 3" xfId="32843"/>
    <cellStyle name="Обычный 12 2 2 2 3 3 4" xfId="32844"/>
    <cellStyle name="Обычный 12 2 2 2 3 3_МАРТ" xfId="32845"/>
    <cellStyle name="Обычный 12 2 2 2 3 4" xfId="32846"/>
    <cellStyle name="Обычный 12 2 2 2 3 4 2" xfId="32847"/>
    <cellStyle name="Обычный 12 2 2 2 3 4 3" xfId="32848"/>
    <cellStyle name="Обычный 12 2 2 2 3 4 4" xfId="32849"/>
    <cellStyle name="Обычный 12 2 2 2 3 4_МАРТ" xfId="32850"/>
    <cellStyle name="Обычный 12 2 2 2 3 5" xfId="32851"/>
    <cellStyle name="Обычный 12 2 2 2 3 6" xfId="32852"/>
    <cellStyle name="Обычный 12 2 2 2 3 7" xfId="32853"/>
    <cellStyle name="Обычный 12 2 2 2 3_МАРТ" xfId="32854"/>
    <cellStyle name="Обычный 12 2 2 2 4" xfId="32855"/>
    <cellStyle name="Обычный 12 2 2 2 4 2" xfId="32856"/>
    <cellStyle name="Обычный 12 2 2 2 4 2 2" xfId="32857"/>
    <cellStyle name="Обычный 12 2 2 2 4 2 3" xfId="32858"/>
    <cellStyle name="Обычный 12 2 2 2 4 2 4" xfId="32859"/>
    <cellStyle name="Обычный 12 2 2 2 4 2_МАРТ" xfId="32860"/>
    <cellStyle name="Обычный 12 2 2 2 4 3" xfId="32861"/>
    <cellStyle name="Обычный 12 2 2 2 4 3 2" xfId="32862"/>
    <cellStyle name="Обычный 12 2 2 2 4 3 3" xfId="32863"/>
    <cellStyle name="Обычный 12 2 2 2 4 3 4" xfId="32864"/>
    <cellStyle name="Обычный 12 2 2 2 4 3_МАРТ" xfId="32865"/>
    <cellStyle name="Обычный 12 2 2 2 4 4" xfId="32866"/>
    <cellStyle name="Обычный 12 2 2 2 4 5" xfId="32867"/>
    <cellStyle name="Обычный 12 2 2 2 4 6" xfId="32868"/>
    <cellStyle name="Обычный 12 2 2 2 4_МАРТ" xfId="32869"/>
    <cellStyle name="Обычный 12 2 2 2 5" xfId="32870"/>
    <cellStyle name="Обычный 12 2 2 2 5 2" xfId="32871"/>
    <cellStyle name="Обычный 12 2 2 2 5 3" xfId="32872"/>
    <cellStyle name="Обычный 12 2 2 2 5 4" xfId="32873"/>
    <cellStyle name="Обычный 12 2 2 2 5_МАРТ" xfId="32874"/>
    <cellStyle name="Обычный 12 2 2 2 6" xfId="32875"/>
    <cellStyle name="Обычный 12 2 2 2 6 2" xfId="32876"/>
    <cellStyle name="Обычный 12 2 2 2 6 3" xfId="32877"/>
    <cellStyle name="Обычный 12 2 2 2 6 4" xfId="32878"/>
    <cellStyle name="Обычный 12 2 2 2 6_МАРТ" xfId="32879"/>
    <cellStyle name="Обычный 12 2 2 2 7" xfId="32880"/>
    <cellStyle name="Обычный 12 2 2 2 7 2" xfId="32881"/>
    <cellStyle name="Обычный 12 2 2 2 8" xfId="32882"/>
    <cellStyle name="Обычный 12 2 2 2 9" xfId="32883"/>
    <cellStyle name="Обычный 12 2 2 2_МАРТ" xfId="32884"/>
    <cellStyle name="Обычный 12 2 2 3" xfId="32885"/>
    <cellStyle name="Обычный 12 2 2 3 2" xfId="32886"/>
    <cellStyle name="Обычный 12 2 2 3 2 2" xfId="32887"/>
    <cellStyle name="Обычный 12 2 2 3 2 2 2" xfId="32888"/>
    <cellStyle name="Обычный 12 2 2 3 2 2 2 2" xfId="32889"/>
    <cellStyle name="Обычный 12 2 2 3 2 2 2 3" xfId="32890"/>
    <cellStyle name="Обычный 12 2 2 3 2 2 2 4" xfId="32891"/>
    <cellStyle name="Обычный 12 2 2 3 2 2 2_МАРТ" xfId="32892"/>
    <cellStyle name="Обычный 12 2 2 3 2 2 3" xfId="32893"/>
    <cellStyle name="Обычный 12 2 2 3 2 2 3 2" xfId="32894"/>
    <cellStyle name="Обычный 12 2 2 3 2 2 3 3" xfId="32895"/>
    <cellStyle name="Обычный 12 2 2 3 2 2 3 4" xfId="32896"/>
    <cellStyle name="Обычный 12 2 2 3 2 2 3_МАРТ" xfId="32897"/>
    <cellStyle name="Обычный 12 2 2 3 2 2 4" xfId="32898"/>
    <cellStyle name="Обычный 12 2 2 3 2 2 5" xfId="32899"/>
    <cellStyle name="Обычный 12 2 2 3 2 2 6" xfId="32900"/>
    <cellStyle name="Обычный 12 2 2 3 2 2_МАРТ" xfId="32901"/>
    <cellStyle name="Обычный 12 2 2 3 2 3" xfId="32902"/>
    <cellStyle name="Обычный 12 2 2 3 2 3 2" xfId="32903"/>
    <cellStyle name="Обычный 12 2 2 3 2 3 3" xfId="32904"/>
    <cellStyle name="Обычный 12 2 2 3 2 3 4" xfId="32905"/>
    <cellStyle name="Обычный 12 2 2 3 2 3_МАРТ" xfId="32906"/>
    <cellStyle name="Обычный 12 2 2 3 2 4" xfId="32907"/>
    <cellStyle name="Обычный 12 2 2 3 2 4 2" xfId="32908"/>
    <cellStyle name="Обычный 12 2 2 3 2 4 3" xfId="32909"/>
    <cellStyle name="Обычный 12 2 2 3 2 4 4" xfId="32910"/>
    <cellStyle name="Обычный 12 2 2 3 2 4_МАРТ" xfId="32911"/>
    <cellStyle name="Обычный 12 2 2 3 2 5" xfId="32912"/>
    <cellStyle name="Обычный 12 2 2 3 2 6" xfId="32913"/>
    <cellStyle name="Обычный 12 2 2 3 2 7" xfId="32914"/>
    <cellStyle name="Обычный 12 2 2 3 2_МАРТ" xfId="32915"/>
    <cellStyle name="Обычный 12 2 2 3 3" xfId="32916"/>
    <cellStyle name="Обычный 12 2 2 3 3 2" xfId="32917"/>
    <cellStyle name="Обычный 12 2 2 3 3 2 2" xfId="32918"/>
    <cellStyle name="Обычный 12 2 2 3 3 2 3" xfId="32919"/>
    <cellStyle name="Обычный 12 2 2 3 3 2 4" xfId="32920"/>
    <cellStyle name="Обычный 12 2 2 3 3 2_МАРТ" xfId="32921"/>
    <cellStyle name="Обычный 12 2 2 3 3 3" xfId="32922"/>
    <cellStyle name="Обычный 12 2 2 3 3 3 2" xfId="32923"/>
    <cellStyle name="Обычный 12 2 2 3 3 3 3" xfId="32924"/>
    <cellStyle name="Обычный 12 2 2 3 3 3 4" xfId="32925"/>
    <cellStyle name="Обычный 12 2 2 3 3 3_МАРТ" xfId="32926"/>
    <cellStyle name="Обычный 12 2 2 3 3 4" xfId="32927"/>
    <cellStyle name="Обычный 12 2 2 3 3 5" xfId="32928"/>
    <cellStyle name="Обычный 12 2 2 3 3 6" xfId="32929"/>
    <cellStyle name="Обычный 12 2 2 3 3_МАРТ" xfId="32930"/>
    <cellStyle name="Обычный 12 2 2 3 4" xfId="32931"/>
    <cellStyle name="Обычный 12 2 2 3 4 2" xfId="32932"/>
    <cellStyle name="Обычный 12 2 2 3 4 3" xfId="32933"/>
    <cellStyle name="Обычный 12 2 2 3 4 4" xfId="32934"/>
    <cellStyle name="Обычный 12 2 2 3 4_МАРТ" xfId="32935"/>
    <cellStyle name="Обычный 12 2 2 3 5" xfId="32936"/>
    <cellStyle name="Обычный 12 2 2 3 5 2" xfId="32937"/>
    <cellStyle name="Обычный 12 2 2 3 5 3" xfId="32938"/>
    <cellStyle name="Обычный 12 2 2 3 5 4" xfId="32939"/>
    <cellStyle name="Обычный 12 2 2 3 5_МАРТ" xfId="32940"/>
    <cellStyle name="Обычный 12 2 2 3 6" xfId="32941"/>
    <cellStyle name="Обычный 12 2 2 3 6 2" xfId="32942"/>
    <cellStyle name="Обычный 12 2 2 3 7" xfId="32943"/>
    <cellStyle name="Обычный 12 2 2 3 8" xfId="32944"/>
    <cellStyle name="Обычный 12 2 2 3 9" xfId="32945"/>
    <cellStyle name="Обычный 12 2 2 3_МАРТ" xfId="32946"/>
    <cellStyle name="Обычный 12 2 2 4" xfId="32947"/>
    <cellStyle name="Обычный 12 2 2 4 2" xfId="32948"/>
    <cellStyle name="Обычный 12 2 2 4 2 2" xfId="32949"/>
    <cellStyle name="Обычный 12 2 2 4 2 2 2" xfId="32950"/>
    <cellStyle name="Обычный 12 2 2 4 2 2 3" xfId="32951"/>
    <cellStyle name="Обычный 12 2 2 4 2 2 4" xfId="32952"/>
    <cellStyle name="Обычный 12 2 2 4 2 2_МАРТ" xfId="32953"/>
    <cellStyle name="Обычный 12 2 2 4 2 3" xfId="32954"/>
    <cellStyle name="Обычный 12 2 2 4 2 3 2" xfId="32955"/>
    <cellStyle name="Обычный 12 2 2 4 2 3 3" xfId="32956"/>
    <cellStyle name="Обычный 12 2 2 4 2 3 4" xfId="32957"/>
    <cellStyle name="Обычный 12 2 2 4 2 3_МАРТ" xfId="32958"/>
    <cellStyle name="Обычный 12 2 2 4 2 4" xfId="32959"/>
    <cellStyle name="Обычный 12 2 2 4 2 5" xfId="32960"/>
    <cellStyle name="Обычный 12 2 2 4 2 6" xfId="32961"/>
    <cellStyle name="Обычный 12 2 2 4 2_МАРТ" xfId="32962"/>
    <cellStyle name="Обычный 12 2 2 4 3" xfId="32963"/>
    <cellStyle name="Обычный 12 2 2 4 3 2" xfId="32964"/>
    <cellStyle name="Обычный 12 2 2 4 3 3" xfId="32965"/>
    <cellStyle name="Обычный 12 2 2 4 3 4" xfId="32966"/>
    <cellStyle name="Обычный 12 2 2 4 3_МАРТ" xfId="32967"/>
    <cellStyle name="Обычный 12 2 2 4 4" xfId="32968"/>
    <cellStyle name="Обычный 12 2 2 4 4 2" xfId="32969"/>
    <cellStyle name="Обычный 12 2 2 4 4 3" xfId="32970"/>
    <cellStyle name="Обычный 12 2 2 4 4 4" xfId="32971"/>
    <cellStyle name="Обычный 12 2 2 4 4_МАРТ" xfId="32972"/>
    <cellStyle name="Обычный 12 2 2 4 5" xfId="32973"/>
    <cellStyle name="Обычный 12 2 2 4 6" xfId="32974"/>
    <cellStyle name="Обычный 12 2 2 4 7" xfId="32975"/>
    <cellStyle name="Обычный 12 2 2 4_МАРТ" xfId="32976"/>
    <cellStyle name="Обычный 12 2 2 5" xfId="32977"/>
    <cellStyle name="Обычный 12 2 2 5 2" xfId="32978"/>
    <cellStyle name="Обычный 12 2 2 5 2 2" xfId="32979"/>
    <cellStyle name="Обычный 12 2 2 5 2 3" xfId="32980"/>
    <cellStyle name="Обычный 12 2 2 5 2 4" xfId="32981"/>
    <cellStyle name="Обычный 12 2 2 5 2_МАРТ" xfId="32982"/>
    <cellStyle name="Обычный 12 2 2 5 3" xfId="32983"/>
    <cellStyle name="Обычный 12 2 2 5 3 2" xfId="32984"/>
    <cellStyle name="Обычный 12 2 2 5 3 3" xfId="32985"/>
    <cellStyle name="Обычный 12 2 2 5 3 4" xfId="32986"/>
    <cellStyle name="Обычный 12 2 2 5 3_МАРТ" xfId="32987"/>
    <cellStyle name="Обычный 12 2 2 5 4" xfId="32988"/>
    <cellStyle name="Обычный 12 2 2 5 5" xfId="32989"/>
    <cellStyle name="Обычный 12 2 2 5 6" xfId="32990"/>
    <cellStyle name="Обычный 12 2 2 5_МАРТ" xfId="32991"/>
    <cellStyle name="Обычный 12 2 2 6" xfId="32992"/>
    <cellStyle name="Обычный 12 2 2 6 2" xfId="32993"/>
    <cellStyle name="Обычный 12 2 2 6 3" xfId="32994"/>
    <cellStyle name="Обычный 12 2 2 6 4" xfId="32995"/>
    <cellStyle name="Обычный 12 2 2 6_МАРТ" xfId="32996"/>
    <cellStyle name="Обычный 12 2 2 7" xfId="32997"/>
    <cellStyle name="Обычный 12 2 2 7 2" xfId="32998"/>
    <cellStyle name="Обычный 12 2 2 7 3" xfId="32999"/>
    <cellStyle name="Обычный 12 2 2 7 4" xfId="33000"/>
    <cellStyle name="Обычный 12 2 2 7_МАРТ" xfId="33001"/>
    <cellStyle name="Обычный 12 2 2 8" xfId="33002"/>
    <cellStyle name="Обычный 12 2 2 8 2" xfId="33003"/>
    <cellStyle name="Обычный 12 2 2 9" xfId="33004"/>
    <cellStyle name="Обычный 12 2 2_МАРТ" xfId="33005"/>
    <cellStyle name="Обычный 12 2 3" xfId="33006"/>
    <cellStyle name="Обычный 12 2 3 2" xfId="33007"/>
    <cellStyle name="Обычный 12 2 3 2 2" xfId="33008"/>
    <cellStyle name="Обычный 12 2 3 3" xfId="33009"/>
    <cellStyle name="Обычный 12 2_Расчет показателя ПКП на 2014" xfId="33010"/>
    <cellStyle name="Обычный 12 3" xfId="33011"/>
    <cellStyle name="Обычный 12 3 10" xfId="33012"/>
    <cellStyle name="Обычный 12 3 11" xfId="33013"/>
    <cellStyle name="Обычный 12 3 2" xfId="33014"/>
    <cellStyle name="Обычный 12 3 2 10" xfId="33015"/>
    <cellStyle name="Обычный 12 3 2 2" xfId="33016"/>
    <cellStyle name="Обычный 12 3 2 2 2" xfId="33017"/>
    <cellStyle name="Обычный 12 3 2 2 2 2" xfId="33018"/>
    <cellStyle name="Обычный 12 3 2 2 2 2 2" xfId="33019"/>
    <cellStyle name="Обычный 12 3 2 2 2 2 2 2" xfId="33020"/>
    <cellStyle name="Обычный 12 3 2 2 2 2 2 3" xfId="33021"/>
    <cellStyle name="Обычный 12 3 2 2 2 2 2 4" xfId="33022"/>
    <cellStyle name="Обычный 12 3 2 2 2 2 2_МАРТ" xfId="33023"/>
    <cellStyle name="Обычный 12 3 2 2 2 2 3" xfId="33024"/>
    <cellStyle name="Обычный 12 3 2 2 2 2 3 2" xfId="33025"/>
    <cellStyle name="Обычный 12 3 2 2 2 2 3 3" xfId="33026"/>
    <cellStyle name="Обычный 12 3 2 2 2 2 3 4" xfId="33027"/>
    <cellStyle name="Обычный 12 3 2 2 2 2 3_МАРТ" xfId="33028"/>
    <cellStyle name="Обычный 12 3 2 2 2 2 4" xfId="33029"/>
    <cellStyle name="Обычный 12 3 2 2 2 2 5" xfId="33030"/>
    <cellStyle name="Обычный 12 3 2 2 2 2 6" xfId="33031"/>
    <cellStyle name="Обычный 12 3 2 2 2 2_МАРТ" xfId="33032"/>
    <cellStyle name="Обычный 12 3 2 2 2 3" xfId="33033"/>
    <cellStyle name="Обычный 12 3 2 2 2 3 2" xfId="33034"/>
    <cellStyle name="Обычный 12 3 2 2 2 3 3" xfId="33035"/>
    <cellStyle name="Обычный 12 3 2 2 2 3 4" xfId="33036"/>
    <cellStyle name="Обычный 12 3 2 2 2 3_МАРТ" xfId="33037"/>
    <cellStyle name="Обычный 12 3 2 2 2 4" xfId="33038"/>
    <cellStyle name="Обычный 12 3 2 2 2 4 2" xfId="33039"/>
    <cellStyle name="Обычный 12 3 2 2 2 4 3" xfId="33040"/>
    <cellStyle name="Обычный 12 3 2 2 2 4 4" xfId="33041"/>
    <cellStyle name="Обычный 12 3 2 2 2 4_МАРТ" xfId="33042"/>
    <cellStyle name="Обычный 12 3 2 2 2 5" xfId="33043"/>
    <cellStyle name="Обычный 12 3 2 2 2 6" xfId="33044"/>
    <cellStyle name="Обычный 12 3 2 2 2 7" xfId="33045"/>
    <cellStyle name="Обычный 12 3 2 2 2_МАРТ" xfId="33046"/>
    <cellStyle name="Обычный 12 3 2 2 3" xfId="33047"/>
    <cellStyle name="Обычный 12 3 2 2 3 2" xfId="33048"/>
    <cellStyle name="Обычный 12 3 2 2 3 2 2" xfId="33049"/>
    <cellStyle name="Обычный 12 3 2 2 3 2 3" xfId="33050"/>
    <cellStyle name="Обычный 12 3 2 2 3 2 4" xfId="33051"/>
    <cellStyle name="Обычный 12 3 2 2 3 2_МАРТ" xfId="33052"/>
    <cellStyle name="Обычный 12 3 2 2 3 3" xfId="33053"/>
    <cellStyle name="Обычный 12 3 2 2 3 3 2" xfId="33054"/>
    <cellStyle name="Обычный 12 3 2 2 3 3 3" xfId="33055"/>
    <cellStyle name="Обычный 12 3 2 2 3 3 4" xfId="33056"/>
    <cellStyle name="Обычный 12 3 2 2 3 3_МАРТ" xfId="33057"/>
    <cellStyle name="Обычный 12 3 2 2 3 4" xfId="33058"/>
    <cellStyle name="Обычный 12 3 2 2 3 5" xfId="33059"/>
    <cellStyle name="Обычный 12 3 2 2 3 6" xfId="33060"/>
    <cellStyle name="Обычный 12 3 2 2 3_МАРТ" xfId="33061"/>
    <cellStyle name="Обычный 12 3 2 2 4" xfId="33062"/>
    <cellStyle name="Обычный 12 3 2 2 4 2" xfId="33063"/>
    <cellStyle name="Обычный 12 3 2 2 4 3" xfId="33064"/>
    <cellStyle name="Обычный 12 3 2 2 4 4" xfId="33065"/>
    <cellStyle name="Обычный 12 3 2 2 4_МАРТ" xfId="33066"/>
    <cellStyle name="Обычный 12 3 2 2 5" xfId="33067"/>
    <cellStyle name="Обычный 12 3 2 2 5 2" xfId="33068"/>
    <cellStyle name="Обычный 12 3 2 2 5 3" xfId="33069"/>
    <cellStyle name="Обычный 12 3 2 2 5 4" xfId="33070"/>
    <cellStyle name="Обычный 12 3 2 2 5_МАРТ" xfId="33071"/>
    <cellStyle name="Обычный 12 3 2 2 6" xfId="33072"/>
    <cellStyle name="Обычный 12 3 2 2 7" xfId="33073"/>
    <cellStyle name="Обычный 12 3 2 2 8" xfId="33074"/>
    <cellStyle name="Обычный 12 3 2 2_МАРТ" xfId="33075"/>
    <cellStyle name="Обычный 12 3 2 3" xfId="33076"/>
    <cellStyle name="Обычный 12 3 2 3 2" xfId="33077"/>
    <cellStyle name="Обычный 12 3 2 3 2 2" xfId="33078"/>
    <cellStyle name="Обычный 12 3 2 3 2 2 2" xfId="33079"/>
    <cellStyle name="Обычный 12 3 2 3 2 2 3" xfId="33080"/>
    <cellStyle name="Обычный 12 3 2 3 2 2 4" xfId="33081"/>
    <cellStyle name="Обычный 12 3 2 3 2 2_МАРТ" xfId="33082"/>
    <cellStyle name="Обычный 12 3 2 3 2 3" xfId="33083"/>
    <cellStyle name="Обычный 12 3 2 3 2 3 2" xfId="33084"/>
    <cellStyle name="Обычный 12 3 2 3 2 3 3" xfId="33085"/>
    <cellStyle name="Обычный 12 3 2 3 2 3 4" xfId="33086"/>
    <cellStyle name="Обычный 12 3 2 3 2 3_МАРТ" xfId="33087"/>
    <cellStyle name="Обычный 12 3 2 3 2 4" xfId="33088"/>
    <cellStyle name="Обычный 12 3 2 3 2 5" xfId="33089"/>
    <cellStyle name="Обычный 12 3 2 3 2 6" xfId="33090"/>
    <cellStyle name="Обычный 12 3 2 3 2_МАРТ" xfId="33091"/>
    <cellStyle name="Обычный 12 3 2 3 3" xfId="33092"/>
    <cellStyle name="Обычный 12 3 2 3 3 2" xfId="33093"/>
    <cellStyle name="Обычный 12 3 2 3 3 3" xfId="33094"/>
    <cellStyle name="Обычный 12 3 2 3 3 4" xfId="33095"/>
    <cellStyle name="Обычный 12 3 2 3 3_МАРТ" xfId="33096"/>
    <cellStyle name="Обычный 12 3 2 3 4" xfId="33097"/>
    <cellStyle name="Обычный 12 3 2 3 4 2" xfId="33098"/>
    <cellStyle name="Обычный 12 3 2 3 4 3" xfId="33099"/>
    <cellStyle name="Обычный 12 3 2 3 4 4" xfId="33100"/>
    <cellStyle name="Обычный 12 3 2 3 4_МАРТ" xfId="33101"/>
    <cellStyle name="Обычный 12 3 2 3 5" xfId="33102"/>
    <cellStyle name="Обычный 12 3 2 3 6" xfId="33103"/>
    <cellStyle name="Обычный 12 3 2 3 7" xfId="33104"/>
    <cellStyle name="Обычный 12 3 2 3_МАРТ" xfId="33105"/>
    <cellStyle name="Обычный 12 3 2 4" xfId="33106"/>
    <cellStyle name="Обычный 12 3 2 4 2" xfId="33107"/>
    <cellStyle name="Обычный 12 3 2 4 2 2" xfId="33108"/>
    <cellStyle name="Обычный 12 3 2 4 2 3" xfId="33109"/>
    <cellStyle name="Обычный 12 3 2 4 2 4" xfId="33110"/>
    <cellStyle name="Обычный 12 3 2 4 2_МАРТ" xfId="33111"/>
    <cellStyle name="Обычный 12 3 2 4 3" xfId="33112"/>
    <cellStyle name="Обычный 12 3 2 4 3 2" xfId="33113"/>
    <cellStyle name="Обычный 12 3 2 4 3 3" xfId="33114"/>
    <cellStyle name="Обычный 12 3 2 4 3 4" xfId="33115"/>
    <cellStyle name="Обычный 12 3 2 4 3_МАРТ" xfId="33116"/>
    <cellStyle name="Обычный 12 3 2 4 4" xfId="33117"/>
    <cellStyle name="Обычный 12 3 2 4 5" xfId="33118"/>
    <cellStyle name="Обычный 12 3 2 4 6" xfId="33119"/>
    <cellStyle name="Обычный 12 3 2 4_МАРТ" xfId="33120"/>
    <cellStyle name="Обычный 12 3 2 5" xfId="33121"/>
    <cellStyle name="Обычный 12 3 2 5 2" xfId="33122"/>
    <cellStyle name="Обычный 12 3 2 5 3" xfId="33123"/>
    <cellStyle name="Обычный 12 3 2 5 4" xfId="33124"/>
    <cellStyle name="Обычный 12 3 2 5_МАРТ" xfId="33125"/>
    <cellStyle name="Обычный 12 3 2 6" xfId="33126"/>
    <cellStyle name="Обычный 12 3 2 6 2" xfId="33127"/>
    <cellStyle name="Обычный 12 3 2 6 3" xfId="33128"/>
    <cellStyle name="Обычный 12 3 2 6 4" xfId="33129"/>
    <cellStyle name="Обычный 12 3 2 6_МАРТ" xfId="33130"/>
    <cellStyle name="Обычный 12 3 2 7" xfId="33131"/>
    <cellStyle name="Обычный 12 3 2 7 2" xfId="33132"/>
    <cellStyle name="Обычный 12 3 2 8" xfId="33133"/>
    <cellStyle name="Обычный 12 3 2 9" xfId="33134"/>
    <cellStyle name="Обычный 12 3 2_МАРТ" xfId="33135"/>
    <cellStyle name="Обычный 12 3 3" xfId="33136"/>
    <cellStyle name="Обычный 12 3 3 2" xfId="33137"/>
    <cellStyle name="Обычный 12 3 3 2 2" xfId="33138"/>
    <cellStyle name="Обычный 12 3 3 2 2 2" xfId="33139"/>
    <cellStyle name="Обычный 12 3 3 2 2 2 2" xfId="33140"/>
    <cellStyle name="Обычный 12 3 3 2 2 2 3" xfId="33141"/>
    <cellStyle name="Обычный 12 3 3 2 2 2 4" xfId="33142"/>
    <cellStyle name="Обычный 12 3 3 2 2 2_МАРТ" xfId="33143"/>
    <cellStyle name="Обычный 12 3 3 2 2 3" xfId="33144"/>
    <cellStyle name="Обычный 12 3 3 2 2 3 2" xfId="33145"/>
    <cellStyle name="Обычный 12 3 3 2 2 3 3" xfId="33146"/>
    <cellStyle name="Обычный 12 3 3 2 2 3 4" xfId="33147"/>
    <cellStyle name="Обычный 12 3 3 2 2 3_МАРТ" xfId="33148"/>
    <cellStyle name="Обычный 12 3 3 2 2 4" xfId="33149"/>
    <cellStyle name="Обычный 12 3 3 2 2 5" xfId="33150"/>
    <cellStyle name="Обычный 12 3 3 2 2 6" xfId="33151"/>
    <cellStyle name="Обычный 12 3 3 2 2_МАРТ" xfId="33152"/>
    <cellStyle name="Обычный 12 3 3 2 3" xfId="33153"/>
    <cellStyle name="Обычный 12 3 3 2 3 2" xfId="33154"/>
    <cellStyle name="Обычный 12 3 3 2 3 3" xfId="33155"/>
    <cellStyle name="Обычный 12 3 3 2 3 4" xfId="33156"/>
    <cellStyle name="Обычный 12 3 3 2 3_МАРТ" xfId="33157"/>
    <cellStyle name="Обычный 12 3 3 2 4" xfId="33158"/>
    <cellStyle name="Обычный 12 3 3 2 4 2" xfId="33159"/>
    <cellStyle name="Обычный 12 3 3 2 4 3" xfId="33160"/>
    <cellStyle name="Обычный 12 3 3 2 4 4" xfId="33161"/>
    <cellStyle name="Обычный 12 3 3 2 4_МАРТ" xfId="33162"/>
    <cellStyle name="Обычный 12 3 3 2 5" xfId="33163"/>
    <cellStyle name="Обычный 12 3 3 2 6" xfId="33164"/>
    <cellStyle name="Обычный 12 3 3 2 7" xfId="33165"/>
    <cellStyle name="Обычный 12 3 3 2_МАРТ" xfId="33166"/>
    <cellStyle name="Обычный 12 3 3 3" xfId="33167"/>
    <cellStyle name="Обычный 12 3 3 3 2" xfId="33168"/>
    <cellStyle name="Обычный 12 3 3 3 2 2" xfId="33169"/>
    <cellStyle name="Обычный 12 3 3 3 2 3" xfId="33170"/>
    <cellStyle name="Обычный 12 3 3 3 2 4" xfId="33171"/>
    <cellStyle name="Обычный 12 3 3 3 2_МАРТ" xfId="33172"/>
    <cellStyle name="Обычный 12 3 3 3 3" xfId="33173"/>
    <cellStyle name="Обычный 12 3 3 3 3 2" xfId="33174"/>
    <cellStyle name="Обычный 12 3 3 3 3 3" xfId="33175"/>
    <cellStyle name="Обычный 12 3 3 3 3 4" xfId="33176"/>
    <cellStyle name="Обычный 12 3 3 3 3_МАРТ" xfId="33177"/>
    <cellStyle name="Обычный 12 3 3 3 4" xfId="33178"/>
    <cellStyle name="Обычный 12 3 3 3 5" xfId="33179"/>
    <cellStyle name="Обычный 12 3 3 3 6" xfId="33180"/>
    <cellStyle name="Обычный 12 3 3 3_МАРТ" xfId="33181"/>
    <cellStyle name="Обычный 12 3 3 4" xfId="33182"/>
    <cellStyle name="Обычный 12 3 3 4 2" xfId="33183"/>
    <cellStyle name="Обычный 12 3 3 4 3" xfId="33184"/>
    <cellStyle name="Обычный 12 3 3 4 4" xfId="33185"/>
    <cellStyle name="Обычный 12 3 3 4_МАРТ" xfId="33186"/>
    <cellStyle name="Обычный 12 3 3 5" xfId="33187"/>
    <cellStyle name="Обычный 12 3 3 5 2" xfId="33188"/>
    <cellStyle name="Обычный 12 3 3 5 3" xfId="33189"/>
    <cellStyle name="Обычный 12 3 3 5 4" xfId="33190"/>
    <cellStyle name="Обычный 12 3 3 5_МАРТ" xfId="33191"/>
    <cellStyle name="Обычный 12 3 3 6" xfId="33192"/>
    <cellStyle name="Обычный 12 3 3 6 2" xfId="33193"/>
    <cellStyle name="Обычный 12 3 3 7" xfId="33194"/>
    <cellStyle name="Обычный 12 3 3 8" xfId="33195"/>
    <cellStyle name="Обычный 12 3 3 9" xfId="33196"/>
    <cellStyle name="Обычный 12 3 3_МАРТ" xfId="33197"/>
    <cellStyle name="Обычный 12 3 4" xfId="33198"/>
    <cellStyle name="Обычный 12 3 4 2" xfId="33199"/>
    <cellStyle name="Обычный 12 3 4 2 2" xfId="33200"/>
    <cellStyle name="Обычный 12 3 4 2 2 2" xfId="33201"/>
    <cellStyle name="Обычный 12 3 4 2 2 3" xfId="33202"/>
    <cellStyle name="Обычный 12 3 4 2 2 4" xfId="33203"/>
    <cellStyle name="Обычный 12 3 4 2 2_МАРТ" xfId="33204"/>
    <cellStyle name="Обычный 12 3 4 2 3" xfId="33205"/>
    <cellStyle name="Обычный 12 3 4 2 3 2" xfId="33206"/>
    <cellStyle name="Обычный 12 3 4 2 3 3" xfId="33207"/>
    <cellStyle name="Обычный 12 3 4 2 3 4" xfId="33208"/>
    <cellStyle name="Обычный 12 3 4 2 3_МАРТ" xfId="33209"/>
    <cellStyle name="Обычный 12 3 4 2 4" xfId="33210"/>
    <cellStyle name="Обычный 12 3 4 2 5" xfId="33211"/>
    <cellStyle name="Обычный 12 3 4 2 6" xfId="33212"/>
    <cellStyle name="Обычный 12 3 4 2_МАРТ" xfId="33213"/>
    <cellStyle name="Обычный 12 3 4 3" xfId="33214"/>
    <cellStyle name="Обычный 12 3 4 3 2" xfId="33215"/>
    <cellStyle name="Обычный 12 3 4 3 3" xfId="33216"/>
    <cellStyle name="Обычный 12 3 4 3 4" xfId="33217"/>
    <cellStyle name="Обычный 12 3 4 3_МАРТ" xfId="33218"/>
    <cellStyle name="Обычный 12 3 4 4" xfId="33219"/>
    <cellStyle name="Обычный 12 3 4 4 2" xfId="33220"/>
    <cellStyle name="Обычный 12 3 4 4 3" xfId="33221"/>
    <cellStyle name="Обычный 12 3 4 4 4" xfId="33222"/>
    <cellStyle name="Обычный 12 3 4 4_МАРТ" xfId="33223"/>
    <cellStyle name="Обычный 12 3 4 5" xfId="33224"/>
    <cellStyle name="Обычный 12 3 4 6" xfId="33225"/>
    <cellStyle name="Обычный 12 3 4 7" xfId="33226"/>
    <cellStyle name="Обычный 12 3 4_МАРТ" xfId="33227"/>
    <cellStyle name="Обычный 12 3 5" xfId="33228"/>
    <cellStyle name="Обычный 12 3 5 2" xfId="33229"/>
    <cellStyle name="Обычный 12 3 5 2 2" xfId="33230"/>
    <cellStyle name="Обычный 12 3 5 2 3" xfId="33231"/>
    <cellStyle name="Обычный 12 3 5 2 4" xfId="33232"/>
    <cellStyle name="Обычный 12 3 5 2_МАРТ" xfId="33233"/>
    <cellStyle name="Обычный 12 3 5 3" xfId="33234"/>
    <cellStyle name="Обычный 12 3 5 3 2" xfId="33235"/>
    <cellStyle name="Обычный 12 3 5 3 3" xfId="33236"/>
    <cellStyle name="Обычный 12 3 5 3 4" xfId="33237"/>
    <cellStyle name="Обычный 12 3 5 3_МАРТ" xfId="33238"/>
    <cellStyle name="Обычный 12 3 5 4" xfId="33239"/>
    <cellStyle name="Обычный 12 3 5 5" xfId="33240"/>
    <cellStyle name="Обычный 12 3 5 6" xfId="33241"/>
    <cellStyle name="Обычный 12 3 5_МАРТ" xfId="33242"/>
    <cellStyle name="Обычный 12 3 6" xfId="33243"/>
    <cellStyle name="Обычный 12 3 6 2" xfId="33244"/>
    <cellStyle name="Обычный 12 3 6 3" xfId="33245"/>
    <cellStyle name="Обычный 12 3 6 4" xfId="33246"/>
    <cellStyle name="Обычный 12 3 6_МАРТ" xfId="33247"/>
    <cellStyle name="Обычный 12 3 7" xfId="33248"/>
    <cellStyle name="Обычный 12 3 7 2" xfId="33249"/>
    <cellStyle name="Обычный 12 3 7 3" xfId="33250"/>
    <cellStyle name="Обычный 12 3 7 4" xfId="33251"/>
    <cellStyle name="Обычный 12 3 7_МАРТ" xfId="33252"/>
    <cellStyle name="Обычный 12 3 8" xfId="33253"/>
    <cellStyle name="Обычный 12 3 8 2" xfId="33254"/>
    <cellStyle name="Обычный 12 3 9" xfId="33255"/>
    <cellStyle name="Обычный 12 3_МАРТ" xfId="33256"/>
    <cellStyle name="Обычный 12 4" xfId="33257"/>
    <cellStyle name="Обычный 12 4 2" xfId="33258"/>
    <cellStyle name="Обычный 12 5" xfId="33259"/>
    <cellStyle name="Обычный 12 5 2" xfId="33260"/>
    <cellStyle name="Обычный 12 5 2 2" xfId="33261"/>
    <cellStyle name="Обычный 12 5 2 2 2" xfId="33262"/>
    <cellStyle name="Обычный 12 5 2 3" xfId="33263"/>
    <cellStyle name="Обычный 12 5 3" xfId="33264"/>
    <cellStyle name="Обычный 12 5 3 2" xfId="33265"/>
    <cellStyle name="Обычный 12 5 4" xfId="33266"/>
    <cellStyle name="Обычный 12 6" xfId="33267"/>
    <cellStyle name="Обычный 12 6 2" xfId="33268"/>
    <cellStyle name="Обычный 12 6 2 2" xfId="33269"/>
    <cellStyle name="Обычный 12 6 3" xfId="33270"/>
    <cellStyle name="Обычный 12 7" xfId="33271"/>
    <cellStyle name="Обычный 12_Книга5" xfId="33272"/>
    <cellStyle name="Обычный 13" xfId="33273"/>
    <cellStyle name="Обычный 13 2" xfId="33274"/>
    <cellStyle name="Обычный 13 2 2" xfId="33275"/>
    <cellStyle name="Обычный 13 2 2 10" xfId="33276"/>
    <cellStyle name="Обычный 13 2 2 11" xfId="33277"/>
    <cellStyle name="Обычный 13 2 2 2" xfId="33278"/>
    <cellStyle name="Обычный 13 2 2 2 10" xfId="33279"/>
    <cellStyle name="Обычный 13 2 2 2 2" xfId="33280"/>
    <cellStyle name="Обычный 13 2 2 2 2 2" xfId="33281"/>
    <cellStyle name="Обычный 13 2 2 2 2 2 2" xfId="33282"/>
    <cellStyle name="Обычный 13 2 2 2 2 2 2 2" xfId="33283"/>
    <cellStyle name="Обычный 13 2 2 2 2 2 2 2 2" xfId="33284"/>
    <cellStyle name="Обычный 13 2 2 2 2 2 2 2 3" xfId="33285"/>
    <cellStyle name="Обычный 13 2 2 2 2 2 2 2 4" xfId="33286"/>
    <cellStyle name="Обычный 13 2 2 2 2 2 2 2_МАРТ" xfId="33287"/>
    <cellStyle name="Обычный 13 2 2 2 2 2 2 3" xfId="33288"/>
    <cellStyle name="Обычный 13 2 2 2 2 2 2 3 2" xfId="33289"/>
    <cellStyle name="Обычный 13 2 2 2 2 2 2 3 3" xfId="33290"/>
    <cellStyle name="Обычный 13 2 2 2 2 2 2 3 4" xfId="33291"/>
    <cellStyle name="Обычный 13 2 2 2 2 2 2 3_МАРТ" xfId="33292"/>
    <cellStyle name="Обычный 13 2 2 2 2 2 2 4" xfId="33293"/>
    <cellStyle name="Обычный 13 2 2 2 2 2 2 5" xfId="33294"/>
    <cellStyle name="Обычный 13 2 2 2 2 2 2 6" xfId="33295"/>
    <cellStyle name="Обычный 13 2 2 2 2 2 2_МАРТ" xfId="33296"/>
    <cellStyle name="Обычный 13 2 2 2 2 2 3" xfId="33297"/>
    <cellStyle name="Обычный 13 2 2 2 2 2 3 2" xfId="33298"/>
    <cellStyle name="Обычный 13 2 2 2 2 2 3 3" xfId="33299"/>
    <cellStyle name="Обычный 13 2 2 2 2 2 3 4" xfId="33300"/>
    <cellStyle name="Обычный 13 2 2 2 2 2 3_МАРТ" xfId="33301"/>
    <cellStyle name="Обычный 13 2 2 2 2 2 4" xfId="33302"/>
    <cellStyle name="Обычный 13 2 2 2 2 2 4 2" xfId="33303"/>
    <cellStyle name="Обычный 13 2 2 2 2 2 4 3" xfId="33304"/>
    <cellStyle name="Обычный 13 2 2 2 2 2 4 4" xfId="33305"/>
    <cellStyle name="Обычный 13 2 2 2 2 2 4_МАРТ" xfId="33306"/>
    <cellStyle name="Обычный 13 2 2 2 2 2 5" xfId="33307"/>
    <cellStyle name="Обычный 13 2 2 2 2 2 6" xfId="33308"/>
    <cellStyle name="Обычный 13 2 2 2 2 2 7" xfId="33309"/>
    <cellStyle name="Обычный 13 2 2 2 2 2_МАРТ" xfId="33310"/>
    <cellStyle name="Обычный 13 2 2 2 2 3" xfId="33311"/>
    <cellStyle name="Обычный 13 2 2 2 2 3 2" xfId="33312"/>
    <cellStyle name="Обычный 13 2 2 2 2 3 2 2" xfId="33313"/>
    <cellStyle name="Обычный 13 2 2 2 2 3 2 3" xfId="33314"/>
    <cellStyle name="Обычный 13 2 2 2 2 3 2 4" xfId="33315"/>
    <cellStyle name="Обычный 13 2 2 2 2 3 2_МАРТ" xfId="33316"/>
    <cellStyle name="Обычный 13 2 2 2 2 3 3" xfId="33317"/>
    <cellStyle name="Обычный 13 2 2 2 2 3 3 2" xfId="33318"/>
    <cellStyle name="Обычный 13 2 2 2 2 3 3 3" xfId="33319"/>
    <cellStyle name="Обычный 13 2 2 2 2 3 3 4" xfId="33320"/>
    <cellStyle name="Обычный 13 2 2 2 2 3 3_МАРТ" xfId="33321"/>
    <cellStyle name="Обычный 13 2 2 2 2 3 4" xfId="33322"/>
    <cellStyle name="Обычный 13 2 2 2 2 3 5" xfId="33323"/>
    <cellStyle name="Обычный 13 2 2 2 2 3 6" xfId="33324"/>
    <cellStyle name="Обычный 13 2 2 2 2 3_МАРТ" xfId="33325"/>
    <cellStyle name="Обычный 13 2 2 2 2 4" xfId="33326"/>
    <cellStyle name="Обычный 13 2 2 2 2 4 2" xfId="33327"/>
    <cellStyle name="Обычный 13 2 2 2 2 4 3" xfId="33328"/>
    <cellStyle name="Обычный 13 2 2 2 2 4 4" xfId="33329"/>
    <cellStyle name="Обычный 13 2 2 2 2 4_МАРТ" xfId="33330"/>
    <cellStyle name="Обычный 13 2 2 2 2 5" xfId="33331"/>
    <cellStyle name="Обычный 13 2 2 2 2 5 2" xfId="33332"/>
    <cellStyle name="Обычный 13 2 2 2 2 5 3" xfId="33333"/>
    <cellStyle name="Обычный 13 2 2 2 2 5 4" xfId="33334"/>
    <cellStyle name="Обычный 13 2 2 2 2 5_МАРТ" xfId="33335"/>
    <cellStyle name="Обычный 13 2 2 2 2 6" xfId="33336"/>
    <cellStyle name="Обычный 13 2 2 2 2 7" xfId="33337"/>
    <cellStyle name="Обычный 13 2 2 2 2 8" xfId="33338"/>
    <cellStyle name="Обычный 13 2 2 2 2_МАРТ" xfId="33339"/>
    <cellStyle name="Обычный 13 2 2 2 3" xfId="33340"/>
    <cellStyle name="Обычный 13 2 2 2 3 2" xfId="33341"/>
    <cellStyle name="Обычный 13 2 2 2 3 2 2" xfId="33342"/>
    <cellStyle name="Обычный 13 2 2 2 3 2 2 2" xfId="33343"/>
    <cellStyle name="Обычный 13 2 2 2 3 2 2 3" xfId="33344"/>
    <cellStyle name="Обычный 13 2 2 2 3 2 2 4" xfId="33345"/>
    <cellStyle name="Обычный 13 2 2 2 3 2 2_МАРТ" xfId="33346"/>
    <cellStyle name="Обычный 13 2 2 2 3 2 3" xfId="33347"/>
    <cellStyle name="Обычный 13 2 2 2 3 2 3 2" xfId="33348"/>
    <cellStyle name="Обычный 13 2 2 2 3 2 3 3" xfId="33349"/>
    <cellStyle name="Обычный 13 2 2 2 3 2 3 4" xfId="33350"/>
    <cellStyle name="Обычный 13 2 2 2 3 2 3_МАРТ" xfId="33351"/>
    <cellStyle name="Обычный 13 2 2 2 3 2 4" xfId="33352"/>
    <cellStyle name="Обычный 13 2 2 2 3 2 5" xfId="33353"/>
    <cellStyle name="Обычный 13 2 2 2 3 2 6" xfId="33354"/>
    <cellStyle name="Обычный 13 2 2 2 3 2_МАРТ" xfId="33355"/>
    <cellStyle name="Обычный 13 2 2 2 3 3" xfId="33356"/>
    <cellStyle name="Обычный 13 2 2 2 3 3 2" xfId="33357"/>
    <cellStyle name="Обычный 13 2 2 2 3 3 3" xfId="33358"/>
    <cellStyle name="Обычный 13 2 2 2 3 3 4" xfId="33359"/>
    <cellStyle name="Обычный 13 2 2 2 3 3_МАРТ" xfId="33360"/>
    <cellStyle name="Обычный 13 2 2 2 3 4" xfId="33361"/>
    <cellStyle name="Обычный 13 2 2 2 3 4 2" xfId="33362"/>
    <cellStyle name="Обычный 13 2 2 2 3 4 3" xfId="33363"/>
    <cellStyle name="Обычный 13 2 2 2 3 4 4" xfId="33364"/>
    <cellStyle name="Обычный 13 2 2 2 3 4_МАРТ" xfId="33365"/>
    <cellStyle name="Обычный 13 2 2 2 3 5" xfId="33366"/>
    <cellStyle name="Обычный 13 2 2 2 3 6" xfId="33367"/>
    <cellStyle name="Обычный 13 2 2 2 3 7" xfId="33368"/>
    <cellStyle name="Обычный 13 2 2 2 3_МАРТ" xfId="33369"/>
    <cellStyle name="Обычный 13 2 2 2 4" xfId="33370"/>
    <cellStyle name="Обычный 13 2 2 2 4 2" xfId="33371"/>
    <cellStyle name="Обычный 13 2 2 2 4 2 2" xfId="33372"/>
    <cellStyle name="Обычный 13 2 2 2 4 2 3" xfId="33373"/>
    <cellStyle name="Обычный 13 2 2 2 4 2 4" xfId="33374"/>
    <cellStyle name="Обычный 13 2 2 2 4 2_МАРТ" xfId="33375"/>
    <cellStyle name="Обычный 13 2 2 2 4 3" xfId="33376"/>
    <cellStyle name="Обычный 13 2 2 2 4 3 2" xfId="33377"/>
    <cellStyle name="Обычный 13 2 2 2 4 3 3" xfId="33378"/>
    <cellStyle name="Обычный 13 2 2 2 4 3 4" xfId="33379"/>
    <cellStyle name="Обычный 13 2 2 2 4 3_МАРТ" xfId="33380"/>
    <cellStyle name="Обычный 13 2 2 2 4 4" xfId="33381"/>
    <cellStyle name="Обычный 13 2 2 2 4 5" xfId="33382"/>
    <cellStyle name="Обычный 13 2 2 2 4 6" xfId="33383"/>
    <cellStyle name="Обычный 13 2 2 2 4_МАРТ" xfId="33384"/>
    <cellStyle name="Обычный 13 2 2 2 5" xfId="33385"/>
    <cellStyle name="Обычный 13 2 2 2 5 2" xfId="33386"/>
    <cellStyle name="Обычный 13 2 2 2 5 3" xfId="33387"/>
    <cellStyle name="Обычный 13 2 2 2 5 4" xfId="33388"/>
    <cellStyle name="Обычный 13 2 2 2 5_МАРТ" xfId="33389"/>
    <cellStyle name="Обычный 13 2 2 2 6" xfId="33390"/>
    <cellStyle name="Обычный 13 2 2 2 6 2" xfId="33391"/>
    <cellStyle name="Обычный 13 2 2 2 6 3" xfId="33392"/>
    <cellStyle name="Обычный 13 2 2 2 6 4" xfId="33393"/>
    <cellStyle name="Обычный 13 2 2 2 6_МАРТ" xfId="33394"/>
    <cellStyle name="Обычный 13 2 2 2 7" xfId="33395"/>
    <cellStyle name="Обычный 13 2 2 2 7 2" xfId="33396"/>
    <cellStyle name="Обычный 13 2 2 2 8" xfId="33397"/>
    <cellStyle name="Обычный 13 2 2 2 9" xfId="33398"/>
    <cellStyle name="Обычный 13 2 2 2_МАРТ" xfId="33399"/>
    <cellStyle name="Обычный 13 2 2 3" xfId="33400"/>
    <cellStyle name="Обычный 13 2 2 3 2" xfId="33401"/>
    <cellStyle name="Обычный 13 2 2 3 2 2" xfId="33402"/>
    <cellStyle name="Обычный 13 2 2 3 2 2 2" xfId="33403"/>
    <cellStyle name="Обычный 13 2 2 3 2 2 2 2" xfId="33404"/>
    <cellStyle name="Обычный 13 2 2 3 2 2 2 3" xfId="33405"/>
    <cellStyle name="Обычный 13 2 2 3 2 2 2 4" xfId="33406"/>
    <cellStyle name="Обычный 13 2 2 3 2 2 2_МАРТ" xfId="33407"/>
    <cellStyle name="Обычный 13 2 2 3 2 2 3" xfId="33408"/>
    <cellStyle name="Обычный 13 2 2 3 2 2 3 2" xfId="33409"/>
    <cellStyle name="Обычный 13 2 2 3 2 2 3 3" xfId="33410"/>
    <cellStyle name="Обычный 13 2 2 3 2 2 3 4" xfId="33411"/>
    <cellStyle name="Обычный 13 2 2 3 2 2 3_МАРТ" xfId="33412"/>
    <cellStyle name="Обычный 13 2 2 3 2 2 4" xfId="33413"/>
    <cellStyle name="Обычный 13 2 2 3 2 2 5" xfId="33414"/>
    <cellStyle name="Обычный 13 2 2 3 2 2 6" xfId="33415"/>
    <cellStyle name="Обычный 13 2 2 3 2 2_МАРТ" xfId="33416"/>
    <cellStyle name="Обычный 13 2 2 3 2 3" xfId="33417"/>
    <cellStyle name="Обычный 13 2 2 3 2 3 2" xfId="33418"/>
    <cellStyle name="Обычный 13 2 2 3 2 3 3" xfId="33419"/>
    <cellStyle name="Обычный 13 2 2 3 2 3 4" xfId="33420"/>
    <cellStyle name="Обычный 13 2 2 3 2 3_МАРТ" xfId="33421"/>
    <cellStyle name="Обычный 13 2 2 3 2 4" xfId="33422"/>
    <cellStyle name="Обычный 13 2 2 3 2 4 2" xfId="33423"/>
    <cellStyle name="Обычный 13 2 2 3 2 4 3" xfId="33424"/>
    <cellStyle name="Обычный 13 2 2 3 2 4 4" xfId="33425"/>
    <cellStyle name="Обычный 13 2 2 3 2 4_МАРТ" xfId="33426"/>
    <cellStyle name="Обычный 13 2 2 3 2 5" xfId="33427"/>
    <cellStyle name="Обычный 13 2 2 3 2 6" xfId="33428"/>
    <cellStyle name="Обычный 13 2 2 3 2 7" xfId="33429"/>
    <cellStyle name="Обычный 13 2 2 3 2_МАРТ" xfId="33430"/>
    <cellStyle name="Обычный 13 2 2 3 3" xfId="33431"/>
    <cellStyle name="Обычный 13 2 2 3 3 2" xfId="33432"/>
    <cellStyle name="Обычный 13 2 2 3 3 2 2" xfId="33433"/>
    <cellStyle name="Обычный 13 2 2 3 3 2 3" xfId="33434"/>
    <cellStyle name="Обычный 13 2 2 3 3 2 4" xfId="33435"/>
    <cellStyle name="Обычный 13 2 2 3 3 2_МАРТ" xfId="33436"/>
    <cellStyle name="Обычный 13 2 2 3 3 3" xfId="33437"/>
    <cellStyle name="Обычный 13 2 2 3 3 3 2" xfId="33438"/>
    <cellStyle name="Обычный 13 2 2 3 3 3 3" xfId="33439"/>
    <cellStyle name="Обычный 13 2 2 3 3 3 4" xfId="33440"/>
    <cellStyle name="Обычный 13 2 2 3 3 3_МАРТ" xfId="33441"/>
    <cellStyle name="Обычный 13 2 2 3 3 4" xfId="33442"/>
    <cellStyle name="Обычный 13 2 2 3 3 5" xfId="33443"/>
    <cellStyle name="Обычный 13 2 2 3 3 6" xfId="33444"/>
    <cellStyle name="Обычный 13 2 2 3 3_МАРТ" xfId="33445"/>
    <cellStyle name="Обычный 13 2 2 3 4" xfId="33446"/>
    <cellStyle name="Обычный 13 2 2 3 4 2" xfId="33447"/>
    <cellStyle name="Обычный 13 2 2 3 4 3" xfId="33448"/>
    <cellStyle name="Обычный 13 2 2 3 4 4" xfId="33449"/>
    <cellStyle name="Обычный 13 2 2 3 4_МАРТ" xfId="33450"/>
    <cellStyle name="Обычный 13 2 2 3 5" xfId="33451"/>
    <cellStyle name="Обычный 13 2 2 3 5 2" xfId="33452"/>
    <cellStyle name="Обычный 13 2 2 3 5 3" xfId="33453"/>
    <cellStyle name="Обычный 13 2 2 3 5 4" xfId="33454"/>
    <cellStyle name="Обычный 13 2 2 3 5_МАРТ" xfId="33455"/>
    <cellStyle name="Обычный 13 2 2 3 6" xfId="33456"/>
    <cellStyle name="Обычный 13 2 2 3 7" xfId="33457"/>
    <cellStyle name="Обычный 13 2 2 3 8" xfId="33458"/>
    <cellStyle name="Обычный 13 2 2 3_МАРТ" xfId="33459"/>
    <cellStyle name="Обычный 13 2 2 4" xfId="33460"/>
    <cellStyle name="Обычный 13 2 2 4 2" xfId="33461"/>
    <cellStyle name="Обычный 13 2 2 4 2 2" xfId="33462"/>
    <cellStyle name="Обычный 13 2 2 4 2 2 2" xfId="33463"/>
    <cellStyle name="Обычный 13 2 2 4 2 2 3" xfId="33464"/>
    <cellStyle name="Обычный 13 2 2 4 2 2 4" xfId="33465"/>
    <cellStyle name="Обычный 13 2 2 4 2 2_МАРТ" xfId="33466"/>
    <cellStyle name="Обычный 13 2 2 4 2 3" xfId="33467"/>
    <cellStyle name="Обычный 13 2 2 4 2 3 2" xfId="33468"/>
    <cellStyle name="Обычный 13 2 2 4 2 3 3" xfId="33469"/>
    <cellStyle name="Обычный 13 2 2 4 2 3 4" xfId="33470"/>
    <cellStyle name="Обычный 13 2 2 4 2 3_МАРТ" xfId="33471"/>
    <cellStyle name="Обычный 13 2 2 4 2 4" xfId="33472"/>
    <cellStyle name="Обычный 13 2 2 4 2 5" xfId="33473"/>
    <cellStyle name="Обычный 13 2 2 4 2 6" xfId="33474"/>
    <cellStyle name="Обычный 13 2 2 4 2_МАРТ" xfId="33475"/>
    <cellStyle name="Обычный 13 2 2 4 3" xfId="33476"/>
    <cellStyle name="Обычный 13 2 2 4 3 2" xfId="33477"/>
    <cellStyle name="Обычный 13 2 2 4 3 3" xfId="33478"/>
    <cellStyle name="Обычный 13 2 2 4 3 4" xfId="33479"/>
    <cellStyle name="Обычный 13 2 2 4 3_МАРТ" xfId="33480"/>
    <cellStyle name="Обычный 13 2 2 4 4" xfId="33481"/>
    <cellStyle name="Обычный 13 2 2 4 4 2" xfId="33482"/>
    <cellStyle name="Обычный 13 2 2 4 4 3" xfId="33483"/>
    <cellStyle name="Обычный 13 2 2 4 4 4" xfId="33484"/>
    <cellStyle name="Обычный 13 2 2 4 4_МАРТ" xfId="33485"/>
    <cellStyle name="Обычный 13 2 2 4 5" xfId="33486"/>
    <cellStyle name="Обычный 13 2 2 4 6" xfId="33487"/>
    <cellStyle name="Обычный 13 2 2 4 7" xfId="33488"/>
    <cellStyle name="Обычный 13 2 2 4_МАРТ" xfId="33489"/>
    <cellStyle name="Обычный 13 2 2 5" xfId="33490"/>
    <cellStyle name="Обычный 13 2 2 5 2" xfId="33491"/>
    <cellStyle name="Обычный 13 2 2 5 2 2" xfId="33492"/>
    <cellStyle name="Обычный 13 2 2 5 2 3" xfId="33493"/>
    <cellStyle name="Обычный 13 2 2 5 2 4" xfId="33494"/>
    <cellStyle name="Обычный 13 2 2 5 2_МАРТ" xfId="33495"/>
    <cellStyle name="Обычный 13 2 2 5 3" xfId="33496"/>
    <cellStyle name="Обычный 13 2 2 5 3 2" xfId="33497"/>
    <cellStyle name="Обычный 13 2 2 5 3 3" xfId="33498"/>
    <cellStyle name="Обычный 13 2 2 5 3 4" xfId="33499"/>
    <cellStyle name="Обычный 13 2 2 5 3_МАРТ" xfId="33500"/>
    <cellStyle name="Обычный 13 2 2 5 4" xfId="33501"/>
    <cellStyle name="Обычный 13 2 2 5 5" xfId="33502"/>
    <cellStyle name="Обычный 13 2 2 5 6" xfId="33503"/>
    <cellStyle name="Обычный 13 2 2 5_МАРТ" xfId="33504"/>
    <cellStyle name="Обычный 13 2 2 6" xfId="33505"/>
    <cellStyle name="Обычный 13 2 2 6 2" xfId="33506"/>
    <cellStyle name="Обычный 13 2 2 6 3" xfId="33507"/>
    <cellStyle name="Обычный 13 2 2 6 4" xfId="33508"/>
    <cellStyle name="Обычный 13 2 2 6_МАРТ" xfId="33509"/>
    <cellStyle name="Обычный 13 2 2 7" xfId="33510"/>
    <cellStyle name="Обычный 13 2 2 7 2" xfId="33511"/>
    <cellStyle name="Обычный 13 2 2 7 3" xfId="33512"/>
    <cellStyle name="Обычный 13 2 2 7 4" xfId="33513"/>
    <cellStyle name="Обычный 13 2 2 7_МАРТ" xfId="33514"/>
    <cellStyle name="Обычный 13 2 2 8" xfId="33515"/>
    <cellStyle name="Обычный 13 2 2 8 2" xfId="33516"/>
    <cellStyle name="Обычный 13 2 2 9" xfId="33517"/>
    <cellStyle name="Обычный 13 2 2_МАРТ" xfId="33518"/>
    <cellStyle name="Обычный 13 2 3" xfId="33519"/>
    <cellStyle name="Обычный 13 2 4" xfId="33520"/>
    <cellStyle name="Обычный 13 3" xfId="33521"/>
    <cellStyle name="Обычный 13 3 2" xfId="33522"/>
    <cellStyle name="Обычный 13 3 2 10" xfId="33523"/>
    <cellStyle name="Обычный 13 3 2 11" xfId="33524"/>
    <cellStyle name="Обычный 13 3 2 2" xfId="33525"/>
    <cellStyle name="Обычный 13 3 2 2 10" xfId="33526"/>
    <cellStyle name="Обычный 13 3 2 2 2" xfId="33527"/>
    <cellStyle name="Обычный 13 3 2 2 2 2" xfId="33528"/>
    <cellStyle name="Обычный 13 3 2 2 2 2 2" xfId="33529"/>
    <cellStyle name="Обычный 13 3 2 2 2 2 2 2" xfId="33530"/>
    <cellStyle name="Обычный 13 3 2 2 2 2 2 2 2" xfId="33531"/>
    <cellStyle name="Обычный 13 3 2 2 2 2 2 2 3" xfId="33532"/>
    <cellStyle name="Обычный 13 3 2 2 2 2 2 2 4" xfId="33533"/>
    <cellStyle name="Обычный 13 3 2 2 2 2 2 2_МАРТ" xfId="33534"/>
    <cellStyle name="Обычный 13 3 2 2 2 2 2 3" xfId="33535"/>
    <cellStyle name="Обычный 13 3 2 2 2 2 2 3 2" xfId="33536"/>
    <cellStyle name="Обычный 13 3 2 2 2 2 2 3 3" xfId="33537"/>
    <cellStyle name="Обычный 13 3 2 2 2 2 2 3 4" xfId="33538"/>
    <cellStyle name="Обычный 13 3 2 2 2 2 2 3_МАРТ" xfId="33539"/>
    <cellStyle name="Обычный 13 3 2 2 2 2 2 4" xfId="33540"/>
    <cellStyle name="Обычный 13 3 2 2 2 2 2 5" xfId="33541"/>
    <cellStyle name="Обычный 13 3 2 2 2 2 2 6" xfId="33542"/>
    <cellStyle name="Обычный 13 3 2 2 2 2 2_МАРТ" xfId="33543"/>
    <cellStyle name="Обычный 13 3 2 2 2 2 3" xfId="33544"/>
    <cellStyle name="Обычный 13 3 2 2 2 2 3 2" xfId="33545"/>
    <cellStyle name="Обычный 13 3 2 2 2 2 3 3" xfId="33546"/>
    <cellStyle name="Обычный 13 3 2 2 2 2 3 4" xfId="33547"/>
    <cellStyle name="Обычный 13 3 2 2 2 2 3_МАРТ" xfId="33548"/>
    <cellStyle name="Обычный 13 3 2 2 2 2 4" xfId="33549"/>
    <cellStyle name="Обычный 13 3 2 2 2 2 4 2" xfId="33550"/>
    <cellStyle name="Обычный 13 3 2 2 2 2 4 3" xfId="33551"/>
    <cellStyle name="Обычный 13 3 2 2 2 2 4 4" xfId="33552"/>
    <cellStyle name="Обычный 13 3 2 2 2 2 4_МАРТ" xfId="33553"/>
    <cellStyle name="Обычный 13 3 2 2 2 2 5" xfId="33554"/>
    <cellStyle name="Обычный 13 3 2 2 2 2 6" xfId="33555"/>
    <cellStyle name="Обычный 13 3 2 2 2 2 7" xfId="33556"/>
    <cellStyle name="Обычный 13 3 2 2 2 2_МАРТ" xfId="33557"/>
    <cellStyle name="Обычный 13 3 2 2 2 3" xfId="33558"/>
    <cellStyle name="Обычный 13 3 2 2 2 3 2" xfId="33559"/>
    <cellStyle name="Обычный 13 3 2 2 2 3 2 2" xfId="33560"/>
    <cellStyle name="Обычный 13 3 2 2 2 3 2 3" xfId="33561"/>
    <cellStyle name="Обычный 13 3 2 2 2 3 2 4" xfId="33562"/>
    <cellStyle name="Обычный 13 3 2 2 2 3 2_МАРТ" xfId="33563"/>
    <cellStyle name="Обычный 13 3 2 2 2 3 3" xfId="33564"/>
    <cellStyle name="Обычный 13 3 2 2 2 3 3 2" xfId="33565"/>
    <cellStyle name="Обычный 13 3 2 2 2 3 3 3" xfId="33566"/>
    <cellStyle name="Обычный 13 3 2 2 2 3 3 4" xfId="33567"/>
    <cellStyle name="Обычный 13 3 2 2 2 3 3_МАРТ" xfId="33568"/>
    <cellStyle name="Обычный 13 3 2 2 2 3 4" xfId="33569"/>
    <cellStyle name="Обычный 13 3 2 2 2 3 5" xfId="33570"/>
    <cellStyle name="Обычный 13 3 2 2 2 3 6" xfId="33571"/>
    <cellStyle name="Обычный 13 3 2 2 2 3_МАРТ" xfId="33572"/>
    <cellStyle name="Обычный 13 3 2 2 2 4" xfId="33573"/>
    <cellStyle name="Обычный 13 3 2 2 2 4 2" xfId="33574"/>
    <cellStyle name="Обычный 13 3 2 2 2 4 3" xfId="33575"/>
    <cellStyle name="Обычный 13 3 2 2 2 4 4" xfId="33576"/>
    <cellStyle name="Обычный 13 3 2 2 2 4_МАРТ" xfId="33577"/>
    <cellStyle name="Обычный 13 3 2 2 2 5" xfId="33578"/>
    <cellStyle name="Обычный 13 3 2 2 2 5 2" xfId="33579"/>
    <cellStyle name="Обычный 13 3 2 2 2 5 3" xfId="33580"/>
    <cellStyle name="Обычный 13 3 2 2 2 5 4" xfId="33581"/>
    <cellStyle name="Обычный 13 3 2 2 2 5_МАРТ" xfId="33582"/>
    <cellStyle name="Обычный 13 3 2 2 2 6" xfId="33583"/>
    <cellStyle name="Обычный 13 3 2 2 2 7" xfId="33584"/>
    <cellStyle name="Обычный 13 3 2 2 2 8" xfId="33585"/>
    <cellStyle name="Обычный 13 3 2 2 2_МАРТ" xfId="33586"/>
    <cellStyle name="Обычный 13 3 2 2 3" xfId="33587"/>
    <cellStyle name="Обычный 13 3 2 2 3 2" xfId="33588"/>
    <cellStyle name="Обычный 13 3 2 2 3 2 2" xfId="33589"/>
    <cellStyle name="Обычный 13 3 2 2 3 2 2 2" xfId="33590"/>
    <cellStyle name="Обычный 13 3 2 2 3 2 2 3" xfId="33591"/>
    <cellStyle name="Обычный 13 3 2 2 3 2 2 4" xfId="33592"/>
    <cellStyle name="Обычный 13 3 2 2 3 2 2_МАРТ" xfId="33593"/>
    <cellStyle name="Обычный 13 3 2 2 3 2 3" xfId="33594"/>
    <cellStyle name="Обычный 13 3 2 2 3 2 3 2" xfId="33595"/>
    <cellStyle name="Обычный 13 3 2 2 3 2 3 3" xfId="33596"/>
    <cellStyle name="Обычный 13 3 2 2 3 2 3 4" xfId="33597"/>
    <cellStyle name="Обычный 13 3 2 2 3 2 3_МАРТ" xfId="33598"/>
    <cellStyle name="Обычный 13 3 2 2 3 2 4" xfId="33599"/>
    <cellStyle name="Обычный 13 3 2 2 3 2 5" xfId="33600"/>
    <cellStyle name="Обычный 13 3 2 2 3 2 6" xfId="33601"/>
    <cellStyle name="Обычный 13 3 2 2 3 2_МАРТ" xfId="33602"/>
    <cellStyle name="Обычный 13 3 2 2 3 3" xfId="33603"/>
    <cellStyle name="Обычный 13 3 2 2 3 3 2" xfId="33604"/>
    <cellStyle name="Обычный 13 3 2 2 3 3 3" xfId="33605"/>
    <cellStyle name="Обычный 13 3 2 2 3 3 4" xfId="33606"/>
    <cellStyle name="Обычный 13 3 2 2 3 3_МАРТ" xfId="33607"/>
    <cellStyle name="Обычный 13 3 2 2 3 4" xfId="33608"/>
    <cellStyle name="Обычный 13 3 2 2 3 4 2" xfId="33609"/>
    <cellStyle name="Обычный 13 3 2 2 3 4 3" xfId="33610"/>
    <cellStyle name="Обычный 13 3 2 2 3 4 4" xfId="33611"/>
    <cellStyle name="Обычный 13 3 2 2 3 4_МАРТ" xfId="33612"/>
    <cellStyle name="Обычный 13 3 2 2 3 5" xfId="33613"/>
    <cellStyle name="Обычный 13 3 2 2 3 6" xfId="33614"/>
    <cellStyle name="Обычный 13 3 2 2 3 7" xfId="33615"/>
    <cellStyle name="Обычный 13 3 2 2 3_МАРТ" xfId="33616"/>
    <cellStyle name="Обычный 13 3 2 2 4" xfId="33617"/>
    <cellStyle name="Обычный 13 3 2 2 4 2" xfId="33618"/>
    <cellStyle name="Обычный 13 3 2 2 4 2 2" xfId="33619"/>
    <cellStyle name="Обычный 13 3 2 2 4 2 3" xfId="33620"/>
    <cellStyle name="Обычный 13 3 2 2 4 2 4" xfId="33621"/>
    <cellStyle name="Обычный 13 3 2 2 4 2_МАРТ" xfId="33622"/>
    <cellStyle name="Обычный 13 3 2 2 4 3" xfId="33623"/>
    <cellStyle name="Обычный 13 3 2 2 4 3 2" xfId="33624"/>
    <cellStyle name="Обычный 13 3 2 2 4 3 3" xfId="33625"/>
    <cellStyle name="Обычный 13 3 2 2 4 3 4" xfId="33626"/>
    <cellStyle name="Обычный 13 3 2 2 4 3_МАРТ" xfId="33627"/>
    <cellStyle name="Обычный 13 3 2 2 4 4" xfId="33628"/>
    <cellStyle name="Обычный 13 3 2 2 4 5" xfId="33629"/>
    <cellStyle name="Обычный 13 3 2 2 4 6" xfId="33630"/>
    <cellStyle name="Обычный 13 3 2 2 4_МАРТ" xfId="33631"/>
    <cellStyle name="Обычный 13 3 2 2 5" xfId="33632"/>
    <cellStyle name="Обычный 13 3 2 2 5 2" xfId="33633"/>
    <cellStyle name="Обычный 13 3 2 2 5 3" xfId="33634"/>
    <cellStyle name="Обычный 13 3 2 2 5 4" xfId="33635"/>
    <cellStyle name="Обычный 13 3 2 2 5_МАРТ" xfId="33636"/>
    <cellStyle name="Обычный 13 3 2 2 6" xfId="33637"/>
    <cellStyle name="Обычный 13 3 2 2 6 2" xfId="33638"/>
    <cellStyle name="Обычный 13 3 2 2 6 3" xfId="33639"/>
    <cellStyle name="Обычный 13 3 2 2 6 4" xfId="33640"/>
    <cellStyle name="Обычный 13 3 2 2 6_МАРТ" xfId="33641"/>
    <cellStyle name="Обычный 13 3 2 2 7" xfId="33642"/>
    <cellStyle name="Обычный 13 3 2 2 7 2" xfId="33643"/>
    <cellStyle name="Обычный 13 3 2 2 8" xfId="33644"/>
    <cellStyle name="Обычный 13 3 2 2 9" xfId="33645"/>
    <cellStyle name="Обычный 13 3 2 2_МАРТ" xfId="33646"/>
    <cellStyle name="Обычный 13 3 2 3" xfId="33647"/>
    <cellStyle name="Обычный 13 3 2 3 2" xfId="33648"/>
    <cellStyle name="Обычный 13 3 2 3 2 2" xfId="33649"/>
    <cellStyle name="Обычный 13 3 2 3 2 2 2" xfId="33650"/>
    <cellStyle name="Обычный 13 3 2 3 2 2 2 2" xfId="33651"/>
    <cellStyle name="Обычный 13 3 2 3 2 2 2 3" xfId="33652"/>
    <cellStyle name="Обычный 13 3 2 3 2 2 2 4" xfId="33653"/>
    <cellStyle name="Обычный 13 3 2 3 2 2 2_МАРТ" xfId="33654"/>
    <cellStyle name="Обычный 13 3 2 3 2 2 3" xfId="33655"/>
    <cellStyle name="Обычный 13 3 2 3 2 2 3 2" xfId="33656"/>
    <cellStyle name="Обычный 13 3 2 3 2 2 3 3" xfId="33657"/>
    <cellStyle name="Обычный 13 3 2 3 2 2 3 4" xfId="33658"/>
    <cellStyle name="Обычный 13 3 2 3 2 2 3_МАРТ" xfId="33659"/>
    <cellStyle name="Обычный 13 3 2 3 2 2 4" xfId="33660"/>
    <cellStyle name="Обычный 13 3 2 3 2 2 5" xfId="33661"/>
    <cellStyle name="Обычный 13 3 2 3 2 2 6" xfId="33662"/>
    <cellStyle name="Обычный 13 3 2 3 2 2_МАРТ" xfId="33663"/>
    <cellStyle name="Обычный 13 3 2 3 2 3" xfId="33664"/>
    <cellStyle name="Обычный 13 3 2 3 2 3 2" xfId="33665"/>
    <cellStyle name="Обычный 13 3 2 3 2 3 3" xfId="33666"/>
    <cellStyle name="Обычный 13 3 2 3 2 3 4" xfId="33667"/>
    <cellStyle name="Обычный 13 3 2 3 2 3_МАРТ" xfId="33668"/>
    <cellStyle name="Обычный 13 3 2 3 2 4" xfId="33669"/>
    <cellStyle name="Обычный 13 3 2 3 2 4 2" xfId="33670"/>
    <cellStyle name="Обычный 13 3 2 3 2 4 3" xfId="33671"/>
    <cellStyle name="Обычный 13 3 2 3 2 4 4" xfId="33672"/>
    <cellStyle name="Обычный 13 3 2 3 2 4_МАРТ" xfId="33673"/>
    <cellStyle name="Обычный 13 3 2 3 2 5" xfId="33674"/>
    <cellStyle name="Обычный 13 3 2 3 2 6" xfId="33675"/>
    <cellStyle name="Обычный 13 3 2 3 2 7" xfId="33676"/>
    <cellStyle name="Обычный 13 3 2 3 2_МАРТ" xfId="33677"/>
    <cellStyle name="Обычный 13 3 2 3 3" xfId="33678"/>
    <cellStyle name="Обычный 13 3 2 3 3 2" xfId="33679"/>
    <cellStyle name="Обычный 13 3 2 3 3 2 2" xfId="33680"/>
    <cellStyle name="Обычный 13 3 2 3 3 2 3" xfId="33681"/>
    <cellStyle name="Обычный 13 3 2 3 3 2 4" xfId="33682"/>
    <cellStyle name="Обычный 13 3 2 3 3 2_МАРТ" xfId="33683"/>
    <cellStyle name="Обычный 13 3 2 3 3 3" xfId="33684"/>
    <cellStyle name="Обычный 13 3 2 3 3 3 2" xfId="33685"/>
    <cellStyle name="Обычный 13 3 2 3 3 3 3" xfId="33686"/>
    <cellStyle name="Обычный 13 3 2 3 3 3 4" xfId="33687"/>
    <cellStyle name="Обычный 13 3 2 3 3 3_МАРТ" xfId="33688"/>
    <cellStyle name="Обычный 13 3 2 3 3 4" xfId="33689"/>
    <cellStyle name="Обычный 13 3 2 3 3 5" xfId="33690"/>
    <cellStyle name="Обычный 13 3 2 3 3 6" xfId="33691"/>
    <cellStyle name="Обычный 13 3 2 3 3_МАРТ" xfId="33692"/>
    <cellStyle name="Обычный 13 3 2 3 4" xfId="33693"/>
    <cellStyle name="Обычный 13 3 2 3 4 2" xfId="33694"/>
    <cellStyle name="Обычный 13 3 2 3 4 3" xfId="33695"/>
    <cellStyle name="Обычный 13 3 2 3 4 4" xfId="33696"/>
    <cellStyle name="Обычный 13 3 2 3 4_МАРТ" xfId="33697"/>
    <cellStyle name="Обычный 13 3 2 3 5" xfId="33698"/>
    <cellStyle name="Обычный 13 3 2 3 5 2" xfId="33699"/>
    <cellStyle name="Обычный 13 3 2 3 5 3" xfId="33700"/>
    <cellStyle name="Обычный 13 3 2 3 5 4" xfId="33701"/>
    <cellStyle name="Обычный 13 3 2 3 5_МАРТ" xfId="33702"/>
    <cellStyle name="Обычный 13 3 2 3 6" xfId="33703"/>
    <cellStyle name="Обычный 13 3 2 3 7" xfId="33704"/>
    <cellStyle name="Обычный 13 3 2 3 8" xfId="33705"/>
    <cellStyle name="Обычный 13 3 2 3_МАРТ" xfId="33706"/>
    <cellStyle name="Обычный 13 3 2 4" xfId="33707"/>
    <cellStyle name="Обычный 13 3 2 4 2" xfId="33708"/>
    <cellStyle name="Обычный 13 3 2 4 2 2" xfId="33709"/>
    <cellStyle name="Обычный 13 3 2 4 2 2 2" xfId="33710"/>
    <cellStyle name="Обычный 13 3 2 4 2 2 3" xfId="33711"/>
    <cellStyle name="Обычный 13 3 2 4 2 2 4" xfId="33712"/>
    <cellStyle name="Обычный 13 3 2 4 2 2_МАРТ" xfId="33713"/>
    <cellStyle name="Обычный 13 3 2 4 2 3" xfId="33714"/>
    <cellStyle name="Обычный 13 3 2 4 2 3 2" xfId="33715"/>
    <cellStyle name="Обычный 13 3 2 4 2 3 3" xfId="33716"/>
    <cellStyle name="Обычный 13 3 2 4 2 3 4" xfId="33717"/>
    <cellStyle name="Обычный 13 3 2 4 2 3_МАРТ" xfId="33718"/>
    <cellStyle name="Обычный 13 3 2 4 2 4" xfId="33719"/>
    <cellStyle name="Обычный 13 3 2 4 2 5" xfId="33720"/>
    <cellStyle name="Обычный 13 3 2 4 2 6" xfId="33721"/>
    <cellStyle name="Обычный 13 3 2 4 2_МАРТ" xfId="33722"/>
    <cellStyle name="Обычный 13 3 2 4 3" xfId="33723"/>
    <cellStyle name="Обычный 13 3 2 4 3 2" xfId="33724"/>
    <cellStyle name="Обычный 13 3 2 4 3 3" xfId="33725"/>
    <cellStyle name="Обычный 13 3 2 4 3 4" xfId="33726"/>
    <cellStyle name="Обычный 13 3 2 4 3_МАРТ" xfId="33727"/>
    <cellStyle name="Обычный 13 3 2 4 4" xfId="33728"/>
    <cellStyle name="Обычный 13 3 2 4 4 2" xfId="33729"/>
    <cellStyle name="Обычный 13 3 2 4 4 3" xfId="33730"/>
    <cellStyle name="Обычный 13 3 2 4 4 4" xfId="33731"/>
    <cellStyle name="Обычный 13 3 2 4 4_МАРТ" xfId="33732"/>
    <cellStyle name="Обычный 13 3 2 4 5" xfId="33733"/>
    <cellStyle name="Обычный 13 3 2 4 6" xfId="33734"/>
    <cellStyle name="Обычный 13 3 2 4 7" xfId="33735"/>
    <cellStyle name="Обычный 13 3 2 4_МАРТ" xfId="33736"/>
    <cellStyle name="Обычный 13 3 2 5" xfId="33737"/>
    <cellStyle name="Обычный 13 3 2 5 2" xfId="33738"/>
    <cellStyle name="Обычный 13 3 2 5 2 2" xfId="33739"/>
    <cellStyle name="Обычный 13 3 2 5 2 3" xfId="33740"/>
    <cellStyle name="Обычный 13 3 2 5 2 4" xfId="33741"/>
    <cellStyle name="Обычный 13 3 2 5 2_МАРТ" xfId="33742"/>
    <cellStyle name="Обычный 13 3 2 5 3" xfId="33743"/>
    <cellStyle name="Обычный 13 3 2 5 3 2" xfId="33744"/>
    <cellStyle name="Обычный 13 3 2 5 3 3" xfId="33745"/>
    <cellStyle name="Обычный 13 3 2 5 3 4" xfId="33746"/>
    <cellStyle name="Обычный 13 3 2 5 3_МАРТ" xfId="33747"/>
    <cellStyle name="Обычный 13 3 2 5 4" xfId="33748"/>
    <cellStyle name="Обычный 13 3 2 5 5" xfId="33749"/>
    <cellStyle name="Обычный 13 3 2 5 6" xfId="33750"/>
    <cellStyle name="Обычный 13 3 2 5_МАРТ" xfId="33751"/>
    <cellStyle name="Обычный 13 3 2 6" xfId="33752"/>
    <cellStyle name="Обычный 13 3 2 6 2" xfId="33753"/>
    <cellStyle name="Обычный 13 3 2 6 3" xfId="33754"/>
    <cellStyle name="Обычный 13 3 2 6 4" xfId="33755"/>
    <cellStyle name="Обычный 13 3 2 6_МАРТ" xfId="33756"/>
    <cellStyle name="Обычный 13 3 2 7" xfId="33757"/>
    <cellStyle name="Обычный 13 3 2 7 2" xfId="33758"/>
    <cellStyle name="Обычный 13 3 2 7 3" xfId="33759"/>
    <cellStyle name="Обычный 13 3 2 7 4" xfId="33760"/>
    <cellStyle name="Обычный 13 3 2 7_МАРТ" xfId="33761"/>
    <cellStyle name="Обычный 13 3 2 8" xfId="33762"/>
    <cellStyle name="Обычный 13 3 2 8 2" xfId="33763"/>
    <cellStyle name="Обычный 13 3 2 9" xfId="33764"/>
    <cellStyle name="Обычный 13 3 2_МАРТ" xfId="33765"/>
    <cellStyle name="Обычный 13 3 3" xfId="33766"/>
    <cellStyle name="Обычный 13 3 3 2" xfId="33767"/>
    <cellStyle name="Обычный 13 3 3 2 2" xfId="33768"/>
    <cellStyle name="Обычный 13 3 3 3" xfId="33769"/>
    <cellStyle name="Обычный 13 4" xfId="33770"/>
    <cellStyle name="Обычный 13 4 10" xfId="33771"/>
    <cellStyle name="Обычный 13 4 11" xfId="33772"/>
    <cellStyle name="Обычный 13 4 2" xfId="33773"/>
    <cellStyle name="Обычный 13 4 2 10" xfId="33774"/>
    <cellStyle name="Обычный 13 4 2 2" xfId="33775"/>
    <cellStyle name="Обычный 13 4 2 2 2" xfId="33776"/>
    <cellStyle name="Обычный 13 4 2 2 2 2" xfId="33777"/>
    <cellStyle name="Обычный 13 4 2 2 2 2 2" xfId="33778"/>
    <cellStyle name="Обычный 13 4 2 2 2 2 2 2" xfId="33779"/>
    <cellStyle name="Обычный 13 4 2 2 2 2 2 3" xfId="33780"/>
    <cellStyle name="Обычный 13 4 2 2 2 2 2 4" xfId="33781"/>
    <cellStyle name="Обычный 13 4 2 2 2 2 2_МАРТ" xfId="33782"/>
    <cellStyle name="Обычный 13 4 2 2 2 2 3" xfId="33783"/>
    <cellStyle name="Обычный 13 4 2 2 2 2 3 2" xfId="33784"/>
    <cellStyle name="Обычный 13 4 2 2 2 2 3 3" xfId="33785"/>
    <cellStyle name="Обычный 13 4 2 2 2 2 3 4" xfId="33786"/>
    <cellStyle name="Обычный 13 4 2 2 2 2 3_МАРТ" xfId="33787"/>
    <cellStyle name="Обычный 13 4 2 2 2 2 4" xfId="33788"/>
    <cellStyle name="Обычный 13 4 2 2 2 2 5" xfId="33789"/>
    <cellStyle name="Обычный 13 4 2 2 2 2 6" xfId="33790"/>
    <cellStyle name="Обычный 13 4 2 2 2 2_МАРТ" xfId="33791"/>
    <cellStyle name="Обычный 13 4 2 2 2 3" xfId="33792"/>
    <cellStyle name="Обычный 13 4 2 2 2 3 2" xfId="33793"/>
    <cellStyle name="Обычный 13 4 2 2 2 3 3" xfId="33794"/>
    <cellStyle name="Обычный 13 4 2 2 2 3 4" xfId="33795"/>
    <cellStyle name="Обычный 13 4 2 2 2 3_МАРТ" xfId="33796"/>
    <cellStyle name="Обычный 13 4 2 2 2 4" xfId="33797"/>
    <cellStyle name="Обычный 13 4 2 2 2 4 2" xfId="33798"/>
    <cellStyle name="Обычный 13 4 2 2 2 4 3" xfId="33799"/>
    <cellStyle name="Обычный 13 4 2 2 2 4 4" xfId="33800"/>
    <cellStyle name="Обычный 13 4 2 2 2 4_МАРТ" xfId="33801"/>
    <cellStyle name="Обычный 13 4 2 2 2 5" xfId="33802"/>
    <cellStyle name="Обычный 13 4 2 2 2 6" xfId="33803"/>
    <cellStyle name="Обычный 13 4 2 2 2 7" xfId="33804"/>
    <cellStyle name="Обычный 13 4 2 2 2_МАРТ" xfId="33805"/>
    <cellStyle name="Обычный 13 4 2 2 3" xfId="33806"/>
    <cellStyle name="Обычный 13 4 2 2 3 2" xfId="33807"/>
    <cellStyle name="Обычный 13 4 2 2 3 2 2" xfId="33808"/>
    <cellStyle name="Обычный 13 4 2 2 3 2 3" xfId="33809"/>
    <cellStyle name="Обычный 13 4 2 2 3 2 4" xfId="33810"/>
    <cellStyle name="Обычный 13 4 2 2 3 2_МАРТ" xfId="33811"/>
    <cellStyle name="Обычный 13 4 2 2 3 3" xfId="33812"/>
    <cellStyle name="Обычный 13 4 2 2 3 3 2" xfId="33813"/>
    <cellStyle name="Обычный 13 4 2 2 3 3 3" xfId="33814"/>
    <cellStyle name="Обычный 13 4 2 2 3 3 4" xfId="33815"/>
    <cellStyle name="Обычный 13 4 2 2 3 3_МАРТ" xfId="33816"/>
    <cellStyle name="Обычный 13 4 2 2 3 4" xfId="33817"/>
    <cellStyle name="Обычный 13 4 2 2 3 5" xfId="33818"/>
    <cellStyle name="Обычный 13 4 2 2 3 6" xfId="33819"/>
    <cellStyle name="Обычный 13 4 2 2 3_МАРТ" xfId="33820"/>
    <cellStyle name="Обычный 13 4 2 2 4" xfId="33821"/>
    <cellStyle name="Обычный 13 4 2 2 4 2" xfId="33822"/>
    <cellStyle name="Обычный 13 4 2 2 4 3" xfId="33823"/>
    <cellStyle name="Обычный 13 4 2 2 4 4" xfId="33824"/>
    <cellStyle name="Обычный 13 4 2 2 4_МАРТ" xfId="33825"/>
    <cellStyle name="Обычный 13 4 2 2 5" xfId="33826"/>
    <cellStyle name="Обычный 13 4 2 2 5 2" xfId="33827"/>
    <cellStyle name="Обычный 13 4 2 2 5 3" xfId="33828"/>
    <cellStyle name="Обычный 13 4 2 2 5 4" xfId="33829"/>
    <cellStyle name="Обычный 13 4 2 2 5_МАРТ" xfId="33830"/>
    <cellStyle name="Обычный 13 4 2 2 6" xfId="33831"/>
    <cellStyle name="Обычный 13 4 2 2 7" xfId="33832"/>
    <cellStyle name="Обычный 13 4 2 2 8" xfId="33833"/>
    <cellStyle name="Обычный 13 4 2 2_МАРТ" xfId="33834"/>
    <cellStyle name="Обычный 13 4 2 3" xfId="33835"/>
    <cellStyle name="Обычный 13 4 2 3 2" xfId="33836"/>
    <cellStyle name="Обычный 13 4 2 3 2 2" xfId="33837"/>
    <cellStyle name="Обычный 13 4 2 3 2 2 2" xfId="33838"/>
    <cellStyle name="Обычный 13 4 2 3 2 2 3" xfId="33839"/>
    <cellStyle name="Обычный 13 4 2 3 2 2 4" xfId="33840"/>
    <cellStyle name="Обычный 13 4 2 3 2 2_МАРТ" xfId="33841"/>
    <cellStyle name="Обычный 13 4 2 3 2 3" xfId="33842"/>
    <cellStyle name="Обычный 13 4 2 3 2 3 2" xfId="33843"/>
    <cellStyle name="Обычный 13 4 2 3 2 3 3" xfId="33844"/>
    <cellStyle name="Обычный 13 4 2 3 2 3 4" xfId="33845"/>
    <cellStyle name="Обычный 13 4 2 3 2 3_МАРТ" xfId="33846"/>
    <cellStyle name="Обычный 13 4 2 3 2 4" xfId="33847"/>
    <cellStyle name="Обычный 13 4 2 3 2 5" xfId="33848"/>
    <cellStyle name="Обычный 13 4 2 3 2 6" xfId="33849"/>
    <cellStyle name="Обычный 13 4 2 3 2_МАРТ" xfId="33850"/>
    <cellStyle name="Обычный 13 4 2 3 3" xfId="33851"/>
    <cellStyle name="Обычный 13 4 2 3 3 2" xfId="33852"/>
    <cellStyle name="Обычный 13 4 2 3 3 3" xfId="33853"/>
    <cellStyle name="Обычный 13 4 2 3 3 4" xfId="33854"/>
    <cellStyle name="Обычный 13 4 2 3 3_МАРТ" xfId="33855"/>
    <cellStyle name="Обычный 13 4 2 3 4" xfId="33856"/>
    <cellStyle name="Обычный 13 4 2 3 4 2" xfId="33857"/>
    <cellStyle name="Обычный 13 4 2 3 4 3" xfId="33858"/>
    <cellStyle name="Обычный 13 4 2 3 4 4" xfId="33859"/>
    <cellStyle name="Обычный 13 4 2 3 4_МАРТ" xfId="33860"/>
    <cellStyle name="Обычный 13 4 2 3 5" xfId="33861"/>
    <cellStyle name="Обычный 13 4 2 3 6" xfId="33862"/>
    <cellStyle name="Обычный 13 4 2 3 7" xfId="33863"/>
    <cellStyle name="Обычный 13 4 2 3_МАРТ" xfId="33864"/>
    <cellStyle name="Обычный 13 4 2 4" xfId="33865"/>
    <cellStyle name="Обычный 13 4 2 4 2" xfId="33866"/>
    <cellStyle name="Обычный 13 4 2 4 2 2" xfId="33867"/>
    <cellStyle name="Обычный 13 4 2 4 2 3" xfId="33868"/>
    <cellStyle name="Обычный 13 4 2 4 2 4" xfId="33869"/>
    <cellStyle name="Обычный 13 4 2 4 2_МАРТ" xfId="33870"/>
    <cellStyle name="Обычный 13 4 2 4 3" xfId="33871"/>
    <cellStyle name="Обычный 13 4 2 4 3 2" xfId="33872"/>
    <cellStyle name="Обычный 13 4 2 4 3 3" xfId="33873"/>
    <cellStyle name="Обычный 13 4 2 4 3 4" xfId="33874"/>
    <cellStyle name="Обычный 13 4 2 4 3_МАРТ" xfId="33875"/>
    <cellStyle name="Обычный 13 4 2 4 4" xfId="33876"/>
    <cellStyle name="Обычный 13 4 2 4 5" xfId="33877"/>
    <cellStyle name="Обычный 13 4 2 4 6" xfId="33878"/>
    <cellStyle name="Обычный 13 4 2 4_МАРТ" xfId="33879"/>
    <cellStyle name="Обычный 13 4 2 5" xfId="33880"/>
    <cellStyle name="Обычный 13 4 2 5 2" xfId="33881"/>
    <cellStyle name="Обычный 13 4 2 5 3" xfId="33882"/>
    <cellStyle name="Обычный 13 4 2 5 4" xfId="33883"/>
    <cellStyle name="Обычный 13 4 2 5_МАРТ" xfId="33884"/>
    <cellStyle name="Обычный 13 4 2 6" xfId="33885"/>
    <cellStyle name="Обычный 13 4 2 6 2" xfId="33886"/>
    <cellStyle name="Обычный 13 4 2 6 3" xfId="33887"/>
    <cellStyle name="Обычный 13 4 2 6 4" xfId="33888"/>
    <cellStyle name="Обычный 13 4 2 6_МАРТ" xfId="33889"/>
    <cellStyle name="Обычный 13 4 2 7" xfId="33890"/>
    <cellStyle name="Обычный 13 4 2 7 2" xfId="33891"/>
    <cellStyle name="Обычный 13 4 2 8" xfId="33892"/>
    <cellStyle name="Обычный 13 4 2 9" xfId="33893"/>
    <cellStyle name="Обычный 13 4 2_МАРТ" xfId="33894"/>
    <cellStyle name="Обычный 13 4 3" xfId="33895"/>
    <cellStyle name="Обычный 13 4 3 2" xfId="33896"/>
    <cellStyle name="Обычный 13 4 3 2 2" xfId="33897"/>
    <cellStyle name="Обычный 13 4 3 2 2 2" xfId="33898"/>
    <cellStyle name="Обычный 13 4 3 2 2 2 2" xfId="33899"/>
    <cellStyle name="Обычный 13 4 3 2 2 2 3" xfId="33900"/>
    <cellStyle name="Обычный 13 4 3 2 2 2 4" xfId="33901"/>
    <cellStyle name="Обычный 13 4 3 2 2 2_МАРТ" xfId="33902"/>
    <cellStyle name="Обычный 13 4 3 2 2 3" xfId="33903"/>
    <cellStyle name="Обычный 13 4 3 2 2 3 2" xfId="33904"/>
    <cellStyle name="Обычный 13 4 3 2 2 3 3" xfId="33905"/>
    <cellStyle name="Обычный 13 4 3 2 2 3 4" xfId="33906"/>
    <cellStyle name="Обычный 13 4 3 2 2 3_МАРТ" xfId="33907"/>
    <cellStyle name="Обычный 13 4 3 2 2 4" xfId="33908"/>
    <cellStyle name="Обычный 13 4 3 2 2 5" xfId="33909"/>
    <cellStyle name="Обычный 13 4 3 2 2 6" xfId="33910"/>
    <cellStyle name="Обычный 13 4 3 2 2_МАРТ" xfId="33911"/>
    <cellStyle name="Обычный 13 4 3 2 3" xfId="33912"/>
    <cellStyle name="Обычный 13 4 3 2 3 2" xfId="33913"/>
    <cellStyle name="Обычный 13 4 3 2 3 3" xfId="33914"/>
    <cellStyle name="Обычный 13 4 3 2 3 4" xfId="33915"/>
    <cellStyle name="Обычный 13 4 3 2 3_МАРТ" xfId="33916"/>
    <cellStyle name="Обычный 13 4 3 2 4" xfId="33917"/>
    <cellStyle name="Обычный 13 4 3 2 4 2" xfId="33918"/>
    <cellStyle name="Обычный 13 4 3 2 4 3" xfId="33919"/>
    <cellStyle name="Обычный 13 4 3 2 4 4" xfId="33920"/>
    <cellStyle name="Обычный 13 4 3 2 4_МАРТ" xfId="33921"/>
    <cellStyle name="Обычный 13 4 3 2 5" xfId="33922"/>
    <cellStyle name="Обычный 13 4 3 2 6" xfId="33923"/>
    <cellStyle name="Обычный 13 4 3 2 7" xfId="33924"/>
    <cellStyle name="Обычный 13 4 3 2_МАРТ" xfId="33925"/>
    <cellStyle name="Обычный 13 4 3 3" xfId="33926"/>
    <cellStyle name="Обычный 13 4 3 3 2" xfId="33927"/>
    <cellStyle name="Обычный 13 4 3 3 2 2" xfId="33928"/>
    <cellStyle name="Обычный 13 4 3 3 2 3" xfId="33929"/>
    <cellStyle name="Обычный 13 4 3 3 2 4" xfId="33930"/>
    <cellStyle name="Обычный 13 4 3 3 2_МАРТ" xfId="33931"/>
    <cellStyle name="Обычный 13 4 3 3 3" xfId="33932"/>
    <cellStyle name="Обычный 13 4 3 3 3 2" xfId="33933"/>
    <cellStyle name="Обычный 13 4 3 3 3 3" xfId="33934"/>
    <cellStyle name="Обычный 13 4 3 3 3 4" xfId="33935"/>
    <cellStyle name="Обычный 13 4 3 3 3_МАРТ" xfId="33936"/>
    <cellStyle name="Обычный 13 4 3 3 4" xfId="33937"/>
    <cellStyle name="Обычный 13 4 3 3 5" xfId="33938"/>
    <cellStyle name="Обычный 13 4 3 3 6" xfId="33939"/>
    <cellStyle name="Обычный 13 4 3 3_МАРТ" xfId="33940"/>
    <cellStyle name="Обычный 13 4 3 4" xfId="33941"/>
    <cellStyle name="Обычный 13 4 3 4 2" xfId="33942"/>
    <cellStyle name="Обычный 13 4 3 4 3" xfId="33943"/>
    <cellStyle name="Обычный 13 4 3 4 4" xfId="33944"/>
    <cellStyle name="Обычный 13 4 3 4_МАРТ" xfId="33945"/>
    <cellStyle name="Обычный 13 4 3 5" xfId="33946"/>
    <cellStyle name="Обычный 13 4 3 5 2" xfId="33947"/>
    <cellStyle name="Обычный 13 4 3 5 3" xfId="33948"/>
    <cellStyle name="Обычный 13 4 3 5 4" xfId="33949"/>
    <cellStyle name="Обычный 13 4 3 5_МАРТ" xfId="33950"/>
    <cellStyle name="Обычный 13 4 3 6" xfId="33951"/>
    <cellStyle name="Обычный 13 4 3 7" xfId="33952"/>
    <cellStyle name="Обычный 13 4 3 8" xfId="33953"/>
    <cellStyle name="Обычный 13 4 3_МАРТ" xfId="33954"/>
    <cellStyle name="Обычный 13 4 4" xfId="33955"/>
    <cellStyle name="Обычный 13 4 4 2" xfId="33956"/>
    <cellStyle name="Обычный 13 4 4 2 2" xfId="33957"/>
    <cellStyle name="Обычный 13 4 4 2 2 2" xfId="33958"/>
    <cellStyle name="Обычный 13 4 4 2 2 3" xfId="33959"/>
    <cellStyle name="Обычный 13 4 4 2 2 4" xfId="33960"/>
    <cellStyle name="Обычный 13 4 4 2 2_МАРТ" xfId="33961"/>
    <cellStyle name="Обычный 13 4 4 2 3" xfId="33962"/>
    <cellStyle name="Обычный 13 4 4 2 3 2" xfId="33963"/>
    <cellStyle name="Обычный 13 4 4 2 3 3" xfId="33964"/>
    <cellStyle name="Обычный 13 4 4 2 3 4" xfId="33965"/>
    <cellStyle name="Обычный 13 4 4 2 3_МАРТ" xfId="33966"/>
    <cellStyle name="Обычный 13 4 4 2 4" xfId="33967"/>
    <cellStyle name="Обычный 13 4 4 2 5" xfId="33968"/>
    <cellStyle name="Обычный 13 4 4 2 6" xfId="33969"/>
    <cellStyle name="Обычный 13 4 4 2_МАРТ" xfId="33970"/>
    <cellStyle name="Обычный 13 4 4 3" xfId="33971"/>
    <cellStyle name="Обычный 13 4 4 3 2" xfId="33972"/>
    <cellStyle name="Обычный 13 4 4 3 3" xfId="33973"/>
    <cellStyle name="Обычный 13 4 4 3 4" xfId="33974"/>
    <cellStyle name="Обычный 13 4 4 3_МАРТ" xfId="33975"/>
    <cellStyle name="Обычный 13 4 4 4" xfId="33976"/>
    <cellStyle name="Обычный 13 4 4 4 2" xfId="33977"/>
    <cellStyle name="Обычный 13 4 4 4 3" xfId="33978"/>
    <cellStyle name="Обычный 13 4 4 4 4" xfId="33979"/>
    <cellStyle name="Обычный 13 4 4 4_МАРТ" xfId="33980"/>
    <cellStyle name="Обычный 13 4 4 5" xfId="33981"/>
    <cellStyle name="Обычный 13 4 4 6" xfId="33982"/>
    <cellStyle name="Обычный 13 4 4 7" xfId="33983"/>
    <cellStyle name="Обычный 13 4 4_МАРТ" xfId="33984"/>
    <cellStyle name="Обычный 13 4 5" xfId="33985"/>
    <cellStyle name="Обычный 13 4 5 2" xfId="33986"/>
    <cellStyle name="Обычный 13 4 5 2 2" xfId="33987"/>
    <cellStyle name="Обычный 13 4 5 2 3" xfId="33988"/>
    <cellStyle name="Обычный 13 4 5 2 4" xfId="33989"/>
    <cellStyle name="Обычный 13 4 5 2_МАРТ" xfId="33990"/>
    <cellStyle name="Обычный 13 4 5 3" xfId="33991"/>
    <cellStyle name="Обычный 13 4 5 3 2" xfId="33992"/>
    <cellStyle name="Обычный 13 4 5 3 3" xfId="33993"/>
    <cellStyle name="Обычный 13 4 5 3 4" xfId="33994"/>
    <cellStyle name="Обычный 13 4 5 3_МАРТ" xfId="33995"/>
    <cellStyle name="Обычный 13 4 5 4" xfId="33996"/>
    <cellStyle name="Обычный 13 4 5 5" xfId="33997"/>
    <cellStyle name="Обычный 13 4 5 6" xfId="33998"/>
    <cellStyle name="Обычный 13 4 5_МАРТ" xfId="33999"/>
    <cellStyle name="Обычный 13 4 6" xfId="34000"/>
    <cellStyle name="Обычный 13 4 6 2" xfId="34001"/>
    <cellStyle name="Обычный 13 4 6 3" xfId="34002"/>
    <cellStyle name="Обычный 13 4 6 4" xfId="34003"/>
    <cellStyle name="Обычный 13 4 6_МАРТ" xfId="34004"/>
    <cellStyle name="Обычный 13 4 7" xfId="34005"/>
    <cellStyle name="Обычный 13 4 7 2" xfId="34006"/>
    <cellStyle name="Обычный 13 4 7 3" xfId="34007"/>
    <cellStyle name="Обычный 13 4 7 4" xfId="34008"/>
    <cellStyle name="Обычный 13 4 7_МАРТ" xfId="34009"/>
    <cellStyle name="Обычный 13 4 8" xfId="34010"/>
    <cellStyle name="Обычный 13 4 8 2" xfId="34011"/>
    <cellStyle name="Обычный 13 4 9" xfId="34012"/>
    <cellStyle name="Обычный 13 4_МАРТ" xfId="34013"/>
    <cellStyle name="Обычный 13 5" xfId="34014"/>
    <cellStyle name="Обычный 13 5 2" xfId="34015"/>
    <cellStyle name="Обычный 13 5 2 2" xfId="34016"/>
    <cellStyle name="Обычный 13 5 2 2 2" xfId="34017"/>
    <cellStyle name="Обычный 13 5 2 3" xfId="34018"/>
    <cellStyle name="Обычный 13 5 3" xfId="34019"/>
    <cellStyle name="Обычный 13 5 3 2" xfId="34020"/>
    <cellStyle name="Обычный 13 5 3 2 2" xfId="34021"/>
    <cellStyle name="Обычный 13 5 3 3" xfId="34022"/>
    <cellStyle name="Обычный 13 6" xfId="34023"/>
    <cellStyle name="Обычный 13 6 2" xfId="34024"/>
    <cellStyle name="Обычный 13 6 2 2" xfId="34025"/>
    <cellStyle name="Обычный 13 6 3" xfId="34026"/>
    <cellStyle name="Обычный 13 7" xfId="34027"/>
    <cellStyle name="Обычный 13 8" xfId="34028"/>
    <cellStyle name="Обычный 13_Книга5" xfId="34029"/>
    <cellStyle name="Обычный 14" xfId="34030"/>
    <cellStyle name="Обычный 14 2" xfId="34031"/>
    <cellStyle name="Обычный 14 2 2" xfId="34032"/>
    <cellStyle name="Обычный 14 2 2 10" xfId="34033"/>
    <cellStyle name="Обычный 14 2 2 11" xfId="34034"/>
    <cellStyle name="Обычный 14 2 2 2" xfId="34035"/>
    <cellStyle name="Обычный 14 2 2 2 10" xfId="34036"/>
    <cellStyle name="Обычный 14 2 2 2 2" xfId="34037"/>
    <cellStyle name="Обычный 14 2 2 2 2 2" xfId="34038"/>
    <cellStyle name="Обычный 14 2 2 2 2 2 2" xfId="34039"/>
    <cellStyle name="Обычный 14 2 2 2 2 2 2 2" xfId="34040"/>
    <cellStyle name="Обычный 14 2 2 2 2 2 2 2 2" xfId="34041"/>
    <cellStyle name="Обычный 14 2 2 2 2 2 2 2 3" xfId="34042"/>
    <cellStyle name="Обычный 14 2 2 2 2 2 2 2 4" xfId="34043"/>
    <cellStyle name="Обычный 14 2 2 2 2 2 2 2_МАРТ" xfId="34044"/>
    <cellStyle name="Обычный 14 2 2 2 2 2 2 3" xfId="34045"/>
    <cellStyle name="Обычный 14 2 2 2 2 2 2 3 2" xfId="34046"/>
    <cellStyle name="Обычный 14 2 2 2 2 2 2 3 3" xfId="34047"/>
    <cellStyle name="Обычный 14 2 2 2 2 2 2 3 4" xfId="34048"/>
    <cellStyle name="Обычный 14 2 2 2 2 2 2 3_МАРТ" xfId="34049"/>
    <cellStyle name="Обычный 14 2 2 2 2 2 2 4" xfId="34050"/>
    <cellStyle name="Обычный 14 2 2 2 2 2 2 5" xfId="34051"/>
    <cellStyle name="Обычный 14 2 2 2 2 2 2 6" xfId="34052"/>
    <cellStyle name="Обычный 14 2 2 2 2 2 2_МАРТ" xfId="34053"/>
    <cellStyle name="Обычный 14 2 2 2 2 2 3" xfId="34054"/>
    <cellStyle name="Обычный 14 2 2 2 2 2 3 2" xfId="34055"/>
    <cellStyle name="Обычный 14 2 2 2 2 2 3 3" xfId="34056"/>
    <cellStyle name="Обычный 14 2 2 2 2 2 3 4" xfId="34057"/>
    <cellStyle name="Обычный 14 2 2 2 2 2 3_МАРТ" xfId="34058"/>
    <cellStyle name="Обычный 14 2 2 2 2 2 4" xfId="34059"/>
    <cellStyle name="Обычный 14 2 2 2 2 2 4 2" xfId="34060"/>
    <cellStyle name="Обычный 14 2 2 2 2 2 4 3" xfId="34061"/>
    <cellStyle name="Обычный 14 2 2 2 2 2 4 4" xfId="34062"/>
    <cellStyle name="Обычный 14 2 2 2 2 2 4_МАРТ" xfId="34063"/>
    <cellStyle name="Обычный 14 2 2 2 2 2 5" xfId="34064"/>
    <cellStyle name="Обычный 14 2 2 2 2 2 6" xfId="34065"/>
    <cellStyle name="Обычный 14 2 2 2 2 2 7" xfId="34066"/>
    <cellStyle name="Обычный 14 2 2 2 2 2_МАРТ" xfId="34067"/>
    <cellStyle name="Обычный 14 2 2 2 2 3" xfId="34068"/>
    <cellStyle name="Обычный 14 2 2 2 2 3 2" xfId="34069"/>
    <cellStyle name="Обычный 14 2 2 2 2 3 2 2" xfId="34070"/>
    <cellStyle name="Обычный 14 2 2 2 2 3 2 3" xfId="34071"/>
    <cellStyle name="Обычный 14 2 2 2 2 3 2 4" xfId="34072"/>
    <cellStyle name="Обычный 14 2 2 2 2 3 2_МАРТ" xfId="34073"/>
    <cellStyle name="Обычный 14 2 2 2 2 3 3" xfId="34074"/>
    <cellStyle name="Обычный 14 2 2 2 2 3 3 2" xfId="34075"/>
    <cellStyle name="Обычный 14 2 2 2 2 3 3 3" xfId="34076"/>
    <cellStyle name="Обычный 14 2 2 2 2 3 3 4" xfId="34077"/>
    <cellStyle name="Обычный 14 2 2 2 2 3 3_МАРТ" xfId="34078"/>
    <cellStyle name="Обычный 14 2 2 2 2 3 4" xfId="34079"/>
    <cellStyle name="Обычный 14 2 2 2 2 3 5" xfId="34080"/>
    <cellStyle name="Обычный 14 2 2 2 2 3 6" xfId="34081"/>
    <cellStyle name="Обычный 14 2 2 2 2 3_МАРТ" xfId="34082"/>
    <cellStyle name="Обычный 14 2 2 2 2 4" xfId="34083"/>
    <cellStyle name="Обычный 14 2 2 2 2 4 2" xfId="34084"/>
    <cellStyle name="Обычный 14 2 2 2 2 4 3" xfId="34085"/>
    <cellStyle name="Обычный 14 2 2 2 2 4 4" xfId="34086"/>
    <cellStyle name="Обычный 14 2 2 2 2 4_МАРТ" xfId="34087"/>
    <cellStyle name="Обычный 14 2 2 2 2 5" xfId="34088"/>
    <cellStyle name="Обычный 14 2 2 2 2 5 2" xfId="34089"/>
    <cellStyle name="Обычный 14 2 2 2 2 5 3" xfId="34090"/>
    <cellStyle name="Обычный 14 2 2 2 2 5 4" xfId="34091"/>
    <cellStyle name="Обычный 14 2 2 2 2 5_МАРТ" xfId="34092"/>
    <cellStyle name="Обычный 14 2 2 2 2 6" xfId="34093"/>
    <cellStyle name="Обычный 14 2 2 2 2 7" xfId="34094"/>
    <cellStyle name="Обычный 14 2 2 2 2 8" xfId="34095"/>
    <cellStyle name="Обычный 14 2 2 2 2_МАРТ" xfId="34096"/>
    <cellStyle name="Обычный 14 2 2 2 3" xfId="34097"/>
    <cellStyle name="Обычный 14 2 2 2 3 2" xfId="34098"/>
    <cellStyle name="Обычный 14 2 2 2 3 2 2" xfId="34099"/>
    <cellStyle name="Обычный 14 2 2 2 3 2 2 2" xfId="34100"/>
    <cellStyle name="Обычный 14 2 2 2 3 2 2 3" xfId="34101"/>
    <cellStyle name="Обычный 14 2 2 2 3 2 2 4" xfId="34102"/>
    <cellStyle name="Обычный 14 2 2 2 3 2 2_МАРТ" xfId="34103"/>
    <cellStyle name="Обычный 14 2 2 2 3 2 3" xfId="34104"/>
    <cellStyle name="Обычный 14 2 2 2 3 2 3 2" xfId="34105"/>
    <cellStyle name="Обычный 14 2 2 2 3 2 3 3" xfId="34106"/>
    <cellStyle name="Обычный 14 2 2 2 3 2 3 4" xfId="34107"/>
    <cellStyle name="Обычный 14 2 2 2 3 2 3_МАРТ" xfId="34108"/>
    <cellStyle name="Обычный 14 2 2 2 3 2 4" xfId="34109"/>
    <cellStyle name="Обычный 14 2 2 2 3 2 5" xfId="34110"/>
    <cellStyle name="Обычный 14 2 2 2 3 2 6" xfId="34111"/>
    <cellStyle name="Обычный 14 2 2 2 3 2_МАРТ" xfId="34112"/>
    <cellStyle name="Обычный 14 2 2 2 3 3" xfId="34113"/>
    <cellStyle name="Обычный 14 2 2 2 3 3 2" xfId="34114"/>
    <cellStyle name="Обычный 14 2 2 2 3 3 3" xfId="34115"/>
    <cellStyle name="Обычный 14 2 2 2 3 3 4" xfId="34116"/>
    <cellStyle name="Обычный 14 2 2 2 3 3_МАРТ" xfId="34117"/>
    <cellStyle name="Обычный 14 2 2 2 3 4" xfId="34118"/>
    <cellStyle name="Обычный 14 2 2 2 3 4 2" xfId="34119"/>
    <cellStyle name="Обычный 14 2 2 2 3 4 3" xfId="34120"/>
    <cellStyle name="Обычный 14 2 2 2 3 4 4" xfId="34121"/>
    <cellStyle name="Обычный 14 2 2 2 3 4_МАРТ" xfId="34122"/>
    <cellStyle name="Обычный 14 2 2 2 3 5" xfId="34123"/>
    <cellStyle name="Обычный 14 2 2 2 3 6" xfId="34124"/>
    <cellStyle name="Обычный 14 2 2 2 3 7" xfId="34125"/>
    <cellStyle name="Обычный 14 2 2 2 3_МАРТ" xfId="34126"/>
    <cellStyle name="Обычный 14 2 2 2 4" xfId="34127"/>
    <cellStyle name="Обычный 14 2 2 2 4 2" xfId="34128"/>
    <cellStyle name="Обычный 14 2 2 2 4 2 2" xfId="34129"/>
    <cellStyle name="Обычный 14 2 2 2 4 2 3" xfId="34130"/>
    <cellStyle name="Обычный 14 2 2 2 4 2 4" xfId="34131"/>
    <cellStyle name="Обычный 14 2 2 2 4 2_МАРТ" xfId="34132"/>
    <cellStyle name="Обычный 14 2 2 2 4 3" xfId="34133"/>
    <cellStyle name="Обычный 14 2 2 2 4 3 2" xfId="34134"/>
    <cellStyle name="Обычный 14 2 2 2 4 3 3" xfId="34135"/>
    <cellStyle name="Обычный 14 2 2 2 4 3 4" xfId="34136"/>
    <cellStyle name="Обычный 14 2 2 2 4 3_МАРТ" xfId="34137"/>
    <cellStyle name="Обычный 14 2 2 2 4 4" xfId="34138"/>
    <cellStyle name="Обычный 14 2 2 2 4 5" xfId="34139"/>
    <cellStyle name="Обычный 14 2 2 2 4 6" xfId="34140"/>
    <cellStyle name="Обычный 14 2 2 2 4_МАРТ" xfId="34141"/>
    <cellStyle name="Обычный 14 2 2 2 5" xfId="34142"/>
    <cellStyle name="Обычный 14 2 2 2 5 2" xfId="34143"/>
    <cellStyle name="Обычный 14 2 2 2 5 3" xfId="34144"/>
    <cellStyle name="Обычный 14 2 2 2 5 4" xfId="34145"/>
    <cellStyle name="Обычный 14 2 2 2 5_МАРТ" xfId="34146"/>
    <cellStyle name="Обычный 14 2 2 2 6" xfId="34147"/>
    <cellStyle name="Обычный 14 2 2 2 6 2" xfId="34148"/>
    <cellStyle name="Обычный 14 2 2 2 6 3" xfId="34149"/>
    <cellStyle name="Обычный 14 2 2 2 6 4" xfId="34150"/>
    <cellStyle name="Обычный 14 2 2 2 6_МАРТ" xfId="34151"/>
    <cellStyle name="Обычный 14 2 2 2 7" xfId="34152"/>
    <cellStyle name="Обычный 14 2 2 2 7 2" xfId="34153"/>
    <cellStyle name="Обычный 14 2 2 2 8" xfId="34154"/>
    <cellStyle name="Обычный 14 2 2 2 9" xfId="34155"/>
    <cellStyle name="Обычный 14 2 2 2_МАРТ" xfId="34156"/>
    <cellStyle name="Обычный 14 2 2 3" xfId="34157"/>
    <cellStyle name="Обычный 14 2 2 3 2" xfId="34158"/>
    <cellStyle name="Обычный 14 2 2 3 2 2" xfId="34159"/>
    <cellStyle name="Обычный 14 2 2 3 2 2 2" xfId="34160"/>
    <cellStyle name="Обычный 14 2 2 3 2 2 2 2" xfId="34161"/>
    <cellStyle name="Обычный 14 2 2 3 2 2 2 3" xfId="34162"/>
    <cellStyle name="Обычный 14 2 2 3 2 2 2 4" xfId="34163"/>
    <cellStyle name="Обычный 14 2 2 3 2 2 2_МАРТ" xfId="34164"/>
    <cellStyle name="Обычный 14 2 2 3 2 2 3" xfId="34165"/>
    <cellStyle name="Обычный 14 2 2 3 2 2 3 2" xfId="34166"/>
    <cellStyle name="Обычный 14 2 2 3 2 2 3 3" xfId="34167"/>
    <cellStyle name="Обычный 14 2 2 3 2 2 3 4" xfId="34168"/>
    <cellStyle name="Обычный 14 2 2 3 2 2 3_МАРТ" xfId="34169"/>
    <cellStyle name="Обычный 14 2 2 3 2 2 4" xfId="34170"/>
    <cellStyle name="Обычный 14 2 2 3 2 2 5" xfId="34171"/>
    <cellStyle name="Обычный 14 2 2 3 2 2 6" xfId="34172"/>
    <cellStyle name="Обычный 14 2 2 3 2 2_МАРТ" xfId="34173"/>
    <cellStyle name="Обычный 14 2 2 3 2 3" xfId="34174"/>
    <cellStyle name="Обычный 14 2 2 3 2 3 2" xfId="34175"/>
    <cellStyle name="Обычный 14 2 2 3 2 3 3" xfId="34176"/>
    <cellStyle name="Обычный 14 2 2 3 2 3 4" xfId="34177"/>
    <cellStyle name="Обычный 14 2 2 3 2 3_МАРТ" xfId="34178"/>
    <cellStyle name="Обычный 14 2 2 3 2 4" xfId="34179"/>
    <cellStyle name="Обычный 14 2 2 3 2 4 2" xfId="34180"/>
    <cellStyle name="Обычный 14 2 2 3 2 4 3" xfId="34181"/>
    <cellStyle name="Обычный 14 2 2 3 2 4 4" xfId="34182"/>
    <cellStyle name="Обычный 14 2 2 3 2 4_МАРТ" xfId="34183"/>
    <cellStyle name="Обычный 14 2 2 3 2 5" xfId="34184"/>
    <cellStyle name="Обычный 14 2 2 3 2 6" xfId="34185"/>
    <cellStyle name="Обычный 14 2 2 3 2 7" xfId="34186"/>
    <cellStyle name="Обычный 14 2 2 3 2_МАРТ" xfId="34187"/>
    <cellStyle name="Обычный 14 2 2 3 3" xfId="34188"/>
    <cellStyle name="Обычный 14 2 2 3 3 2" xfId="34189"/>
    <cellStyle name="Обычный 14 2 2 3 3 2 2" xfId="34190"/>
    <cellStyle name="Обычный 14 2 2 3 3 2 3" xfId="34191"/>
    <cellStyle name="Обычный 14 2 2 3 3 2 4" xfId="34192"/>
    <cellStyle name="Обычный 14 2 2 3 3 2_МАРТ" xfId="34193"/>
    <cellStyle name="Обычный 14 2 2 3 3 3" xfId="34194"/>
    <cellStyle name="Обычный 14 2 2 3 3 3 2" xfId="34195"/>
    <cellStyle name="Обычный 14 2 2 3 3 3 3" xfId="34196"/>
    <cellStyle name="Обычный 14 2 2 3 3 3 4" xfId="34197"/>
    <cellStyle name="Обычный 14 2 2 3 3 3_МАРТ" xfId="34198"/>
    <cellStyle name="Обычный 14 2 2 3 3 4" xfId="34199"/>
    <cellStyle name="Обычный 14 2 2 3 3 5" xfId="34200"/>
    <cellStyle name="Обычный 14 2 2 3 3 6" xfId="34201"/>
    <cellStyle name="Обычный 14 2 2 3 3_МАРТ" xfId="34202"/>
    <cellStyle name="Обычный 14 2 2 3 4" xfId="34203"/>
    <cellStyle name="Обычный 14 2 2 3 4 2" xfId="34204"/>
    <cellStyle name="Обычный 14 2 2 3 4 3" xfId="34205"/>
    <cellStyle name="Обычный 14 2 2 3 4 4" xfId="34206"/>
    <cellStyle name="Обычный 14 2 2 3 4_МАРТ" xfId="34207"/>
    <cellStyle name="Обычный 14 2 2 3 5" xfId="34208"/>
    <cellStyle name="Обычный 14 2 2 3 5 2" xfId="34209"/>
    <cellStyle name="Обычный 14 2 2 3 5 3" xfId="34210"/>
    <cellStyle name="Обычный 14 2 2 3 5 4" xfId="34211"/>
    <cellStyle name="Обычный 14 2 2 3 5_МАРТ" xfId="34212"/>
    <cellStyle name="Обычный 14 2 2 3 6" xfId="34213"/>
    <cellStyle name="Обычный 14 2 2 3 7" xfId="34214"/>
    <cellStyle name="Обычный 14 2 2 3 8" xfId="34215"/>
    <cellStyle name="Обычный 14 2 2 3_МАРТ" xfId="34216"/>
    <cellStyle name="Обычный 14 2 2 4" xfId="34217"/>
    <cellStyle name="Обычный 14 2 2 4 2" xfId="34218"/>
    <cellStyle name="Обычный 14 2 2 4 2 2" xfId="34219"/>
    <cellStyle name="Обычный 14 2 2 4 2 2 2" xfId="34220"/>
    <cellStyle name="Обычный 14 2 2 4 2 2 3" xfId="34221"/>
    <cellStyle name="Обычный 14 2 2 4 2 2 4" xfId="34222"/>
    <cellStyle name="Обычный 14 2 2 4 2 2_МАРТ" xfId="34223"/>
    <cellStyle name="Обычный 14 2 2 4 2 3" xfId="34224"/>
    <cellStyle name="Обычный 14 2 2 4 2 3 2" xfId="34225"/>
    <cellStyle name="Обычный 14 2 2 4 2 3 3" xfId="34226"/>
    <cellStyle name="Обычный 14 2 2 4 2 3 4" xfId="34227"/>
    <cellStyle name="Обычный 14 2 2 4 2 3_МАРТ" xfId="34228"/>
    <cellStyle name="Обычный 14 2 2 4 2 4" xfId="34229"/>
    <cellStyle name="Обычный 14 2 2 4 2 5" xfId="34230"/>
    <cellStyle name="Обычный 14 2 2 4 2 6" xfId="34231"/>
    <cellStyle name="Обычный 14 2 2 4 2_МАРТ" xfId="34232"/>
    <cellStyle name="Обычный 14 2 2 4 3" xfId="34233"/>
    <cellStyle name="Обычный 14 2 2 4 3 2" xfId="34234"/>
    <cellStyle name="Обычный 14 2 2 4 3 3" xfId="34235"/>
    <cellStyle name="Обычный 14 2 2 4 3 4" xfId="34236"/>
    <cellStyle name="Обычный 14 2 2 4 3_МАРТ" xfId="34237"/>
    <cellStyle name="Обычный 14 2 2 4 4" xfId="34238"/>
    <cellStyle name="Обычный 14 2 2 4 4 2" xfId="34239"/>
    <cellStyle name="Обычный 14 2 2 4 4 3" xfId="34240"/>
    <cellStyle name="Обычный 14 2 2 4 4 4" xfId="34241"/>
    <cellStyle name="Обычный 14 2 2 4 4_МАРТ" xfId="34242"/>
    <cellStyle name="Обычный 14 2 2 4 5" xfId="34243"/>
    <cellStyle name="Обычный 14 2 2 4 6" xfId="34244"/>
    <cellStyle name="Обычный 14 2 2 4 7" xfId="34245"/>
    <cellStyle name="Обычный 14 2 2 4_МАРТ" xfId="34246"/>
    <cellStyle name="Обычный 14 2 2 5" xfId="34247"/>
    <cellStyle name="Обычный 14 2 2 5 2" xfId="34248"/>
    <cellStyle name="Обычный 14 2 2 5 2 2" xfId="34249"/>
    <cellStyle name="Обычный 14 2 2 5 2 3" xfId="34250"/>
    <cellStyle name="Обычный 14 2 2 5 2 4" xfId="34251"/>
    <cellStyle name="Обычный 14 2 2 5 2_МАРТ" xfId="34252"/>
    <cellStyle name="Обычный 14 2 2 5 3" xfId="34253"/>
    <cellStyle name="Обычный 14 2 2 5 3 2" xfId="34254"/>
    <cellStyle name="Обычный 14 2 2 5 3 3" xfId="34255"/>
    <cellStyle name="Обычный 14 2 2 5 3 4" xfId="34256"/>
    <cellStyle name="Обычный 14 2 2 5 3_МАРТ" xfId="34257"/>
    <cellStyle name="Обычный 14 2 2 5 4" xfId="34258"/>
    <cellStyle name="Обычный 14 2 2 5 5" xfId="34259"/>
    <cellStyle name="Обычный 14 2 2 5 6" xfId="34260"/>
    <cellStyle name="Обычный 14 2 2 5_МАРТ" xfId="34261"/>
    <cellStyle name="Обычный 14 2 2 6" xfId="34262"/>
    <cellStyle name="Обычный 14 2 2 6 2" xfId="34263"/>
    <cellStyle name="Обычный 14 2 2 6 3" xfId="34264"/>
    <cellStyle name="Обычный 14 2 2 6 4" xfId="34265"/>
    <cellStyle name="Обычный 14 2 2 6_МАРТ" xfId="34266"/>
    <cellStyle name="Обычный 14 2 2 7" xfId="34267"/>
    <cellStyle name="Обычный 14 2 2 7 2" xfId="34268"/>
    <cellStyle name="Обычный 14 2 2 7 3" xfId="34269"/>
    <cellStyle name="Обычный 14 2 2 7 4" xfId="34270"/>
    <cellStyle name="Обычный 14 2 2 7_МАРТ" xfId="34271"/>
    <cellStyle name="Обычный 14 2 2 8" xfId="34272"/>
    <cellStyle name="Обычный 14 2 2 8 2" xfId="34273"/>
    <cellStyle name="Обычный 14 2 2 9" xfId="34274"/>
    <cellStyle name="Обычный 14 2 2_МАРТ" xfId="34275"/>
    <cellStyle name="Обычный 14 3" xfId="34276"/>
    <cellStyle name="Обычный 14 3 2" xfId="34277"/>
    <cellStyle name="Обычный 14 3 2 10" xfId="34278"/>
    <cellStyle name="Обычный 14 3 2 11" xfId="34279"/>
    <cellStyle name="Обычный 14 3 2 2" xfId="34280"/>
    <cellStyle name="Обычный 14 3 2 2 10" xfId="34281"/>
    <cellStyle name="Обычный 14 3 2 2 2" xfId="34282"/>
    <cellStyle name="Обычный 14 3 2 2 2 2" xfId="34283"/>
    <cellStyle name="Обычный 14 3 2 2 2 2 2" xfId="34284"/>
    <cellStyle name="Обычный 14 3 2 2 2 2 2 2" xfId="34285"/>
    <cellStyle name="Обычный 14 3 2 2 2 2 2 2 2" xfId="34286"/>
    <cellStyle name="Обычный 14 3 2 2 2 2 2 2 3" xfId="34287"/>
    <cellStyle name="Обычный 14 3 2 2 2 2 2 2 4" xfId="34288"/>
    <cellStyle name="Обычный 14 3 2 2 2 2 2 2_МАРТ" xfId="34289"/>
    <cellStyle name="Обычный 14 3 2 2 2 2 2 3" xfId="34290"/>
    <cellStyle name="Обычный 14 3 2 2 2 2 2 3 2" xfId="34291"/>
    <cellStyle name="Обычный 14 3 2 2 2 2 2 3 3" xfId="34292"/>
    <cellStyle name="Обычный 14 3 2 2 2 2 2 3 4" xfId="34293"/>
    <cellStyle name="Обычный 14 3 2 2 2 2 2 3_МАРТ" xfId="34294"/>
    <cellStyle name="Обычный 14 3 2 2 2 2 2 4" xfId="34295"/>
    <cellStyle name="Обычный 14 3 2 2 2 2 2 5" xfId="34296"/>
    <cellStyle name="Обычный 14 3 2 2 2 2 2 6" xfId="34297"/>
    <cellStyle name="Обычный 14 3 2 2 2 2 2_МАРТ" xfId="34298"/>
    <cellStyle name="Обычный 14 3 2 2 2 2 3" xfId="34299"/>
    <cellStyle name="Обычный 14 3 2 2 2 2 3 2" xfId="34300"/>
    <cellStyle name="Обычный 14 3 2 2 2 2 3 3" xfId="34301"/>
    <cellStyle name="Обычный 14 3 2 2 2 2 3 4" xfId="34302"/>
    <cellStyle name="Обычный 14 3 2 2 2 2 3_МАРТ" xfId="34303"/>
    <cellStyle name="Обычный 14 3 2 2 2 2 4" xfId="34304"/>
    <cellStyle name="Обычный 14 3 2 2 2 2 4 2" xfId="34305"/>
    <cellStyle name="Обычный 14 3 2 2 2 2 4 3" xfId="34306"/>
    <cellStyle name="Обычный 14 3 2 2 2 2 4 4" xfId="34307"/>
    <cellStyle name="Обычный 14 3 2 2 2 2 4_МАРТ" xfId="34308"/>
    <cellStyle name="Обычный 14 3 2 2 2 2 5" xfId="34309"/>
    <cellStyle name="Обычный 14 3 2 2 2 2 6" xfId="34310"/>
    <cellStyle name="Обычный 14 3 2 2 2 2 7" xfId="34311"/>
    <cellStyle name="Обычный 14 3 2 2 2 2_МАРТ" xfId="34312"/>
    <cellStyle name="Обычный 14 3 2 2 2 3" xfId="34313"/>
    <cellStyle name="Обычный 14 3 2 2 2 3 2" xfId="34314"/>
    <cellStyle name="Обычный 14 3 2 2 2 3 2 2" xfId="34315"/>
    <cellStyle name="Обычный 14 3 2 2 2 3 2 3" xfId="34316"/>
    <cellStyle name="Обычный 14 3 2 2 2 3 2 4" xfId="34317"/>
    <cellStyle name="Обычный 14 3 2 2 2 3 2_МАРТ" xfId="34318"/>
    <cellStyle name="Обычный 14 3 2 2 2 3 3" xfId="34319"/>
    <cellStyle name="Обычный 14 3 2 2 2 3 3 2" xfId="34320"/>
    <cellStyle name="Обычный 14 3 2 2 2 3 3 3" xfId="34321"/>
    <cellStyle name="Обычный 14 3 2 2 2 3 3 4" xfId="34322"/>
    <cellStyle name="Обычный 14 3 2 2 2 3 3_МАРТ" xfId="34323"/>
    <cellStyle name="Обычный 14 3 2 2 2 3 4" xfId="34324"/>
    <cellStyle name="Обычный 14 3 2 2 2 3 5" xfId="34325"/>
    <cellStyle name="Обычный 14 3 2 2 2 3 6" xfId="34326"/>
    <cellStyle name="Обычный 14 3 2 2 2 3_МАРТ" xfId="34327"/>
    <cellStyle name="Обычный 14 3 2 2 2 4" xfId="34328"/>
    <cellStyle name="Обычный 14 3 2 2 2 4 2" xfId="34329"/>
    <cellStyle name="Обычный 14 3 2 2 2 4 3" xfId="34330"/>
    <cellStyle name="Обычный 14 3 2 2 2 4 4" xfId="34331"/>
    <cellStyle name="Обычный 14 3 2 2 2 4_МАРТ" xfId="34332"/>
    <cellStyle name="Обычный 14 3 2 2 2 5" xfId="34333"/>
    <cellStyle name="Обычный 14 3 2 2 2 5 2" xfId="34334"/>
    <cellStyle name="Обычный 14 3 2 2 2 5 3" xfId="34335"/>
    <cellStyle name="Обычный 14 3 2 2 2 5 4" xfId="34336"/>
    <cellStyle name="Обычный 14 3 2 2 2 5_МАРТ" xfId="34337"/>
    <cellStyle name="Обычный 14 3 2 2 2 6" xfId="34338"/>
    <cellStyle name="Обычный 14 3 2 2 2 7" xfId="34339"/>
    <cellStyle name="Обычный 14 3 2 2 2 8" xfId="34340"/>
    <cellStyle name="Обычный 14 3 2 2 2_МАРТ" xfId="34341"/>
    <cellStyle name="Обычный 14 3 2 2 3" xfId="34342"/>
    <cellStyle name="Обычный 14 3 2 2 3 2" xfId="34343"/>
    <cellStyle name="Обычный 14 3 2 2 3 2 2" xfId="34344"/>
    <cellStyle name="Обычный 14 3 2 2 3 2 2 2" xfId="34345"/>
    <cellStyle name="Обычный 14 3 2 2 3 2 2 3" xfId="34346"/>
    <cellStyle name="Обычный 14 3 2 2 3 2 2 4" xfId="34347"/>
    <cellStyle name="Обычный 14 3 2 2 3 2 2_МАРТ" xfId="34348"/>
    <cellStyle name="Обычный 14 3 2 2 3 2 3" xfId="34349"/>
    <cellStyle name="Обычный 14 3 2 2 3 2 3 2" xfId="34350"/>
    <cellStyle name="Обычный 14 3 2 2 3 2 3 3" xfId="34351"/>
    <cellStyle name="Обычный 14 3 2 2 3 2 3 4" xfId="34352"/>
    <cellStyle name="Обычный 14 3 2 2 3 2 3_МАРТ" xfId="34353"/>
    <cellStyle name="Обычный 14 3 2 2 3 2 4" xfId="34354"/>
    <cellStyle name="Обычный 14 3 2 2 3 2 5" xfId="34355"/>
    <cellStyle name="Обычный 14 3 2 2 3 2 6" xfId="34356"/>
    <cellStyle name="Обычный 14 3 2 2 3 2_МАРТ" xfId="34357"/>
    <cellStyle name="Обычный 14 3 2 2 3 3" xfId="34358"/>
    <cellStyle name="Обычный 14 3 2 2 3 3 2" xfId="34359"/>
    <cellStyle name="Обычный 14 3 2 2 3 3 3" xfId="34360"/>
    <cellStyle name="Обычный 14 3 2 2 3 3 4" xfId="34361"/>
    <cellStyle name="Обычный 14 3 2 2 3 3_МАРТ" xfId="34362"/>
    <cellStyle name="Обычный 14 3 2 2 3 4" xfId="34363"/>
    <cellStyle name="Обычный 14 3 2 2 3 4 2" xfId="34364"/>
    <cellStyle name="Обычный 14 3 2 2 3 4 3" xfId="34365"/>
    <cellStyle name="Обычный 14 3 2 2 3 4 4" xfId="34366"/>
    <cellStyle name="Обычный 14 3 2 2 3 4_МАРТ" xfId="34367"/>
    <cellStyle name="Обычный 14 3 2 2 3 5" xfId="34368"/>
    <cellStyle name="Обычный 14 3 2 2 3 6" xfId="34369"/>
    <cellStyle name="Обычный 14 3 2 2 3 7" xfId="34370"/>
    <cellStyle name="Обычный 14 3 2 2 3_МАРТ" xfId="34371"/>
    <cellStyle name="Обычный 14 3 2 2 4" xfId="34372"/>
    <cellStyle name="Обычный 14 3 2 2 4 2" xfId="34373"/>
    <cellStyle name="Обычный 14 3 2 2 4 2 2" xfId="34374"/>
    <cellStyle name="Обычный 14 3 2 2 4 2 3" xfId="34375"/>
    <cellStyle name="Обычный 14 3 2 2 4 2 4" xfId="34376"/>
    <cellStyle name="Обычный 14 3 2 2 4 2_МАРТ" xfId="34377"/>
    <cellStyle name="Обычный 14 3 2 2 4 3" xfId="34378"/>
    <cellStyle name="Обычный 14 3 2 2 4 3 2" xfId="34379"/>
    <cellStyle name="Обычный 14 3 2 2 4 3 3" xfId="34380"/>
    <cellStyle name="Обычный 14 3 2 2 4 3 4" xfId="34381"/>
    <cellStyle name="Обычный 14 3 2 2 4 3_МАРТ" xfId="34382"/>
    <cellStyle name="Обычный 14 3 2 2 4 4" xfId="34383"/>
    <cellStyle name="Обычный 14 3 2 2 4 5" xfId="34384"/>
    <cellStyle name="Обычный 14 3 2 2 4 6" xfId="34385"/>
    <cellStyle name="Обычный 14 3 2 2 4_МАРТ" xfId="34386"/>
    <cellStyle name="Обычный 14 3 2 2 5" xfId="34387"/>
    <cellStyle name="Обычный 14 3 2 2 5 2" xfId="34388"/>
    <cellStyle name="Обычный 14 3 2 2 5 3" xfId="34389"/>
    <cellStyle name="Обычный 14 3 2 2 5 4" xfId="34390"/>
    <cellStyle name="Обычный 14 3 2 2 5_МАРТ" xfId="34391"/>
    <cellStyle name="Обычный 14 3 2 2 6" xfId="34392"/>
    <cellStyle name="Обычный 14 3 2 2 6 2" xfId="34393"/>
    <cellStyle name="Обычный 14 3 2 2 6 3" xfId="34394"/>
    <cellStyle name="Обычный 14 3 2 2 6 4" xfId="34395"/>
    <cellStyle name="Обычный 14 3 2 2 6_МАРТ" xfId="34396"/>
    <cellStyle name="Обычный 14 3 2 2 7" xfId="34397"/>
    <cellStyle name="Обычный 14 3 2 2 7 2" xfId="34398"/>
    <cellStyle name="Обычный 14 3 2 2 8" xfId="34399"/>
    <cellStyle name="Обычный 14 3 2 2 9" xfId="34400"/>
    <cellStyle name="Обычный 14 3 2 2_МАРТ" xfId="34401"/>
    <cellStyle name="Обычный 14 3 2 3" xfId="34402"/>
    <cellStyle name="Обычный 14 3 2 3 2" xfId="34403"/>
    <cellStyle name="Обычный 14 3 2 3 2 2" xfId="34404"/>
    <cellStyle name="Обычный 14 3 2 3 2 2 2" xfId="34405"/>
    <cellStyle name="Обычный 14 3 2 3 2 2 2 2" xfId="34406"/>
    <cellStyle name="Обычный 14 3 2 3 2 2 2 3" xfId="34407"/>
    <cellStyle name="Обычный 14 3 2 3 2 2 2 4" xfId="34408"/>
    <cellStyle name="Обычный 14 3 2 3 2 2 2_МАРТ" xfId="34409"/>
    <cellStyle name="Обычный 14 3 2 3 2 2 3" xfId="34410"/>
    <cellStyle name="Обычный 14 3 2 3 2 2 3 2" xfId="34411"/>
    <cellStyle name="Обычный 14 3 2 3 2 2 3 3" xfId="34412"/>
    <cellStyle name="Обычный 14 3 2 3 2 2 3 4" xfId="34413"/>
    <cellStyle name="Обычный 14 3 2 3 2 2 3_МАРТ" xfId="34414"/>
    <cellStyle name="Обычный 14 3 2 3 2 2 4" xfId="34415"/>
    <cellStyle name="Обычный 14 3 2 3 2 2 5" xfId="34416"/>
    <cellStyle name="Обычный 14 3 2 3 2 2 6" xfId="34417"/>
    <cellStyle name="Обычный 14 3 2 3 2 2_МАРТ" xfId="34418"/>
    <cellStyle name="Обычный 14 3 2 3 2 3" xfId="34419"/>
    <cellStyle name="Обычный 14 3 2 3 2 3 2" xfId="34420"/>
    <cellStyle name="Обычный 14 3 2 3 2 3 3" xfId="34421"/>
    <cellStyle name="Обычный 14 3 2 3 2 3 4" xfId="34422"/>
    <cellStyle name="Обычный 14 3 2 3 2 3_МАРТ" xfId="34423"/>
    <cellStyle name="Обычный 14 3 2 3 2 4" xfId="34424"/>
    <cellStyle name="Обычный 14 3 2 3 2 4 2" xfId="34425"/>
    <cellStyle name="Обычный 14 3 2 3 2 4 3" xfId="34426"/>
    <cellStyle name="Обычный 14 3 2 3 2 4 4" xfId="34427"/>
    <cellStyle name="Обычный 14 3 2 3 2 4_МАРТ" xfId="34428"/>
    <cellStyle name="Обычный 14 3 2 3 2 5" xfId="34429"/>
    <cellStyle name="Обычный 14 3 2 3 2 6" xfId="34430"/>
    <cellStyle name="Обычный 14 3 2 3 2 7" xfId="34431"/>
    <cellStyle name="Обычный 14 3 2 3 2_МАРТ" xfId="34432"/>
    <cellStyle name="Обычный 14 3 2 3 3" xfId="34433"/>
    <cellStyle name="Обычный 14 3 2 3 3 2" xfId="34434"/>
    <cellStyle name="Обычный 14 3 2 3 3 2 2" xfId="34435"/>
    <cellStyle name="Обычный 14 3 2 3 3 2 3" xfId="34436"/>
    <cellStyle name="Обычный 14 3 2 3 3 2 4" xfId="34437"/>
    <cellStyle name="Обычный 14 3 2 3 3 2_МАРТ" xfId="34438"/>
    <cellStyle name="Обычный 14 3 2 3 3 3" xfId="34439"/>
    <cellStyle name="Обычный 14 3 2 3 3 3 2" xfId="34440"/>
    <cellStyle name="Обычный 14 3 2 3 3 3 3" xfId="34441"/>
    <cellStyle name="Обычный 14 3 2 3 3 3 4" xfId="34442"/>
    <cellStyle name="Обычный 14 3 2 3 3 3_МАРТ" xfId="34443"/>
    <cellStyle name="Обычный 14 3 2 3 3 4" xfId="34444"/>
    <cellStyle name="Обычный 14 3 2 3 3 5" xfId="34445"/>
    <cellStyle name="Обычный 14 3 2 3 3 6" xfId="34446"/>
    <cellStyle name="Обычный 14 3 2 3 3_МАРТ" xfId="34447"/>
    <cellStyle name="Обычный 14 3 2 3 4" xfId="34448"/>
    <cellStyle name="Обычный 14 3 2 3 4 2" xfId="34449"/>
    <cellStyle name="Обычный 14 3 2 3 4 3" xfId="34450"/>
    <cellStyle name="Обычный 14 3 2 3 4 4" xfId="34451"/>
    <cellStyle name="Обычный 14 3 2 3 4_МАРТ" xfId="34452"/>
    <cellStyle name="Обычный 14 3 2 3 5" xfId="34453"/>
    <cellStyle name="Обычный 14 3 2 3 5 2" xfId="34454"/>
    <cellStyle name="Обычный 14 3 2 3 5 3" xfId="34455"/>
    <cellStyle name="Обычный 14 3 2 3 5 4" xfId="34456"/>
    <cellStyle name="Обычный 14 3 2 3 5_МАРТ" xfId="34457"/>
    <cellStyle name="Обычный 14 3 2 3 6" xfId="34458"/>
    <cellStyle name="Обычный 14 3 2 3 7" xfId="34459"/>
    <cellStyle name="Обычный 14 3 2 3 8" xfId="34460"/>
    <cellStyle name="Обычный 14 3 2 3_МАРТ" xfId="34461"/>
    <cellStyle name="Обычный 14 3 2 4" xfId="34462"/>
    <cellStyle name="Обычный 14 3 2 4 2" xfId="34463"/>
    <cellStyle name="Обычный 14 3 2 4 2 2" xfId="34464"/>
    <cellStyle name="Обычный 14 3 2 4 2 2 2" xfId="34465"/>
    <cellStyle name="Обычный 14 3 2 4 2 2 3" xfId="34466"/>
    <cellStyle name="Обычный 14 3 2 4 2 2 4" xfId="34467"/>
    <cellStyle name="Обычный 14 3 2 4 2 2_МАРТ" xfId="34468"/>
    <cellStyle name="Обычный 14 3 2 4 2 3" xfId="34469"/>
    <cellStyle name="Обычный 14 3 2 4 2 3 2" xfId="34470"/>
    <cellStyle name="Обычный 14 3 2 4 2 3 3" xfId="34471"/>
    <cellStyle name="Обычный 14 3 2 4 2 3 4" xfId="34472"/>
    <cellStyle name="Обычный 14 3 2 4 2 3_МАРТ" xfId="34473"/>
    <cellStyle name="Обычный 14 3 2 4 2 4" xfId="34474"/>
    <cellStyle name="Обычный 14 3 2 4 2 5" xfId="34475"/>
    <cellStyle name="Обычный 14 3 2 4 2 6" xfId="34476"/>
    <cellStyle name="Обычный 14 3 2 4 2_МАРТ" xfId="34477"/>
    <cellStyle name="Обычный 14 3 2 4 3" xfId="34478"/>
    <cellStyle name="Обычный 14 3 2 4 3 2" xfId="34479"/>
    <cellStyle name="Обычный 14 3 2 4 3 3" xfId="34480"/>
    <cellStyle name="Обычный 14 3 2 4 3 4" xfId="34481"/>
    <cellStyle name="Обычный 14 3 2 4 3_МАРТ" xfId="34482"/>
    <cellStyle name="Обычный 14 3 2 4 4" xfId="34483"/>
    <cellStyle name="Обычный 14 3 2 4 4 2" xfId="34484"/>
    <cellStyle name="Обычный 14 3 2 4 4 3" xfId="34485"/>
    <cellStyle name="Обычный 14 3 2 4 4 4" xfId="34486"/>
    <cellStyle name="Обычный 14 3 2 4 4_МАРТ" xfId="34487"/>
    <cellStyle name="Обычный 14 3 2 4 5" xfId="34488"/>
    <cellStyle name="Обычный 14 3 2 4 6" xfId="34489"/>
    <cellStyle name="Обычный 14 3 2 4 7" xfId="34490"/>
    <cellStyle name="Обычный 14 3 2 4_МАРТ" xfId="34491"/>
    <cellStyle name="Обычный 14 3 2 5" xfId="34492"/>
    <cellStyle name="Обычный 14 3 2 5 2" xfId="34493"/>
    <cellStyle name="Обычный 14 3 2 5 2 2" xfId="34494"/>
    <cellStyle name="Обычный 14 3 2 5 2 3" xfId="34495"/>
    <cellStyle name="Обычный 14 3 2 5 2 4" xfId="34496"/>
    <cellStyle name="Обычный 14 3 2 5 2_МАРТ" xfId="34497"/>
    <cellStyle name="Обычный 14 3 2 5 3" xfId="34498"/>
    <cellStyle name="Обычный 14 3 2 5 3 2" xfId="34499"/>
    <cellStyle name="Обычный 14 3 2 5 3 3" xfId="34500"/>
    <cellStyle name="Обычный 14 3 2 5 3 4" xfId="34501"/>
    <cellStyle name="Обычный 14 3 2 5 3_МАРТ" xfId="34502"/>
    <cellStyle name="Обычный 14 3 2 5 4" xfId="34503"/>
    <cellStyle name="Обычный 14 3 2 5 5" xfId="34504"/>
    <cellStyle name="Обычный 14 3 2 5 6" xfId="34505"/>
    <cellStyle name="Обычный 14 3 2 5_МАРТ" xfId="34506"/>
    <cellStyle name="Обычный 14 3 2 6" xfId="34507"/>
    <cellStyle name="Обычный 14 3 2 6 2" xfId="34508"/>
    <cellStyle name="Обычный 14 3 2 6 3" xfId="34509"/>
    <cellStyle name="Обычный 14 3 2 6 4" xfId="34510"/>
    <cellStyle name="Обычный 14 3 2 6_МАРТ" xfId="34511"/>
    <cellStyle name="Обычный 14 3 2 7" xfId="34512"/>
    <cellStyle name="Обычный 14 3 2 7 2" xfId="34513"/>
    <cellStyle name="Обычный 14 3 2 7 3" xfId="34514"/>
    <cellStyle name="Обычный 14 3 2 7 4" xfId="34515"/>
    <cellStyle name="Обычный 14 3 2 7_МАРТ" xfId="34516"/>
    <cellStyle name="Обычный 14 3 2 8" xfId="34517"/>
    <cellStyle name="Обычный 14 3 2 8 2" xfId="34518"/>
    <cellStyle name="Обычный 14 3 2 9" xfId="34519"/>
    <cellStyle name="Обычный 14 3 2_МАРТ" xfId="34520"/>
    <cellStyle name="Обычный 14 4" xfId="34521"/>
    <cellStyle name="Обычный 14_Расчет показателя ПКП на 2014" xfId="34522"/>
    <cellStyle name="Обычный 15" xfId="34523"/>
    <cellStyle name="Обычный 15 2" xfId="34524"/>
    <cellStyle name="Обычный 15 2 10" xfId="34525"/>
    <cellStyle name="Обычный 15 2 11" xfId="34526"/>
    <cellStyle name="Обычный 15 2 2" xfId="34527"/>
    <cellStyle name="Обычный 15 2 2 10" xfId="34528"/>
    <cellStyle name="Обычный 15 2 2 2" xfId="34529"/>
    <cellStyle name="Обычный 15 2 2 2 2" xfId="34530"/>
    <cellStyle name="Обычный 15 2 2 2 2 2" xfId="34531"/>
    <cellStyle name="Обычный 15 2 2 2 2 2 2" xfId="34532"/>
    <cellStyle name="Обычный 15 2 2 2 2 2 2 2" xfId="34533"/>
    <cellStyle name="Обычный 15 2 2 2 2 2 2 3" xfId="34534"/>
    <cellStyle name="Обычный 15 2 2 2 2 2 2 4" xfId="34535"/>
    <cellStyle name="Обычный 15 2 2 2 2 2 2_МАРТ" xfId="34536"/>
    <cellStyle name="Обычный 15 2 2 2 2 2 3" xfId="34537"/>
    <cellStyle name="Обычный 15 2 2 2 2 2 3 2" xfId="34538"/>
    <cellStyle name="Обычный 15 2 2 2 2 2 3 3" xfId="34539"/>
    <cellStyle name="Обычный 15 2 2 2 2 2 3 4" xfId="34540"/>
    <cellStyle name="Обычный 15 2 2 2 2 2 3_МАРТ" xfId="34541"/>
    <cellStyle name="Обычный 15 2 2 2 2 2 4" xfId="34542"/>
    <cellStyle name="Обычный 15 2 2 2 2 2 5" xfId="34543"/>
    <cellStyle name="Обычный 15 2 2 2 2 2 6" xfId="34544"/>
    <cellStyle name="Обычный 15 2 2 2 2 2_МАРТ" xfId="34545"/>
    <cellStyle name="Обычный 15 2 2 2 2 3" xfId="34546"/>
    <cellStyle name="Обычный 15 2 2 2 2 3 2" xfId="34547"/>
    <cellStyle name="Обычный 15 2 2 2 2 3 3" xfId="34548"/>
    <cellStyle name="Обычный 15 2 2 2 2 3 4" xfId="34549"/>
    <cellStyle name="Обычный 15 2 2 2 2 3_МАРТ" xfId="34550"/>
    <cellStyle name="Обычный 15 2 2 2 2 4" xfId="34551"/>
    <cellStyle name="Обычный 15 2 2 2 2 4 2" xfId="34552"/>
    <cellStyle name="Обычный 15 2 2 2 2 4 3" xfId="34553"/>
    <cellStyle name="Обычный 15 2 2 2 2 4 4" xfId="34554"/>
    <cellStyle name="Обычный 15 2 2 2 2 4_МАРТ" xfId="34555"/>
    <cellStyle name="Обычный 15 2 2 2 2 5" xfId="34556"/>
    <cellStyle name="Обычный 15 2 2 2 2 6" xfId="34557"/>
    <cellStyle name="Обычный 15 2 2 2 2 7" xfId="34558"/>
    <cellStyle name="Обычный 15 2 2 2 2_МАРТ" xfId="34559"/>
    <cellStyle name="Обычный 15 2 2 2 3" xfId="34560"/>
    <cellStyle name="Обычный 15 2 2 2 3 2" xfId="34561"/>
    <cellStyle name="Обычный 15 2 2 2 3 2 2" xfId="34562"/>
    <cellStyle name="Обычный 15 2 2 2 3 2 3" xfId="34563"/>
    <cellStyle name="Обычный 15 2 2 2 3 2 4" xfId="34564"/>
    <cellStyle name="Обычный 15 2 2 2 3 2_МАРТ" xfId="34565"/>
    <cellStyle name="Обычный 15 2 2 2 3 3" xfId="34566"/>
    <cellStyle name="Обычный 15 2 2 2 3 3 2" xfId="34567"/>
    <cellStyle name="Обычный 15 2 2 2 3 3 3" xfId="34568"/>
    <cellStyle name="Обычный 15 2 2 2 3 3 4" xfId="34569"/>
    <cellStyle name="Обычный 15 2 2 2 3 3_МАРТ" xfId="34570"/>
    <cellStyle name="Обычный 15 2 2 2 3 4" xfId="34571"/>
    <cellStyle name="Обычный 15 2 2 2 3 5" xfId="34572"/>
    <cellStyle name="Обычный 15 2 2 2 3 6" xfId="34573"/>
    <cellStyle name="Обычный 15 2 2 2 3_МАРТ" xfId="34574"/>
    <cellStyle name="Обычный 15 2 2 2 4" xfId="34575"/>
    <cellStyle name="Обычный 15 2 2 2 4 2" xfId="34576"/>
    <cellStyle name="Обычный 15 2 2 2 4 3" xfId="34577"/>
    <cellStyle name="Обычный 15 2 2 2 4 4" xfId="34578"/>
    <cellStyle name="Обычный 15 2 2 2 4_МАРТ" xfId="34579"/>
    <cellStyle name="Обычный 15 2 2 2 5" xfId="34580"/>
    <cellStyle name="Обычный 15 2 2 2 5 2" xfId="34581"/>
    <cellStyle name="Обычный 15 2 2 2 5 3" xfId="34582"/>
    <cellStyle name="Обычный 15 2 2 2 5 4" xfId="34583"/>
    <cellStyle name="Обычный 15 2 2 2 5_МАРТ" xfId="34584"/>
    <cellStyle name="Обычный 15 2 2 2 6" xfId="34585"/>
    <cellStyle name="Обычный 15 2 2 2 7" xfId="34586"/>
    <cellStyle name="Обычный 15 2 2 2 8" xfId="34587"/>
    <cellStyle name="Обычный 15 2 2 2_МАРТ" xfId="34588"/>
    <cellStyle name="Обычный 15 2 2 3" xfId="34589"/>
    <cellStyle name="Обычный 15 2 2 3 2" xfId="34590"/>
    <cellStyle name="Обычный 15 2 2 3 2 2" xfId="34591"/>
    <cellStyle name="Обычный 15 2 2 3 2 2 2" xfId="34592"/>
    <cellStyle name="Обычный 15 2 2 3 2 2 3" xfId="34593"/>
    <cellStyle name="Обычный 15 2 2 3 2 2 4" xfId="34594"/>
    <cellStyle name="Обычный 15 2 2 3 2 2_МАРТ" xfId="34595"/>
    <cellStyle name="Обычный 15 2 2 3 2 3" xfId="34596"/>
    <cellStyle name="Обычный 15 2 2 3 2 3 2" xfId="34597"/>
    <cellStyle name="Обычный 15 2 2 3 2 3 3" xfId="34598"/>
    <cellStyle name="Обычный 15 2 2 3 2 3 4" xfId="34599"/>
    <cellStyle name="Обычный 15 2 2 3 2 3_МАРТ" xfId="34600"/>
    <cellStyle name="Обычный 15 2 2 3 2 4" xfId="34601"/>
    <cellStyle name="Обычный 15 2 2 3 2 5" xfId="34602"/>
    <cellStyle name="Обычный 15 2 2 3 2 6" xfId="34603"/>
    <cellStyle name="Обычный 15 2 2 3 2_МАРТ" xfId="34604"/>
    <cellStyle name="Обычный 15 2 2 3 3" xfId="34605"/>
    <cellStyle name="Обычный 15 2 2 3 3 2" xfId="34606"/>
    <cellStyle name="Обычный 15 2 2 3 3 3" xfId="34607"/>
    <cellStyle name="Обычный 15 2 2 3 3 4" xfId="34608"/>
    <cellStyle name="Обычный 15 2 2 3 3_МАРТ" xfId="34609"/>
    <cellStyle name="Обычный 15 2 2 3 4" xfId="34610"/>
    <cellStyle name="Обычный 15 2 2 3 4 2" xfId="34611"/>
    <cellStyle name="Обычный 15 2 2 3 4 3" xfId="34612"/>
    <cellStyle name="Обычный 15 2 2 3 4 4" xfId="34613"/>
    <cellStyle name="Обычный 15 2 2 3 4_МАРТ" xfId="34614"/>
    <cellStyle name="Обычный 15 2 2 3 5" xfId="34615"/>
    <cellStyle name="Обычный 15 2 2 3 6" xfId="34616"/>
    <cellStyle name="Обычный 15 2 2 3 7" xfId="34617"/>
    <cellStyle name="Обычный 15 2 2 3_МАРТ" xfId="34618"/>
    <cellStyle name="Обычный 15 2 2 4" xfId="34619"/>
    <cellStyle name="Обычный 15 2 2 4 2" xfId="34620"/>
    <cellStyle name="Обычный 15 2 2 4 2 2" xfId="34621"/>
    <cellStyle name="Обычный 15 2 2 4 2 3" xfId="34622"/>
    <cellStyle name="Обычный 15 2 2 4 2 4" xfId="34623"/>
    <cellStyle name="Обычный 15 2 2 4 2_МАРТ" xfId="34624"/>
    <cellStyle name="Обычный 15 2 2 4 3" xfId="34625"/>
    <cellStyle name="Обычный 15 2 2 4 3 2" xfId="34626"/>
    <cellStyle name="Обычный 15 2 2 4 3 3" xfId="34627"/>
    <cellStyle name="Обычный 15 2 2 4 3 4" xfId="34628"/>
    <cellStyle name="Обычный 15 2 2 4 3_МАРТ" xfId="34629"/>
    <cellStyle name="Обычный 15 2 2 4 4" xfId="34630"/>
    <cellStyle name="Обычный 15 2 2 4 5" xfId="34631"/>
    <cellStyle name="Обычный 15 2 2 4 6" xfId="34632"/>
    <cellStyle name="Обычный 15 2 2 4_МАРТ" xfId="34633"/>
    <cellStyle name="Обычный 15 2 2 5" xfId="34634"/>
    <cellStyle name="Обычный 15 2 2 5 2" xfId="34635"/>
    <cellStyle name="Обычный 15 2 2 5 3" xfId="34636"/>
    <cellStyle name="Обычный 15 2 2 5 4" xfId="34637"/>
    <cellStyle name="Обычный 15 2 2 5_МАРТ" xfId="34638"/>
    <cellStyle name="Обычный 15 2 2 6" xfId="34639"/>
    <cellStyle name="Обычный 15 2 2 6 2" xfId="34640"/>
    <cellStyle name="Обычный 15 2 2 6 3" xfId="34641"/>
    <cellStyle name="Обычный 15 2 2 6 4" xfId="34642"/>
    <cellStyle name="Обычный 15 2 2 6_МАРТ" xfId="34643"/>
    <cellStyle name="Обычный 15 2 2 7" xfId="34644"/>
    <cellStyle name="Обычный 15 2 2 7 2" xfId="34645"/>
    <cellStyle name="Обычный 15 2 2 8" xfId="34646"/>
    <cellStyle name="Обычный 15 2 2 9" xfId="34647"/>
    <cellStyle name="Обычный 15 2 2_МАРТ" xfId="34648"/>
    <cellStyle name="Обычный 15 2 3" xfId="34649"/>
    <cellStyle name="Обычный 15 2 3 2" xfId="34650"/>
    <cellStyle name="Обычный 15 2 3 2 2" xfId="34651"/>
    <cellStyle name="Обычный 15 2 3 2 2 2" xfId="34652"/>
    <cellStyle name="Обычный 15 2 3 2 2 2 2" xfId="34653"/>
    <cellStyle name="Обычный 15 2 3 2 2 2 3" xfId="34654"/>
    <cellStyle name="Обычный 15 2 3 2 2 2 4" xfId="34655"/>
    <cellStyle name="Обычный 15 2 3 2 2 2_МАРТ" xfId="34656"/>
    <cellStyle name="Обычный 15 2 3 2 2 3" xfId="34657"/>
    <cellStyle name="Обычный 15 2 3 2 2 3 2" xfId="34658"/>
    <cellStyle name="Обычный 15 2 3 2 2 3 3" xfId="34659"/>
    <cellStyle name="Обычный 15 2 3 2 2 3 4" xfId="34660"/>
    <cellStyle name="Обычный 15 2 3 2 2 3_МАРТ" xfId="34661"/>
    <cellStyle name="Обычный 15 2 3 2 2 4" xfId="34662"/>
    <cellStyle name="Обычный 15 2 3 2 2 5" xfId="34663"/>
    <cellStyle name="Обычный 15 2 3 2 2 6" xfId="34664"/>
    <cellStyle name="Обычный 15 2 3 2 2_МАРТ" xfId="34665"/>
    <cellStyle name="Обычный 15 2 3 2 3" xfId="34666"/>
    <cellStyle name="Обычный 15 2 3 2 3 2" xfId="34667"/>
    <cellStyle name="Обычный 15 2 3 2 3 3" xfId="34668"/>
    <cellStyle name="Обычный 15 2 3 2 3 4" xfId="34669"/>
    <cellStyle name="Обычный 15 2 3 2 3_МАРТ" xfId="34670"/>
    <cellStyle name="Обычный 15 2 3 2 4" xfId="34671"/>
    <cellStyle name="Обычный 15 2 3 2 4 2" xfId="34672"/>
    <cellStyle name="Обычный 15 2 3 2 4 3" xfId="34673"/>
    <cellStyle name="Обычный 15 2 3 2 4 4" xfId="34674"/>
    <cellStyle name="Обычный 15 2 3 2 4_МАРТ" xfId="34675"/>
    <cellStyle name="Обычный 15 2 3 2 5" xfId="34676"/>
    <cellStyle name="Обычный 15 2 3 2 6" xfId="34677"/>
    <cellStyle name="Обычный 15 2 3 2 7" xfId="34678"/>
    <cellStyle name="Обычный 15 2 3 2_МАРТ" xfId="34679"/>
    <cellStyle name="Обычный 15 2 3 3" xfId="34680"/>
    <cellStyle name="Обычный 15 2 3 3 2" xfId="34681"/>
    <cellStyle name="Обычный 15 2 3 3 2 2" xfId="34682"/>
    <cellStyle name="Обычный 15 2 3 3 2 3" xfId="34683"/>
    <cellStyle name="Обычный 15 2 3 3 2 4" xfId="34684"/>
    <cellStyle name="Обычный 15 2 3 3 2_МАРТ" xfId="34685"/>
    <cellStyle name="Обычный 15 2 3 3 3" xfId="34686"/>
    <cellStyle name="Обычный 15 2 3 3 3 2" xfId="34687"/>
    <cellStyle name="Обычный 15 2 3 3 3 3" xfId="34688"/>
    <cellStyle name="Обычный 15 2 3 3 3 4" xfId="34689"/>
    <cellStyle name="Обычный 15 2 3 3 3_МАРТ" xfId="34690"/>
    <cellStyle name="Обычный 15 2 3 3 4" xfId="34691"/>
    <cellStyle name="Обычный 15 2 3 3 5" xfId="34692"/>
    <cellStyle name="Обычный 15 2 3 3 6" xfId="34693"/>
    <cellStyle name="Обычный 15 2 3 3_МАРТ" xfId="34694"/>
    <cellStyle name="Обычный 15 2 3 4" xfId="34695"/>
    <cellStyle name="Обычный 15 2 3 4 2" xfId="34696"/>
    <cellStyle name="Обычный 15 2 3 4 3" xfId="34697"/>
    <cellStyle name="Обычный 15 2 3 4 4" xfId="34698"/>
    <cellStyle name="Обычный 15 2 3 4_МАРТ" xfId="34699"/>
    <cellStyle name="Обычный 15 2 3 5" xfId="34700"/>
    <cellStyle name="Обычный 15 2 3 5 2" xfId="34701"/>
    <cellStyle name="Обычный 15 2 3 5 3" xfId="34702"/>
    <cellStyle name="Обычный 15 2 3 5 4" xfId="34703"/>
    <cellStyle name="Обычный 15 2 3 5_МАРТ" xfId="34704"/>
    <cellStyle name="Обычный 15 2 3 6" xfId="34705"/>
    <cellStyle name="Обычный 15 2 3 7" xfId="34706"/>
    <cellStyle name="Обычный 15 2 3 8" xfId="34707"/>
    <cellStyle name="Обычный 15 2 3_МАРТ" xfId="34708"/>
    <cellStyle name="Обычный 15 2 4" xfId="34709"/>
    <cellStyle name="Обычный 15 2 4 2" xfId="34710"/>
    <cellStyle name="Обычный 15 2 4 2 2" xfId="34711"/>
    <cellStyle name="Обычный 15 2 4 2 2 2" xfId="34712"/>
    <cellStyle name="Обычный 15 2 4 2 2 3" xfId="34713"/>
    <cellStyle name="Обычный 15 2 4 2 2 4" xfId="34714"/>
    <cellStyle name="Обычный 15 2 4 2 2_МАРТ" xfId="34715"/>
    <cellStyle name="Обычный 15 2 4 2 3" xfId="34716"/>
    <cellStyle name="Обычный 15 2 4 2 3 2" xfId="34717"/>
    <cellStyle name="Обычный 15 2 4 2 3 3" xfId="34718"/>
    <cellStyle name="Обычный 15 2 4 2 3 4" xfId="34719"/>
    <cellStyle name="Обычный 15 2 4 2 3_МАРТ" xfId="34720"/>
    <cellStyle name="Обычный 15 2 4 2 4" xfId="34721"/>
    <cellStyle name="Обычный 15 2 4 2 5" xfId="34722"/>
    <cellStyle name="Обычный 15 2 4 2 6" xfId="34723"/>
    <cellStyle name="Обычный 15 2 4 2_МАРТ" xfId="34724"/>
    <cellStyle name="Обычный 15 2 4 3" xfId="34725"/>
    <cellStyle name="Обычный 15 2 4 3 2" xfId="34726"/>
    <cellStyle name="Обычный 15 2 4 3 3" xfId="34727"/>
    <cellStyle name="Обычный 15 2 4 3 4" xfId="34728"/>
    <cellStyle name="Обычный 15 2 4 3_МАРТ" xfId="34729"/>
    <cellStyle name="Обычный 15 2 4 4" xfId="34730"/>
    <cellStyle name="Обычный 15 2 4 4 2" xfId="34731"/>
    <cellStyle name="Обычный 15 2 4 4 3" xfId="34732"/>
    <cellStyle name="Обычный 15 2 4 4 4" xfId="34733"/>
    <cellStyle name="Обычный 15 2 4 4_МАРТ" xfId="34734"/>
    <cellStyle name="Обычный 15 2 4 5" xfId="34735"/>
    <cellStyle name="Обычный 15 2 4 6" xfId="34736"/>
    <cellStyle name="Обычный 15 2 4 7" xfId="34737"/>
    <cellStyle name="Обычный 15 2 4_МАРТ" xfId="34738"/>
    <cellStyle name="Обычный 15 2 5" xfId="34739"/>
    <cellStyle name="Обычный 15 2 5 2" xfId="34740"/>
    <cellStyle name="Обычный 15 2 5 2 2" xfId="34741"/>
    <cellStyle name="Обычный 15 2 5 2 3" xfId="34742"/>
    <cellStyle name="Обычный 15 2 5 2 4" xfId="34743"/>
    <cellStyle name="Обычный 15 2 5 2_МАРТ" xfId="34744"/>
    <cellStyle name="Обычный 15 2 5 3" xfId="34745"/>
    <cellStyle name="Обычный 15 2 5 3 2" xfId="34746"/>
    <cellStyle name="Обычный 15 2 5 3 3" xfId="34747"/>
    <cellStyle name="Обычный 15 2 5 3 4" xfId="34748"/>
    <cellStyle name="Обычный 15 2 5 3_МАРТ" xfId="34749"/>
    <cellStyle name="Обычный 15 2 5 4" xfId="34750"/>
    <cellStyle name="Обычный 15 2 5 5" xfId="34751"/>
    <cellStyle name="Обычный 15 2 5 6" xfId="34752"/>
    <cellStyle name="Обычный 15 2 5_МАРТ" xfId="34753"/>
    <cellStyle name="Обычный 15 2 6" xfId="34754"/>
    <cellStyle name="Обычный 15 2 6 2" xfId="34755"/>
    <cellStyle name="Обычный 15 2 6 3" xfId="34756"/>
    <cellStyle name="Обычный 15 2 6 4" xfId="34757"/>
    <cellStyle name="Обычный 15 2 6_МАРТ" xfId="34758"/>
    <cellStyle name="Обычный 15 2 7" xfId="34759"/>
    <cellStyle name="Обычный 15 2 7 2" xfId="34760"/>
    <cellStyle name="Обычный 15 2 7 3" xfId="34761"/>
    <cellStyle name="Обычный 15 2 7 4" xfId="34762"/>
    <cellStyle name="Обычный 15 2 7_МАРТ" xfId="34763"/>
    <cellStyle name="Обычный 15 2 8" xfId="34764"/>
    <cellStyle name="Обычный 15 2 8 2" xfId="34765"/>
    <cellStyle name="Обычный 15 2 9" xfId="34766"/>
    <cellStyle name="Обычный 15 2_МАРТ" xfId="34767"/>
    <cellStyle name="Обычный 15 3" xfId="34768"/>
    <cellStyle name="Обычный 15 4" xfId="34769"/>
    <cellStyle name="Обычный 15 4 2" xfId="34770"/>
    <cellStyle name="Обычный 15 4 2 2" xfId="34771"/>
    <cellStyle name="Обычный 15 4 3" xfId="34772"/>
    <cellStyle name="Обычный 15_Сводн эк-ка" xfId="34773"/>
    <cellStyle name="Обычный 16" xfId="34774"/>
    <cellStyle name="Обычный 16 2" xfId="34775"/>
    <cellStyle name="Обычный 16 2 2" xfId="34776"/>
    <cellStyle name="Обычный 16 2 3" xfId="34777"/>
    <cellStyle name="Обычный 16 3" xfId="34778"/>
    <cellStyle name="Обычный 16 3 2" xfId="34779"/>
    <cellStyle name="Обычный 16 4" xfId="34780"/>
    <cellStyle name="Обычный 16 5" xfId="34781"/>
    <cellStyle name="Обычный 16 6" xfId="34782"/>
    <cellStyle name="Обычный 16 7" xfId="34783"/>
    <cellStyle name="Обычный 17" xfId="34784"/>
    <cellStyle name="Обычный 17 2" xfId="34785"/>
    <cellStyle name="Обычный 17 2 2" xfId="34786"/>
    <cellStyle name="Обычный 17 2 3" xfId="34787"/>
    <cellStyle name="Обычный 17 3" xfId="34788"/>
    <cellStyle name="Обычный 17 4" xfId="34789"/>
    <cellStyle name="Обычный 17 5" xfId="34790"/>
    <cellStyle name="Обычный 17 6" xfId="34791"/>
    <cellStyle name="Обычный 18" xfId="34792"/>
    <cellStyle name="Обычный 18 2" xfId="34793"/>
    <cellStyle name="Обычный 19" xfId="34794"/>
    <cellStyle name="Обычный 19 2" xfId="34795"/>
    <cellStyle name="Обычный 2" xfId="1"/>
    <cellStyle name="Обычный 2 10" xfId="34796"/>
    <cellStyle name="Обычный 2 11" xfId="34797"/>
    <cellStyle name="Обычный 2 11 2" xfId="34798"/>
    <cellStyle name="Обычный 2 117" xfId="34799"/>
    <cellStyle name="Обычный 2 12" xfId="34800"/>
    <cellStyle name="Обычный 2 13" xfId="34801"/>
    <cellStyle name="Обычный 2 14" xfId="34802"/>
    <cellStyle name="Обычный 2 15" xfId="34803"/>
    <cellStyle name="Обычный 2 16" xfId="34804"/>
    <cellStyle name="Обычный 2 17" xfId="34805"/>
    <cellStyle name="Обычный 2 18" xfId="34806"/>
    <cellStyle name="Обычный 2 19" xfId="34807"/>
    <cellStyle name="Обычный 2 19 3" xfId="34808"/>
    <cellStyle name="Обычный 2 2" xfId="34809"/>
    <cellStyle name="Обычный 2 2 10" xfId="34810"/>
    <cellStyle name="Обычный 2 2 11" xfId="34811"/>
    <cellStyle name="Обычный 2 2 12" xfId="34812"/>
    <cellStyle name="Обычный 2 2 13" xfId="34813"/>
    <cellStyle name="Обычный 2 2 14" xfId="34814"/>
    <cellStyle name="Обычный 2 2 15" xfId="34815"/>
    <cellStyle name="Обычный 2 2 2" xfId="34816"/>
    <cellStyle name="Обычный 2 2 2 2" xfId="34817"/>
    <cellStyle name="Обычный 2 2 2 2 2" xfId="34818"/>
    <cellStyle name="Обычный 2 2 2 2 2 2" xfId="34819"/>
    <cellStyle name="Обычный 2 2 2 2 2 2 2" xfId="34820"/>
    <cellStyle name="Обычный 2 2 2 2 2 2 2 2" xfId="34821"/>
    <cellStyle name="Обычный 2 2 2 2 2 2 2 2 2" xfId="34822"/>
    <cellStyle name="Обычный 2 2 2 2 2 2 2 2 2 2" xfId="34823"/>
    <cellStyle name="Обычный 2 2 2 2 2 2 2 2 2 2 2" xfId="34824"/>
    <cellStyle name="Обычный 2 2 2 2 2 2 2 2 2 3" xfId="34825"/>
    <cellStyle name="Обычный 2 2 2 2 2 2 2 2 3" xfId="34826"/>
    <cellStyle name="Обычный 2 2 2 2 2 2 2 2 3 2" xfId="34827"/>
    <cellStyle name="Обычный 2 2 2 2 2 2 2 2 4" xfId="34828"/>
    <cellStyle name="Обычный 2 2 2 2 2 2 2 3" xfId="34829"/>
    <cellStyle name="Обычный 2 2 2 2 2 2 2 3 2" xfId="34830"/>
    <cellStyle name="Обычный 2 2 2 2 2 2 2 3 2 2" xfId="34831"/>
    <cellStyle name="Обычный 2 2 2 2 2 2 2 3 3" xfId="34832"/>
    <cellStyle name="Обычный 2 2 2 2 2 2 2 4" xfId="34833"/>
    <cellStyle name="Обычный 2 2 2 2 2 2 2 4 2" xfId="34834"/>
    <cellStyle name="Обычный 2 2 2 2 2 2 2 5" xfId="34835"/>
    <cellStyle name="Обычный 2 2 2 2 2 2 3" xfId="34836"/>
    <cellStyle name="Обычный 2 2 2 2 2 2 3 2" xfId="34837"/>
    <cellStyle name="Обычный 2 2 2 2 2 2 3 2 2" xfId="34838"/>
    <cellStyle name="Обычный 2 2 2 2 2 2 3 2 2 2" xfId="34839"/>
    <cellStyle name="Обычный 2 2 2 2 2 2 3 2 3" xfId="34840"/>
    <cellStyle name="Обычный 2 2 2 2 2 2 3 3" xfId="34841"/>
    <cellStyle name="Обычный 2 2 2 2 2 2 3 3 2" xfId="34842"/>
    <cellStyle name="Обычный 2 2 2 2 2 2 3 4" xfId="34843"/>
    <cellStyle name="Обычный 2 2 2 2 2 2 4" xfId="34844"/>
    <cellStyle name="Обычный 2 2 2 2 2 2 4 2" xfId="34845"/>
    <cellStyle name="Обычный 2 2 2 2 2 2 4 2 2" xfId="34846"/>
    <cellStyle name="Обычный 2 2 2 2 2 2 4 3" xfId="34847"/>
    <cellStyle name="Обычный 2 2 2 2 2 2 5" xfId="34848"/>
    <cellStyle name="Обычный 2 2 2 2 2 2 5 2" xfId="34849"/>
    <cellStyle name="Обычный 2 2 2 2 2 2 6" xfId="34850"/>
    <cellStyle name="Обычный 2 2 2 2 2 3" xfId="34851"/>
    <cellStyle name="Обычный 2 2 2 2 2 3 2" xfId="34852"/>
    <cellStyle name="Обычный 2 2 2 2 2 3 2 2" xfId="34853"/>
    <cellStyle name="Обычный 2 2 2 2 2 3 2 2 2" xfId="34854"/>
    <cellStyle name="Обычный 2 2 2 2 2 3 2 2 2 2" xfId="34855"/>
    <cellStyle name="Обычный 2 2 2 2 2 3 2 2 3" xfId="34856"/>
    <cellStyle name="Обычный 2 2 2 2 2 3 2 3" xfId="34857"/>
    <cellStyle name="Обычный 2 2 2 2 2 3 2 3 2" xfId="34858"/>
    <cellStyle name="Обычный 2 2 2 2 2 3 2 4" xfId="34859"/>
    <cellStyle name="Обычный 2 2 2 2 2 3 3" xfId="34860"/>
    <cellStyle name="Обычный 2 2 2 2 2 3 3 2" xfId="34861"/>
    <cellStyle name="Обычный 2 2 2 2 2 3 3 2 2" xfId="34862"/>
    <cellStyle name="Обычный 2 2 2 2 2 3 3 3" xfId="34863"/>
    <cellStyle name="Обычный 2 2 2 2 2 3 4" xfId="34864"/>
    <cellStyle name="Обычный 2 2 2 2 2 3 4 2" xfId="34865"/>
    <cellStyle name="Обычный 2 2 2 2 2 3 5" xfId="34866"/>
    <cellStyle name="Обычный 2 2 2 2 2 4" xfId="34867"/>
    <cellStyle name="Обычный 2 2 2 2 2 4 2" xfId="34868"/>
    <cellStyle name="Обычный 2 2 2 2 2 4 2 2" xfId="34869"/>
    <cellStyle name="Обычный 2 2 2 2 2 4 2 2 2" xfId="34870"/>
    <cellStyle name="Обычный 2 2 2 2 2 4 2 3" xfId="34871"/>
    <cellStyle name="Обычный 2 2 2 2 2 4 3" xfId="34872"/>
    <cellStyle name="Обычный 2 2 2 2 2 4 3 2" xfId="34873"/>
    <cellStyle name="Обычный 2 2 2 2 2 4 4" xfId="34874"/>
    <cellStyle name="Обычный 2 2 2 2 2 5" xfId="34875"/>
    <cellStyle name="Обычный 2 2 2 2 2 5 2" xfId="34876"/>
    <cellStyle name="Обычный 2 2 2 2 2 5 2 2" xfId="34877"/>
    <cellStyle name="Обычный 2 2 2 2 2 5 3" xfId="34878"/>
    <cellStyle name="Обычный 2 2 2 2 2 6" xfId="34879"/>
    <cellStyle name="Обычный 2 2 2 2 2 6 2" xfId="34880"/>
    <cellStyle name="Обычный 2 2 2 2 2 7" xfId="34881"/>
    <cellStyle name="Обычный 2 2 2 2 2_УТОЧНЕННЫЙ  ПЛАН-ФАКТ 2010" xfId="34882"/>
    <cellStyle name="Обычный 2 2 2 2 3" xfId="34883"/>
    <cellStyle name="Обычный 2 2 2 2 3 2" xfId="34884"/>
    <cellStyle name="Обычный 2 2 2 2 3 2 2" xfId="34885"/>
    <cellStyle name="Обычный 2 2 2 2 3 2 2 2" xfId="34886"/>
    <cellStyle name="Обычный 2 2 2 2 3 2 2 2 2" xfId="34887"/>
    <cellStyle name="Обычный 2 2 2 2 3 2 2 2 2 2" xfId="34888"/>
    <cellStyle name="Обычный 2 2 2 2 3 2 2 2 3" xfId="34889"/>
    <cellStyle name="Обычный 2 2 2 2 3 2 2 3" xfId="34890"/>
    <cellStyle name="Обычный 2 2 2 2 3 2 2 3 2" xfId="34891"/>
    <cellStyle name="Обычный 2 2 2 2 3 2 2 4" xfId="34892"/>
    <cellStyle name="Обычный 2 2 2 2 3 2 3" xfId="34893"/>
    <cellStyle name="Обычный 2 2 2 2 3 2 3 2" xfId="34894"/>
    <cellStyle name="Обычный 2 2 2 2 3 2 3 2 2" xfId="34895"/>
    <cellStyle name="Обычный 2 2 2 2 3 2 3 3" xfId="34896"/>
    <cellStyle name="Обычный 2 2 2 2 3 2 4" xfId="34897"/>
    <cellStyle name="Обычный 2 2 2 2 3 2 4 2" xfId="34898"/>
    <cellStyle name="Обычный 2 2 2 2 3 2 5" xfId="34899"/>
    <cellStyle name="Обычный 2 2 2 2 3 3" xfId="34900"/>
    <cellStyle name="Обычный 2 2 2 2 3 3 2" xfId="34901"/>
    <cellStyle name="Обычный 2 2 2 2 3 3 2 2" xfId="34902"/>
    <cellStyle name="Обычный 2 2 2 2 3 3 2 2 2" xfId="34903"/>
    <cellStyle name="Обычный 2 2 2 2 3 3 2 3" xfId="34904"/>
    <cellStyle name="Обычный 2 2 2 2 3 3 3" xfId="34905"/>
    <cellStyle name="Обычный 2 2 2 2 3 3 3 2" xfId="34906"/>
    <cellStyle name="Обычный 2 2 2 2 3 3 4" xfId="34907"/>
    <cellStyle name="Обычный 2 2 2 2 3 4" xfId="34908"/>
    <cellStyle name="Обычный 2 2 2 2 3 4 2" xfId="34909"/>
    <cellStyle name="Обычный 2 2 2 2 3 4 2 2" xfId="34910"/>
    <cellStyle name="Обычный 2 2 2 2 3 4 3" xfId="34911"/>
    <cellStyle name="Обычный 2 2 2 2 3 5" xfId="34912"/>
    <cellStyle name="Обычный 2 2 2 2 3 5 2" xfId="34913"/>
    <cellStyle name="Обычный 2 2 2 2 3 6" xfId="34914"/>
    <cellStyle name="Обычный 2 2 2 2 4" xfId="34915"/>
    <cellStyle name="Обычный 2 2 2 2 4 2" xfId="34916"/>
    <cellStyle name="Обычный 2 2 2 2 4 2 2" xfId="34917"/>
    <cellStyle name="Обычный 2 2 2 2 4 2 2 2" xfId="34918"/>
    <cellStyle name="Обычный 2 2 2 2 4 2 2 2 2" xfId="34919"/>
    <cellStyle name="Обычный 2 2 2 2 4 2 2 3" xfId="34920"/>
    <cellStyle name="Обычный 2 2 2 2 4 2 3" xfId="34921"/>
    <cellStyle name="Обычный 2 2 2 2 4 2 3 2" xfId="34922"/>
    <cellStyle name="Обычный 2 2 2 2 4 2 4" xfId="34923"/>
    <cellStyle name="Обычный 2 2 2 2 4 3" xfId="34924"/>
    <cellStyle name="Обычный 2 2 2 2 4 3 2" xfId="34925"/>
    <cellStyle name="Обычный 2 2 2 2 4 3 2 2" xfId="34926"/>
    <cellStyle name="Обычный 2 2 2 2 4 3 3" xfId="34927"/>
    <cellStyle name="Обычный 2 2 2 2 4 4" xfId="34928"/>
    <cellStyle name="Обычный 2 2 2 2 4 4 2" xfId="34929"/>
    <cellStyle name="Обычный 2 2 2 2 4 5" xfId="34930"/>
    <cellStyle name="Обычный 2 2 2 2 5" xfId="34931"/>
    <cellStyle name="Обычный 2 2 2 2 5 2" xfId="34932"/>
    <cellStyle name="Обычный 2 2 2 2 5 2 2" xfId="34933"/>
    <cellStyle name="Обычный 2 2 2 2 5 2 2 2" xfId="34934"/>
    <cellStyle name="Обычный 2 2 2 2 5 2 3" xfId="34935"/>
    <cellStyle name="Обычный 2 2 2 2 5 3" xfId="34936"/>
    <cellStyle name="Обычный 2 2 2 2 5 3 2" xfId="34937"/>
    <cellStyle name="Обычный 2 2 2 2 5 4" xfId="34938"/>
    <cellStyle name="Обычный 2 2 2 2 6" xfId="34939"/>
    <cellStyle name="Обычный 2 2 2 2 6 2" xfId="34940"/>
    <cellStyle name="Обычный 2 2 2 2 6 2 2" xfId="34941"/>
    <cellStyle name="Обычный 2 2 2 2 6 3" xfId="34942"/>
    <cellStyle name="Обычный 2 2 2 2_УТОЧНЕННЫЙ  ПЛАН-ФАКТ 2010" xfId="34943"/>
    <cellStyle name="Обычный 2 2 2 3" xfId="34944"/>
    <cellStyle name="Обычный 2 2 2 3 2" xfId="34945"/>
    <cellStyle name="Обычный 2 2 2 3 2 10" xfId="34946"/>
    <cellStyle name="Обычный 2 2 2 3 2 11" xfId="34947"/>
    <cellStyle name="Обычный 2 2 2 3 2 2" xfId="34948"/>
    <cellStyle name="Обычный 2 2 2 3 2 2 10" xfId="34949"/>
    <cellStyle name="Обычный 2 2 2 3 2 2 2" xfId="34950"/>
    <cellStyle name="Обычный 2 2 2 3 2 2 2 2" xfId="34951"/>
    <cellStyle name="Обычный 2 2 2 3 2 2 2 2 2" xfId="34952"/>
    <cellStyle name="Обычный 2 2 2 3 2 2 2 2 2 2" xfId="34953"/>
    <cellStyle name="Обычный 2 2 2 3 2 2 2 2 2 2 2" xfId="34954"/>
    <cellStyle name="Обычный 2 2 2 3 2 2 2 2 2 2 3" xfId="34955"/>
    <cellStyle name="Обычный 2 2 2 3 2 2 2 2 2 2 4" xfId="34956"/>
    <cellStyle name="Обычный 2 2 2 3 2 2 2 2 2 2_МАРТ" xfId="34957"/>
    <cellStyle name="Обычный 2 2 2 3 2 2 2 2 2 3" xfId="34958"/>
    <cellStyle name="Обычный 2 2 2 3 2 2 2 2 2 3 2" xfId="34959"/>
    <cellStyle name="Обычный 2 2 2 3 2 2 2 2 2 3 3" xfId="34960"/>
    <cellStyle name="Обычный 2 2 2 3 2 2 2 2 2 3 4" xfId="34961"/>
    <cellStyle name="Обычный 2 2 2 3 2 2 2 2 2 3_МАРТ" xfId="34962"/>
    <cellStyle name="Обычный 2 2 2 3 2 2 2 2 2 4" xfId="34963"/>
    <cellStyle name="Обычный 2 2 2 3 2 2 2 2 2 5" xfId="34964"/>
    <cellStyle name="Обычный 2 2 2 3 2 2 2 2 2 6" xfId="34965"/>
    <cellStyle name="Обычный 2 2 2 3 2 2 2 2 2_МАРТ" xfId="34966"/>
    <cellStyle name="Обычный 2 2 2 3 2 2 2 2 3" xfId="34967"/>
    <cellStyle name="Обычный 2 2 2 3 2 2 2 2 3 2" xfId="34968"/>
    <cellStyle name="Обычный 2 2 2 3 2 2 2 2 3 3" xfId="34969"/>
    <cellStyle name="Обычный 2 2 2 3 2 2 2 2 3 4" xfId="34970"/>
    <cellStyle name="Обычный 2 2 2 3 2 2 2 2 3_МАРТ" xfId="34971"/>
    <cellStyle name="Обычный 2 2 2 3 2 2 2 2 4" xfId="34972"/>
    <cellStyle name="Обычный 2 2 2 3 2 2 2 2 4 2" xfId="34973"/>
    <cellStyle name="Обычный 2 2 2 3 2 2 2 2 4 3" xfId="34974"/>
    <cellStyle name="Обычный 2 2 2 3 2 2 2 2 4 4" xfId="34975"/>
    <cellStyle name="Обычный 2 2 2 3 2 2 2 2 4_МАРТ" xfId="34976"/>
    <cellStyle name="Обычный 2 2 2 3 2 2 2 2 5" xfId="34977"/>
    <cellStyle name="Обычный 2 2 2 3 2 2 2 2 6" xfId="34978"/>
    <cellStyle name="Обычный 2 2 2 3 2 2 2 2 7" xfId="34979"/>
    <cellStyle name="Обычный 2 2 2 3 2 2 2 2_МАРТ" xfId="34980"/>
    <cellStyle name="Обычный 2 2 2 3 2 2 2 3" xfId="34981"/>
    <cellStyle name="Обычный 2 2 2 3 2 2 2 3 2" xfId="34982"/>
    <cellStyle name="Обычный 2 2 2 3 2 2 2 3 2 2" xfId="34983"/>
    <cellStyle name="Обычный 2 2 2 3 2 2 2 3 2 3" xfId="34984"/>
    <cellStyle name="Обычный 2 2 2 3 2 2 2 3 2 4" xfId="34985"/>
    <cellStyle name="Обычный 2 2 2 3 2 2 2 3 2_МАРТ" xfId="34986"/>
    <cellStyle name="Обычный 2 2 2 3 2 2 2 3 3" xfId="34987"/>
    <cellStyle name="Обычный 2 2 2 3 2 2 2 3 3 2" xfId="34988"/>
    <cellStyle name="Обычный 2 2 2 3 2 2 2 3 3 3" xfId="34989"/>
    <cellStyle name="Обычный 2 2 2 3 2 2 2 3 3 4" xfId="34990"/>
    <cellStyle name="Обычный 2 2 2 3 2 2 2 3 3_МАРТ" xfId="34991"/>
    <cellStyle name="Обычный 2 2 2 3 2 2 2 3 4" xfId="34992"/>
    <cellStyle name="Обычный 2 2 2 3 2 2 2 3 5" xfId="34993"/>
    <cellStyle name="Обычный 2 2 2 3 2 2 2 3 6" xfId="34994"/>
    <cellStyle name="Обычный 2 2 2 3 2 2 2 3_МАРТ" xfId="34995"/>
    <cellStyle name="Обычный 2 2 2 3 2 2 2 4" xfId="34996"/>
    <cellStyle name="Обычный 2 2 2 3 2 2 2 4 2" xfId="34997"/>
    <cellStyle name="Обычный 2 2 2 3 2 2 2 4 3" xfId="34998"/>
    <cellStyle name="Обычный 2 2 2 3 2 2 2 4 4" xfId="34999"/>
    <cellStyle name="Обычный 2 2 2 3 2 2 2 4_МАРТ" xfId="35000"/>
    <cellStyle name="Обычный 2 2 2 3 2 2 2 5" xfId="35001"/>
    <cellStyle name="Обычный 2 2 2 3 2 2 2 5 2" xfId="35002"/>
    <cellStyle name="Обычный 2 2 2 3 2 2 2 5 3" xfId="35003"/>
    <cellStyle name="Обычный 2 2 2 3 2 2 2 5 4" xfId="35004"/>
    <cellStyle name="Обычный 2 2 2 3 2 2 2 5_МАРТ" xfId="35005"/>
    <cellStyle name="Обычный 2 2 2 3 2 2 2 6" xfId="35006"/>
    <cellStyle name="Обычный 2 2 2 3 2 2 2 6 2" xfId="35007"/>
    <cellStyle name="Обычный 2 2 2 3 2 2 2 7" xfId="35008"/>
    <cellStyle name="Обычный 2 2 2 3 2 2 2 8" xfId="35009"/>
    <cellStyle name="Обычный 2 2 2 3 2 2 2 9" xfId="35010"/>
    <cellStyle name="Обычный 2 2 2 3 2 2 2_МАРТ" xfId="35011"/>
    <cellStyle name="Обычный 2 2 2 3 2 2 3" xfId="35012"/>
    <cellStyle name="Обычный 2 2 2 3 2 2 3 2" xfId="35013"/>
    <cellStyle name="Обычный 2 2 2 3 2 2 3 2 2" xfId="35014"/>
    <cellStyle name="Обычный 2 2 2 3 2 2 3 2 2 2" xfId="35015"/>
    <cellStyle name="Обычный 2 2 2 3 2 2 3 2 2 3" xfId="35016"/>
    <cellStyle name="Обычный 2 2 2 3 2 2 3 2 2 4" xfId="35017"/>
    <cellStyle name="Обычный 2 2 2 3 2 2 3 2 2_МАРТ" xfId="35018"/>
    <cellStyle name="Обычный 2 2 2 3 2 2 3 2 3" xfId="35019"/>
    <cellStyle name="Обычный 2 2 2 3 2 2 3 2 3 2" xfId="35020"/>
    <cellStyle name="Обычный 2 2 2 3 2 2 3 2 3 3" xfId="35021"/>
    <cellStyle name="Обычный 2 2 2 3 2 2 3 2 3 4" xfId="35022"/>
    <cellStyle name="Обычный 2 2 2 3 2 2 3 2 3_МАРТ" xfId="35023"/>
    <cellStyle name="Обычный 2 2 2 3 2 2 3 2 4" xfId="35024"/>
    <cellStyle name="Обычный 2 2 2 3 2 2 3 2 5" xfId="35025"/>
    <cellStyle name="Обычный 2 2 2 3 2 2 3 2 6" xfId="35026"/>
    <cellStyle name="Обычный 2 2 2 3 2 2 3 2_МАРТ" xfId="35027"/>
    <cellStyle name="Обычный 2 2 2 3 2 2 3 3" xfId="35028"/>
    <cellStyle name="Обычный 2 2 2 3 2 2 3 3 2" xfId="35029"/>
    <cellStyle name="Обычный 2 2 2 3 2 2 3 3 3" xfId="35030"/>
    <cellStyle name="Обычный 2 2 2 3 2 2 3 3 4" xfId="35031"/>
    <cellStyle name="Обычный 2 2 2 3 2 2 3 3_МАРТ" xfId="35032"/>
    <cellStyle name="Обычный 2 2 2 3 2 2 3 4" xfId="35033"/>
    <cellStyle name="Обычный 2 2 2 3 2 2 3 4 2" xfId="35034"/>
    <cellStyle name="Обычный 2 2 2 3 2 2 3 4 3" xfId="35035"/>
    <cellStyle name="Обычный 2 2 2 3 2 2 3 4 4" xfId="35036"/>
    <cellStyle name="Обычный 2 2 2 3 2 2 3 4_МАРТ" xfId="35037"/>
    <cellStyle name="Обычный 2 2 2 3 2 2 3 5" xfId="35038"/>
    <cellStyle name="Обычный 2 2 2 3 2 2 3 6" xfId="35039"/>
    <cellStyle name="Обычный 2 2 2 3 2 2 3 7" xfId="35040"/>
    <cellStyle name="Обычный 2 2 2 3 2 2 3_МАРТ" xfId="35041"/>
    <cellStyle name="Обычный 2 2 2 3 2 2 4" xfId="35042"/>
    <cellStyle name="Обычный 2 2 2 3 2 2 4 2" xfId="35043"/>
    <cellStyle name="Обычный 2 2 2 3 2 2 4 2 2" xfId="35044"/>
    <cellStyle name="Обычный 2 2 2 3 2 2 4 2 3" xfId="35045"/>
    <cellStyle name="Обычный 2 2 2 3 2 2 4 2 4" xfId="35046"/>
    <cellStyle name="Обычный 2 2 2 3 2 2 4 2_МАРТ" xfId="35047"/>
    <cellStyle name="Обычный 2 2 2 3 2 2 4 3" xfId="35048"/>
    <cellStyle name="Обычный 2 2 2 3 2 2 4 3 2" xfId="35049"/>
    <cellStyle name="Обычный 2 2 2 3 2 2 4 3 3" xfId="35050"/>
    <cellStyle name="Обычный 2 2 2 3 2 2 4 3 4" xfId="35051"/>
    <cellStyle name="Обычный 2 2 2 3 2 2 4 3_МАРТ" xfId="35052"/>
    <cellStyle name="Обычный 2 2 2 3 2 2 4 4" xfId="35053"/>
    <cellStyle name="Обычный 2 2 2 3 2 2 4 5" xfId="35054"/>
    <cellStyle name="Обычный 2 2 2 3 2 2 4 6" xfId="35055"/>
    <cellStyle name="Обычный 2 2 2 3 2 2 4_МАРТ" xfId="35056"/>
    <cellStyle name="Обычный 2 2 2 3 2 2 5" xfId="35057"/>
    <cellStyle name="Обычный 2 2 2 3 2 2 5 2" xfId="35058"/>
    <cellStyle name="Обычный 2 2 2 3 2 2 5 3" xfId="35059"/>
    <cellStyle name="Обычный 2 2 2 3 2 2 5 4" xfId="35060"/>
    <cellStyle name="Обычный 2 2 2 3 2 2 5_МАРТ" xfId="35061"/>
    <cellStyle name="Обычный 2 2 2 3 2 2 6" xfId="35062"/>
    <cellStyle name="Обычный 2 2 2 3 2 2 6 2" xfId="35063"/>
    <cellStyle name="Обычный 2 2 2 3 2 2 6 3" xfId="35064"/>
    <cellStyle name="Обычный 2 2 2 3 2 2 6 4" xfId="35065"/>
    <cellStyle name="Обычный 2 2 2 3 2 2 6_МАРТ" xfId="35066"/>
    <cellStyle name="Обычный 2 2 2 3 2 2 7" xfId="35067"/>
    <cellStyle name="Обычный 2 2 2 3 2 2 7 2" xfId="35068"/>
    <cellStyle name="Обычный 2 2 2 3 2 2 8" xfId="35069"/>
    <cellStyle name="Обычный 2 2 2 3 2 2 9" xfId="35070"/>
    <cellStyle name="Обычный 2 2 2 3 2 2_МАРТ" xfId="35071"/>
    <cellStyle name="Обычный 2 2 2 3 2 3" xfId="35072"/>
    <cellStyle name="Обычный 2 2 2 3 2 3 2" xfId="35073"/>
    <cellStyle name="Обычный 2 2 2 3 2 3 2 2" xfId="35074"/>
    <cellStyle name="Обычный 2 2 2 3 2 3 2 2 2" xfId="35075"/>
    <cellStyle name="Обычный 2 2 2 3 2 3 2 2 2 2" xfId="35076"/>
    <cellStyle name="Обычный 2 2 2 3 2 3 2 2 2 3" xfId="35077"/>
    <cellStyle name="Обычный 2 2 2 3 2 3 2 2 2 4" xfId="35078"/>
    <cellStyle name="Обычный 2 2 2 3 2 3 2 2 2_МАРТ" xfId="35079"/>
    <cellStyle name="Обычный 2 2 2 3 2 3 2 2 3" xfId="35080"/>
    <cellStyle name="Обычный 2 2 2 3 2 3 2 2 3 2" xfId="35081"/>
    <cellStyle name="Обычный 2 2 2 3 2 3 2 2 3 3" xfId="35082"/>
    <cellStyle name="Обычный 2 2 2 3 2 3 2 2 3 4" xfId="35083"/>
    <cellStyle name="Обычный 2 2 2 3 2 3 2 2 3_МАРТ" xfId="35084"/>
    <cellStyle name="Обычный 2 2 2 3 2 3 2 2 4" xfId="35085"/>
    <cellStyle name="Обычный 2 2 2 3 2 3 2 2 5" xfId="35086"/>
    <cellStyle name="Обычный 2 2 2 3 2 3 2 2 6" xfId="35087"/>
    <cellStyle name="Обычный 2 2 2 3 2 3 2 2_МАРТ" xfId="35088"/>
    <cellStyle name="Обычный 2 2 2 3 2 3 2 3" xfId="35089"/>
    <cellStyle name="Обычный 2 2 2 3 2 3 2 3 2" xfId="35090"/>
    <cellStyle name="Обычный 2 2 2 3 2 3 2 3 3" xfId="35091"/>
    <cellStyle name="Обычный 2 2 2 3 2 3 2 3 4" xfId="35092"/>
    <cellStyle name="Обычный 2 2 2 3 2 3 2 3_МАРТ" xfId="35093"/>
    <cellStyle name="Обычный 2 2 2 3 2 3 2 4" xfId="35094"/>
    <cellStyle name="Обычный 2 2 2 3 2 3 2 4 2" xfId="35095"/>
    <cellStyle name="Обычный 2 2 2 3 2 3 2 4 3" xfId="35096"/>
    <cellStyle name="Обычный 2 2 2 3 2 3 2 4 4" xfId="35097"/>
    <cellStyle name="Обычный 2 2 2 3 2 3 2 4_МАРТ" xfId="35098"/>
    <cellStyle name="Обычный 2 2 2 3 2 3 2 5" xfId="35099"/>
    <cellStyle name="Обычный 2 2 2 3 2 3 2 6" xfId="35100"/>
    <cellStyle name="Обычный 2 2 2 3 2 3 2 7" xfId="35101"/>
    <cellStyle name="Обычный 2 2 2 3 2 3 2_МАРТ" xfId="35102"/>
    <cellStyle name="Обычный 2 2 2 3 2 3 3" xfId="35103"/>
    <cellStyle name="Обычный 2 2 2 3 2 3 3 2" xfId="35104"/>
    <cellStyle name="Обычный 2 2 2 3 2 3 3 2 2" xfId="35105"/>
    <cellStyle name="Обычный 2 2 2 3 2 3 3 2 3" xfId="35106"/>
    <cellStyle name="Обычный 2 2 2 3 2 3 3 2 4" xfId="35107"/>
    <cellStyle name="Обычный 2 2 2 3 2 3 3 2_МАРТ" xfId="35108"/>
    <cellStyle name="Обычный 2 2 2 3 2 3 3 3" xfId="35109"/>
    <cellStyle name="Обычный 2 2 2 3 2 3 3 3 2" xfId="35110"/>
    <cellStyle name="Обычный 2 2 2 3 2 3 3 3 3" xfId="35111"/>
    <cellStyle name="Обычный 2 2 2 3 2 3 3 3 4" xfId="35112"/>
    <cellStyle name="Обычный 2 2 2 3 2 3 3 3_МАРТ" xfId="35113"/>
    <cellStyle name="Обычный 2 2 2 3 2 3 3 4" xfId="35114"/>
    <cellStyle name="Обычный 2 2 2 3 2 3 3 5" xfId="35115"/>
    <cellStyle name="Обычный 2 2 2 3 2 3 3 6" xfId="35116"/>
    <cellStyle name="Обычный 2 2 2 3 2 3 3_МАРТ" xfId="35117"/>
    <cellStyle name="Обычный 2 2 2 3 2 3 4" xfId="35118"/>
    <cellStyle name="Обычный 2 2 2 3 2 3 4 2" xfId="35119"/>
    <cellStyle name="Обычный 2 2 2 3 2 3 4 3" xfId="35120"/>
    <cellStyle name="Обычный 2 2 2 3 2 3 4 4" xfId="35121"/>
    <cellStyle name="Обычный 2 2 2 3 2 3 4_МАРТ" xfId="35122"/>
    <cellStyle name="Обычный 2 2 2 3 2 3 5" xfId="35123"/>
    <cellStyle name="Обычный 2 2 2 3 2 3 5 2" xfId="35124"/>
    <cellStyle name="Обычный 2 2 2 3 2 3 5 3" xfId="35125"/>
    <cellStyle name="Обычный 2 2 2 3 2 3 5 4" xfId="35126"/>
    <cellStyle name="Обычный 2 2 2 3 2 3 5_МАРТ" xfId="35127"/>
    <cellStyle name="Обычный 2 2 2 3 2 3 6" xfId="35128"/>
    <cellStyle name="Обычный 2 2 2 3 2 3 6 2" xfId="35129"/>
    <cellStyle name="Обычный 2 2 2 3 2 3 7" xfId="35130"/>
    <cellStyle name="Обычный 2 2 2 3 2 3 8" xfId="35131"/>
    <cellStyle name="Обычный 2 2 2 3 2 3 9" xfId="35132"/>
    <cellStyle name="Обычный 2 2 2 3 2 3_МАРТ" xfId="35133"/>
    <cellStyle name="Обычный 2 2 2 3 2 4" xfId="35134"/>
    <cellStyle name="Обычный 2 2 2 3 2 4 2" xfId="35135"/>
    <cellStyle name="Обычный 2 2 2 3 2 4 2 2" xfId="35136"/>
    <cellStyle name="Обычный 2 2 2 3 2 4 2 2 2" xfId="35137"/>
    <cellStyle name="Обычный 2 2 2 3 2 4 2 2 3" xfId="35138"/>
    <cellStyle name="Обычный 2 2 2 3 2 4 2 2 4" xfId="35139"/>
    <cellStyle name="Обычный 2 2 2 3 2 4 2 2_МАРТ" xfId="35140"/>
    <cellStyle name="Обычный 2 2 2 3 2 4 2 3" xfId="35141"/>
    <cellStyle name="Обычный 2 2 2 3 2 4 2 3 2" xfId="35142"/>
    <cellStyle name="Обычный 2 2 2 3 2 4 2 3 3" xfId="35143"/>
    <cellStyle name="Обычный 2 2 2 3 2 4 2 3 4" xfId="35144"/>
    <cellStyle name="Обычный 2 2 2 3 2 4 2 3_МАРТ" xfId="35145"/>
    <cellStyle name="Обычный 2 2 2 3 2 4 2 4" xfId="35146"/>
    <cellStyle name="Обычный 2 2 2 3 2 4 2 5" xfId="35147"/>
    <cellStyle name="Обычный 2 2 2 3 2 4 2 6" xfId="35148"/>
    <cellStyle name="Обычный 2 2 2 3 2 4 2_МАРТ" xfId="35149"/>
    <cellStyle name="Обычный 2 2 2 3 2 4 3" xfId="35150"/>
    <cellStyle name="Обычный 2 2 2 3 2 4 3 2" xfId="35151"/>
    <cellStyle name="Обычный 2 2 2 3 2 4 3 3" xfId="35152"/>
    <cellStyle name="Обычный 2 2 2 3 2 4 3 4" xfId="35153"/>
    <cellStyle name="Обычный 2 2 2 3 2 4 3_МАРТ" xfId="35154"/>
    <cellStyle name="Обычный 2 2 2 3 2 4 4" xfId="35155"/>
    <cellStyle name="Обычный 2 2 2 3 2 4 4 2" xfId="35156"/>
    <cellStyle name="Обычный 2 2 2 3 2 4 4 3" xfId="35157"/>
    <cellStyle name="Обычный 2 2 2 3 2 4 4 4" xfId="35158"/>
    <cellStyle name="Обычный 2 2 2 3 2 4 4_МАРТ" xfId="35159"/>
    <cellStyle name="Обычный 2 2 2 3 2 4 5" xfId="35160"/>
    <cellStyle name="Обычный 2 2 2 3 2 4 5 2" xfId="35161"/>
    <cellStyle name="Обычный 2 2 2 3 2 4 6" xfId="35162"/>
    <cellStyle name="Обычный 2 2 2 3 2 4 7" xfId="35163"/>
    <cellStyle name="Обычный 2 2 2 3 2 4 8" xfId="35164"/>
    <cellStyle name="Обычный 2 2 2 3 2 4_МАРТ" xfId="35165"/>
    <cellStyle name="Обычный 2 2 2 3 2 5" xfId="35166"/>
    <cellStyle name="Обычный 2 2 2 3 2 5 2" xfId="35167"/>
    <cellStyle name="Обычный 2 2 2 3 2 5 2 2" xfId="35168"/>
    <cellStyle name="Обычный 2 2 2 3 2 5 2 3" xfId="35169"/>
    <cellStyle name="Обычный 2 2 2 3 2 5 2 4" xfId="35170"/>
    <cellStyle name="Обычный 2 2 2 3 2 5 2_МАРТ" xfId="35171"/>
    <cellStyle name="Обычный 2 2 2 3 2 5 3" xfId="35172"/>
    <cellStyle name="Обычный 2 2 2 3 2 5 3 2" xfId="35173"/>
    <cellStyle name="Обычный 2 2 2 3 2 5 3 3" xfId="35174"/>
    <cellStyle name="Обычный 2 2 2 3 2 5 3 4" xfId="35175"/>
    <cellStyle name="Обычный 2 2 2 3 2 5 3_МАРТ" xfId="35176"/>
    <cellStyle name="Обычный 2 2 2 3 2 5 4" xfId="35177"/>
    <cellStyle name="Обычный 2 2 2 3 2 5 5" xfId="35178"/>
    <cellStyle name="Обычный 2 2 2 3 2 5 6" xfId="35179"/>
    <cellStyle name="Обычный 2 2 2 3 2 5_МАРТ" xfId="35180"/>
    <cellStyle name="Обычный 2 2 2 3 2 6" xfId="35181"/>
    <cellStyle name="Обычный 2 2 2 3 2 6 2" xfId="35182"/>
    <cellStyle name="Обычный 2 2 2 3 2 6 3" xfId="35183"/>
    <cellStyle name="Обычный 2 2 2 3 2 6 4" xfId="35184"/>
    <cellStyle name="Обычный 2 2 2 3 2 6_МАРТ" xfId="35185"/>
    <cellStyle name="Обычный 2 2 2 3 2 7" xfId="35186"/>
    <cellStyle name="Обычный 2 2 2 3 2 7 2" xfId="35187"/>
    <cellStyle name="Обычный 2 2 2 3 2 7 3" xfId="35188"/>
    <cellStyle name="Обычный 2 2 2 3 2 7 4" xfId="35189"/>
    <cellStyle name="Обычный 2 2 2 3 2 7_МАРТ" xfId="35190"/>
    <cellStyle name="Обычный 2 2 2 3 2 8" xfId="35191"/>
    <cellStyle name="Обычный 2 2 2 3 2 8 2" xfId="35192"/>
    <cellStyle name="Обычный 2 2 2 3 2 9" xfId="35193"/>
    <cellStyle name="Обычный 2 2 2 3 2_МАРТ" xfId="35194"/>
    <cellStyle name="Обычный 2 2 2 3 3" xfId="35195"/>
    <cellStyle name="Обычный 2 2 2 3 3 2" xfId="35196"/>
    <cellStyle name="Обычный 2 2 2 3 3 2 2" xfId="35197"/>
    <cellStyle name="Обычный 2 2 2 3 3 2 2 2" xfId="35198"/>
    <cellStyle name="Обычный 2 2 2 3 3 2 3" xfId="35199"/>
    <cellStyle name="Обычный 2 2 2 3 3 3" xfId="35200"/>
    <cellStyle name="Обычный 2 2 2 3 3 3 2" xfId="35201"/>
    <cellStyle name="Обычный 2 2 2 3 3 4" xfId="35202"/>
    <cellStyle name="Обычный 2 2 2 3 4" xfId="35203"/>
    <cellStyle name="Обычный 2 2 2 3 4 2" xfId="35204"/>
    <cellStyle name="Обычный 2 2 2 3 4 2 2" xfId="35205"/>
    <cellStyle name="Обычный 2 2 2 3 4 3" xfId="35206"/>
    <cellStyle name="Обычный 2 2 2 3 5" xfId="35207"/>
    <cellStyle name="Обычный 2 2 2 3 5 2" xfId="35208"/>
    <cellStyle name="Обычный 2 2 2 3 6" xfId="35209"/>
    <cellStyle name="Обычный 2 2 2 4" xfId="35210"/>
    <cellStyle name="Обычный 2 2 2 4 2" xfId="35211"/>
    <cellStyle name="Обычный 2 2 2 4 2 2" xfId="35212"/>
    <cellStyle name="Обычный 2 2 2 4 2 2 2" xfId="35213"/>
    <cellStyle name="Обычный 2 2 2 4 2 2 2 2" xfId="35214"/>
    <cellStyle name="Обычный 2 2 2 4 2 2 3" xfId="35215"/>
    <cellStyle name="Обычный 2 2 2 4 2 3" xfId="35216"/>
    <cellStyle name="Обычный 2 2 2 4 2 3 2" xfId="35217"/>
    <cellStyle name="Обычный 2 2 2 4 2 4" xfId="35218"/>
    <cellStyle name="Обычный 2 2 2 4 3" xfId="35219"/>
    <cellStyle name="Обычный 2 2 2 4 3 2" xfId="35220"/>
    <cellStyle name="Обычный 2 2 2 4 3 2 2" xfId="35221"/>
    <cellStyle name="Обычный 2 2 2 4 3 3" xfId="35222"/>
    <cellStyle name="Обычный 2 2 2 4 4" xfId="35223"/>
    <cellStyle name="Обычный 2 2 2 4 4 2" xfId="35224"/>
    <cellStyle name="Обычный 2 2 2 4 5" xfId="35225"/>
    <cellStyle name="Обычный 2 2 2 5" xfId="35226"/>
    <cellStyle name="Обычный 2 2 2 5 2" xfId="35227"/>
    <cellStyle name="Обычный 2 2 2 5 2 2" xfId="35228"/>
    <cellStyle name="Обычный 2 2 2 5 2 2 2" xfId="35229"/>
    <cellStyle name="Обычный 2 2 2 5 2 3" xfId="35230"/>
    <cellStyle name="Обычный 2 2 2 5 3" xfId="35231"/>
    <cellStyle name="Обычный 2 2 2 5 3 2" xfId="35232"/>
    <cellStyle name="Обычный 2 2 2 5 4" xfId="35233"/>
    <cellStyle name="Обычный 2 2 2 6" xfId="35234"/>
    <cellStyle name="Обычный 2 2 2 6 2" xfId="35235"/>
    <cellStyle name="Обычный 2 2 2 6 2 2" xfId="35236"/>
    <cellStyle name="Обычный 2 2 2 6 3" xfId="35237"/>
    <cellStyle name="Обычный 2 2 2 7" xfId="35238"/>
    <cellStyle name="Обычный 2 2 2 8" xfId="35239"/>
    <cellStyle name="Обычный 2 2 2_УТОЧНЕННЫЙ  ПЛАН-ФАКТ 2010" xfId="35240"/>
    <cellStyle name="Обычный 2 2 3" xfId="35241"/>
    <cellStyle name="Обычный 2 2 3 2" xfId="35242"/>
    <cellStyle name="Обычный 2 2 3 2 10" xfId="35243"/>
    <cellStyle name="Обычный 2 2 3 2 11" xfId="35244"/>
    <cellStyle name="Обычный 2 2 3 2 2" xfId="35245"/>
    <cellStyle name="Обычный 2 2 3 2 2 10" xfId="35246"/>
    <cellStyle name="Обычный 2 2 3 2 2 2" xfId="35247"/>
    <cellStyle name="Обычный 2 2 3 2 2 2 2" xfId="35248"/>
    <cellStyle name="Обычный 2 2 3 2 2 2 2 2" xfId="35249"/>
    <cellStyle name="Обычный 2 2 3 2 2 2 2 2 2" xfId="35250"/>
    <cellStyle name="Обычный 2 2 3 2 2 2 2 2 2 2" xfId="35251"/>
    <cellStyle name="Обычный 2 2 3 2 2 2 2 2 2 3" xfId="35252"/>
    <cellStyle name="Обычный 2 2 3 2 2 2 2 2 2 4" xfId="35253"/>
    <cellStyle name="Обычный 2 2 3 2 2 2 2 2 2_МАРТ" xfId="35254"/>
    <cellStyle name="Обычный 2 2 3 2 2 2 2 2 3" xfId="35255"/>
    <cellStyle name="Обычный 2 2 3 2 2 2 2 2 3 2" xfId="35256"/>
    <cellStyle name="Обычный 2 2 3 2 2 2 2 2 3 3" xfId="35257"/>
    <cellStyle name="Обычный 2 2 3 2 2 2 2 2 3 4" xfId="35258"/>
    <cellStyle name="Обычный 2 2 3 2 2 2 2 2 3_МАРТ" xfId="35259"/>
    <cellStyle name="Обычный 2 2 3 2 2 2 2 2 4" xfId="35260"/>
    <cellStyle name="Обычный 2 2 3 2 2 2 2 2 5" xfId="35261"/>
    <cellStyle name="Обычный 2 2 3 2 2 2 2 2 6" xfId="35262"/>
    <cellStyle name="Обычный 2 2 3 2 2 2 2 2_МАРТ" xfId="35263"/>
    <cellStyle name="Обычный 2 2 3 2 2 2 2 3" xfId="35264"/>
    <cellStyle name="Обычный 2 2 3 2 2 2 2 3 2" xfId="35265"/>
    <cellStyle name="Обычный 2 2 3 2 2 2 2 3 3" xfId="35266"/>
    <cellStyle name="Обычный 2 2 3 2 2 2 2 3 4" xfId="35267"/>
    <cellStyle name="Обычный 2 2 3 2 2 2 2 3_МАРТ" xfId="35268"/>
    <cellStyle name="Обычный 2 2 3 2 2 2 2 4" xfId="35269"/>
    <cellStyle name="Обычный 2 2 3 2 2 2 2 4 2" xfId="35270"/>
    <cellStyle name="Обычный 2 2 3 2 2 2 2 4 3" xfId="35271"/>
    <cellStyle name="Обычный 2 2 3 2 2 2 2 4 4" xfId="35272"/>
    <cellStyle name="Обычный 2 2 3 2 2 2 2 4_МАРТ" xfId="35273"/>
    <cellStyle name="Обычный 2 2 3 2 2 2 2 5" xfId="35274"/>
    <cellStyle name="Обычный 2 2 3 2 2 2 2 6" xfId="35275"/>
    <cellStyle name="Обычный 2 2 3 2 2 2 2 7" xfId="35276"/>
    <cellStyle name="Обычный 2 2 3 2 2 2 2_МАРТ" xfId="35277"/>
    <cellStyle name="Обычный 2 2 3 2 2 2 3" xfId="35278"/>
    <cellStyle name="Обычный 2 2 3 2 2 2 3 2" xfId="35279"/>
    <cellStyle name="Обычный 2 2 3 2 2 2 3 2 2" xfId="35280"/>
    <cellStyle name="Обычный 2 2 3 2 2 2 3 2 3" xfId="35281"/>
    <cellStyle name="Обычный 2 2 3 2 2 2 3 2 4" xfId="35282"/>
    <cellStyle name="Обычный 2 2 3 2 2 2 3 2_МАРТ" xfId="35283"/>
    <cellStyle name="Обычный 2 2 3 2 2 2 3 3" xfId="35284"/>
    <cellStyle name="Обычный 2 2 3 2 2 2 3 3 2" xfId="35285"/>
    <cellStyle name="Обычный 2 2 3 2 2 2 3 3 3" xfId="35286"/>
    <cellStyle name="Обычный 2 2 3 2 2 2 3 3 4" xfId="35287"/>
    <cellStyle name="Обычный 2 2 3 2 2 2 3 3_МАРТ" xfId="35288"/>
    <cellStyle name="Обычный 2 2 3 2 2 2 3 4" xfId="35289"/>
    <cellStyle name="Обычный 2 2 3 2 2 2 3 5" xfId="35290"/>
    <cellStyle name="Обычный 2 2 3 2 2 2 3 6" xfId="35291"/>
    <cellStyle name="Обычный 2 2 3 2 2 2 3_МАРТ" xfId="35292"/>
    <cellStyle name="Обычный 2 2 3 2 2 2 4" xfId="35293"/>
    <cellStyle name="Обычный 2 2 3 2 2 2 4 2" xfId="35294"/>
    <cellStyle name="Обычный 2 2 3 2 2 2 4 3" xfId="35295"/>
    <cellStyle name="Обычный 2 2 3 2 2 2 4 4" xfId="35296"/>
    <cellStyle name="Обычный 2 2 3 2 2 2 4_МАРТ" xfId="35297"/>
    <cellStyle name="Обычный 2 2 3 2 2 2 5" xfId="35298"/>
    <cellStyle name="Обычный 2 2 3 2 2 2 5 2" xfId="35299"/>
    <cellStyle name="Обычный 2 2 3 2 2 2 5 3" xfId="35300"/>
    <cellStyle name="Обычный 2 2 3 2 2 2 5 4" xfId="35301"/>
    <cellStyle name="Обычный 2 2 3 2 2 2 5_МАРТ" xfId="35302"/>
    <cellStyle name="Обычный 2 2 3 2 2 2 6" xfId="35303"/>
    <cellStyle name="Обычный 2 2 3 2 2 2 6 2" xfId="35304"/>
    <cellStyle name="Обычный 2 2 3 2 2 2 7" xfId="35305"/>
    <cellStyle name="Обычный 2 2 3 2 2 2 8" xfId="35306"/>
    <cellStyle name="Обычный 2 2 3 2 2 2 9" xfId="35307"/>
    <cellStyle name="Обычный 2 2 3 2 2 2_МАРТ" xfId="35308"/>
    <cellStyle name="Обычный 2 2 3 2 2 3" xfId="35309"/>
    <cellStyle name="Обычный 2 2 3 2 2 3 2" xfId="35310"/>
    <cellStyle name="Обычный 2 2 3 2 2 3 2 2" xfId="35311"/>
    <cellStyle name="Обычный 2 2 3 2 2 3 2 2 2" xfId="35312"/>
    <cellStyle name="Обычный 2 2 3 2 2 3 2 2 3" xfId="35313"/>
    <cellStyle name="Обычный 2 2 3 2 2 3 2 2 4" xfId="35314"/>
    <cellStyle name="Обычный 2 2 3 2 2 3 2 2_МАРТ" xfId="35315"/>
    <cellStyle name="Обычный 2 2 3 2 2 3 2 3" xfId="35316"/>
    <cellStyle name="Обычный 2 2 3 2 2 3 2 3 2" xfId="35317"/>
    <cellStyle name="Обычный 2 2 3 2 2 3 2 3 3" xfId="35318"/>
    <cellStyle name="Обычный 2 2 3 2 2 3 2 3 4" xfId="35319"/>
    <cellStyle name="Обычный 2 2 3 2 2 3 2 3_МАРТ" xfId="35320"/>
    <cellStyle name="Обычный 2 2 3 2 2 3 2 4" xfId="35321"/>
    <cellStyle name="Обычный 2 2 3 2 2 3 2 5" xfId="35322"/>
    <cellStyle name="Обычный 2 2 3 2 2 3 2 6" xfId="35323"/>
    <cellStyle name="Обычный 2 2 3 2 2 3 2_МАРТ" xfId="35324"/>
    <cellStyle name="Обычный 2 2 3 2 2 3 3" xfId="35325"/>
    <cellStyle name="Обычный 2 2 3 2 2 3 3 2" xfId="35326"/>
    <cellStyle name="Обычный 2 2 3 2 2 3 3 3" xfId="35327"/>
    <cellStyle name="Обычный 2 2 3 2 2 3 3 4" xfId="35328"/>
    <cellStyle name="Обычный 2 2 3 2 2 3 3_МАРТ" xfId="35329"/>
    <cellStyle name="Обычный 2 2 3 2 2 3 4" xfId="35330"/>
    <cellStyle name="Обычный 2 2 3 2 2 3 4 2" xfId="35331"/>
    <cellStyle name="Обычный 2 2 3 2 2 3 4 3" xfId="35332"/>
    <cellStyle name="Обычный 2 2 3 2 2 3 4 4" xfId="35333"/>
    <cellStyle name="Обычный 2 2 3 2 2 3 4_МАРТ" xfId="35334"/>
    <cellStyle name="Обычный 2 2 3 2 2 3 5" xfId="35335"/>
    <cellStyle name="Обычный 2 2 3 2 2 3 6" xfId="35336"/>
    <cellStyle name="Обычный 2 2 3 2 2 3 7" xfId="35337"/>
    <cellStyle name="Обычный 2 2 3 2 2 3_МАРТ" xfId="35338"/>
    <cellStyle name="Обычный 2 2 3 2 2 4" xfId="35339"/>
    <cellStyle name="Обычный 2 2 3 2 2 4 2" xfId="35340"/>
    <cellStyle name="Обычный 2 2 3 2 2 4 2 2" xfId="35341"/>
    <cellStyle name="Обычный 2 2 3 2 2 4 2 3" xfId="35342"/>
    <cellStyle name="Обычный 2 2 3 2 2 4 2 4" xfId="35343"/>
    <cellStyle name="Обычный 2 2 3 2 2 4 2_МАРТ" xfId="35344"/>
    <cellStyle name="Обычный 2 2 3 2 2 4 3" xfId="35345"/>
    <cellStyle name="Обычный 2 2 3 2 2 4 3 2" xfId="35346"/>
    <cellStyle name="Обычный 2 2 3 2 2 4 3 3" xfId="35347"/>
    <cellStyle name="Обычный 2 2 3 2 2 4 3 4" xfId="35348"/>
    <cellStyle name="Обычный 2 2 3 2 2 4 3_МАРТ" xfId="35349"/>
    <cellStyle name="Обычный 2 2 3 2 2 4 4" xfId="35350"/>
    <cellStyle name="Обычный 2 2 3 2 2 4 5" xfId="35351"/>
    <cellStyle name="Обычный 2 2 3 2 2 4 6" xfId="35352"/>
    <cellStyle name="Обычный 2 2 3 2 2 4_МАРТ" xfId="35353"/>
    <cellStyle name="Обычный 2 2 3 2 2 5" xfId="35354"/>
    <cellStyle name="Обычный 2 2 3 2 2 5 2" xfId="35355"/>
    <cellStyle name="Обычный 2 2 3 2 2 5 3" xfId="35356"/>
    <cellStyle name="Обычный 2 2 3 2 2 5 4" xfId="35357"/>
    <cellStyle name="Обычный 2 2 3 2 2 5_МАРТ" xfId="35358"/>
    <cellStyle name="Обычный 2 2 3 2 2 6" xfId="35359"/>
    <cellStyle name="Обычный 2 2 3 2 2 6 2" xfId="35360"/>
    <cellStyle name="Обычный 2 2 3 2 2 6 3" xfId="35361"/>
    <cellStyle name="Обычный 2 2 3 2 2 6 4" xfId="35362"/>
    <cellStyle name="Обычный 2 2 3 2 2 6_МАРТ" xfId="35363"/>
    <cellStyle name="Обычный 2 2 3 2 2 7" xfId="35364"/>
    <cellStyle name="Обычный 2 2 3 2 2 7 2" xfId="35365"/>
    <cellStyle name="Обычный 2 2 3 2 2 8" xfId="35366"/>
    <cellStyle name="Обычный 2 2 3 2 2 9" xfId="35367"/>
    <cellStyle name="Обычный 2 2 3 2 2_МАРТ" xfId="35368"/>
    <cellStyle name="Обычный 2 2 3 2 3" xfId="35369"/>
    <cellStyle name="Обычный 2 2 3 2 3 2" xfId="35370"/>
    <cellStyle name="Обычный 2 2 3 2 3 2 2" xfId="35371"/>
    <cellStyle name="Обычный 2 2 3 2 3 2 2 2" xfId="35372"/>
    <cellStyle name="Обычный 2 2 3 2 3 2 2 2 2" xfId="35373"/>
    <cellStyle name="Обычный 2 2 3 2 3 2 2 2 3" xfId="35374"/>
    <cellStyle name="Обычный 2 2 3 2 3 2 2 2 4" xfId="35375"/>
    <cellStyle name="Обычный 2 2 3 2 3 2 2 2_МАРТ" xfId="35376"/>
    <cellStyle name="Обычный 2 2 3 2 3 2 2 3" xfId="35377"/>
    <cellStyle name="Обычный 2 2 3 2 3 2 2 3 2" xfId="35378"/>
    <cellStyle name="Обычный 2 2 3 2 3 2 2 3 3" xfId="35379"/>
    <cellStyle name="Обычный 2 2 3 2 3 2 2 3 4" xfId="35380"/>
    <cellStyle name="Обычный 2 2 3 2 3 2 2 3_МАРТ" xfId="35381"/>
    <cellStyle name="Обычный 2 2 3 2 3 2 2 4" xfId="35382"/>
    <cellStyle name="Обычный 2 2 3 2 3 2 2 5" xfId="35383"/>
    <cellStyle name="Обычный 2 2 3 2 3 2 2 6" xfId="35384"/>
    <cellStyle name="Обычный 2 2 3 2 3 2 2_МАРТ" xfId="35385"/>
    <cellStyle name="Обычный 2 2 3 2 3 2 3" xfId="35386"/>
    <cellStyle name="Обычный 2 2 3 2 3 2 3 2" xfId="35387"/>
    <cellStyle name="Обычный 2 2 3 2 3 2 3 3" xfId="35388"/>
    <cellStyle name="Обычный 2 2 3 2 3 2 3 4" xfId="35389"/>
    <cellStyle name="Обычный 2 2 3 2 3 2 3_МАРТ" xfId="35390"/>
    <cellStyle name="Обычный 2 2 3 2 3 2 4" xfId="35391"/>
    <cellStyle name="Обычный 2 2 3 2 3 2 4 2" xfId="35392"/>
    <cellStyle name="Обычный 2 2 3 2 3 2 4 3" xfId="35393"/>
    <cellStyle name="Обычный 2 2 3 2 3 2 4 4" xfId="35394"/>
    <cellStyle name="Обычный 2 2 3 2 3 2 4_МАРТ" xfId="35395"/>
    <cellStyle name="Обычный 2 2 3 2 3 2 5" xfId="35396"/>
    <cellStyle name="Обычный 2 2 3 2 3 2 6" xfId="35397"/>
    <cellStyle name="Обычный 2 2 3 2 3 2 7" xfId="35398"/>
    <cellStyle name="Обычный 2 2 3 2 3 2_МАРТ" xfId="35399"/>
    <cellStyle name="Обычный 2 2 3 2 3 3" xfId="35400"/>
    <cellStyle name="Обычный 2 2 3 2 3 3 2" xfId="35401"/>
    <cellStyle name="Обычный 2 2 3 2 3 3 2 2" xfId="35402"/>
    <cellStyle name="Обычный 2 2 3 2 3 3 2 3" xfId="35403"/>
    <cellStyle name="Обычный 2 2 3 2 3 3 2 4" xfId="35404"/>
    <cellStyle name="Обычный 2 2 3 2 3 3 2_МАРТ" xfId="35405"/>
    <cellStyle name="Обычный 2 2 3 2 3 3 3" xfId="35406"/>
    <cellStyle name="Обычный 2 2 3 2 3 3 3 2" xfId="35407"/>
    <cellStyle name="Обычный 2 2 3 2 3 3 3 3" xfId="35408"/>
    <cellStyle name="Обычный 2 2 3 2 3 3 3 4" xfId="35409"/>
    <cellStyle name="Обычный 2 2 3 2 3 3 3_МАРТ" xfId="35410"/>
    <cellStyle name="Обычный 2 2 3 2 3 3 4" xfId="35411"/>
    <cellStyle name="Обычный 2 2 3 2 3 3 5" xfId="35412"/>
    <cellStyle name="Обычный 2 2 3 2 3 3 6" xfId="35413"/>
    <cellStyle name="Обычный 2 2 3 2 3 3_МАРТ" xfId="35414"/>
    <cellStyle name="Обычный 2 2 3 2 3 4" xfId="35415"/>
    <cellStyle name="Обычный 2 2 3 2 3 4 2" xfId="35416"/>
    <cellStyle name="Обычный 2 2 3 2 3 4 3" xfId="35417"/>
    <cellStyle name="Обычный 2 2 3 2 3 4 4" xfId="35418"/>
    <cellStyle name="Обычный 2 2 3 2 3 4_МАРТ" xfId="35419"/>
    <cellStyle name="Обычный 2 2 3 2 3 5" xfId="35420"/>
    <cellStyle name="Обычный 2 2 3 2 3 5 2" xfId="35421"/>
    <cellStyle name="Обычный 2 2 3 2 3 5 3" xfId="35422"/>
    <cellStyle name="Обычный 2 2 3 2 3 5 4" xfId="35423"/>
    <cellStyle name="Обычный 2 2 3 2 3 5_МАРТ" xfId="35424"/>
    <cellStyle name="Обычный 2 2 3 2 3 6" xfId="35425"/>
    <cellStyle name="Обычный 2 2 3 2 3 6 2" xfId="35426"/>
    <cellStyle name="Обычный 2 2 3 2 3 7" xfId="35427"/>
    <cellStyle name="Обычный 2 2 3 2 3 8" xfId="35428"/>
    <cellStyle name="Обычный 2 2 3 2 3 9" xfId="35429"/>
    <cellStyle name="Обычный 2 2 3 2 3_МАРТ" xfId="35430"/>
    <cellStyle name="Обычный 2 2 3 2 4" xfId="35431"/>
    <cellStyle name="Обычный 2 2 3 2 4 2" xfId="35432"/>
    <cellStyle name="Обычный 2 2 3 2 4 2 2" xfId="35433"/>
    <cellStyle name="Обычный 2 2 3 2 4 2 2 2" xfId="35434"/>
    <cellStyle name="Обычный 2 2 3 2 4 2 2 3" xfId="35435"/>
    <cellStyle name="Обычный 2 2 3 2 4 2 2 4" xfId="35436"/>
    <cellStyle name="Обычный 2 2 3 2 4 2 2_МАРТ" xfId="35437"/>
    <cellStyle name="Обычный 2 2 3 2 4 2 3" xfId="35438"/>
    <cellStyle name="Обычный 2 2 3 2 4 2 3 2" xfId="35439"/>
    <cellStyle name="Обычный 2 2 3 2 4 2 3 3" xfId="35440"/>
    <cellStyle name="Обычный 2 2 3 2 4 2 3 4" xfId="35441"/>
    <cellStyle name="Обычный 2 2 3 2 4 2 3_МАРТ" xfId="35442"/>
    <cellStyle name="Обычный 2 2 3 2 4 2 4" xfId="35443"/>
    <cellStyle name="Обычный 2 2 3 2 4 2 5" xfId="35444"/>
    <cellStyle name="Обычный 2 2 3 2 4 2 6" xfId="35445"/>
    <cellStyle name="Обычный 2 2 3 2 4 2_МАРТ" xfId="35446"/>
    <cellStyle name="Обычный 2 2 3 2 4 3" xfId="35447"/>
    <cellStyle name="Обычный 2 2 3 2 4 3 2" xfId="35448"/>
    <cellStyle name="Обычный 2 2 3 2 4 3 3" xfId="35449"/>
    <cellStyle name="Обычный 2 2 3 2 4 3 4" xfId="35450"/>
    <cellStyle name="Обычный 2 2 3 2 4 3_МАРТ" xfId="35451"/>
    <cellStyle name="Обычный 2 2 3 2 4 4" xfId="35452"/>
    <cellStyle name="Обычный 2 2 3 2 4 4 2" xfId="35453"/>
    <cellStyle name="Обычный 2 2 3 2 4 4 3" xfId="35454"/>
    <cellStyle name="Обычный 2 2 3 2 4 4 4" xfId="35455"/>
    <cellStyle name="Обычный 2 2 3 2 4 4_МАРТ" xfId="35456"/>
    <cellStyle name="Обычный 2 2 3 2 4 5" xfId="35457"/>
    <cellStyle name="Обычный 2 2 3 2 4 5 2" xfId="35458"/>
    <cellStyle name="Обычный 2 2 3 2 4 6" xfId="35459"/>
    <cellStyle name="Обычный 2 2 3 2 4 7" xfId="35460"/>
    <cellStyle name="Обычный 2 2 3 2 4 8" xfId="35461"/>
    <cellStyle name="Обычный 2 2 3 2 4_МАРТ" xfId="35462"/>
    <cellStyle name="Обычный 2 2 3 2 5" xfId="35463"/>
    <cellStyle name="Обычный 2 2 3 2 5 2" xfId="35464"/>
    <cellStyle name="Обычный 2 2 3 2 5 2 2" xfId="35465"/>
    <cellStyle name="Обычный 2 2 3 2 5 2 3" xfId="35466"/>
    <cellStyle name="Обычный 2 2 3 2 5 2 4" xfId="35467"/>
    <cellStyle name="Обычный 2 2 3 2 5 2_МАРТ" xfId="35468"/>
    <cellStyle name="Обычный 2 2 3 2 5 3" xfId="35469"/>
    <cellStyle name="Обычный 2 2 3 2 5 3 2" xfId="35470"/>
    <cellStyle name="Обычный 2 2 3 2 5 3 3" xfId="35471"/>
    <cellStyle name="Обычный 2 2 3 2 5 3 4" xfId="35472"/>
    <cellStyle name="Обычный 2 2 3 2 5 3_МАРТ" xfId="35473"/>
    <cellStyle name="Обычный 2 2 3 2 5 4" xfId="35474"/>
    <cellStyle name="Обычный 2 2 3 2 5 5" xfId="35475"/>
    <cellStyle name="Обычный 2 2 3 2 5 6" xfId="35476"/>
    <cellStyle name="Обычный 2 2 3 2 5_МАРТ" xfId="35477"/>
    <cellStyle name="Обычный 2 2 3 2 6" xfId="35478"/>
    <cellStyle name="Обычный 2 2 3 2 6 2" xfId="35479"/>
    <cellStyle name="Обычный 2 2 3 2 6 3" xfId="35480"/>
    <cellStyle name="Обычный 2 2 3 2 6 4" xfId="35481"/>
    <cellStyle name="Обычный 2 2 3 2 6_МАРТ" xfId="35482"/>
    <cellStyle name="Обычный 2 2 3 2 7" xfId="35483"/>
    <cellStyle name="Обычный 2 2 3 2 7 2" xfId="35484"/>
    <cellStyle name="Обычный 2 2 3 2 7 3" xfId="35485"/>
    <cellStyle name="Обычный 2 2 3 2 7 4" xfId="35486"/>
    <cellStyle name="Обычный 2 2 3 2 7_МАРТ" xfId="35487"/>
    <cellStyle name="Обычный 2 2 3 2 8" xfId="35488"/>
    <cellStyle name="Обычный 2 2 3 2 8 2" xfId="35489"/>
    <cellStyle name="Обычный 2 2 3 2 9" xfId="35490"/>
    <cellStyle name="Обычный 2 2 3 2_МАРТ" xfId="35491"/>
    <cellStyle name="Обычный 2 2 3 3" xfId="35492"/>
    <cellStyle name="Обычный 2 2 3 3 2" xfId="35493"/>
    <cellStyle name="Обычный 2 2 3 3 2 2" xfId="35494"/>
    <cellStyle name="Обычный 2 2 3 3 2 2 2" xfId="35495"/>
    <cellStyle name="Обычный 2 2 3 3 2 3" xfId="35496"/>
    <cellStyle name="Обычный 2 2 3 3 3" xfId="35497"/>
    <cellStyle name="Обычный 2 2 3 3 3 2" xfId="35498"/>
    <cellStyle name="Обычный 2 2 3 3 4" xfId="35499"/>
    <cellStyle name="Обычный 2 2 3 4" xfId="35500"/>
    <cellStyle name="Обычный 2 2 3 4 2" xfId="35501"/>
    <cellStyle name="Обычный 2 2 3 4 2 2" xfId="35502"/>
    <cellStyle name="Обычный 2 2 3 4 3" xfId="35503"/>
    <cellStyle name="Обычный 2 2 4" xfId="35504"/>
    <cellStyle name="Обычный 2 2 4 2" xfId="35505"/>
    <cellStyle name="Обычный 2 2 4 2 2" xfId="35506"/>
    <cellStyle name="Обычный 2 2 4 2 2 2" xfId="35507"/>
    <cellStyle name="Обычный 2 2 4 2 2 2 2" xfId="35508"/>
    <cellStyle name="Обычный 2 2 4 2 2 3" xfId="35509"/>
    <cellStyle name="Обычный 2 2 4 2 3" xfId="35510"/>
    <cellStyle name="Обычный 2 2 4 2 3 2" xfId="35511"/>
    <cellStyle name="Обычный 2 2 4 2 4" xfId="35512"/>
    <cellStyle name="Обычный 2 2 4 3" xfId="35513"/>
    <cellStyle name="Обычный 2 2 4 3 2" xfId="35514"/>
    <cellStyle name="Обычный 2 2 4 3 2 2" xfId="35515"/>
    <cellStyle name="Обычный 2 2 4 3 3" xfId="35516"/>
    <cellStyle name="Обычный 2 2 5" xfId="35517"/>
    <cellStyle name="Обычный 2 2 5 2" xfId="35518"/>
    <cellStyle name="Обычный 2 2 5 2 2" xfId="35519"/>
    <cellStyle name="Обычный 2 2 5 2 2 2" xfId="35520"/>
    <cellStyle name="Обычный 2 2 5 2 3" xfId="35521"/>
    <cellStyle name="Обычный 2 2 6" xfId="35522"/>
    <cellStyle name="Обычный 2 2 6 2" xfId="35523"/>
    <cellStyle name="Обычный 2 2 7" xfId="35524"/>
    <cellStyle name="Обычный 2 2 7 2" xfId="35525"/>
    <cellStyle name="Обычный 2 2 7 2 2" xfId="35526"/>
    <cellStyle name="Обычный 2 2 7 3" xfId="35527"/>
    <cellStyle name="Обычный 2 2 8" xfId="35528"/>
    <cellStyle name="Обычный 2 2 9" xfId="35529"/>
    <cellStyle name="Обычный 2 2_01092011" xfId="35530"/>
    <cellStyle name="Обычный 2 20" xfId="35531"/>
    <cellStyle name="Обычный 2 21" xfId="35532"/>
    <cellStyle name="Обычный 2 22" xfId="35533"/>
    <cellStyle name="Обычный 2 22 2" xfId="35534"/>
    <cellStyle name="Обычный 2 22 2 2" xfId="35535"/>
    <cellStyle name="Обычный 2 22 3" xfId="35536"/>
    <cellStyle name="Обычный 2 23" xfId="35537"/>
    <cellStyle name="Обычный 2 24" xfId="35538"/>
    <cellStyle name="Обычный 2 3" xfId="35539"/>
    <cellStyle name="Обычный 2 3 2" xfId="35540"/>
    <cellStyle name="Обычный 2 3 3" xfId="35541"/>
    <cellStyle name="Обычный 2 4" xfId="35542"/>
    <cellStyle name="Обычный 2 4 2" xfId="35543"/>
    <cellStyle name="Обычный 2 4 2 2" xfId="35544"/>
    <cellStyle name="Обычный 2 4 2 2 2" xfId="35545"/>
    <cellStyle name="Обычный 2 4 2 2 2 2" xfId="35546"/>
    <cellStyle name="Обычный 2 4 2 2 2 2 2" xfId="35547"/>
    <cellStyle name="Обычный 2 4 2 2 2 3" xfId="35548"/>
    <cellStyle name="Обычный 2 4 2 2 3" xfId="35549"/>
    <cellStyle name="Обычный 2 4 2 2 3 2" xfId="35550"/>
    <cellStyle name="Обычный 2 4 2 2 4" xfId="35551"/>
    <cellStyle name="Обычный 2 4 2 3" xfId="35552"/>
    <cellStyle name="Обычный 2 4 2 3 2" xfId="35553"/>
    <cellStyle name="Обычный 2 4 2 3 2 2" xfId="35554"/>
    <cellStyle name="Обычный 2 4 2 3 3" xfId="35555"/>
    <cellStyle name="Обычный 2 4 2 4" xfId="35556"/>
    <cellStyle name="Обычный 2 4 2 4 2" xfId="35557"/>
    <cellStyle name="Обычный 2 4 2 5" xfId="35558"/>
    <cellStyle name="Обычный 2 4 3" xfId="35559"/>
    <cellStyle name="Обычный 2 4 3 2" xfId="35560"/>
    <cellStyle name="Обычный 2 4 3 2 2" xfId="35561"/>
    <cellStyle name="Обычный 2 4 3 2 2 2" xfId="35562"/>
    <cellStyle name="Обычный 2 4 3 2 3" xfId="35563"/>
    <cellStyle name="Обычный 2 4 3 3" xfId="35564"/>
    <cellStyle name="Обычный 2 4 3 3 2" xfId="35565"/>
    <cellStyle name="Обычный 2 4 3 4" xfId="35566"/>
    <cellStyle name="Обычный 2 4 4" xfId="35567"/>
    <cellStyle name="Обычный 2 4 4 2" xfId="35568"/>
    <cellStyle name="Обычный 2 4 4 2 2" xfId="35569"/>
    <cellStyle name="Обычный 2 4 4 3" xfId="35570"/>
    <cellStyle name="Обычный 2 5" xfId="35571"/>
    <cellStyle name="Обычный 2 5 2" xfId="35572"/>
    <cellStyle name="Обычный 2 5 2 2" xfId="35573"/>
    <cellStyle name="Обычный 2 5 2 2 2" xfId="35574"/>
    <cellStyle name="Обычный 2 5 2 2 2 2" xfId="35575"/>
    <cellStyle name="Обычный 2 5 2 2 3" xfId="35576"/>
    <cellStyle name="Обычный 2 5 3" xfId="35577"/>
    <cellStyle name="Обычный 2 5 4" xfId="35578"/>
    <cellStyle name="Обычный 2 5 4 2" xfId="35579"/>
    <cellStyle name="Обычный 2 5 4 2 2" xfId="35580"/>
    <cellStyle name="Обычный 2 5 4 3" xfId="35581"/>
    <cellStyle name="Обычный 2 6" xfId="35582"/>
    <cellStyle name="Обычный 2 6 2" xfId="35583"/>
    <cellStyle name="Обычный 2 6 2 2" xfId="35584"/>
    <cellStyle name="Обычный 2 6 2 2 2" xfId="35585"/>
    <cellStyle name="Обычный 2 6 2 2 2 2" xfId="35586"/>
    <cellStyle name="Обычный 2 6 2 2 3" xfId="35587"/>
    <cellStyle name="Обычный 2 6 2 3" xfId="35588"/>
    <cellStyle name="Обычный 2 6 2 3 2" xfId="35589"/>
    <cellStyle name="Обычный 2 6 2 4" xfId="35590"/>
    <cellStyle name="Обычный 2 6 3" xfId="35591"/>
    <cellStyle name="Обычный 2 6 3 2" xfId="35592"/>
    <cellStyle name="Обычный 2 6 3 2 2" xfId="35593"/>
    <cellStyle name="Обычный 2 6 3 3" xfId="35594"/>
    <cellStyle name="Обычный 2 7" xfId="35595"/>
    <cellStyle name="Обычный 2 7 2" xfId="35596"/>
    <cellStyle name="Обычный 2 7 2 2" xfId="35597"/>
    <cellStyle name="Обычный 2 7 2 2 2" xfId="35598"/>
    <cellStyle name="Обычный 2 7 2 2 2 2" xfId="35599"/>
    <cellStyle name="Обычный 2 7 2 2 2 2 2" xfId="35600"/>
    <cellStyle name="Обычный 2 7 2 2 2 3" xfId="35601"/>
    <cellStyle name="Обычный 2 7 2 2 3" xfId="35602"/>
    <cellStyle name="Обычный 2 7 2 2 3 2" xfId="35603"/>
    <cellStyle name="Обычный 2 7 2 2 4" xfId="35604"/>
    <cellStyle name="Обычный 2 7 2 3" xfId="35605"/>
    <cellStyle name="Обычный 2 7 2 3 2" xfId="35606"/>
    <cellStyle name="Обычный 2 7 2 3 2 2" xfId="35607"/>
    <cellStyle name="Обычный 2 7 2 3 3" xfId="35608"/>
    <cellStyle name="Обычный 2 7 2 4" xfId="35609"/>
    <cellStyle name="Обычный 2 7 2 4 2" xfId="35610"/>
    <cellStyle name="Обычный 2 7 2 4 2 2" xfId="35611"/>
    <cellStyle name="Обычный 2 7 2 4 3" xfId="35612"/>
    <cellStyle name="Обычный 2 7 2 5" xfId="35613"/>
    <cellStyle name="Обычный 2 7 2 5 2" xfId="35614"/>
    <cellStyle name="Обычный 2 7 2 6" xfId="35615"/>
    <cellStyle name="Обычный 2 7 3" xfId="35616"/>
    <cellStyle name="Обычный 2 7 3 2" xfId="35617"/>
    <cellStyle name="Обычный 2 7 3 2 2" xfId="35618"/>
    <cellStyle name="Обычный 2 7 3 2 2 2" xfId="35619"/>
    <cellStyle name="Обычный 2 7 3 2 2 2 2" xfId="35620"/>
    <cellStyle name="Обычный 2 7 3 2 2 3" xfId="35621"/>
    <cellStyle name="Обычный 2 7 3 2 3" xfId="35622"/>
    <cellStyle name="Обычный 2 7 3 2 3 2" xfId="35623"/>
    <cellStyle name="Обычный 2 7 3 2 4" xfId="35624"/>
    <cellStyle name="Обычный 2 7 3 3" xfId="35625"/>
    <cellStyle name="Обычный 2 7 3 3 2" xfId="35626"/>
    <cellStyle name="Обычный 2 7 3 3 2 2" xfId="35627"/>
    <cellStyle name="Обычный 2 7 3 3 3" xfId="35628"/>
    <cellStyle name="Обычный 2 7 3 4" xfId="35629"/>
    <cellStyle name="Обычный 2 7 3 4 2" xfId="35630"/>
    <cellStyle name="Обычный 2 7 3 5" xfId="35631"/>
    <cellStyle name="Обычный 2 7 4" xfId="35632"/>
    <cellStyle name="Обычный 2 7 4 2" xfId="35633"/>
    <cellStyle name="Обычный 2 7 4 2 2" xfId="35634"/>
    <cellStyle name="Обычный 2 7 4 3" xfId="35635"/>
    <cellStyle name="Обычный 2 8" xfId="35636"/>
    <cellStyle name="Обычный 2 8 2" xfId="35637"/>
    <cellStyle name="Обычный 2 8 3" xfId="35638"/>
    <cellStyle name="Обычный 2 9" xfId="35639"/>
    <cellStyle name="Обычный 2 9 10" xfId="35640"/>
    <cellStyle name="Обычный 2 9 11" xfId="35641"/>
    <cellStyle name="Обычный 2 9 2" xfId="35642"/>
    <cellStyle name="Обычный 2 9 2 10" xfId="35643"/>
    <cellStyle name="Обычный 2 9 2 2" xfId="35644"/>
    <cellStyle name="Обычный 2 9 2 2 2" xfId="35645"/>
    <cellStyle name="Обычный 2 9 2 2 2 2" xfId="35646"/>
    <cellStyle name="Обычный 2 9 2 2 2 2 2" xfId="35647"/>
    <cellStyle name="Обычный 2 9 2 2 2 2 2 2" xfId="35648"/>
    <cellStyle name="Обычный 2 9 2 2 2 2 2 3" xfId="35649"/>
    <cellStyle name="Обычный 2 9 2 2 2 2 2 4" xfId="35650"/>
    <cellStyle name="Обычный 2 9 2 2 2 2 2_МАРТ" xfId="35651"/>
    <cellStyle name="Обычный 2 9 2 2 2 2 3" xfId="35652"/>
    <cellStyle name="Обычный 2 9 2 2 2 2 3 2" xfId="35653"/>
    <cellStyle name="Обычный 2 9 2 2 2 2 3 3" xfId="35654"/>
    <cellStyle name="Обычный 2 9 2 2 2 2 3 4" xfId="35655"/>
    <cellStyle name="Обычный 2 9 2 2 2 2 3_МАРТ" xfId="35656"/>
    <cellStyle name="Обычный 2 9 2 2 2 2 4" xfId="35657"/>
    <cellStyle name="Обычный 2 9 2 2 2 2 5" xfId="35658"/>
    <cellStyle name="Обычный 2 9 2 2 2 2 6" xfId="35659"/>
    <cellStyle name="Обычный 2 9 2 2 2 2_МАРТ" xfId="35660"/>
    <cellStyle name="Обычный 2 9 2 2 2 3" xfId="35661"/>
    <cellStyle name="Обычный 2 9 2 2 2 3 2" xfId="35662"/>
    <cellStyle name="Обычный 2 9 2 2 2 3 3" xfId="35663"/>
    <cellStyle name="Обычный 2 9 2 2 2 3 4" xfId="35664"/>
    <cellStyle name="Обычный 2 9 2 2 2 3_МАРТ" xfId="35665"/>
    <cellStyle name="Обычный 2 9 2 2 2 4" xfId="35666"/>
    <cellStyle name="Обычный 2 9 2 2 2 4 2" xfId="35667"/>
    <cellStyle name="Обычный 2 9 2 2 2 4 3" xfId="35668"/>
    <cellStyle name="Обычный 2 9 2 2 2 4 4" xfId="35669"/>
    <cellStyle name="Обычный 2 9 2 2 2 4_МАРТ" xfId="35670"/>
    <cellStyle name="Обычный 2 9 2 2 2 5" xfId="35671"/>
    <cellStyle name="Обычный 2 9 2 2 2 6" xfId="35672"/>
    <cellStyle name="Обычный 2 9 2 2 2 7" xfId="35673"/>
    <cellStyle name="Обычный 2 9 2 2 2_МАРТ" xfId="35674"/>
    <cellStyle name="Обычный 2 9 2 2 3" xfId="35675"/>
    <cellStyle name="Обычный 2 9 2 2 3 2" xfId="35676"/>
    <cellStyle name="Обычный 2 9 2 2 3 2 2" xfId="35677"/>
    <cellStyle name="Обычный 2 9 2 2 3 2 3" xfId="35678"/>
    <cellStyle name="Обычный 2 9 2 2 3 2 4" xfId="35679"/>
    <cellStyle name="Обычный 2 9 2 2 3 2_МАРТ" xfId="35680"/>
    <cellStyle name="Обычный 2 9 2 2 3 3" xfId="35681"/>
    <cellStyle name="Обычный 2 9 2 2 3 3 2" xfId="35682"/>
    <cellStyle name="Обычный 2 9 2 2 3 3 3" xfId="35683"/>
    <cellStyle name="Обычный 2 9 2 2 3 3 4" xfId="35684"/>
    <cellStyle name="Обычный 2 9 2 2 3 3_МАРТ" xfId="35685"/>
    <cellStyle name="Обычный 2 9 2 2 3 4" xfId="35686"/>
    <cellStyle name="Обычный 2 9 2 2 3 5" xfId="35687"/>
    <cellStyle name="Обычный 2 9 2 2 3 6" xfId="35688"/>
    <cellStyle name="Обычный 2 9 2 2 3_МАРТ" xfId="35689"/>
    <cellStyle name="Обычный 2 9 2 2 4" xfId="35690"/>
    <cellStyle name="Обычный 2 9 2 2 4 2" xfId="35691"/>
    <cellStyle name="Обычный 2 9 2 2 4 3" xfId="35692"/>
    <cellStyle name="Обычный 2 9 2 2 4 4" xfId="35693"/>
    <cellStyle name="Обычный 2 9 2 2 4_МАРТ" xfId="35694"/>
    <cellStyle name="Обычный 2 9 2 2 5" xfId="35695"/>
    <cellStyle name="Обычный 2 9 2 2 5 2" xfId="35696"/>
    <cellStyle name="Обычный 2 9 2 2 5 3" xfId="35697"/>
    <cellStyle name="Обычный 2 9 2 2 5 4" xfId="35698"/>
    <cellStyle name="Обычный 2 9 2 2 5_МАРТ" xfId="35699"/>
    <cellStyle name="Обычный 2 9 2 2 6" xfId="35700"/>
    <cellStyle name="Обычный 2 9 2 2 7" xfId="35701"/>
    <cellStyle name="Обычный 2 9 2 2 8" xfId="35702"/>
    <cellStyle name="Обычный 2 9 2 2_МАРТ" xfId="35703"/>
    <cellStyle name="Обычный 2 9 2 3" xfId="35704"/>
    <cellStyle name="Обычный 2 9 2 3 2" xfId="35705"/>
    <cellStyle name="Обычный 2 9 2 3 2 2" xfId="35706"/>
    <cellStyle name="Обычный 2 9 2 3 2 2 2" xfId="35707"/>
    <cellStyle name="Обычный 2 9 2 3 2 2 3" xfId="35708"/>
    <cellStyle name="Обычный 2 9 2 3 2 2 4" xfId="35709"/>
    <cellStyle name="Обычный 2 9 2 3 2 2_МАРТ" xfId="35710"/>
    <cellStyle name="Обычный 2 9 2 3 2 3" xfId="35711"/>
    <cellStyle name="Обычный 2 9 2 3 2 3 2" xfId="35712"/>
    <cellStyle name="Обычный 2 9 2 3 2 3 3" xfId="35713"/>
    <cellStyle name="Обычный 2 9 2 3 2 3 4" xfId="35714"/>
    <cellStyle name="Обычный 2 9 2 3 2 3_МАРТ" xfId="35715"/>
    <cellStyle name="Обычный 2 9 2 3 2 4" xfId="35716"/>
    <cellStyle name="Обычный 2 9 2 3 2 5" xfId="35717"/>
    <cellStyle name="Обычный 2 9 2 3 2 6" xfId="35718"/>
    <cellStyle name="Обычный 2 9 2 3 2_МАРТ" xfId="35719"/>
    <cellStyle name="Обычный 2 9 2 3 3" xfId="35720"/>
    <cellStyle name="Обычный 2 9 2 3 3 2" xfId="35721"/>
    <cellStyle name="Обычный 2 9 2 3 3 3" xfId="35722"/>
    <cellStyle name="Обычный 2 9 2 3 3 4" xfId="35723"/>
    <cellStyle name="Обычный 2 9 2 3 3_МАРТ" xfId="35724"/>
    <cellStyle name="Обычный 2 9 2 3 4" xfId="35725"/>
    <cellStyle name="Обычный 2 9 2 3 4 2" xfId="35726"/>
    <cellStyle name="Обычный 2 9 2 3 4 3" xfId="35727"/>
    <cellStyle name="Обычный 2 9 2 3 4 4" xfId="35728"/>
    <cellStyle name="Обычный 2 9 2 3 4_МАРТ" xfId="35729"/>
    <cellStyle name="Обычный 2 9 2 3 5" xfId="35730"/>
    <cellStyle name="Обычный 2 9 2 3 6" xfId="35731"/>
    <cellStyle name="Обычный 2 9 2 3 7" xfId="35732"/>
    <cellStyle name="Обычный 2 9 2 3_МАРТ" xfId="35733"/>
    <cellStyle name="Обычный 2 9 2 4" xfId="35734"/>
    <cellStyle name="Обычный 2 9 2 4 2" xfId="35735"/>
    <cellStyle name="Обычный 2 9 2 4 2 2" xfId="35736"/>
    <cellStyle name="Обычный 2 9 2 4 2 3" xfId="35737"/>
    <cellStyle name="Обычный 2 9 2 4 2 4" xfId="35738"/>
    <cellStyle name="Обычный 2 9 2 4 2_МАРТ" xfId="35739"/>
    <cellStyle name="Обычный 2 9 2 4 3" xfId="35740"/>
    <cellStyle name="Обычный 2 9 2 4 3 2" xfId="35741"/>
    <cellStyle name="Обычный 2 9 2 4 3 3" xfId="35742"/>
    <cellStyle name="Обычный 2 9 2 4 3 4" xfId="35743"/>
    <cellStyle name="Обычный 2 9 2 4 3_МАРТ" xfId="35744"/>
    <cellStyle name="Обычный 2 9 2 4 4" xfId="35745"/>
    <cellStyle name="Обычный 2 9 2 4 5" xfId="35746"/>
    <cellStyle name="Обычный 2 9 2 4 6" xfId="35747"/>
    <cellStyle name="Обычный 2 9 2 4_МАРТ" xfId="35748"/>
    <cellStyle name="Обычный 2 9 2 5" xfId="35749"/>
    <cellStyle name="Обычный 2 9 2 5 2" xfId="35750"/>
    <cellStyle name="Обычный 2 9 2 5 3" xfId="35751"/>
    <cellStyle name="Обычный 2 9 2 5 4" xfId="35752"/>
    <cellStyle name="Обычный 2 9 2 5_МАРТ" xfId="35753"/>
    <cellStyle name="Обычный 2 9 2 6" xfId="35754"/>
    <cellStyle name="Обычный 2 9 2 6 2" xfId="35755"/>
    <cellStyle name="Обычный 2 9 2 6 3" xfId="35756"/>
    <cellStyle name="Обычный 2 9 2 6 4" xfId="35757"/>
    <cellStyle name="Обычный 2 9 2 6_МАРТ" xfId="35758"/>
    <cellStyle name="Обычный 2 9 2 7" xfId="35759"/>
    <cellStyle name="Обычный 2 9 2 7 2" xfId="35760"/>
    <cellStyle name="Обычный 2 9 2 8" xfId="35761"/>
    <cellStyle name="Обычный 2 9 2 9" xfId="35762"/>
    <cellStyle name="Обычный 2 9 2_МАРТ" xfId="35763"/>
    <cellStyle name="Обычный 2 9 3" xfId="35764"/>
    <cellStyle name="Обычный 2 9 3 2" xfId="35765"/>
    <cellStyle name="Обычный 2 9 3 2 2" xfId="35766"/>
    <cellStyle name="Обычный 2 9 3 2 2 2" xfId="35767"/>
    <cellStyle name="Обычный 2 9 3 2 2 2 2" xfId="35768"/>
    <cellStyle name="Обычный 2 9 3 2 2 2 3" xfId="35769"/>
    <cellStyle name="Обычный 2 9 3 2 2 2 4" xfId="35770"/>
    <cellStyle name="Обычный 2 9 3 2 2 2_МАРТ" xfId="35771"/>
    <cellStyle name="Обычный 2 9 3 2 2 3" xfId="35772"/>
    <cellStyle name="Обычный 2 9 3 2 2 3 2" xfId="35773"/>
    <cellStyle name="Обычный 2 9 3 2 2 3 3" xfId="35774"/>
    <cellStyle name="Обычный 2 9 3 2 2 3 4" xfId="35775"/>
    <cellStyle name="Обычный 2 9 3 2 2 3_МАРТ" xfId="35776"/>
    <cellStyle name="Обычный 2 9 3 2 2 4" xfId="35777"/>
    <cellStyle name="Обычный 2 9 3 2 2 5" xfId="35778"/>
    <cellStyle name="Обычный 2 9 3 2 2 6" xfId="35779"/>
    <cellStyle name="Обычный 2 9 3 2 2_МАРТ" xfId="35780"/>
    <cellStyle name="Обычный 2 9 3 2 3" xfId="35781"/>
    <cellStyle name="Обычный 2 9 3 2 3 2" xfId="35782"/>
    <cellStyle name="Обычный 2 9 3 2 3 3" xfId="35783"/>
    <cellStyle name="Обычный 2 9 3 2 3 4" xfId="35784"/>
    <cellStyle name="Обычный 2 9 3 2 3_МАРТ" xfId="35785"/>
    <cellStyle name="Обычный 2 9 3 2 4" xfId="35786"/>
    <cellStyle name="Обычный 2 9 3 2 4 2" xfId="35787"/>
    <cellStyle name="Обычный 2 9 3 2 4 3" xfId="35788"/>
    <cellStyle name="Обычный 2 9 3 2 4 4" xfId="35789"/>
    <cellStyle name="Обычный 2 9 3 2 4_МАРТ" xfId="35790"/>
    <cellStyle name="Обычный 2 9 3 2 5" xfId="35791"/>
    <cellStyle name="Обычный 2 9 3 2 6" xfId="35792"/>
    <cellStyle name="Обычный 2 9 3 2 7" xfId="35793"/>
    <cellStyle name="Обычный 2 9 3 2_МАРТ" xfId="35794"/>
    <cellStyle name="Обычный 2 9 3 3" xfId="35795"/>
    <cellStyle name="Обычный 2 9 3 3 2" xfId="35796"/>
    <cellStyle name="Обычный 2 9 3 3 2 2" xfId="35797"/>
    <cellStyle name="Обычный 2 9 3 3 2 3" xfId="35798"/>
    <cellStyle name="Обычный 2 9 3 3 2 4" xfId="35799"/>
    <cellStyle name="Обычный 2 9 3 3 2_МАРТ" xfId="35800"/>
    <cellStyle name="Обычный 2 9 3 3 3" xfId="35801"/>
    <cellStyle name="Обычный 2 9 3 3 3 2" xfId="35802"/>
    <cellStyle name="Обычный 2 9 3 3 3 3" xfId="35803"/>
    <cellStyle name="Обычный 2 9 3 3 3 4" xfId="35804"/>
    <cellStyle name="Обычный 2 9 3 3 3_МАРТ" xfId="35805"/>
    <cellStyle name="Обычный 2 9 3 3 4" xfId="35806"/>
    <cellStyle name="Обычный 2 9 3 3 5" xfId="35807"/>
    <cellStyle name="Обычный 2 9 3 3 6" xfId="35808"/>
    <cellStyle name="Обычный 2 9 3 3_МАРТ" xfId="35809"/>
    <cellStyle name="Обычный 2 9 3 4" xfId="35810"/>
    <cellStyle name="Обычный 2 9 3 4 2" xfId="35811"/>
    <cellStyle name="Обычный 2 9 3 4 3" xfId="35812"/>
    <cellStyle name="Обычный 2 9 3 4 4" xfId="35813"/>
    <cellStyle name="Обычный 2 9 3 4_МАРТ" xfId="35814"/>
    <cellStyle name="Обычный 2 9 3 5" xfId="35815"/>
    <cellStyle name="Обычный 2 9 3 5 2" xfId="35816"/>
    <cellStyle name="Обычный 2 9 3 5 3" xfId="35817"/>
    <cellStyle name="Обычный 2 9 3 5 4" xfId="35818"/>
    <cellStyle name="Обычный 2 9 3 5_МАРТ" xfId="35819"/>
    <cellStyle name="Обычный 2 9 3 6" xfId="35820"/>
    <cellStyle name="Обычный 2 9 3 7" xfId="35821"/>
    <cellStyle name="Обычный 2 9 3 8" xfId="35822"/>
    <cellStyle name="Обычный 2 9 3_МАРТ" xfId="35823"/>
    <cellStyle name="Обычный 2 9 4" xfId="35824"/>
    <cellStyle name="Обычный 2 9 4 2" xfId="35825"/>
    <cellStyle name="Обычный 2 9 4 2 2" xfId="35826"/>
    <cellStyle name="Обычный 2 9 4 2 2 2" xfId="35827"/>
    <cellStyle name="Обычный 2 9 4 2 2 3" xfId="35828"/>
    <cellStyle name="Обычный 2 9 4 2 2 4" xfId="35829"/>
    <cellStyle name="Обычный 2 9 4 2 2_МАРТ" xfId="35830"/>
    <cellStyle name="Обычный 2 9 4 2 3" xfId="35831"/>
    <cellStyle name="Обычный 2 9 4 2 3 2" xfId="35832"/>
    <cellStyle name="Обычный 2 9 4 2 3 3" xfId="35833"/>
    <cellStyle name="Обычный 2 9 4 2 3 4" xfId="35834"/>
    <cellStyle name="Обычный 2 9 4 2 3_МАРТ" xfId="35835"/>
    <cellStyle name="Обычный 2 9 4 2 4" xfId="35836"/>
    <cellStyle name="Обычный 2 9 4 2 5" xfId="35837"/>
    <cellStyle name="Обычный 2 9 4 2 6" xfId="35838"/>
    <cellStyle name="Обычный 2 9 4 2_МАРТ" xfId="35839"/>
    <cellStyle name="Обычный 2 9 4 3" xfId="35840"/>
    <cellStyle name="Обычный 2 9 4 3 2" xfId="35841"/>
    <cellStyle name="Обычный 2 9 4 3 3" xfId="35842"/>
    <cellStyle name="Обычный 2 9 4 3 4" xfId="35843"/>
    <cellStyle name="Обычный 2 9 4 3_МАРТ" xfId="35844"/>
    <cellStyle name="Обычный 2 9 4 4" xfId="35845"/>
    <cellStyle name="Обычный 2 9 4 4 2" xfId="35846"/>
    <cellStyle name="Обычный 2 9 4 4 3" xfId="35847"/>
    <cellStyle name="Обычный 2 9 4 4 4" xfId="35848"/>
    <cellStyle name="Обычный 2 9 4 4_МАРТ" xfId="35849"/>
    <cellStyle name="Обычный 2 9 4 5" xfId="35850"/>
    <cellStyle name="Обычный 2 9 4 6" xfId="35851"/>
    <cellStyle name="Обычный 2 9 4 7" xfId="35852"/>
    <cellStyle name="Обычный 2 9 4_МАРТ" xfId="35853"/>
    <cellStyle name="Обычный 2 9 5" xfId="35854"/>
    <cellStyle name="Обычный 2 9 5 2" xfId="35855"/>
    <cellStyle name="Обычный 2 9 5 2 2" xfId="35856"/>
    <cellStyle name="Обычный 2 9 5 2 3" xfId="35857"/>
    <cellStyle name="Обычный 2 9 5 2 4" xfId="35858"/>
    <cellStyle name="Обычный 2 9 5 2_МАРТ" xfId="35859"/>
    <cellStyle name="Обычный 2 9 5 3" xfId="35860"/>
    <cellStyle name="Обычный 2 9 5 3 2" xfId="35861"/>
    <cellStyle name="Обычный 2 9 5 3 3" xfId="35862"/>
    <cellStyle name="Обычный 2 9 5 3 4" xfId="35863"/>
    <cellStyle name="Обычный 2 9 5 3_МАРТ" xfId="35864"/>
    <cellStyle name="Обычный 2 9 5 4" xfId="35865"/>
    <cellStyle name="Обычный 2 9 5 5" xfId="35866"/>
    <cellStyle name="Обычный 2 9 5 6" xfId="35867"/>
    <cellStyle name="Обычный 2 9 5_МАРТ" xfId="35868"/>
    <cellStyle name="Обычный 2 9 6" xfId="35869"/>
    <cellStyle name="Обычный 2 9 6 2" xfId="35870"/>
    <cellStyle name="Обычный 2 9 6 3" xfId="35871"/>
    <cellStyle name="Обычный 2 9 6 4" xfId="35872"/>
    <cellStyle name="Обычный 2 9 6_МАРТ" xfId="35873"/>
    <cellStyle name="Обычный 2 9 7" xfId="35874"/>
    <cellStyle name="Обычный 2 9 7 2" xfId="35875"/>
    <cellStyle name="Обычный 2 9 7 3" xfId="35876"/>
    <cellStyle name="Обычный 2 9 7 4" xfId="35877"/>
    <cellStyle name="Обычный 2 9 7_МАРТ" xfId="35878"/>
    <cellStyle name="Обычный 2 9 8" xfId="35879"/>
    <cellStyle name="Обычный 2 9 8 2" xfId="35880"/>
    <cellStyle name="Обычный 2 9 9" xfId="35881"/>
    <cellStyle name="Обычный 2 9_МАРТ" xfId="35882"/>
    <cellStyle name="Обычный 2_1 вар формы Махортовой для Григория 2013-2015" xfId="35883"/>
    <cellStyle name="Обычный 2_8-4101-В" xfId="44630"/>
    <cellStyle name="Обычный 20" xfId="35884"/>
    <cellStyle name="Обычный 20 2" xfId="35885"/>
    <cellStyle name="Обычный 20 3" xfId="35886"/>
    <cellStyle name="Обычный 21" xfId="35887"/>
    <cellStyle name="Обычный 21 2" xfId="35888"/>
    <cellStyle name="Обычный 22" xfId="35889"/>
    <cellStyle name="Обычный 22 10" xfId="35890"/>
    <cellStyle name="Обычный 22 11" xfId="35891"/>
    <cellStyle name="Обычный 22 2" xfId="35892"/>
    <cellStyle name="Обычный 22 2 10" xfId="35893"/>
    <cellStyle name="Обычный 22 2 2" xfId="35894"/>
    <cellStyle name="Обычный 22 2 2 2" xfId="35895"/>
    <cellStyle name="Обычный 22 2 2 2 2" xfId="35896"/>
    <cellStyle name="Обычный 22 2 2 2 2 2" xfId="35897"/>
    <cellStyle name="Обычный 22 2 2 2 2 2 2" xfId="35898"/>
    <cellStyle name="Обычный 22 2 2 2 2 2 3" xfId="35899"/>
    <cellStyle name="Обычный 22 2 2 2 2 2 4" xfId="35900"/>
    <cellStyle name="Обычный 22 2 2 2 2 2_МАРТ" xfId="35901"/>
    <cellStyle name="Обычный 22 2 2 2 2 3" xfId="35902"/>
    <cellStyle name="Обычный 22 2 2 2 2 3 2" xfId="35903"/>
    <cellStyle name="Обычный 22 2 2 2 2 3 3" xfId="35904"/>
    <cellStyle name="Обычный 22 2 2 2 2 3 4" xfId="35905"/>
    <cellStyle name="Обычный 22 2 2 2 2 3_МАРТ" xfId="35906"/>
    <cellStyle name="Обычный 22 2 2 2 2 4" xfId="35907"/>
    <cellStyle name="Обычный 22 2 2 2 2 5" xfId="35908"/>
    <cellStyle name="Обычный 22 2 2 2 2 6" xfId="35909"/>
    <cellStyle name="Обычный 22 2 2 2 2_МАРТ" xfId="35910"/>
    <cellStyle name="Обычный 22 2 2 2 3" xfId="35911"/>
    <cellStyle name="Обычный 22 2 2 2 3 2" xfId="35912"/>
    <cellStyle name="Обычный 22 2 2 2 3 3" xfId="35913"/>
    <cellStyle name="Обычный 22 2 2 2 3 4" xfId="35914"/>
    <cellStyle name="Обычный 22 2 2 2 3_МАРТ" xfId="35915"/>
    <cellStyle name="Обычный 22 2 2 2 4" xfId="35916"/>
    <cellStyle name="Обычный 22 2 2 2 4 2" xfId="35917"/>
    <cellStyle name="Обычный 22 2 2 2 4 3" xfId="35918"/>
    <cellStyle name="Обычный 22 2 2 2 4 4" xfId="35919"/>
    <cellStyle name="Обычный 22 2 2 2 4_МАРТ" xfId="35920"/>
    <cellStyle name="Обычный 22 2 2 2 5" xfId="35921"/>
    <cellStyle name="Обычный 22 2 2 2 6" xfId="35922"/>
    <cellStyle name="Обычный 22 2 2 2 7" xfId="35923"/>
    <cellStyle name="Обычный 22 2 2 2_МАРТ" xfId="35924"/>
    <cellStyle name="Обычный 22 2 2 3" xfId="35925"/>
    <cellStyle name="Обычный 22 2 2 3 2" xfId="35926"/>
    <cellStyle name="Обычный 22 2 2 3 2 2" xfId="35927"/>
    <cellStyle name="Обычный 22 2 2 3 2 3" xfId="35928"/>
    <cellStyle name="Обычный 22 2 2 3 2 4" xfId="35929"/>
    <cellStyle name="Обычный 22 2 2 3 2_МАРТ" xfId="35930"/>
    <cellStyle name="Обычный 22 2 2 3 3" xfId="35931"/>
    <cellStyle name="Обычный 22 2 2 3 3 2" xfId="35932"/>
    <cellStyle name="Обычный 22 2 2 3 3 3" xfId="35933"/>
    <cellStyle name="Обычный 22 2 2 3 3 4" xfId="35934"/>
    <cellStyle name="Обычный 22 2 2 3 3_МАРТ" xfId="35935"/>
    <cellStyle name="Обычный 22 2 2 3 4" xfId="35936"/>
    <cellStyle name="Обычный 22 2 2 3 5" xfId="35937"/>
    <cellStyle name="Обычный 22 2 2 3 6" xfId="35938"/>
    <cellStyle name="Обычный 22 2 2 3_МАРТ" xfId="35939"/>
    <cellStyle name="Обычный 22 2 2 4" xfId="35940"/>
    <cellStyle name="Обычный 22 2 2 4 2" xfId="35941"/>
    <cellStyle name="Обычный 22 2 2 4 3" xfId="35942"/>
    <cellStyle name="Обычный 22 2 2 4 4" xfId="35943"/>
    <cellStyle name="Обычный 22 2 2 4_МАРТ" xfId="35944"/>
    <cellStyle name="Обычный 22 2 2 5" xfId="35945"/>
    <cellStyle name="Обычный 22 2 2 5 2" xfId="35946"/>
    <cellStyle name="Обычный 22 2 2 5 3" xfId="35947"/>
    <cellStyle name="Обычный 22 2 2 5 4" xfId="35948"/>
    <cellStyle name="Обычный 22 2 2 5_МАРТ" xfId="35949"/>
    <cellStyle name="Обычный 22 2 2 6" xfId="35950"/>
    <cellStyle name="Обычный 22 2 2 7" xfId="35951"/>
    <cellStyle name="Обычный 22 2 2 8" xfId="35952"/>
    <cellStyle name="Обычный 22 2 2_МАРТ" xfId="35953"/>
    <cellStyle name="Обычный 22 2 3" xfId="35954"/>
    <cellStyle name="Обычный 22 2 3 2" xfId="35955"/>
    <cellStyle name="Обычный 22 2 3 2 2" xfId="35956"/>
    <cellStyle name="Обычный 22 2 3 2 2 2" xfId="35957"/>
    <cellStyle name="Обычный 22 2 3 2 2 3" xfId="35958"/>
    <cellStyle name="Обычный 22 2 3 2 2 4" xfId="35959"/>
    <cellStyle name="Обычный 22 2 3 2 2_МАРТ" xfId="35960"/>
    <cellStyle name="Обычный 22 2 3 2 3" xfId="35961"/>
    <cellStyle name="Обычный 22 2 3 2 3 2" xfId="35962"/>
    <cellStyle name="Обычный 22 2 3 2 3 3" xfId="35963"/>
    <cellStyle name="Обычный 22 2 3 2 3 4" xfId="35964"/>
    <cellStyle name="Обычный 22 2 3 2 3_МАРТ" xfId="35965"/>
    <cellStyle name="Обычный 22 2 3 2 4" xfId="35966"/>
    <cellStyle name="Обычный 22 2 3 2 5" xfId="35967"/>
    <cellStyle name="Обычный 22 2 3 2 6" xfId="35968"/>
    <cellStyle name="Обычный 22 2 3 2_МАРТ" xfId="35969"/>
    <cellStyle name="Обычный 22 2 3 3" xfId="35970"/>
    <cellStyle name="Обычный 22 2 3 3 2" xfId="35971"/>
    <cellStyle name="Обычный 22 2 3 3 3" xfId="35972"/>
    <cellStyle name="Обычный 22 2 3 3 4" xfId="35973"/>
    <cellStyle name="Обычный 22 2 3 3_МАРТ" xfId="35974"/>
    <cellStyle name="Обычный 22 2 3 4" xfId="35975"/>
    <cellStyle name="Обычный 22 2 3 4 2" xfId="35976"/>
    <cellStyle name="Обычный 22 2 3 4 3" xfId="35977"/>
    <cellStyle name="Обычный 22 2 3 4 4" xfId="35978"/>
    <cellStyle name="Обычный 22 2 3 4_МАРТ" xfId="35979"/>
    <cellStyle name="Обычный 22 2 3 5" xfId="35980"/>
    <cellStyle name="Обычный 22 2 3 6" xfId="35981"/>
    <cellStyle name="Обычный 22 2 3 7" xfId="35982"/>
    <cellStyle name="Обычный 22 2 3_МАРТ" xfId="35983"/>
    <cellStyle name="Обычный 22 2 4" xfId="35984"/>
    <cellStyle name="Обычный 22 2 4 2" xfId="35985"/>
    <cellStyle name="Обычный 22 2 4 2 2" xfId="35986"/>
    <cellStyle name="Обычный 22 2 4 2 3" xfId="35987"/>
    <cellStyle name="Обычный 22 2 4 2 4" xfId="35988"/>
    <cellStyle name="Обычный 22 2 4 2_МАРТ" xfId="35989"/>
    <cellStyle name="Обычный 22 2 4 3" xfId="35990"/>
    <cellStyle name="Обычный 22 2 4 3 2" xfId="35991"/>
    <cellStyle name="Обычный 22 2 4 3 3" xfId="35992"/>
    <cellStyle name="Обычный 22 2 4 3 4" xfId="35993"/>
    <cellStyle name="Обычный 22 2 4 3_МАРТ" xfId="35994"/>
    <cellStyle name="Обычный 22 2 4 4" xfId="35995"/>
    <cellStyle name="Обычный 22 2 4 5" xfId="35996"/>
    <cellStyle name="Обычный 22 2 4 6" xfId="35997"/>
    <cellStyle name="Обычный 22 2 4_МАРТ" xfId="35998"/>
    <cellStyle name="Обычный 22 2 5" xfId="35999"/>
    <cellStyle name="Обычный 22 2 5 2" xfId="36000"/>
    <cellStyle name="Обычный 22 2 5 3" xfId="36001"/>
    <cellStyle name="Обычный 22 2 5 4" xfId="36002"/>
    <cellStyle name="Обычный 22 2 5_МАРТ" xfId="36003"/>
    <cellStyle name="Обычный 22 2 6" xfId="36004"/>
    <cellStyle name="Обычный 22 2 6 2" xfId="36005"/>
    <cellStyle name="Обычный 22 2 6 3" xfId="36006"/>
    <cellStyle name="Обычный 22 2 6 4" xfId="36007"/>
    <cellStyle name="Обычный 22 2 6_МАРТ" xfId="36008"/>
    <cellStyle name="Обычный 22 2 7" xfId="36009"/>
    <cellStyle name="Обычный 22 2 7 2" xfId="36010"/>
    <cellStyle name="Обычный 22 2 8" xfId="36011"/>
    <cellStyle name="Обычный 22 2 9" xfId="36012"/>
    <cellStyle name="Обычный 22 2_МАРТ" xfId="36013"/>
    <cellStyle name="Обычный 22 3" xfId="36014"/>
    <cellStyle name="Обычный 22 3 2" xfId="36015"/>
    <cellStyle name="Обычный 22 3 2 2" xfId="36016"/>
    <cellStyle name="Обычный 22 3 2 2 2" xfId="36017"/>
    <cellStyle name="Обычный 22 3 2 2 2 2" xfId="36018"/>
    <cellStyle name="Обычный 22 3 2 2 2 3" xfId="36019"/>
    <cellStyle name="Обычный 22 3 2 2 2 4" xfId="36020"/>
    <cellStyle name="Обычный 22 3 2 2 2_МАРТ" xfId="36021"/>
    <cellStyle name="Обычный 22 3 2 2 3" xfId="36022"/>
    <cellStyle name="Обычный 22 3 2 2 3 2" xfId="36023"/>
    <cellStyle name="Обычный 22 3 2 2 3 3" xfId="36024"/>
    <cellStyle name="Обычный 22 3 2 2 3 4" xfId="36025"/>
    <cellStyle name="Обычный 22 3 2 2 3_МАРТ" xfId="36026"/>
    <cellStyle name="Обычный 22 3 2 2 4" xfId="36027"/>
    <cellStyle name="Обычный 22 3 2 2 5" xfId="36028"/>
    <cellStyle name="Обычный 22 3 2 2 6" xfId="36029"/>
    <cellStyle name="Обычный 22 3 2 2_МАРТ" xfId="36030"/>
    <cellStyle name="Обычный 22 3 2 3" xfId="36031"/>
    <cellStyle name="Обычный 22 3 2 3 2" xfId="36032"/>
    <cellStyle name="Обычный 22 3 2 3 3" xfId="36033"/>
    <cellStyle name="Обычный 22 3 2 3 4" xfId="36034"/>
    <cellStyle name="Обычный 22 3 2 3_МАРТ" xfId="36035"/>
    <cellStyle name="Обычный 22 3 2 4" xfId="36036"/>
    <cellStyle name="Обычный 22 3 2 4 2" xfId="36037"/>
    <cellStyle name="Обычный 22 3 2 4 3" xfId="36038"/>
    <cellStyle name="Обычный 22 3 2 4 4" xfId="36039"/>
    <cellStyle name="Обычный 22 3 2 4_МАРТ" xfId="36040"/>
    <cellStyle name="Обычный 22 3 2 5" xfId="36041"/>
    <cellStyle name="Обычный 22 3 2 6" xfId="36042"/>
    <cellStyle name="Обычный 22 3 2 7" xfId="36043"/>
    <cellStyle name="Обычный 22 3 2_МАРТ" xfId="36044"/>
    <cellStyle name="Обычный 22 3 3" xfId="36045"/>
    <cellStyle name="Обычный 22 3 3 2" xfId="36046"/>
    <cellStyle name="Обычный 22 3 3 2 2" xfId="36047"/>
    <cellStyle name="Обычный 22 3 3 2 3" xfId="36048"/>
    <cellStyle name="Обычный 22 3 3 2 4" xfId="36049"/>
    <cellStyle name="Обычный 22 3 3 2_МАРТ" xfId="36050"/>
    <cellStyle name="Обычный 22 3 3 3" xfId="36051"/>
    <cellStyle name="Обычный 22 3 3 3 2" xfId="36052"/>
    <cellStyle name="Обычный 22 3 3 3 3" xfId="36053"/>
    <cellStyle name="Обычный 22 3 3 3 4" xfId="36054"/>
    <cellStyle name="Обычный 22 3 3 3_МАРТ" xfId="36055"/>
    <cellStyle name="Обычный 22 3 3 4" xfId="36056"/>
    <cellStyle name="Обычный 22 3 3 5" xfId="36057"/>
    <cellStyle name="Обычный 22 3 3 6" xfId="36058"/>
    <cellStyle name="Обычный 22 3 3_МАРТ" xfId="36059"/>
    <cellStyle name="Обычный 22 3 4" xfId="36060"/>
    <cellStyle name="Обычный 22 3 4 2" xfId="36061"/>
    <cellStyle name="Обычный 22 3 4 3" xfId="36062"/>
    <cellStyle name="Обычный 22 3 4 4" xfId="36063"/>
    <cellStyle name="Обычный 22 3 4_МАРТ" xfId="36064"/>
    <cellStyle name="Обычный 22 3 5" xfId="36065"/>
    <cellStyle name="Обычный 22 3 5 2" xfId="36066"/>
    <cellStyle name="Обычный 22 3 5 3" xfId="36067"/>
    <cellStyle name="Обычный 22 3 5 4" xfId="36068"/>
    <cellStyle name="Обычный 22 3 5_МАРТ" xfId="36069"/>
    <cellStyle name="Обычный 22 3 6" xfId="36070"/>
    <cellStyle name="Обычный 22 3 7" xfId="36071"/>
    <cellStyle name="Обычный 22 3 8" xfId="36072"/>
    <cellStyle name="Обычный 22 3_МАРТ" xfId="36073"/>
    <cellStyle name="Обычный 22 4" xfId="36074"/>
    <cellStyle name="Обычный 22 4 2" xfId="36075"/>
    <cellStyle name="Обычный 22 4 2 2" xfId="36076"/>
    <cellStyle name="Обычный 22 4 2 2 2" xfId="36077"/>
    <cellStyle name="Обычный 22 4 2 2 3" xfId="36078"/>
    <cellStyle name="Обычный 22 4 2 2 4" xfId="36079"/>
    <cellStyle name="Обычный 22 4 2 2_МАРТ" xfId="36080"/>
    <cellStyle name="Обычный 22 4 2 3" xfId="36081"/>
    <cellStyle name="Обычный 22 4 2 3 2" xfId="36082"/>
    <cellStyle name="Обычный 22 4 2 3 3" xfId="36083"/>
    <cellStyle name="Обычный 22 4 2 3 4" xfId="36084"/>
    <cellStyle name="Обычный 22 4 2 3_МАРТ" xfId="36085"/>
    <cellStyle name="Обычный 22 4 2 4" xfId="36086"/>
    <cellStyle name="Обычный 22 4 2 5" xfId="36087"/>
    <cellStyle name="Обычный 22 4 2 6" xfId="36088"/>
    <cellStyle name="Обычный 22 4 2_МАРТ" xfId="36089"/>
    <cellStyle name="Обычный 22 4 3" xfId="36090"/>
    <cellStyle name="Обычный 22 4 3 2" xfId="36091"/>
    <cellStyle name="Обычный 22 4 3 3" xfId="36092"/>
    <cellStyle name="Обычный 22 4 3 4" xfId="36093"/>
    <cellStyle name="Обычный 22 4 3_МАРТ" xfId="36094"/>
    <cellStyle name="Обычный 22 4 4" xfId="36095"/>
    <cellStyle name="Обычный 22 4 4 2" xfId="36096"/>
    <cellStyle name="Обычный 22 4 4 3" xfId="36097"/>
    <cellStyle name="Обычный 22 4 4 4" xfId="36098"/>
    <cellStyle name="Обычный 22 4 4_МАРТ" xfId="36099"/>
    <cellStyle name="Обычный 22 4 5" xfId="36100"/>
    <cellStyle name="Обычный 22 4 6" xfId="36101"/>
    <cellStyle name="Обычный 22 4 7" xfId="36102"/>
    <cellStyle name="Обычный 22 4_МАРТ" xfId="36103"/>
    <cellStyle name="Обычный 22 5" xfId="36104"/>
    <cellStyle name="Обычный 22 5 2" xfId="36105"/>
    <cellStyle name="Обычный 22 5 2 2" xfId="36106"/>
    <cellStyle name="Обычный 22 5 2 3" xfId="36107"/>
    <cellStyle name="Обычный 22 5 2 4" xfId="36108"/>
    <cellStyle name="Обычный 22 5 2_МАРТ" xfId="36109"/>
    <cellStyle name="Обычный 22 5 3" xfId="36110"/>
    <cellStyle name="Обычный 22 5 3 2" xfId="36111"/>
    <cellStyle name="Обычный 22 5 3 3" xfId="36112"/>
    <cellStyle name="Обычный 22 5 3 4" xfId="36113"/>
    <cellStyle name="Обычный 22 5 3_МАРТ" xfId="36114"/>
    <cellStyle name="Обычный 22 5 4" xfId="36115"/>
    <cellStyle name="Обычный 22 5 5" xfId="36116"/>
    <cellStyle name="Обычный 22 5 6" xfId="36117"/>
    <cellStyle name="Обычный 22 5_МАРТ" xfId="36118"/>
    <cellStyle name="Обычный 22 6" xfId="36119"/>
    <cellStyle name="Обычный 22 6 2" xfId="36120"/>
    <cellStyle name="Обычный 22 6 3" xfId="36121"/>
    <cellStyle name="Обычный 22 6 4" xfId="36122"/>
    <cellStyle name="Обычный 22 6_МАРТ" xfId="36123"/>
    <cellStyle name="Обычный 22 7" xfId="36124"/>
    <cellStyle name="Обычный 22 7 2" xfId="36125"/>
    <cellStyle name="Обычный 22 7 3" xfId="36126"/>
    <cellStyle name="Обычный 22 7 4" xfId="36127"/>
    <cellStyle name="Обычный 22 7_МАРТ" xfId="36128"/>
    <cellStyle name="Обычный 22 8" xfId="36129"/>
    <cellStyle name="Обычный 22 8 2" xfId="36130"/>
    <cellStyle name="Обычный 22 9" xfId="36131"/>
    <cellStyle name="Обычный 22_МАРТ" xfId="36132"/>
    <cellStyle name="Обычный 23" xfId="36133"/>
    <cellStyle name="Обычный 23 10" xfId="36134"/>
    <cellStyle name="Обычный 23 11" xfId="36135"/>
    <cellStyle name="Обычный 23 2" xfId="36136"/>
    <cellStyle name="Обычный 23 2 10" xfId="36137"/>
    <cellStyle name="Обычный 23 2 2" xfId="36138"/>
    <cellStyle name="Обычный 23 2 2 2" xfId="36139"/>
    <cellStyle name="Обычный 23 2 2 2 2" xfId="36140"/>
    <cellStyle name="Обычный 23 2 2 2 2 2" xfId="36141"/>
    <cellStyle name="Обычный 23 2 2 2 2 2 2" xfId="36142"/>
    <cellStyle name="Обычный 23 2 2 2 2 2 3" xfId="36143"/>
    <cellStyle name="Обычный 23 2 2 2 2 2 4" xfId="36144"/>
    <cellStyle name="Обычный 23 2 2 2 2 2_МАРТ" xfId="36145"/>
    <cellStyle name="Обычный 23 2 2 2 2 3" xfId="36146"/>
    <cellStyle name="Обычный 23 2 2 2 2 3 2" xfId="36147"/>
    <cellStyle name="Обычный 23 2 2 2 2 3 3" xfId="36148"/>
    <cellStyle name="Обычный 23 2 2 2 2 3 4" xfId="36149"/>
    <cellStyle name="Обычный 23 2 2 2 2 3_МАРТ" xfId="36150"/>
    <cellStyle name="Обычный 23 2 2 2 2 4" xfId="36151"/>
    <cellStyle name="Обычный 23 2 2 2 2 5" xfId="36152"/>
    <cellStyle name="Обычный 23 2 2 2 2 6" xfId="36153"/>
    <cellStyle name="Обычный 23 2 2 2 2_МАРТ" xfId="36154"/>
    <cellStyle name="Обычный 23 2 2 2 3" xfId="36155"/>
    <cellStyle name="Обычный 23 2 2 2 3 2" xfId="36156"/>
    <cellStyle name="Обычный 23 2 2 2 3 3" xfId="36157"/>
    <cellStyle name="Обычный 23 2 2 2 3 4" xfId="36158"/>
    <cellStyle name="Обычный 23 2 2 2 3_МАРТ" xfId="36159"/>
    <cellStyle name="Обычный 23 2 2 2 4" xfId="36160"/>
    <cellStyle name="Обычный 23 2 2 2 4 2" xfId="36161"/>
    <cellStyle name="Обычный 23 2 2 2 4 3" xfId="36162"/>
    <cellStyle name="Обычный 23 2 2 2 4 4" xfId="36163"/>
    <cellStyle name="Обычный 23 2 2 2 4_МАРТ" xfId="36164"/>
    <cellStyle name="Обычный 23 2 2 2 5" xfId="36165"/>
    <cellStyle name="Обычный 23 2 2 2 6" xfId="36166"/>
    <cellStyle name="Обычный 23 2 2 2 7" xfId="36167"/>
    <cellStyle name="Обычный 23 2 2 2_МАРТ" xfId="36168"/>
    <cellStyle name="Обычный 23 2 2 3" xfId="36169"/>
    <cellStyle name="Обычный 23 2 2 3 2" xfId="36170"/>
    <cellStyle name="Обычный 23 2 2 3 2 2" xfId="36171"/>
    <cellStyle name="Обычный 23 2 2 3 2 3" xfId="36172"/>
    <cellStyle name="Обычный 23 2 2 3 2 4" xfId="36173"/>
    <cellStyle name="Обычный 23 2 2 3 2_МАРТ" xfId="36174"/>
    <cellStyle name="Обычный 23 2 2 3 3" xfId="36175"/>
    <cellStyle name="Обычный 23 2 2 3 3 2" xfId="36176"/>
    <cellStyle name="Обычный 23 2 2 3 3 3" xfId="36177"/>
    <cellStyle name="Обычный 23 2 2 3 3 4" xfId="36178"/>
    <cellStyle name="Обычный 23 2 2 3 3_МАРТ" xfId="36179"/>
    <cellStyle name="Обычный 23 2 2 3 4" xfId="36180"/>
    <cellStyle name="Обычный 23 2 2 3 5" xfId="36181"/>
    <cellStyle name="Обычный 23 2 2 3 6" xfId="36182"/>
    <cellStyle name="Обычный 23 2 2 3_МАРТ" xfId="36183"/>
    <cellStyle name="Обычный 23 2 2 4" xfId="36184"/>
    <cellStyle name="Обычный 23 2 2 4 2" xfId="36185"/>
    <cellStyle name="Обычный 23 2 2 4 3" xfId="36186"/>
    <cellStyle name="Обычный 23 2 2 4 4" xfId="36187"/>
    <cellStyle name="Обычный 23 2 2 4_МАРТ" xfId="36188"/>
    <cellStyle name="Обычный 23 2 2 5" xfId="36189"/>
    <cellStyle name="Обычный 23 2 2 5 2" xfId="36190"/>
    <cellStyle name="Обычный 23 2 2 5 3" xfId="36191"/>
    <cellStyle name="Обычный 23 2 2 5 4" xfId="36192"/>
    <cellStyle name="Обычный 23 2 2 5_МАРТ" xfId="36193"/>
    <cellStyle name="Обычный 23 2 2 6" xfId="36194"/>
    <cellStyle name="Обычный 23 2 2 7" xfId="36195"/>
    <cellStyle name="Обычный 23 2 2 8" xfId="36196"/>
    <cellStyle name="Обычный 23 2 2_МАРТ" xfId="36197"/>
    <cellStyle name="Обычный 23 2 3" xfId="36198"/>
    <cellStyle name="Обычный 23 2 3 2" xfId="36199"/>
    <cellStyle name="Обычный 23 2 3 2 2" xfId="36200"/>
    <cellStyle name="Обычный 23 2 3 2 2 2" xfId="36201"/>
    <cellStyle name="Обычный 23 2 3 2 2 3" xfId="36202"/>
    <cellStyle name="Обычный 23 2 3 2 2 4" xfId="36203"/>
    <cellStyle name="Обычный 23 2 3 2 2_МАРТ" xfId="36204"/>
    <cellStyle name="Обычный 23 2 3 2 3" xfId="36205"/>
    <cellStyle name="Обычный 23 2 3 2 3 2" xfId="36206"/>
    <cellStyle name="Обычный 23 2 3 2 3 3" xfId="36207"/>
    <cellStyle name="Обычный 23 2 3 2 3 4" xfId="36208"/>
    <cellStyle name="Обычный 23 2 3 2 3_МАРТ" xfId="36209"/>
    <cellStyle name="Обычный 23 2 3 2 4" xfId="36210"/>
    <cellStyle name="Обычный 23 2 3 2 5" xfId="36211"/>
    <cellStyle name="Обычный 23 2 3 2 6" xfId="36212"/>
    <cellStyle name="Обычный 23 2 3 2_МАРТ" xfId="36213"/>
    <cellStyle name="Обычный 23 2 3 3" xfId="36214"/>
    <cellStyle name="Обычный 23 2 3 3 2" xfId="36215"/>
    <cellStyle name="Обычный 23 2 3 3 3" xfId="36216"/>
    <cellStyle name="Обычный 23 2 3 3 4" xfId="36217"/>
    <cellStyle name="Обычный 23 2 3 3_МАРТ" xfId="36218"/>
    <cellStyle name="Обычный 23 2 3 4" xfId="36219"/>
    <cellStyle name="Обычный 23 2 3 4 2" xfId="36220"/>
    <cellStyle name="Обычный 23 2 3 4 3" xfId="36221"/>
    <cellStyle name="Обычный 23 2 3 4 4" xfId="36222"/>
    <cellStyle name="Обычный 23 2 3 4_МАРТ" xfId="36223"/>
    <cellStyle name="Обычный 23 2 3 5" xfId="36224"/>
    <cellStyle name="Обычный 23 2 3 6" xfId="36225"/>
    <cellStyle name="Обычный 23 2 3 7" xfId="36226"/>
    <cellStyle name="Обычный 23 2 3_МАРТ" xfId="36227"/>
    <cellStyle name="Обычный 23 2 4" xfId="36228"/>
    <cellStyle name="Обычный 23 2 4 2" xfId="36229"/>
    <cellStyle name="Обычный 23 2 4 2 2" xfId="36230"/>
    <cellStyle name="Обычный 23 2 4 2 3" xfId="36231"/>
    <cellStyle name="Обычный 23 2 4 2 4" xfId="36232"/>
    <cellStyle name="Обычный 23 2 4 2_МАРТ" xfId="36233"/>
    <cellStyle name="Обычный 23 2 4 3" xfId="36234"/>
    <cellStyle name="Обычный 23 2 4 3 2" xfId="36235"/>
    <cellStyle name="Обычный 23 2 4 3 3" xfId="36236"/>
    <cellStyle name="Обычный 23 2 4 3 4" xfId="36237"/>
    <cellStyle name="Обычный 23 2 4 3_МАРТ" xfId="36238"/>
    <cellStyle name="Обычный 23 2 4 4" xfId="36239"/>
    <cellStyle name="Обычный 23 2 4 5" xfId="36240"/>
    <cellStyle name="Обычный 23 2 4 6" xfId="36241"/>
    <cellStyle name="Обычный 23 2 4_МАРТ" xfId="36242"/>
    <cellStyle name="Обычный 23 2 5" xfId="36243"/>
    <cellStyle name="Обычный 23 2 5 2" xfId="36244"/>
    <cellStyle name="Обычный 23 2 5 3" xfId="36245"/>
    <cellStyle name="Обычный 23 2 5 4" xfId="36246"/>
    <cellStyle name="Обычный 23 2 5_МАРТ" xfId="36247"/>
    <cellStyle name="Обычный 23 2 6" xfId="36248"/>
    <cellStyle name="Обычный 23 2 6 2" xfId="36249"/>
    <cellStyle name="Обычный 23 2 6 3" xfId="36250"/>
    <cellStyle name="Обычный 23 2 6 4" xfId="36251"/>
    <cellStyle name="Обычный 23 2 6_МАРТ" xfId="36252"/>
    <cellStyle name="Обычный 23 2 7" xfId="36253"/>
    <cellStyle name="Обычный 23 2 7 2" xfId="36254"/>
    <cellStyle name="Обычный 23 2 8" xfId="36255"/>
    <cellStyle name="Обычный 23 2 9" xfId="36256"/>
    <cellStyle name="Обычный 23 2_МАРТ" xfId="36257"/>
    <cellStyle name="Обычный 23 3" xfId="36258"/>
    <cellStyle name="Обычный 23 3 2" xfId="36259"/>
    <cellStyle name="Обычный 23 3 2 2" xfId="36260"/>
    <cellStyle name="Обычный 23 3 2 2 2" xfId="36261"/>
    <cellStyle name="Обычный 23 3 2 2 2 2" xfId="36262"/>
    <cellStyle name="Обычный 23 3 2 2 2 3" xfId="36263"/>
    <cellStyle name="Обычный 23 3 2 2 2 4" xfId="36264"/>
    <cellStyle name="Обычный 23 3 2 2 2_МАРТ" xfId="36265"/>
    <cellStyle name="Обычный 23 3 2 2 3" xfId="36266"/>
    <cellStyle name="Обычный 23 3 2 2 3 2" xfId="36267"/>
    <cellStyle name="Обычный 23 3 2 2 3 3" xfId="36268"/>
    <cellStyle name="Обычный 23 3 2 2 3 4" xfId="36269"/>
    <cellStyle name="Обычный 23 3 2 2 3_МАРТ" xfId="36270"/>
    <cellStyle name="Обычный 23 3 2 2 4" xfId="36271"/>
    <cellStyle name="Обычный 23 3 2 2 5" xfId="36272"/>
    <cellStyle name="Обычный 23 3 2 2 6" xfId="36273"/>
    <cellStyle name="Обычный 23 3 2 2_МАРТ" xfId="36274"/>
    <cellStyle name="Обычный 23 3 2 3" xfId="36275"/>
    <cellStyle name="Обычный 23 3 2 3 2" xfId="36276"/>
    <cellStyle name="Обычный 23 3 2 3 3" xfId="36277"/>
    <cellStyle name="Обычный 23 3 2 3 4" xfId="36278"/>
    <cellStyle name="Обычный 23 3 2 3_МАРТ" xfId="36279"/>
    <cellStyle name="Обычный 23 3 2 4" xfId="36280"/>
    <cellStyle name="Обычный 23 3 2 4 2" xfId="36281"/>
    <cellStyle name="Обычный 23 3 2 4 3" xfId="36282"/>
    <cellStyle name="Обычный 23 3 2 4 4" xfId="36283"/>
    <cellStyle name="Обычный 23 3 2 4_МАРТ" xfId="36284"/>
    <cellStyle name="Обычный 23 3 2 5" xfId="36285"/>
    <cellStyle name="Обычный 23 3 2 6" xfId="36286"/>
    <cellStyle name="Обычный 23 3 2 7" xfId="36287"/>
    <cellStyle name="Обычный 23 3 2_МАРТ" xfId="36288"/>
    <cellStyle name="Обычный 23 3 3" xfId="36289"/>
    <cellStyle name="Обычный 23 3 3 2" xfId="36290"/>
    <cellStyle name="Обычный 23 3 3 2 2" xfId="36291"/>
    <cellStyle name="Обычный 23 3 3 2 3" xfId="36292"/>
    <cellStyle name="Обычный 23 3 3 2 4" xfId="36293"/>
    <cellStyle name="Обычный 23 3 3 2_МАРТ" xfId="36294"/>
    <cellStyle name="Обычный 23 3 3 3" xfId="36295"/>
    <cellStyle name="Обычный 23 3 3 3 2" xfId="36296"/>
    <cellStyle name="Обычный 23 3 3 3 3" xfId="36297"/>
    <cellStyle name="Обычный 23 3 3 3 4" xfId="36298"/>
    <cellStyle name="Обычный 23 3 3 3_МАРТ" xfId="36299"/>
    <cellStyle name="Обычный 23 3 3 4" xfId="36300"/>
    <cellStyle name="Обычный 23 3 3 5" xfId="36301"/>
    <cellStyle name="Обычный 23 3 3 6" xfId="36302"/>
    <cellStyle name="Обычный 23 3 3_МАРТ" xfId="36303"/>
    <cellStyle name="Обычный 23 3 4" xfId="36304"/>
    <cellStyle name="Обычный 23 3 4 2" xfId="36305"/>
    <cellStyle name="Обычный 23 3 4 3" xfId="36306"/>
    <cellStyle name="Обычный 23 3 4 4" xfId="36307"/>
    <cellStyle name="Обычный 23 3 4_МАРТ" xfId="36308"/>
    <cellStyle name="Обычный 23 3 5" xfId="36309"/>
    <cellStyle name="Обычный 23 3 5 2" xfId="36310"/>
    <cellStyle name="Обычный 23 3 5 3" xfId="36311"/>
    <cellStyle name="Обычный 23 3 5 4" xfId="36312"/>
    <cellStyle name="Обычный 23 3 5_МАРТ" xfId="36313"/>
    <cellStyle name="Обычный 23 3 6" xfId="36314"/>
    <cellStyle name="Обычный 23 3 7" xfId="36315"/>
    <cellStyle name="Обычный 23 3 8" xfId="36316"/>
    <cellStyle name="Обычный 23 3_МАРТ" xfId="36317"/>
    <cellStyle name="Обычный 23 4" xfId="36318"/>
    <cellStyle name="Обычный 23 4 2" xfId="36319"/>
    <cellStyle name="Обычный 23 4 2 2" xfId="36320"/>
    <cellStyle name="Обычный 23 4 2 2 2" xfId="36321"/>
    <cellStyle name="Обычный 23 4 2 2 2 2" xfId="36322"/>
    <cellStyle name="Обычный 23 4 2 2 3" xfId="36323"/>
    <cellStyle name="Обычный 23 4 2 2 4" xfId="36324"/>
    <cellStyle name="Обычный 23 4 2 2 5" xfId="36325"/>
    <cellStyle name="Обычный 23 4 2 2_МАРТ" xfId="36326"/>
    <cellStyle name="Обычный 23 4 2 3" xfId="36327"/>
    <cellStyle name="Обычный 23 4 2 3 2" xfId="36328"/>
    <cellStyle name="Обычный 23 4 2 3 3" xfId="36329"/>
    <cellStyle name="Обычный 23 4 2 3 4" xfId="36330"/>
    <cellStyle name="Обычный 23 4 2 3_МАРТ" xfId="36331"/>
    <cellStyle name="Обычный 23 4 2 4" xfId="36332"/>
    <cellStyle name="Обычный 23 4 2 5" xfId="36333"/>
    <cellStyle name="Обычный 23 4 2 6" xfId="36334"/>
    <cellStyle name="Обычный 23 4 2_МАРТ" xfId="36335"/>
    <cellStyle name="Обычный 23 4 3" xfId="36336"/>
    <cellStyle name="Обычный 23 4 3 2" xfId="36337"/>
    <cellStyle name="Обычный 23 4 3 2 2" xfId="36338"/>
    <cellStyle name="Обычный 23 4 3 3" xfId="36339"/>
    <cellStyle name="Обычный 23 4 3 4" xfId="36340"/>
    <cellStyle name="Обычный 23 4 3 5" xfId="36341"/>
    <cellStyle name="Обычный 23 4 3_МАРТ" xfId="36342"/>
    <cellStyle name="Обычный 23 4 4" xfId="36343"/>
    <cellStyle name="Обычный 23 4 4 2" xfId="36344"/>
    <cellStyle name="Обычный 23 4 4 3" xfId="36345"/>
    <cellStyle name="Обычный 23 4 4 4" xfId="36346"/>
    <cellStyle name="Обычный 23 4 4_МАРТ" xfId="36347"/>
    <cellStyle name="Обычный 23 4 5" xfId="36348"/>
    <cellStyle name="Обычный 23 4 6" xfId="36349"/>
    <cellStyle name="Обычный 23 4 7" xfId="36350"/>
    <cellStyle name="Обычный 23 4_МАРТ" xfId="36351"/>
    <cellStyle name="Обычный 23 5" xfId="36352"/>
    <cellStyle name="Обычный 23 5 2" xfId="36353"/>
    <cellStyle name="Обычный 23 5 2 2" xfId="36354"/>
    <cellStyle name="Обычный 23 5 2 2 2" xfId="36355"/>
    <cellStyle name="Обычный 23 5 2 3" xfId="36356"/>
    <cellStyle name="Обычный 23 5 2 4" xfId="36357"/>
    <cellStyle name="Обычный 23 5 2 5" xfId="36358"/>
    <cellStyle name="Обычный 23 5 2_МАРТ" xfId="36359"/>
    <cellStyle name="Обычный 23 5 3" xfId="36360"/>
    <cellStyle name="Обычный 23 5 3 2" xfId="36361"/>
    <cellStyle name="Обычный 23 5 3 3" xfId="36362"/>
    <cellStyle name="Обычный 23 5 3 4" xfId="36363"/>
    <cellStyle name="Обычный 23 5 3_МАРТ" xfId="36364"/>
    <cellStyle name="Обычный 23 5 4" xfId="36365"/>
    <cellStyle name="Обычный 23 5 5" xfId="36366"/>
    <cellStyle name="Обычный 23 5 6" xfId="36367"/>
    <cellStyle name="Обычный 23 5_МАРТ" xfId="36368"/>
    <cellStyle name="Обычный 23 6" xfId="36369"/>
    <cellStyle name="Обычный 23 6 2" xfId="36370"/>
    <cellStyle name="Обычный 23 6 2 2" xfId="36371"/>
    <cellStyle name="Обычный 23 6 3" xfId="36372"/>
    <cellStyle name="Обычный 23 6 4" xfId="36373"/>
    <cellStyle name="Обычный 23 6 5" xfId="36374"/>
    <cellStyle name="Обычный 23 6_МАРТ" xfId="36375"/>
    <cellStyle name="Обычный 23 7" xfId="36376"/>
    <cellStyle name="Обычный 23 7 2" xfId="36377"/>
    <cellStyle name="Обычный 23 7 3" xfId="36378"/>
    <cellStyle name="Обычный 23 7 4" xfId="36379"/>
    <cellStyle name="Обычный 23 7_МАРТ" xfId="36380"/>
    <cellStyle name="Обычный 23 8" xfId="36381"/>
    <cellStyle name="Обычный 23 8 2" xfId="36382"/>
    <cellStyle name="Обычный 23 9" xfId="36383"/>
    <cellStyle name="Обычный 23_МАРТ" xfId="36384"/>
    <cellStyle name="Обычный 24" xfId="36385"/>
    <cellStyle name="Обычный 24 2" xfId="36386"/>
    <cellStyle name="Обычный 25" xfId="36387"/>
    <cellStyle name="Обычный 25 10" xfId="36388"/>
    <cellStyle name="Обычный 25 11" xfId="36389"/>
    <cellStyle name="Обычный 25 2" xfId="36390"/>
    <cellStyle name="Обычный 25 2 10" xfId="36391"/>
    <cellStyle name="Обычный 25 2 2" xfId="36392"/>
    <cellStyle name="Обычный 25 2 2 2" xfId="36393"/>
    <cellStyle name="Обычный 25 2 2 2 2" xfId="36394"/>
    <cellStyle name="Обычный 25 2 2 2 2 2" xfId="36395"/>
    <cellStyle name="Обычный 25 2 2 2 2 2 2" xfId="36396"/>
    <cellStyle name="Обычный 25 2 2 2 2 2 3" xfId="36397"/>
    <cellStyle name="Обычный 25 2 2 2 2 2 4" xfId="36398"/>
    <cellStyle name="Обычный 25 2 2 2 2 2_МАРТ" xfId="36399"/>
    <cellStyle name="Обычный 25 2 2 2 2 3" xfId="36400"/>
    <cellStyle name="Обычный 25 2 2 2 2 3 2" xfId="36401"/>
    <cellStyle name="Обычный 25 2 2 2 2 3 3" xfId="36402"/>
    <cellStyle name="Обычный 25 2 2 2 2 3 4" xfId="36403"/>
    <cellStyle name="Обычный 25 2 2 2 2 3_МАРТ" xfId="36404"/>
    <cellStyle name="Обычный 25 2 2 2 2 4" xfId="36405"/>
    <cellStyle name="Обычный 25 2 2 2 2 5" xfId="36406"/>
    <cellStyle name="Обычный 25 2 2 2 2 6" xfId="36407"/>
    <cellStyle name="Обычный 25 2 2 2 2_МАРТ" xfId="36408"/>
    <cellStyle name="Обычный 25 2 2 2 3" xfId="36409"/>
    <cellStyle name="Обычный 25 2 2 2 3 2" xfId="36410"/>
    <cellStyle name="Обычный 25 2 2 2 3 3" xfId="36411"/>
    <cellStyle name="Обычный 25 2 2 2 3 4" xfId="36412"/>
    <cellStyle name="Обычный 25 2 2 2 3_МАРТ" xfId="36413"/>
    <cellStyle name="Обычный 25 2 2 2 4" xfId="36414"/>
    <cellStyle name="Обычный 25 2 2 2 4 2" xfId="36415"/>
    <cellStyle name="Обычный 25 2 2 2 4 3" xfId="36416"/>
    <cellStyle name="Обычный 25 2 2 2 4 4" xfId="36417"/>
    <cellStyle name="Обычный 25 2 2 2 4_МАРТ" xfId="36418"/>
    <cellStyle name="Обычный 25 2 2 2 5" xfId="36419"/>
    <cellStyle name="Обычный 25 2 2 2 6" xfId="36420"/>
    <cellStyle name="Обычный 25 2 2 2 7" xfId="36421"/>
    <cellStyle name="Обычный 25 2 2 2_МАРТ" xfId="36422"/>
    <cellStyle name="Обычный 25 2 2 3" xfId="36423"/>
    <cellStyle name="Обычный 25 2 2 3 2" xfId="36424"/>
    <cellStyle name="Обычный 25 2 2 3 2 2" xfId="36425"/>
    <cellStyle name="Обычный 25 2 2 3 2 3" xfId="36426"/>
    <cellStyle name="Обычный 25 2 2 3 2 4" xfId="36427"/>
    <cellStyle name="Обычный 25 2 2 3 2_МАРТ" xfId="36428"/>
    <cellStyle name="Обычный 25 2 2 3 3" xfId="36429"/>
    <cellStyle name="Обычный 25 2 2 3 3 2" xfId="36430"/>
    <cellStyle name="Обычный 25 2 2 3 3 3" xfId="36431"/>
    <cellStyle name="Обычный 25 2 2 3 3 4" xfId="36432"/>
    <cellStyle name="Обычный 25 2 2 3 3_МАРТ" xfId="36433"/>
    <cellStyle name="Обычный 25 2 2 3 4" xfId="36434"/>
    <cellStyle name="Обычный 25 2 2 3 5" xfId="36435"/>
    <cellStyle name="Обычный 25 2 2 3 6" xfId="36436"/>
    <cellStyle name="Обычный 25 2 2 3_МАРТ" xfId="36437"/>
    <cellStyle name="Обычный 25 2 2 4" xfId="36438"/>
    <cellStyle name="Обычный 25 2 2 4 2" xfId="36439"/>
    <cellStyle name="Обычный 25 2 2 4 3" xfId="36440"/>
    <cellStyle name="Обычный 25 2 2 4 4" xfId="36441"/>
    <cellStyle name="Обычный 25 2 2 4_МАРТ" xfId="36442"/>
    <cellStyle name="Обычный 25 2 2 5" xfId="36443"/>
    <cellStyle name="Обычный 25 2 2 5 2" xfId="36444"/>
    <cellStyle name="Обычный 25 2 2 5 3" xfId="36445"/>
    <cellStyle name="Обычный 25 2 2 5 4" xfId="36446"/>
    <cellStyle name="Обычный 25 2 2 5_МАРТ" xfId="36447"/>
    <cellStyle name="Обычный 25 2 2 6" xfId="36448"/>
    <cellStyle name="Обычный 25 2 2 7" xfId="36449"/>
    <cellStyle name="Обычный 25 2 2 8" xfId="36450"/>
    <cellStyle name="Обычный 25 2 2_МАРТ" xfId="36451"/>
    <cellStyle name="Обычный 25 2 3" xfId="36452"/>
    <cellStyle name="Обычный 25 2 3 2" xfId="36453"/>
    <cellStyle name="Обычный 25 2 3 2 2" xfId="36454"/>
    <cellStyle name="Обычный 25 2 3 2 2 2" xfId="36455"/>
    <cellStyle name="Обычный 25 2 3 2 2 3" xfId="36456"/>
    <cellStyle name="Обычный 25 2 3 2 2 4" xfId="36457"/>
    <cellStyle name="Обычный 25 2 3 2 2_МАРТ" xfId="36458"/>
    <cellStyle name="Обычный 25 2 3 2 3" xfId="36459"/>
    <cellStyle name="Обычный 25 2 3 2 3 2" xfId="36460"/>
    <cellStyle name="Обычный 25 2 3 2 3 3" xfId="36461"/>
    <cellStyle name="Обычный 25 2 3 2 3 4" xfId="36462"/>
    <cellStyle name="Обычный 25 2 3 2 3_МАРТ" xfId="36463"/>
    <cellStyle name="Обычный 25 2 3 2 4" xfId="36464"/>
    <cellStyle name="Обычный 25 2 3 2 5" xfId="36465"/>
    <cellStyle name="Обычный 25 2 3 2 6" xfId="36466"/>
    <cellStyle name="Обычный 25 2 3 2_МАРТ" xfId="36467"/>
    <cellStyle name="Обычный 25 2 3 3" xfId="36468"/>
    <cellStyle name="Обычный 25 2 3 3 2" xfId="36469"/>
    <cellStyle name="Обычный 25 2 3 3 3" xfId="36470"/>
    <cellStyle name="Обычный 25 2 3 3 4" xfId="36471"/>
    <cellStyle name="Обычный 25 2 3 3_МАРТ" xfId="36472"/>
    <cellStyle name="Обычный 25 2 3 4" xfId="36473"/>
    <cellStyle name="Обычный 25 2 3 4 2" xfId="36474"/>
    <cellStyle name="Обычный 25 2 3 4 3" xfId="36475"/>
    <cellStyle name="Обычный 25 2 3 4 4" xfId="36476"/>
    <cellStyle name="Обычный 25 2 3 4_МАРТ" xfId="36477"/>
    <cellStyle name="Обычный 25 2 3 5" xfId="36478"/>
    <cellStyle name="Обычный 25 2 3 6" xfId="36479"/>
    <cellStyle name="Обычный 25 2 3 7" xfId="36480"/>
    <cellStyle name="Обычный 25 2 3_МАРТ" xfId="36481"/>
    <cellStyle name="Обычный 25 2 4" xfId="36482"/>
    <cellStyle name="Обычный 25 2 4 2" xfId="36483"/>
    <cellStyle name="Обычный 25 2 4 2 2" xfId="36484"/>
    <cellStyle name="Обычный 25 2 4 2 3" xfId="36485"/>
    <cellStyle name="Обычный 25 2 4 2 4" xfId="36486"/>
    <cellStyle name="Обычный 25 2 4 2_МАРТ" xfId="36487"/>
    <cellStyle name="Обычный 25 2 4 3" xfId="36488"/>
    <cellStyle name="Обычный 25 2 4 3 2" xfId="36489"/>
    <cellStyle name="Обычный 25 2 4 3 3" xfId="36490"/>
    <cellStyle name="Обычный 25 2 4 3 4" xfId="36491"/>
    <cellStyle name="Обычный 25 2 4 3_МАРТ" xfId="36492"/>
    <cellStyle name="Обычный 25 2 4 4" xfId="36493"/>
    <cellStyle name="Обычный 25 2 4 5" xfId="36494"/>
    <cellStyle name="Обычный 25 2 4 6" xfId="36495"/>
    <cellStyle name="Обычный 25 2 4_МАРТ" xfId="36496"/>
    <cellStyle name="Обычный 25 2 5" xfId="36497"/>
    <cellStyle name="Обычный 25 2 5 2" xfId="36498"/>
    <cellStyle name="Обычный 25 2 5 3" xfId="36499"/>
    <cellStyle name="Обычный 25 2 5 4" xfId="36500"/>
    <cellStyle name="Обычный 25 2 5_МАРТ" xfId="36501"/>
    <cellStyle name="Обычный 25 2 6" xfId="36502"/>
    <cellStyle name="Обычный 25 2 6 2" xfId="36503"/>
    <cellStyle name="Обычный 25 2 6 3" xfId="36504"/>
    <cellStyle name="Обычный 25 2 6 4" xfId="36505"/>
    <cellStyle name="Обычный 25 2 6_МАРТ" xfId="36506"/>
    <cellStyle name="Обычный 25 2 7" xfId="36507"/>
    <cellStyle name="Обычный 25 2 7 2" xfId="36508"/>
    <cellStyle name="Обычный 25 2 8" xfId="36509"/>
    <cellStyle name="Обычный 25 2 9" xfId="36510"/>
    <cellStyle name="Обычный 25 2_МАРТ" xfId="36511"/>
    <cellStyle name="Обычный 25 3" xfId="36512"/>
    <cellStyle name="Обычный 25 3 2" xfId="36513"/>
    <cellStyle name="Обычный 25 3 2 2" xfId="36514"/>
    <cellStyle name="Обычный 25 3 2 2 2" xfId="36515"/>
    <cellStyle name="Обычный 25 3 2 2 2 2" xfId="36516"/>
    <cellStyle name="Обычный 25 3 2 2 2 3" xfId="36517"/>
    <cellStyle name="Обычный 25 3 2 2 2 4" xfId="36518"/>
    <cellStyle name="Обычный 25 3 2 2 2_МАРТ" xfId="36519"/>
    <cellStyle name="Обычный 25 3 2 2 3" xfId="36520"/>
    <cellStyle name="Обычный 25 3 2 2 3 2" xfId="36521"/>
    <cellStyle name="Обычный 25 3 2 2 3 3" xfId="36522"/>
    <cellStyle name="Обычный 25 3 2 2 3 4" xfId="36523"/>
    <cellStyle name="Обычный 25 3 2 2 3_МАРТ" xfId="36524"/>
    <cellStyle name="Обычный 25 3 2 2 4" xfId="36525"/>
    <cellStyle name="Обычный 25 3 2 2 5" xfId="36526"/>
    <cellStyle name="Обычный 25 3 2 2 6" xfId="36527"/>
    <cellStyle name="Обычный 25 3 2 2_МАРТ" xfId="36528"/>
    <cellStyle name="Обычный 25 3 2 3" xfId="36529"/>
    <cellStyle name="Обычный 25 3 2 3 2" xfId="36530"/>
    <cellStyle name="Обычный 25 3 2 3 3" xfId="36531"/>
    <cellStyle name="Обычный 25 3 2 3 4" xfId="36532"/>
    <cellStyle name="Обычный 25 3 2 3_МАРТ" xfId="36533"/>
    <cellStyle name="Обычный 25 3 2 4" xfId="36534"/>
    <cellStyle name="Обычный 25 3 2 4 2" xfId="36535"/>
    <cellStyle name="Обычный 25 3 2 4 3" xfId="36536"/>
    <cellStyle name="Обычный 25 3 2 4 4" xfId="36537"/>
    <cellStyle name="Обычный 25 3 2 4_МАРТ" xfId="36538"/>
    <cellStyle name="Обычный 25 3 2 5" xfId="36539"/>
    <cellStyle name="Обычный 25 3 2 6" xfId="36540"/>
    <cellStyle name="Обычный 25 3 2 7" xfId="36541"/>
    <cellStyle name="Обычный 25 3 2_МАРТ" xfId="36542"/>
    <cellStyle name="Обычный 25 3 3" xfId="36543"/>
    <cellStyle name="Обычный 25 3 3 2" xfId="36544"/>
    <cellStyle name="Обычный 25 3 3 2 2" xfId="36545"/>
    <cellStyle name="Обычный 25 3 3 2 3" xfId="36546"/>
    <cellStyle name="Обычный 25 3 3 2 4" xfId="36547"/>
    <cellStyle name="Обычный 25 3 3 2_МАРТ" xfId="36548"/>
    <cellStyle name="Обычный 25 3 3 3" xfId="36549"/>
    <cellStyle name="Обычный 25 3 3 3 2" xfId="36550"/>
    <cellStyle name="Обычный 25 3 3 3 3" xfId="36551"/>
    <cellStyle name="Обычный 25 3 3 3 4" xfId="36552"/>
    <cellStyle name="Обычный 25 3 3 3_МАРТ" xfId="36553"/>
    <cellStyle name="Обычный 25 3 3 4" xfId="36554"/>
    <cellStyle name="Обычный 25 3 3 5" xfId="36555"/>
    <cellStyle name="Обычный 25 3 3 6" xfId="36556"/>
    <cellStyle name="Обычный 25 3 3_МАРТ" xfId="36557"/>
    <cellStyle name="Обычный 25 3 4" xfId="36558"/>
    <cellStyle name="Обычный 25 3 4 2" xfId="36559"/>
    <cellStyle name="Обычный 25 3 4 3" xfId="36560"/>
    <cellStyle name="Обычный 25 3 4 4" xfId="36561"/>
    <cellStyle name="Обычный 25 3 4_МАРТ" xfId="36562"/>
    <cellStyle name="Обычный 25 3 5" xfId="36563"/>
    <cellStyle name="Обычный 25 3 5 2" xfId="36564"/>
    <cellStyle name="Обычный 25 3 5 3" xfId="36565"/>
    <cellStyle name="Обычный 25 3 5 4" xfId="36566"/>
    <cellStyle name="Обычный 25 3 5_МАРТ" xfId="36567"/>
    <cellStyle name="Обычный 25 3 6" xfId="36568"/>
    <cellStyle name="Обычный 25 3 7" xfId="36569"/>
    <cellStyle name="Обычный 25 3 8" xfId="36570"/>
    <cellStyle name="Обычный 25 3_МАРТ" xfId="36571"/>
    <cellStyle name="Обычный 25 4" xfId="36572"/>
    <cellStyle name="Обычный 25 4 2" xfId="36573"/>
    <cellStyle name="Обычный 25 4 2 2" xfId="36574"/>
    <cellStyle name="Обычный 25 4 2 2 2" xfId="36575"/>
    <cellStyle name="Обычный 25 4 2 2 3" xfId="36576"/>
    <cellStyle name="Обычный 25 4 2 2 4" xfId="36577"/>
    <cellStyle name="Обычный 25 4 2 2_МАРТ" xfId="36578"/>
    <cellStyle name="Обычный 25 4 2 3" xfId="36579"/>
    <cellStyle name="Обычный 25 4 2 3 2" xfId="36580"/>
    <cellStyle name="Обычный 25 4 2 3 3" xfId="36581"/>
    <cellStyle name="Обычный 25 4 2 3 4" xfId="36582"/>
    <cellStyle name="Обычный 25 4 2 3_МАРТ" xfId="36583"/>
    <cellStyle name="Обычный 25 4 2 4" xfId="36584"/>
    <cellStyle name="Обычный 25 4 2 5" xfId="36585"/>
    <cellStyle name="Обычный 25 4 2 6" xfId="36586"/>
    <cellStyle name="Обычный 25 4 2_МАРТ" xfId="36587"/>
    <cellStyle name="Обычный 25 4 3" xfId="36588"/>
    <cellStyle name="Обычный 25 4 3 2" xfId="36589"/>
    <cellStyle name="Обычный 25 4 3 3" xfId="36590"/>
    <cellStyle name="Обычный 25 4 3 4" xfId="36591"/>
    <cellStyle name="Обычный 25 4 3_МАРТ" xfId="36592"/>
    <cellStyle name="Обычный 25 4 4" xfId="36593"/>
    <cellStyle name="Обычный 25 4 4 2" xfId="36594"/>
    <cellStyle name="Обычный 25 4 4 3" xfId="36595"/>
    <cellStyle name="Обычный 25 4 4 4" xfId="36596"/>
    <cellStyle name="Обычный 25 4 4_МАРТ" xfId="36597"/>
    <cellStyle name="Обычный 25 4 5" xfId="36598"/>
    <cellStyle name="Обычный 25 4 6" xfId="36599"/>
    <cellStyle name="Обычный 25 4 7" xfId="36600"/>
    <cellStyle name="Обычный 25 4_МАРТ" xfId="36601"/>
    <cellStyle name="Обычный 25 5" xfId="36602"/>
    <cellStyle name="Обычный 25 5 2" xfId="36603"/>
    <cellStyle name="Обычный 25 5 2 2" xfId="36604"/>
    <cellStyle name="Обычный 25 5 2 3" xfId="36605"/>
    <cellStyle name="Обычный 25 5 2 4" xfId="36606"/>
    <cellStyle name="Обычный 25 5 2_МАРТ" xfId="36607"/>
    <cellStyle name="Обычный 25 5 3" xfId="36608"/>
    <cellStyle name="Обычный 25 5 3 2" xfId="36609"/>
    <cellStyle name="Обычный 25 5 3 3" xfId="36610"/>
    <cellStyle name="Обычный 25 5 3 4" xfId="36611"/>
    <cellStyle name="Обычный 25 5 3_МАРТ" xfId="36612"/>
    <cellStyle name="Обычный 25 5 4" xfId="36613"/>
    <cellStyle name="Обычный 25 5 5" xfId="36614"/>
    <cellStyle name="Обычный 25 5 6" xfId="36615"/>
    <cellStyle name="Обычный 25 5_МАРТ" xfId="36616"/>
    <cellStyle name="Обычный 25 6" xfId="36617"/>
    <cellStyle name="Обычный 25 6 2" xfId="36618"/>
    <cellStyle name="Обычный 25 6 3" xfId="36619"/>
    <cellStyle name="Обычный 25 6 4" xfId="36620"/>
    <cellStyle name="Обычный 25 6_МАРТ" xfId="36621"/>
    <cellStyle name="Обычный 25 7" xfId="36622"/>
    <cellStyle name="Обычный 25 7 2" xfId="36623"/>
    <cellStyle name="Обычный 25 7 3" xfId="36624"/>
    <cellStyle name="Обычный 25 7 4" xfId="36625"/>
    <cellStyle name="Обычный 25 7_МАРТ" xfId="36626"/>
    <cellStyle name="Обычный 25 8" xfId="36627"/>
    <cellStyle name="Обычный 25 8 2" xfId="36628"/>
    <cellStyle name="Обычный 25 9" xfId="36629"/>
    <cellStyle name="Обычный 25_МАРТ" xfId="36630"/>
    <cellStyle name="Обычный 26" xfId="36631"/>
    <cellStyle name="Обычный 26 10" xfId="36632"/>
    <cellStyle name="Обычный 26 11" xfId="36633"/>
    <cellStyle name="Обычный 26 2" xfId="36634"/>
    <cellStyle name="Обычный 26 2 10" xfId="36635"/>
    <cellStyle name="Обычный 26 2 2" xfId="36636"/>
    <cellStyle name="Обычный 26 2 2 2" xfId="36637"/>
    <cellStyle name="Обычный 26 2 2 2 2" xfId="36638"/>
    <cellStyle name="Обычный 26 2 2 2 2 2" xfId="36639"/>
    <cellStyle name="Обычный 26 2 2 2 2 2 2" xfId="36640"/>
    <cellStyle name="Обычный 26 2 2 2 2 2 3" xfId="36641"/>
    <cellStyle name="Обычный 26 2 2 2 2 2 4" xfId="36642"/>
    <cellStyle name="Обычный 26 2 2 2 2 2_МАРТ" xfId="36643"/>
    <cellStyle name="Обычный 26 2 2 2 2 3" xfId="36644"/>
    <cellStyle name="Обычный 26 2 2 2 2 3 2" xfId="36645"/>
    <cellStyle name="Обычный 26 2 2 2 2 3 3" xfId="36646"/>
    <cellStyle name="Обычный 26 2 2 2 2 3 4" xfId="36647"/>
    <cellStyle name="Обычный 26 2 2 2 2 3_МАРТ" xfId="36648"/>
    <cellStyle name="Обычный 26 2 2 2 2 4" xfId="36649"/>
    <cellStyle name="Обычный 26 2 2 2 2 5" xfId="36650"/>
    <cellStyle name="Обычный 26 2 2 2 2 6" xfId="36651"/>
    <cellStyle name="Обычный 26 2 2 2 2_МАРТ" xfId="36652"/>
    <cellStyle name="Обычный 26 2 2 2 3" xfId="36653"/>
    <cellStyle name="Обычный 26 2 2 2 3 2" xfId="36654"/>
    <cellStyle name="Обычный 26 2 2 2 3 3" xfId="36655"/>
    <cellStyle name="Обычный 26 2 2 2 3 4" xfId="36656"/>
    <cellStyle name="Обычный 26 2 2 2 3_МАРТ" xfId="36657"/>
    <cellStyle name="Обычный 26 2 2 2 4" xfId="36658"/>
    <cellStyle name="Обычный 26 2 2 2 4 2" xfId="36659"/>
    <cellStyle name="Обычный 26 2 2 2 4 3" xfId="36660"/>
    <cellStyle name="Обычный 26 2 2 2 4 4" xfId="36661"/>
    <cellStyle name="Обычный 26 2 2 2 4_МАРТ" xfId="36662"/>
    <cellStyle name="Обычный 26 2 2 2 5" xfId="36663"/>
    <cellStyle name="Обычный 26 2 2 2 6" xfId="36664"/>
    <cellStyle name="Обычный 26 2 2 2 7" xfId="36665"/>
    <cellStyle name="Обычный 26 2 2 2_МАРТ" xfId="36666"/>
    <cellStyle name="Обычный 26 2 2 3" xfId="36667"/>
    <cellStyle name="Обычный 26 2 2 3 2" xfId="36668"/>
    <cellStyle name="Обычный 26 2 2 3 2 2" xfId="36669"/>
    <cellStyle name="Обычный 26 2 2 3 2 3" xfId="36670"/>
    <cellStyle name="Обычный 26 2 2 3 2 4" xfId="36671"/>
    <cellStyle name="Обычный 26 2 2 3 2_МАРТ" xfId="36672"/>
    <cellStyle name="Обычный 26 2 2 3 3" xfId="36673"/>
    <cellStyle name="Обычный 26 2 2 3 3 2" xfId="36674"/>
    <cellStyle name="Обычный 26 2 2 3 3 3" xfId="36675"/>
    <cellStyle name="Обычный 26 2 2 3 3 4" xfId="36676"/>
    <cellStyle name="Обычный 26 2 2 3 3_МАРТ" xfId="36677"/>
    <cellStyle name="Обычный 26 2 2 3 4" xfId="36678"/>
    <cellStyle name="Обычный 26 2 2 3 5" xfId="36679"/>
    <cellStyle name="Обычный 26 2 2 3 6" xfId="36680"/>
    <cellStyle name="Обычный 26 2 2 3_МАРТ" xfId="36681"/>
    <cellStyle name="Обычный 26 2 2 4" xfId="36682"/>
    <cellStyle name="Обычный 26 2 2 4 2" xfId="36683"/>
    <cellStyle name="Обычный 26 2 2 4 3" xfId="36684"/>
    <cellStyle name="Обычный 26 2 2 4 4" xfId="36685"/>
    <cellStyle name="Обычный 26 2 2 4_МАРТ" xfId="36686"/>
    <cellStyle name="Обычный 26 2 2 5" xfId="36687"/>
    <cellStyle name="Обычный 26 2 2 5 2" xfId="36688"/>
    <cellStyle name="Обычный 26 2 2 5 3" xfId="36689"/>
    <cellStyle name="Обычный 26 2 2 5 4" xfId="36690"/>
    <cellStyle name="Обычный 26 2 2 5_МАРТ" xfId="36691"/>
    <cellStyle name="Обычный 26 2 2 6" xfId="36692"/>
    <cellStyle name="Обычный 26 2 2 7" xfId="36693"/>
    <cellStyle name="Обычный 26 2 2 8" xfId="36694"/>
    <cellStyle name="Обычный 26 2 2_МАРТ" xfId="36695"/>
    <cellStyle name="Обычный 26 2 3" xfId="36696"/>
    <cellStyle name="Обычный 26 2 3 2" xfId="36697"/>
    <cellStyle name="Обычный 26 2 3 2 2" xfId="36698"/>
    <cellStyle name="Обычный 26 2 3 2 2 2" xfId="36699"/>
    <cellStyle name="Обычный 26 2 3 2 2 3" xfId="36700"/>
    <cellStyle name="Обычный 26 2 3 2 2 4" xfId="36701"/>
    <cellStyle name="Обычный 26 2 3 2 2_МАРТ" xfId="36702"/>
    <cellStyle name="Обычный 26 2 3 2 3" xfId="36703"/>
    <cellStyle name="Обычный 26 2 3 2 3 2" xfId="36704"/>
    <cellStyle name="Обычный 26 2 3 2 3 3" xfId="36705"/>
    <cellStyle name="Обычный 26 2 3 2 3 4" xfId="36706"/>
    <cellStyle name="Обычный 26 2 3 2 3_МАРТ" xfId="36707"/>
    <cellStyle name="Обычный 26 2 3 2 4" xfId="36708"/>
    <cellStyle name="Обычный 26 2 3 2 5" xfId="36709"/>
    <cellStyle name="Обычный 26 2 3 2 6" xfId="36710"/>
    <cellStyle name="Обычный 26 2 3 2_МАРТ" xfId="36711"/>
    <cellStyle name="Обычный 26 2 3 3" xfId="36712"/>
    <cellStyle name="Обычный 26 2 3 3 2" xfId="36713"/>
    <cellStyle name="Обычный 26 2 3 3 3" xfId="36714"/>
    <cellStyle name="Обычный 26 2 3 3 4" xfId="36715"/>
    <cellStyle name="Обычный 26 2 3 3_МАРТ" xfId="36716"/>
    <cellStyle name="Обычный 26 2 3 4" xfId="36717"/>
    <cellStyle name="Обычный 26 2 3 4 2" xfId="36718"/>
    <cellStyle name="Обычный 26 2 3 4 3" xfId="36719"/>
    <cellStyle name="Обычный 26 2 3 4 4" xfId="36720"/>
    <cellStyle name="Обычный 26 2 3 4_МАРТ" xfId="36721"/>
    <cellStyle name="Обычный 26 2 3 5" xfId="36722"/>
    <cellStyle name="Обычный 26 2 3 6" xfId="36723"/>
    <cellStyle name="Обычный 26 2 3 7" xfId="36724"/>
    <cellStyle name="Обычный 26 2 3_МАРТ" xfId="36725"/>
    <cellStyle name="Обычный 26 2 4" xfId="36726"/>
    <cellStyle name="Обычный 26 2 4 2" xfId="36727"/>
    <cellStyle name="Обычный 26 2 4 2 2" xfId="36728"/>
    <cellStyle name="Обычный 26 2 4 2 3" xfId="36729"/>
    <cellStyle name="Обычный 26 2 4 2 4" xfId="36730"/>
    <cellStyle name="Обычный 26 2 4 2_МАРТ" xfId="36731"/>
    <cellStyle name="Обычный 26 2 4 3" xfId="36732"/>
    <cellStyle name="Обычный 26 2 4 3 2" xfId="36733"/>
    <cellStyle name="Обычный 26 2 4 3 3" xfId="36734"/>
    <cellStyle name="Обычный 26 2 4 3 4" xfId="36735"/>
    <cellStyle name="Обычный 26 2 4 3_МАРТ" xfId="36736"/>
    <cellStyle name="Обычный 26 2 4 4" xfId="36737"/>
    <cellStyle name="Обычный 26 2 4 5" xfId="36738"/>
    <cellStyle name="Обычный 26 2 4 6" xfId="36739"/>
    <cellStyle name="Обычный 26 2 4_МАРТ" xfId="36740"/>
    <cellStyle name="Обычный 26 2 5" xfId="36741"/>
    <cellStyle name="Обычный 26 2 5 2" xfId="36742"/>
    <cellStyle name="Обычный 26 2 5 3" xfId="36743"/>
    <cellStyle name="Обычный 26 2 5 4" xfId="36744"/>
    <cellStyle name="Обычный 26 2 5_МАРТ" xfId="36745"/>
    <cellStyle name="Обычный 26 2 6" xfId="36746"/>
    <cellStyle name="Обычный 26 2 6 2" xfId="36747"/>
    <cellStyle name="Обычный 26 2 6 3" xfId="36748"/>
    <cellStyle name="Обычный 26 2 6 4" xfId="36749"/>
    <cellStyle name="Обычный 26 2 6_МАРТ" xfId="36750"/>
    <cellStyle name="Обычный 26 2 7" xfId="36751"/>
    <cellStyle name="Обычный 26 2 7 2" xfId="36752"/>
    <cellStyle name="Обычный 26 2 8" xfId="36753"/>
    <cellStyle name="Обычный 26 2 9" xfId="36754"/>
    <cellStyle name="Обычный 26 2_МАРТ" xfId="36755"/>
    <cellStyle name="Обычный 26 3" xfId="36756"/>
    <cellStyle name="Обычный 26 3 2" xfId="36757"/>
    <cellStyle name="Обычный 26 3 2 2" xfId="36758"/>
    <cellStyle name="Обычный 26 3 2 2 2" xfId="36759"/>
    <cellStyle name="Обычный 26 3 2 2 2 2" xfId="36760"/>
    <cellStyle name="Обычный 26 3 2 2 2 3" xfId="36761"/>
    <cellStyle name="Обычный 26 3 2 2 2 4" xfId="36762"/>
    <cellStyle name="Обычный 26 3 2 2 2_МАРТ" xfId="36763"/>
    <cellStyle name="Обычный 26 3 2 2 3" xfId="36764"/>
    <cellStyle name="Обычный 26 3 2 2 3 2" xfId="36765"/>
    <cellStyle name="Обычный 26 3 2 2 3 3" xfId="36766"/>
    <cellStyle name="Обычный 26 3 2 2 3 4" xfId="36767"/>
    <cellStyle name="Обычный 26 3 2 2 3_МАРТ" xfId="36768"/>
    <cellStyle name="Обычный 26 3 2 2 4" xfId="36769"/>
    <cellStyle name="Обычный 26 3 2 2 5" xfId="36770"/>
    <cellStyle name="Обычный 26 3 2 2 6" xfId="36771"/>
    <cellStyle name="Обычный 26 3 2 2_МАРТ" xfId="36772"/>
    <cellStyle name="Обычный 26 3 2 3" xfId="36773"/>
    <cellStyle name="Обычный 26 3 2 3 2" xfId="36774"/>
    <cellStyle name="Обычный 26 3 2 3 3" xfId="36775"/>
    <cellStyle name="Обычный 26 3 2 3 4" xfId="36776"/>
    <cellStyle name="Обычный 26 3 2 3_МАРТ" xfId="36777"/>
    <cellStyle name="Обычный 26 3 2 4" xfId="36778"/>
    <cellStyle name="Обычный 26 3 2 4 2" xfId="36779"/>
    <cellStyle name="Обычный 26 3 2 4 3" xfId="36780"/>
    <cellStyle name="Обычный 26 3 2 4 4" xfId="36781"/>
    <cellStyle name="Обычный 26 3 2 4_МАРТ" xfId="36782"/>
    <cellStyle name="Обычный 26 3 2 5" xfId="36783"/>
    <cellStyle name="Обычный 26 3 2 6" xfId="36784"/>
    <cellStyle name="Обычный 26 3 2 7" xfId="36785"/>
    <cellStyle name="Обычный 26 3 2_МАРТ" xfId="36786"/>
    <cellStyle name="Обычный 26 3 3" xfId="36787"/>
    <cellStyle name="Обычный 26 3 3 2" xfId="36788"/>
    <cellStyle name="Обычный 26 3 3 2 2" xfId="36789"/>
    <cellStyle name="Обычный 26 3 3 2 3" xfId="36790"/>
    <cellStyle name="Обычный 26 3 3 2 4" xfId="36791"/>
    <cellStyle name="Обычный 26 3 3 2_МАРТ" xfId="36792"/>
    <cellStyle name="Обычный 26 3 3 3" xfId="36793"/>
    <cellStyle name="Обычный 26 3 3 3 2" xfId="36794"/>
    <cellStyle name="Обычный 26 3 3 3 3" xfId="36795"/>
    <cellStyle name="Обычный 26 3 3 3 4" xfId="36796"/>
    <cellStyle name="Обычный 26 3 3 3_МАРТ" xfId="36797"/>
    <cellStyle name="Обычный 26 3 3 4" xfId="36798"/>
    <cellStyle name="Обычный 26 3 3 5" xfId="36799"/>
    <cellStyle name="Обычный 26 3 3 6" xfId="36800"/>
    <cellStyle name="Обычный 26 3 3_МАРТ" xfId="36801"/>
    <cellStyle name="Обычный 26 3 4" xfId="36802"/>
    <cellStyle name="Обычный 26 3 4 2" xfId="36803"/>
    <cellStyle name="Обычный 26 3 4 3" xfId="36804"/>
    <cellStyle name="Обычный 26 3 4 4" xfId="36805"/>
    <cellStyle name="Обычный 26 3 4_МАРТ" xfId="36806"/>
    <cellStyle name="Обычный 26 3 5" xfId="36807"/>
    <cellStyle name="Обычный 26 3 5 2" xfId="36808"/>
    <cellStyle name="Обычный 26 3 5 3" xfId="36809"/>
    <cellStyle name="Обычный 26 3 5 4" xfId="36810"/>
    <cellStyle name="Обычный 26 3 5_МАРТ" xfId="36811"/>
    <cellStyle name="Обычный 26 3 6" xfId="36812"/>
    <cellStyle name="Обычный 26 3 7" xfId="36813"/>
    <cellStyle name="Обычный 26 3 8" xfId="36814"/>
    <cellStyle name="Обычный 26 3_МАРТ" xfId="36815"/>
    <cellStyle name="Обычный 26 4" xfId="36816"/>
    <cellStyle name="Обычный 26 4 2" xfId="36817"/>
    <cellStyle name="Обычный 26 4 2 2" xfId="36818"/>
    <cellStyle name="Обычный 26 4 2 2 2" xfId="36819"/>
    <cellStyle name="Обычный 26 4 2 2 3" xfId="36820"/>
    <cellStyle name="Обычный 26 4 2 2 4" xfId="36821"/>
    <cellStyle name="Обычный 26 4 2 2_МАРТ" xfId="36822"/>
    <cellStyle name="Обычный 26 4 2 3" xfId="36823"/>
    <cellStyle name="Обычный 26 4 2 3 2" xfId="36824"/>
    <cellStyle name="Обычный 26 4 2 3 3" xfId="36825"/>
    <cellStyle name="Обычный 26 4 2 3 4" xfId="36826"/>
    <cellStyle name="Обычный 26 4 2 3_МАРТ" xfId="36827"/>
    <cellStyle name="Обычный 26 4 2 4" xfId="36828"/>
    <cellStyle name="Обычный 26 4 2 5" xfId="36829"/>
    <cellStyle name="Обычный 26 4 2 6" xfId="36830"/>
    <cellStyle name="Обычный 26 4 2_МАРТ" xfId="36831"/>
    <cellStyle name="Обычный 26 4 3" xfId="36832"/>
    <cellStyle name="Обычный 26 4 3 2" xfId="36833"/>
    <cellStyle name="Обычный 26 4 3 3" xfId="36834"/>
    <cellStyle name="Обычный 26 4 3 4" xfId="36835"/>
    <cellStyle name="Обычный 26 4 3_МАРТ" xfId="36836"/>
    <cellStyle name="Обычный 26 4 4" xfId="36837"/>
    <cellStyle name="Обычный 26 4 4 2" xfId="36838"/>
    <cellStyle name="Обычный 26 4 4 3" xfId="36839"/>
    <cellStyle name="Обычный 26 4 4 4" xfId="36840"/>
    <cellStyle name="Обычный 26 4 4_МАРТ" xfId="36841"/>
    <cellStyle name="Обычный 26 4 5" xfId="36842"/>
    <cellStyle name="Обычный 26 4 6" xfId="36843"/>
    <cellStyle name="Обычный 26 4 7" xfId="36844"/>
    <cellStyle name="Обычный 26 4_МАРТ" xfId="36845"/>
    <cellStyle name="Обычный 26 5" xfId="36846"/>
    <cellStyle name="Обычный 26 5 2" xfId="36847"/>
    <cellStyle name="Обычный 26 5 2 2" xfId="36848"/>
    <cellStyle name="Обычный 26 5 2 3" xfId="36849"/>
    <cellStyle name="Обычный 26 5 2 4" xfId="36850"/>
    <cellStyle name="Обычный 26 5 2_МАРТ" xfId="36851"/>
    <cellStyle name="Обычный 26 5 3" xfId="36852"/>
    <cellStyle name="Обычный 26 5 3 2" xfId="36853"/>
    <cellStyle name="Обычный 26 5 3 3" xfId="36854"/>
    <cellStyle name="Обычный 26 5 3 4" xfId="36855"/>
    <cellStyle name="Обычный 26 5 3_МАРТ" xfId="36856"/>
    <cellStyle name="Обычный 26 5 4" xfId="36857"/>
    <cellStyle name="Обычный 26 5 5" xfId="36858"/>
    <cellStyle name="Обычный 26 5 6" xfId="36859"/>
    <cellStyle name="Обычный 26 5_МАРТ" xfId="36860"/>
    <cellStyle name="Обычный 26 6" xfId="36861"/>
    <cellStyle name="Обычный 26 6 2" xfId="36862"/>
    <cellStyle name="Обычный 26 6 3" xfId="36863"/>
    <cellStyle name="Обычный 26 6 4" xfId="36864"/>
    <cellStyle name="Обычный 26 6_МАРТ" xfId="36865"/>
    <cellStyle name="Обычный 26 7" xfId="36866"/>
    <cellStyle name="Обычный 26 7 2" xfId="36867"/>
    <cellStyle name="Обычный 26 7 3" xfId="36868"/>
    <cellStyle name="Обычный 26 7 4" xfId="36869"/>
    <cellStyle name="Обычный 26 7_МАРТ" xfId="36870"/>
    <cellStyle name="Обычный 26 8" xfId="36871"/>
    <cellStyle name="Обычный 26 8 2" xfId="36872"/>
    <cellStyle name="Обычный 26 9" xfId="36873"/>
    <cellStyle name="Обычный 26_МАРТ" xfId="36874"/>
    <cellStyle name="Обычный 27" xfId="36875"/>
    <cellStyle name="Обычный 27 10" xfId="36876"/>
    <cellStyle name="Обычный 27 11" xfId="36877"/>
    <cellStyle name="Обычный 27 2" xfId="36878"/>
    <cellStyle name="Обычный 27 2 10" xfId="36879"/>
    <cellStyle name="Обычный 27 2 2" xfId="36880"/>
    <cellStyle name="Обычный 27 2 2 2" xfId="36881"/>
    <cellStyle name="Обычный 27 2 2 2 2" xfId="36882"/>
    <cellStyle name="Обычный 27 2 2 2 2 2" xfId="36883"/>
    <cellStyle name="Обычный 27 2 2 2 2 2 2" xfId="36884"/>
    <cellStyle name="Обычный 27 2 2 2 2 2 3" xfId="36885"/>
    <cellStyle name="Обычный 27 2 2 2 2 2 4" xfId="36886"/>
    <cellStyle name="Обычный 27 2 2 2 2 2_МАРТ" xfId="36887"/>
    <cellStyle name="Обычный 27 2 2 2 2 3" xfId="36888"/>
    <cellStyle name="Обычный 27 2 2 2 2 3 2" xfId="36889"/>
    <cellStyle name="Обычный 27 2 2 2 2 3 3" xfId="36890"/>
    <cellStyle name="Обычный 27 2 2 2 2 3 4" xfId="36891"/>
    <cellStyle name="Обычный 27 2 2 2 2 3_МАРТ" xfId="36892"/>
    <cellStyle name="Обычный 27 2 2 2 2 4" xfId="36893"/>
    <cellStyle name="Обычный 27 2 2 2 2 5" xfId="36894"/>
    <cellStyle name="Обычный 27 2 2 2 2 6" xfId="36895"/>
    <cellStyle name="Обычный 27 2 2 2 2_МАРТ" xfId="36896"/>
    <cellStyle name="Обычный 27 2 2 2 3" xfId="36897"/>
    <cellStyle name="Обычный 27 2 2 2 3 2" xfId="36898"/>
    <cellStyle name="Обычный 27 2 2 2 3 3" xfId="36899"/>
    <cellStyle name="Обычный 27 2 2 2 3 4" xfId="36900"/>
    <cellStyle name="Обычный 27 2 2 2 3_МАРТ" xfId="36901"/>
    <cellStyle name="Обычный 27 2 2 2 4" xfId="36902"/>
    <cellStyle name="Обычный 27 2 2 2 4 2" xfId="36903"/>
    <cellStyle name="Обычный 27 2 2 2 4 3" xfId="36904"/>
    <cellStyle name="Обычный 27 2 2 2 4 4" xfId="36905"/>
    <cellStyle name="Обычный 27 2 2 2 4_МАРТ" xfId="36906"/>
    <cellStyle name="Обычный 27 2 2 2 5" xfId="36907"/>
    <cellStyle name="Обычный 27 2 2 2 6" xfId="36908"/>
    <cellStyle name="Обычный 27 2 2 2 7" xfId="36909"/>
    <cellStyle name="Обычный 27 2 2 2_МАРТ" xfId="36910"/>
    <cellStyle name="Обычный 27 2 2 3" xfId="36911"/>
    <cellStyle name="Обычный 27 2 2 3 2" xfId="36912"/>
    <cellStyle name="Обычный 27 2 2 3 2 2" xfId="36913"/>
    <cellStyle name="Обычный 27 2 2 3 2 3" xfId="36914"/>
    <cellStyle name="Обычный 27 2 2 3 2 4" xfId="36915"/>
    <cellStyle name="Обычный 27 2 2 3 2_МАРТ" xfId="36916"/>
    <cellStyle name="Обычный 27 2 2 3 3" xfId="36917"/>
    <cellStyle name="Обычный 27 2 2 3 3 2" xfId="36918"/>
    <cellStyle name="Обычный 27 2 2 3 3 3" xfId="36919"/>
    <cellStyle name="Обычный 27 2 2 3 3 4" xfId="36920"/>
    <cellStyle name="Обычный 27 2 2 3 3_МАРТ" xfId="36921"/>
    <cellStyle name="Обычный 27 2 2 3 4" xfId="36922"/>
    <cellStyle name="Обычный 27 2 2 3 5" xfId="36923"/>
    <cellStyle name="Обычный 27 2 2 3 6" xfId="36924"/>
    <cellStyle name="Обычный 27 2 2 3_МАРТ" xfId="36925"/>
    <cellStyle name="Обычный 27 2 2 4" xfId="36926"/>
    <cellStyle name="Обычный 27 2 2 4 2" xfId="36927"/>
    <cellStyle name="Обычный 27 2 2 4 3" xfId="36928"/>
    <cellStyle name="Обычный 27 2 2 4 4" xfId="36929"/>
    <cellStyle name="Обычный 27 2 2 4_МАРТ" xfId="36930"/>
    <cellStyle name="Обычный 27 2 2 5" xfId="36931"/>
    <cellStyle name="Обычный 27 2 2 5 2" xfId="36932"/>
    <cellStyle name="Обычный 27 2 2 5 3" xfId="36933"/>
    <cellStyle name="Обычный 27 2 2 5 4" xfId="36934"/>
    <cellStyle name="Обычный 27 2 2 5_МАРТ" xfId="36935"/>
    <cellStyle name="Обычный 27 2 2 6" xfId="36936"/>
    <cellStyle name="Обычный 27 2 2 7" xfId="36937"/>
    <cellStyle name="Обычный 27 2 2 8" xfId="36938"/>
    <cellStyle name="Обычный 27 2 2_МАРТ" xfId="36939"/>
    <cellStyle name="Обычный 27 2 3" xfId="36940"/>
    <cellStyle name="Обычный 27 2 3 2" xfId="36941"/>
    <cellStyle name="Обычный 27 2 3 2 2" xfId="36942"/>
    <cellStyle name="Обычный 27 2 3 2 2 2" xfId="36943"/>
    <cellStyle name="Обычный 27 2 3 2 2 3" xfId="36944"/>
    <cellStyle name="Обычный 27 2 3 2 2 4" xfId="36945"/>
    <cellStyle name="Обычный 27 2 3 2 2_МАРТ" xfId="36946"/>
    <cellStyle name="Обычный 27 2 3 2 3" xfId="36947"/>
    <cellStyle name="Обычный 27 2 3 2 3 2" xfId="36948"/>
    <cellStyle name="Обычный 27 2 3 2 3 3" xfId="36949"/>
    <cellStyle name="Обычный 27 2 3 2 3 4" xfId="36950"/>
    <cellStyle name="Обычный 27 2 3 2 3_МАРТ" xfId="36951"/>
    <cellStyle name="Обычный 27 2 3 2 4" xfId="36952"/>
    <cellStyle name="Обычный 27 2 3 2 5" xfId="36953"/>
    <cellStyle name="Обычный 27 2 3 2 6" xfId="36954"/>
    <cellStyle name="Обычный 27 2 3 2_МАРТ" xfId="36955"/>
    <cellStyle name="Обычный 27 2 3 3" xfId="36956"/>
    <cellStyle name="Обычный 27 2 3 3 2" xfId="36957"/>
    <cellStyle name="Обычный 27 2 3 3 3" xfId="36958"/>
    <cellStyle name="Обычный 27 2 3 3 4" xfId="36959"/>
    <cellStyle name="Обычный 27 2 3 3_МАРТ" xfId="36960"/>
    <cellStyle name="Обычный 27 2 3 4" xfId="36961"/>
    <cellStyle name="Обычный 27 2 3 4 2" xfId="36962"/>
    <cellStyle name="Обычный 27 2 3 4 3" xfId="36963"/>
    <cellStyle name="Обычный 27 2 3 4 4" xfId="36964"/>
    <cellStyle name="Обычный 27 2 3 4_МАРТ" xfId="36965"/>
    <cellStyle name="Обычный 27 2 3 5" xfId="36966"/>
    <cellStyle name="Обычный 27 2 3 6" xfId="36967"/>
    <cellStyle name="Обычный 27 2 3 7" xfId="36968"/>
    <cellStyle name="Обычный 27 2 3_МАРТ" xfId="36969"/>
    <cellStyle name="Обычный 27 2 4" xfId="36970"/>
    <cellStyle name="Обычный 27 2 4 2" xfId="36971"/>
    <cellStyle name="Обычный 27 2 4 2 2" xfId="36972"/>
    <cellStyle name="Обычный 27 2 4 2 3" xfId="36973"/>
    <cellStyle name="Обычный 27 2 4 2 4" xfId="36974"/>
    <cellStyle name="Обычный 27 2 4 2_МАРТ" xfId="36975"/>
    <cellStyle name="Обычный 27 2 4 3" xfId="36976"/>
    <cellStyle name="Обычный 27 2 4 3 2" xfId="36977"/>
    <cellStyle name="Обычный 27 2 4 3 3" xfId="36978"/>
    <cellStyle name="Обычный 27 2 4 3 4" xfId="36979"/>
    <cellStyle name="Обычный 27 2 4 3_МАРТ" xfId="36980"/>
    <cellStyle name="Обычный 27 2 4 4" xfId="36981"/>
    <cellStyle name="Обычный 27 2 4 5" xfId="36982"/>
    <cellStyle name="Обычный 27 2 4 6" xfId="36983"/>
    <cellStyle name="Обычный 27 2 4_МАРТ" xfId="36984"/>
    <cellStyle name="Обычный 27 2 5" xfId="36985"/>
    <cellStyle name="Обычный 27 2 5 2" xfId="36986"/>
    <cellStyle name="Обычный 27 2 5 3" xfId="36987"/>
    <cellStyle name="Обычный 27 2 5 4" xfId="36988"/>
    <cellStyle name="Обычный 27 2 5_МАРТ" xfId="36989"/>
    <cellStyle name="Обычный 27 2 6" xfId="36990"/>
    <cellStyle name="Обычный 27 2 6 2" xfId="36991"/>
    <cellStyle name="Обычный 27 2 6 3" xfId="36992"/>
    <cellStyle name="Обычный 27 2 6 4" xfId="36993"/>
    <cellStyle name="Обычный 27 2 6_МАРТ" xfId="36994"/>
    <cellStyle name="Обычный 27 2 7" xfId="36995"/>
    <cellStyle name="Обычный 27 2 7 2" xfId="36996"/>
    <cellStyle name="Обычный 27 2 8" xfId="36997"/>
    <cellStyle name="Обычный 27 2 9" xfId="36998"/>
    <cellStyle name="Обычный 27 2_МАРТ" xfId="36999"/>
    <cellStyle name="Обычный 27 3" xfId="37000"/>
    <cellStyle name="Обычный 27 3 2" xfId="37001"/>
    <cellStyle name="Обычный 27 3 2 2" xfId="37002"/>
    <cellStyle name="Обычный 27 3 2 2 2" xfId="37003"/>
    <cellStyle name="Обычный 27 3 2 2 2 2" xfId="37004"/>
    <cellStyle name="Обычный 27 3 2 2 2 3" xfId="37005"/>
    <cellStyle name="Обычный 27 3 2 2 2 4" xfId="37006"/>
    <cellStyle name="Обычный 27 3 2 2 2_МАРТ" xfId="37007"/>
    <cellStyle name="Обычный 27 3 2 2 3" xfId="37008"/>
    <cellStyle name="Обычный 27 3 2 2 3 2" xfId="37009"/>
    <cellStyle name="Обычный 27 3 2 2 3 3" xfId="37010"/>
    <cellStyle name="Обычный 27 3 2 2 3 4" xfId="37011"/>
    <cellStyle name="Обычный 27 3 2 2 3_МАРТ" xfId="37012"/>
    <cellStyle name="Обычный 27 3 2 2 4" xfId="37013"/>
    <cellStyle name="Обычный 27 3 2 2 5" xfId="37014"/>
    <cellStyle name="Обычный 27 3 2 2 6" xfId="37015"/>
    <cellStyle name="Обычный 27 3 2 2_МАРТ" xfId="37016"/>
    <cellStyle name="Обычный 27 3 2 3" xfId="37017"/>
    <cellStyle name="Обычный 27 3 2 3 2" xfId="37018"/>
    <cellStyle name="Обычный 27 3 2 3 3" xfId="37019"/>
    <cellStyle name="Обычный 27 3 2 3 4" xfId="37020"/>
    <cellStyle name="Обычный 27 3 2 3_МАРТ" xfId="37021"/>
    <cellStyle name="Обычный 27 3 2 4" xfId="37022"/>
    <cellStyle name="Обычный 27 3 2 4 2" xfId="37023"/>
    <cellStyle name="Обычный 27 3 2 4 3" xfId="37024"/>
    <cellStyle name="Обычный 27 3 2 4 4" xfId="37025"/>
    <cellStyle name="Обычный 27 3 2 4_МАРТ" xfId="37026"/>
    <cellStyle name="Обычный 27 3 2 5" xfId="37027"/>
    <cellStyle name="Обычный 27 3 2 6" xfId="37028"/>
    <cellStyle name="Обычный 27 3 2 7" xfId="37029"/>
    <cellStyle name="Обычный 27 3 2_МАРТ" xfId="37030"/>
    <cellStyle name="Обычный 27 3 3" xfId="37031"/>
    <cellStyle name="Обычный 27 3 3 2" xfId="37032"/>
    <cellStyle name="Обычный 27 3 3 2 2" xfId="37033"/>
    <cellStyle name="Обычный 27 3 3 2 3" xfId="37034"/>
    <cellStyle name="Обычный 27 3 3 2 4" xfId="37035"/>
    <cellStyle name="Обычный 27 3 3 2_МАРТ" xfId="37036"/>
    <cellStyle name="Обычный 27 3 3 3" xfId="37037"/>
    <cellStyle name="Обычный 27 3 3 3 2" xfId="37038"/>
    <cellStyle name="Обычный 27 3 3 3 3" xfId="37039"/>
    <cellStyle name="Обычный 27 3 3 3 4" xfId="37040"/>
    <cellStyle name="Обычный 27 3 3 3_МАРТ" xfId="37041"/>
    <cellStyle name="Обычный 27 3 3 4" xfId="37042"/>
    <cellStyle name="Обычный 27 3 3 5" xfId="37043"/>
    <cellStyle name="Обычный 27 3 3 6" xfId="37044"/>
    <cellStyle name="Обычный 27 3 3_МАРТ" xfId="37045"/>
    <cellStyle name="Обычный 27 3 4" xfId="37046"/>
    <cellStyle name="Обычный 27 3 4 2" xfId="37047"/>
    <cellStyle name="Обычный 27 3 4 3" xfId="37048"/>
    <cellStyle name="Обычный 27 3 4 4" xfId="37049"/>
    <cellStyle name="Обычный 27 3 4_МАРТ" xfId="37050"/>
    <cellStyle name="Обычный 27 3 5" xfId="37051"/>
    <cellStyle name="Обычный 27 3 5 2" xfId="37052"/>
    <cellStyle name="Обычный 27 3 5 3" xfId="37053"/>
    <cellStyle name="Обычный 27 3 5 4" xfId="37054"/>
    <cellStyle name="Обычный 27 3 5_МАРТ" xfId="37055"/>
    <cellStyle name="Обычный 27 3 6" xfId="37056"/>
    <cellStyle name="Обычный 27 3 7" xfId="37057"/>
    <cellStyle name="Обычный 27 3 8" xfId="37058"/>
    <cellStyle name="Обычный 27 3_МАРТ" xfId="37059"/>
    <cellStyle name="Обычный 27 4" xfId="37060"/>
    <cellStyle name="Обычный 27 4 2" xfId="37061"/>
    <cellStyle name="Обычный 27 4 2 2" xfId="37062"/>
    <cellStyle name="Обычный 27 4 2 2 2" xfId="37063"/>
    <cellStyle name="Обычный 27 4 2 2 3" xfId="37064"/>
    <cellStyle name="Обычный 27 4 2 2 4" xfId="37065"/>
    <cellStyle name="Обычный 27 4 2 2_МАРТ" xfId="37066"/>
    <cellStyle name="Обычный 27 4 2 3" xfId="37067"/>
    <cellStyle name="Обычный 27 4 2 3 2" xfId="37068"/>
    <cellStyle name="Обычный 27 4 2 3 3" xfId="37069"/>
    <cellStyle name="Обычный 27 4 2 3 4" xfId="37070"/>
    <cellStyle name="Обычный 27 4 2 3_МАРТ" xfId="37071"/>
    <cellStyle name="Обычный 27 4 2 4" xfId="37072"/>
    <cellStyle name="Обычный 27 4 2 5" xfId="37073"/>
    <cellStyle name="Обычный 27 4 2 6" xfId="37074"/>
    <cellStyle name="Обычный 27 4 2_МАРТ" xfId="37075"/>
    <cellStyle name="Обычный 27 4 3" xfId="37076"/>
    <cellStyle name="Обычный 27 4 3 2" xfId="37077"/>
    <cellStyle name="Обычный 27 4 3 3" xfId="37078"/>
    <cellStyle name="Обычный 27 4 3 4" xfId="37079"/>
    <cellStyle name="Обычный 27 4 3_МАРТ" xfId="37080"/>
    <cellStyle name="Обычный 27 4 4" xfId="37081"/>
    <cellStyle name="Обычный 27 4 4 2" xfId="37082"/>
    <cellStyle name="Обычный 27 4 4 3" xfId="37083"/>
    <cellStyle name="Обычный 27 4 4 4" xfId="37084"/>
    <cellStyle name="Обычный 27 4 4_МАРТ" xfId="37085"/>
    <cellStyle name="Обычный 27 4 5" xfId="37086"/>
    <cellStyle name="Обычный 27 4 6" xfId="37087"/>
    <cellStyle name="Обычный 27 4 7" xfId="37088"/>
    <cellStyle name="Обычный 27 4_МАРТ" xfId="37089"/>
    <cellStyle name="Обычный 27 5" xfId="37090"/>
    <cellStyle name="Обычный 27 5 2" xfId="37091"/>
    <cellStyle name="Обычный 27 5 2 2" xfId="37092"/>
    <cellStyle name="Обычный 27 5 2 3" xfId="37093"/>
    <cellStyle name="Обычный 27 5 2 4" xfId="37094"/>
    <cellStyle name="Обычный 27 5 2_МАРТ" xfId="37095"/>
    <cellStyle name="Обычный 27 5 3" xfId="37096"/>
    <cellStyle name="Обычный 27 5 3 2" xfId="37097"/>
    <cellStyle name="Обычный 27 5 3 3" xfId="37098"/>
    <cellStyle name="Обычный 27 5 3 4" xfId="37099"/>
    <cellStyle name="Обычный 27 5 3_МАРТ" xfId="37100"/>
    <cellStyle name="Обычный 27 5 4" xfId="37101"/>
    <cellStyle name="Обычный 27 5 5" xfId="37102"/>
    <cellStyle name="Обычный 27 5 6" xfId="37103"/>
    <cellStyle name="Обычный 27 5_МАРТ" xfId="37104"/>
    <cellStyle name="Обычный 27 6" xfId="37105"/>
    <cellStyle name="Обычный 27 6 2" xfId="37106"/>
    <cellStyle name="Обычный 27 6 3" xfId="37107"/>
    <cellStyle name="Обычный 27 6 4" xfId="37108"/>
    <cellStyle name="Обычный 27 6_МАРТ" xfId="37109"/>
    <cellStyle name="Обычный 27 7" xfId="37110"/>
    <cellStyle name="Обычный 27 7 2" xfId="37111"/>
    <cellStyle name="Обычный 27 7 3" xfId="37112"/>
    <cellStyle name="Обычный 27 7 4" xfId="37113"/>
    <cellStyle name="Обычный 27 7_МАРТ" xfId="37114"/>
    <cellStyle name="Обычный 27 8" xfId="37115"/>
    <cellStyle name="Обычный 27 8 2" xfId="37116"/>
    <cellStyle name="Обычный 27 9" xfId="37117"/>
    <cellStyle name="Обычный 27_МАРТ" xfId="37118"/>
    <cellStyle name="Обычный 28" xfId="37119"/>
    <cellStyle name="Обычный 28 10" xfId="37120"/>
    <cellStyle name="Обычный 28 11" xfId="37121"/>
    <cellStyle name="Обычный 28 2" xfId="37122"/>
    <cellStyle name="Обычный 28 2 10" xfId="37123"/>
    <cellStyle name="Обычный 28 2 2" xfId="37124"/>
    <cellStyle name="Обычный 28 2 2 2" xfId="37125"/>
    <cellStyle name="Обычный 28 2 2 2 2" xfId="37126"/>
    <cellStyle name="Обычный 28 2 2 2 2 2" xfId="37127"/>
    <cellStyle name="Обычный 28 2 2 2 2 2 2" xfId="37128"/>
    <cellStyle name="Обычный 28 2 2 2 2 2 3" xfId="37129"/>
    <cellStyle name="Обычный 28 2 2 2 2 2 4" xfId="37130"/>
    <cellStyle name="Обычный 28 2 2 2 2 2_МАРТ" xfId="37131"/>
    <cellStyle name="Обычный 28 2 2 2 2 3" xfId="37132"/>
    <cellStyle name="Обычный 28 2 2 2 2 3 2" xfId="37133"/>
    <cellStyle name="Обычный 28 2 2 2 2 3 3" xfId="37134"/>
    <cellStyle name="Обычный 28 2 2 2 2 3 4" xfId="37135"/>
    <cellStyle name="Обычный 28 2 2 2 2 3_МАРТ" xfId="37136"/>
    <cellStyle name="Обычный 28 2 2 2 2 4" xfId="37137"/>
    <cellStyle name="Обычный 28 2 2 2 2 5" xfId="37138"/>
    <cellStyle name="Обычный 28 2 2 2 2 6" xfId="37139"/>
    <cellStyle name="Обычный 28 2 2 2 2_МАРТ" xfId="37140"/>
    <cellStyle name="Обычный 28 2 2 2 3" xfId="37141"/>
    <cellStyle name="Обычный 28 2 2 2 3 2" xfId="37142"/>
    <cellStyle name="Обычный 28 2 2 2 3 3" xfId="37143"/>
    <cellStyle name="Обычный 28 2 2 2 3 4" xfId="37144"/>
    <cellStyle name="Обычный 28 2 2 2 3_МАРТ" xfId="37145"/>
    <cellStyle name="Обычный 28 2 2 2 4" xfId="37146"/>
    <cellStyle name="Обычный 28 2 2 2 4 2" xfId="37147"/>
    <cellStyle name="Обычный 28 2 2 2 4 3" xfId="37148"/>
    <cellStyle name="Обычный 28 2 2 2 4 4" xfId="37149"/>
    <cellStyle name="Обычный 28 2 2 2 4_МАРТ" xfId="37150"/>
    <cellStyle name="Обычный 28 2 2 2 5" xfId="37151"/>
    <cellStyle name="Обычный 28 2 2 2 6" xfId="37152"/>
    <cellStyle name="Обычный 28 2 2 2 7" xfId="37153"/>
    <cellStyle name="Обычный 28 2 2 2_МАРТ" xfId="37154"/>
    <cellStyle name="Обычный 28 2 2 3" xfId="37155"/>
    <cellStyle name="Обычный 28 2 2 3 2" xfId="37156"/>
    <cellStyle name="Обычный 28 2 2 3 2 2" xfId="37157"/>
    <cellStyle name="Обычный 28 2 2 3 2 3" xfId="37158"/>
    <cellStyle name="Обычный 28 2 2 3 2 4" xfId="37159"/>
    <cellStyle name="Обычный 28 2 2 3 2_МАРТ" xfId="37160"/>
    <cellStyle name="Обычный 28 2 2 3 3" xfId="37161"/>
    <cellStyle name="Обычный 28 2 2 3 3 2" xfId="37162"/>
    <cellStyle name="Обычный 28 2 2 3 3 3" xfId="37163"/>
    <cellStyle name="Обычный 28 2 2 3 3 4" xfId="37164"/>
    <cellStyle name="Обычный 28 2 2 3 3_МАРТ" xfId="37165"/>
    <cellStyle name="Обычный 28 2 2 3 4" xfId="37166"/>
    <cellStyle name="Обычный 28 2 2 3 5" xfId="37167"/>
    <cellStyle name="Обычный 28 2 2 3 6" xfId="37168"/>
    <cellStyle name="Обычный 28 2 2 3_МАРТ" xfId="37169"/>
    <cellStyle name="Обычный 28 2 2 4" xfId="37170"/>
    <cellStyle name="Обычный 28 2 2 4 2" xfId="37171"/>
    <cellStyle name="Обычный 28 2 2 4 3" xfId="37172"/>
    <cellStyle name="Обычный 28 2 2 4 4" xfId="37173"/>
    <cellStyle name="Обычный 28 2 2 4_МАРТ" xfId="37174"/>
    <cellStyle name="Обычный 28 2 2 5" xfId="37175"/>
    <cellStyle name="Обычный 28 2 2 5 2" xfId="37176"/>
    <cellStyle name="Обычный 28 2 2 5 3" xfId="37177"/>
    <cellStyle name="Обычный 28 2 2 5 4" xfId="37178"/>
    <cellStyle name="Обычный 28 2 2 5_МАРТ" xfId="37179"/>
    <cellStyle name="Обычный 28 2 2 6" xfId="37180"/>
    <cellStyle name="Обычный 28 2 2 7" xfId="37181"/>
    <cellStyle name="Обычный 28 2 2 8" xfId="37182"/>
    <cellStyle name="Обычный 28 2 2_МАРТ" xfId="37183"/>
    <cellStyle name="Обычный 28 2 3" xfId="37184"/>
    <cellStyle name="Обычный 28 2 3 2" xfId="37185"/>
    <cellStyle name="Обычный 28 2 3 2 2" xfId="37186"/>
    <cellStyle name="Обычный 28 2 3 2 2 2" xfId="37187"/>
    <cellStyle name="Обычный 28 2 3 2 2 3" xfId="37188"/>
    <cellStyle name="Обычный 28 2 3 2 2 4" xfId="37189"/>
    <cellStyle name="Обычный 28 2 3 2 2_МАРТ" xfId="37190"/>
    <cellStyle name="Обычный 28 2 3 2 3" xfId="37191"/>
    <cellStyle name="Обычный 28 2 3 2 3 2" xfId="37192"/>
    <cellStyle name="Обычный 28 2 3 2 3 3" xfId="37193"/>
    <cellStyle name="Обычный 28 2 3 2 3 4" xfId="37194"/>
    <cellStyle name="Обычный 28 2 3 2 3_МАРТ" xfId="37195"/>
    <cellStyle name="Обычный 28 2 3 2 4" xfId="37196"/>
    <cellStyle name="Обычный 28 2 3 2 5" xfId="37197"/>
    <cellStyle name="Обычный 28 2 3 2 6" xfId="37198"/>
    <cellStyle name="Обычный 28 2 3 2_МАРТ" xfId="37199"/>
    <cellStyle name="Обычный 28 2 3 3" xfId="37200"/>
    <cellStyle name="Обычный 28 2 3 3 2" xfId="37201"/>
    <cellStyle name="Обычный 28 2 3 3 3" xfId="37202"/>
    <cellStyle name="Обычный 28 2 3 3 4" xfId="37203"/>
    <cellStyle name="Обычный 28 2 3 3_МАРТ" xfId="37204"/>
    <cellStyle name="Обычный 28 2 3 4" xfId="37205"/>
    <cellStyle name="Обычный 28 2 3 4 2" xfId="37206"/>
    <cellStyle name="Обычный 28 2 3 4 3" xfId="37207"/>
    <cellStyle name="Обычный 28 2 3 4 4" xfId="37208"/>
    <cellStyle name="Обычный 28 2 3 4_МАРТ" xfId="37209"/>
    <cellStyle name="Обычный 28 2 3 5" xfId="37210"/>
    <cellStyle name="Обычный 28 2 3 6" xfId="37211"/>
    <cellStyle name="Обычный 28 2 3 7" xfId="37212"/>
    <cellStyle name="Обычный 28 2 3_МАРТ" xfId="37213"/>
    <cellStyle name="Обычный 28 2 4" xfId="37214"/>
    <cellStyle name="Обычный 28 2 4 2" xfId="37215"/>
    <cellStyle name="Обычный 28 2 4 2 2" xfId="37216"/>
    <cellStyle name="Обычный 28 2 4 2 3" xfId="37217"/>
    <cellStyle name="Обычный 28 2 4 2 4" xfId="37218"/>
    <cellStyle name="Обычный 28 2 4 2_МАРТ" xfId="37219"/>
    <cellStyle name="Обычный 28 2 4 3" xfId="37220"/>
    <cellStyle name="Обычный 28 2 4 3 2" xfId="37221"/>
    <cellStyle name="Обычный 28 2 4 3 3" xfId="37222"/>
    <cellStyle name="Обычный 28 2 4 3 4" xfId="37223"/>
    <cellStyle name="Обычный 28 2 4 3_МАРТ" xfId="37224"/>
    <cellStyle name="Обычный 28 2 4 4" xfId="37225"/>
    <cellStyle name="Обычный 28 2 4 5" xfId="37226"/>
    <cellStyle name="Обычный 28 2 4 6" xfId="37227"/>
    <cellStyle name="Обычный 28 2 4_МАРТ" xfId="37228"/>
    <cellStyle name="Обычный 28 2 5" xfId="37229"/>
    <cellStyle name="Обычный 28 2 5 2" xfId="37230"/>
    <cellStyle name="Обычный 28 2 5 3" xfId="37231"/>
    <cellStyle name="Обычный 28 2 5 4" xfId="37232"/>
    <cellStyle name="Обычный 28 2 5_МАРТ" xfId="37233"/>
    <cellStyle name="Обычный 28 2 6" xfId="37234"/>
    <cellStyle name="Обычный 28 2 6 2" xfId="37235"/>
    <cellStyle name="Обычный 28 2 6 3" xfId="37236"/>
    <cellStyle name="Обычный 28 2 6 4" xfId="37237"/>
    <cellStyle name="Обычный 28 2 6_МАРТ" xfId="37238"/>
    <cellStyle name="Обычный 28 2 7" xfId="37239"/>
    <cellStyle name="Обычный 28 2 7 2" xfId="37240"/>
    <cellStyle name="Обычный 28 2 8" xfId="37241"/>
    <cellStyle name="Обычный 28 2 9" xfId="37242"/>
    <cellStyle name="Обычный 28 2_МАРТ" xfId="37243"/>
    <cellStyle name="Обычный 28 3" xfId="37244"/>
    <cellStyle name="Обычный 28 3 2" xfId="37245"/>
    <cellStyle name="Обычный 28 3 2 2" xfId="37246"/>
    <cellStyle name="Обычный 28 3 2 2 2" xfId="37247"/>
    <cellStyle name="Обычный 28 3 2 2 2 2" xfId="37248"/>
    <cellStyle name="Обычный 28 3 2 2 2 3" xfId="37249"/>
    <cellStyle name="Обычный 28 3 2 2 2 4" xfId="37250"/>
    <cellStyle name="Обычный 28 3 2 2 2_МАРТ" xfId="37251"/>
    <cellStyle name="Обычный 28 3 2 2 3" xfId="37252"/>
    <cellStyle name="Обычный 28 3 2 2 3 2" xfId="37253"/>
    <cellStyle name="Обычный 28 3 2 2 3 3" xfId="37254"/>
    <cellStyle name="Обычный 28 3 2 2 3 4" xfId="37255"/>
    <cellStyle name="Обычный 28 3 2 2 3_МАРТ" xfId="37256"/>
    <cellStyle name="Обычный 28 3 2 2 4" xfId="37257"/>
    <cellStyle name="Обычный 28 3 2 2 5" xfId="37258"/>
    <cellStyle name="Обычный 28 3 2 2 6" xfId="37259"/>
    <cellStyle name="Обычный 28 3 2 2_МАРТ" xfId="37260"/>
    <cellStyle name="Обычный 28 3 2 3" xfId="37261"/>
    <cellStyle name="Обычный 28 3 2 3 2" xfId="37262"/>
    <cellStyle name="Обычный 28 3 2 3 3" xfId="37263"/>
    <cellStyle name="Обычный 28 3 2 3 4" xfId="37264"/>
    <cellStyle name="Обычный 28 3 2 3_МАРТ" xfId="37265"/>
    <cellStyle name="Обычный 28 3 2 4" xfId="37266"/>
    <cellStyle name="Обычный 28 3 2 4 2" xfId="37267"/>
    <cellStyle name="Обычный 28 3 2 4 3" xfId="37268"/>
    <cellStyle name="Обычный 28 3 2 4 4" xfId="37269"/>
    <cellStyle name="Обычный 28 3 2 4_МАРТ" xfId="37270"/>
    <cellStyle name="Обычный 28 3 2 5" xfId="37271"/>
    <cellStyle name="Обычный 28 3 2 6" xfId="37272"/>
    <cellStyle name="Обычный 28 3 2 7" xfId="37273"/>
    <cellStyle name="Обычный 28 3 2_МАРТ" xfId="37274"/>
    <cellStyle name="Обычный 28 3 3" xfId="37275"/>
    <cellStyle name="Обычный 28 3 3 2" xfId="37276"/>
    <cellStyle name="Обычный 28 3 3 2 2" xfId="37277"/>
    <cellStyle name="Обычный 28 3 3 2 3" xfId="37278"/>
    <cellStyle name="Обычный 28 3 3 2 4" xfId="37279"/>
    <cellStyle name="Обычный 28 3 3 2_МАРТ" xfId="37280"/>
    <cellStyle name="Обычный 28 3 3 3" xfId="37281"/>
    <cellStyle name="Обычный 28 3 3 3 2" xfId="37282"/>
    <cellStyle name="Обычный 28 3 3 3 3" xfId="37283"/>
    <cellStyle name="Обычный 28 3 3 3 4" xfId="37284"/>
    <cellStyle name="Обычный 28 3 3 3_МАРТ" xfId="37285"/>
    <cellStyle name="Обычный 28 3 3 4" xfId="37286"/>
    <cellStyle name="Обычный 28 3 3 5" xfId="37287"/>
    <cellStyle name="Обычный 28 3 3 6" xfId="37288"/>
    <cellStyle name="Обычный 28 3 3_МАРТ" xfId="37289"/>
    <cellStyle name="Обычный 28 3 4" xfId="37290"/>
    <cellStyle name="Обычный 28 3 4 2" xfId="37291"/>
    <cellStyle name="Обычный 28 3 4 3" xfId="37292"/>
    <cellStyle name="Обычный 28 3 4 4" xfId="37293"/>
    <cellStyle name="Обычный 28 3 4_МАРТ" xfId="37294"/>
    <cellStyle name="Обычный 28 3 5" xfId="37295"/>
    <cellStyle name="Обычный 28 3 5 2" xfId="37296"/>
    <cellStyle name="Обычный 28 3 5 3" xfId="37297"/>
    <cellStyle name="Обычный 28 3 5 4" xfId="37298"/>
    <cellStyle name="Обычный 28 3 5_МАРТ" xfId="37299"/>
    <cellStyle name="Обычный 28 3 6" xfId="37300"/>
    <cellStyle name="Обычный 28 3 7" xfId="37301"/>
    <cellStyle name="Обычный 28 3 8" xfId="37302"/>
    <cellStyle name="Обычный 28 3_МАРТ" xfId="37303"/>
    <cellStyle name="Обычный 28 4" xfId="37304"/>
    <cellStyle name="Обычный 28 4 2" xfId="37305"/>
    <cellStyle name="Обычный 28 4 2 2" xfId="37306"/>
    <cellStyle name="Обычный 28 4 2 2 2" xfId="37307"/>
    <cellStyle name="Обычный 28 4 2 2 3" xfId="37308"/>
    <cellStyle name="Обычный 28 4 2 2 4" xfId="37309"/>
    <cellStyle name="Обычный 28 4 2 2_МАРТ" xfId="37310"/>
    <cellStyle name="Обычный 28 4 2 3" xfId="37311"/>
    <cellStyle name="Обычный 28 4 2 3 2" xfId="37312"/>
    <cellStyle name="Обычный 28 4 2 3 3" xfId="37313"/>
    <cellStyle name="Обычный 28 4 2 3 4" xfId="37314"/>
    <cellStyle name="Обычный 28 4 2 3_МАРТ" xfId="37315"/>
    <cellStyle name="Обычный 28 4 2 4" xfId="37316"/>
    <cellStyle name="Обычный 28 4 2 5" xfId="37317"/>
    <cellStyle name="Обычный 28 4 2 6" xfId="37318"/>
    <cellStyle name="Обычный 28 4 2_МАРТ" xfId="37319"/>
    <cellStyle name="Обычный 28 4 3" xfId="37320"/>
    <cellStyle name="Обычный 28 4 3 2" xfId="37321"/>
    <cellStyle name="Обычный 28 4 3 3" xfId="37322"/>
    <cellStyle name="Обычный 28 4 3 4" xfId="37323"/>
    <cellStyle name="Обычный 28 4 3_МАРТ" xfId="37324"/>
    <cellStyle name="Обычный 28 4 4" xfId="37325"/>
    <cellStyle name="Обычный 28 4 4 2" xfId="37326"/>
    <cellStyle name="Обычный 28 4 4 3" xfId="37327"/>
    <cellStyle name="Обычный 28 4 4 4" xfId="37328"/>
    <cellStyle name="Обычный 28 4 4_МАРТ" xfId="37329"/>
    <cellStyle name="Обычный 28 4 5" xfId="37330"/>
    <cellStyle name="Обычный 28 4 6" xfId="37331"/>
    <cellStyle name="Обычный 28 4 7" xfId="37332"/>
    <cellStyle name="Обычный 28 4_МАРТ" xfId="37333"/>
    <cellStyle name="Обычный 28 5" xfId="37334"/>
    <cellStyle name="Обычный 28 5 2" xfId="37335"/>
    <cellStyle name="Обычный 28 5 2 2" xfId="37336"/>
    <cellStyle name="Обычный 28 5 2 3" xfId="37337"/>
    <cellStyle name="Обычный 28 5 2 4" xfId="37338"/>
    <cellStyle name="Обычный 28 5 2_МАРТ" xfId="37339"/>
    <cellStyle name="Обычный 28 5 3" xfId="37340"/>
    <cellStyle name="Обычный 28 5 3 2" xfId="37341"/>
    <cellStyle name="Обычный 28 5 3 3" xfId="37342"/>
    <cellStyle name="Обычный 28 5 3 4" xfId="37343"/>
    <cellStyle name="Обычный 28 5 3_МАРТ" xfId="37344"/>
    <cellStyle name="Обычный 28 5 4" xfId="37345"/>
    <cellStyle name="Обычный 28 5 5" xfId="37346"/>
    <cellStyle name="Обычный 28 5 6" xfId="37347"/>
    <cellStyle name="Обычный 28 5_МАРТ" xfId="37348"/>
    <cellStyle name="Обычный 28 6" xfId="37349"/>
    <cellStyle name="Обычный 28 6 2" xfId="37350"/>
    <cellStyle name="Обычный 28 6 3" xfId="37351"/>
    <cellStyle name="Обычный 28 6 4" xfId="37352"/>
    <cellStyle name="Обычный 28 6_МАРТ" xfId="37353"/>
    <cellStyle name="Обычный 28 7" xfId="37354"/>
    <cellStyle name="Обычный 28 7 2" xfId="37355"/>
    <cellStyle name="Обычный 28 7 3" xfId="37356"/>
    <cellStyle name="Обычный 28 7 4" xfId="37357"/>
    <cellStyle name="Обычный 28 7_МАРТ" xfId="37358"/>
    <cellStyle name="Обычный 28 8" xfId="37359"/>
    <cellStyle name="Обычный 28 8 2" xfId="37360"/>
    <cellStyle name="Обычный 28 9" xfId="37361"/>
    <cellStyle name="Обычный 28_МАРТ" xfId="37362"/>
    <cellStyle name="Обычный 29" xfId="37363"/>
    <cellStyle name="Обычный 29 10" xfId="37364"/>
    <cellStyle name="Обычный 29 11" xfId="37365"/>
    <cellStyle name="Обычный 29 2" xfId="37366"/>
    <cellStyle name="Обычный 29 2 10" xfId="37367"/>
    <cellStyle name="Обычный 29 2 2" xfId="37368"/>
    <cellStyle name="Обычный 29 2 2 2" xfId="37369"/>
    <cellStyle name="Обычный 29 2 2 2 2" xfId="37370"/>
    <cellStyle name="Обычный 29 2 2 2 2 2" xfId="37371"/>
    <cellStyle name="Обычный 29 2 2 2 2 2 2" xfId="37372"/>
    <cellStyle name="Обычный 29 2 2 2 2 2 3" xfId="37373"/>
    <cellStyle name="Обычный 29 2 2 2 2 2 4" xfId="37374"/>
    <cellStyle name="Обычный 29 2 2 2 2 2_МАРТ" xfId="37375"/>
    <cellStyle name="Обычный 29 2 2 2 2 3" xfId="37376"/>
    <cellStyle name="Обычный 29 2 2 2 2 3 2" xfId="37377"/>
    <cellStyle name="Обычный 29 2 2 2 2 3 3" xfId="37378"/>
    <cellStyle name="Обычный 29 2 2 2 2 3 4" xfId="37379"/>
    <cellStyle name="Обычный 29 2 2 2 2 3_МАРТ" xfId="37380"/>
    <cellStyle name="Обычный 29 2 2 2 2 4" xfId="37381"/>
    <cellStyle name="Обычный 29 2 2 2 2 5" xfId="37382"/>
    <cellStyle name="Обычный 29 2 2 2 2 6" xfId="37383"/>
    <cellStyle name="Обычный 29 2 2 2 2_МАРТ" xfId="37384"/>
    <cellStyle name="Обычный 29 2 2 2 3" xfId="37385"/>
    <cellStyle name="Обычный 29 2 2 2 3 2" xfId="37386"/>
    <cellStyle name="Обычный 29 2 2 2 3 3" xfId="37387"/>
    <cellStyle name="Обычный 29 2 2 2 3 4" xfId="37388"/>
    <cellStyle name="Обычный 29 2 2 2 3_МАРТ" xfId="37389"/>
    <cellStyle name="Обычный 29 2 2 2 4" xfId="37390"/>
    <cellStyle name="Обычный 29 2 2 2 4 2" xfId="37391"/>
    <cellStyle name="Обычный 29 2 2 2 4 3" xfId="37392"/>
    <cellStyle name="Обычный 29 2 2 2 4 4" xfId="37393"/>
    <cellStyle name="Обычный 29 2 2 2 4_МАРТ" xfId="37394"/>
    <cellStyle name="Обычный 29 2 2 2 5" xfId="37395"/>
    <cellStyle name="Обычный 29 2 2 2 6" xfId="37396"/>
    <cellStyle name="Обычный 29 2 2 2 7" xfId="37397"/>
    <cellStyle name="Обычный 29 2 2 2_МАРТ" xfId="37398"/>
    <cellStyle name="Обычный 29 2 2 3" xfId="37399"/>
    <cellStyle name="Обычный 29 2 2 3 2" xfId="37400"/>
    <cellStyle name="Обычный 29 2 2 3 2 2" xfId="37401"/>
    <cellStyle name="Обычный 29 2 2 3 2 3" xfId="37402"/>
    <cellStyle name="Обычный 29 2 2 3 2 4" xfId="37403"/>
    <cellStyle name="Обычный 29 2 2 3 2_МАРТ" xfId="37404"/>
    <cellStyle name="Обычный 29 2 2 3 3" xfId="37405"/>
    <cellStyle name="Обычный 29 2 2 3 3 2" xfId="37406"/>
    <cellStyle name="Обычный 29 2 2 3 3 3" xfId="37407"/>
    <cellStyle name="Обычный 29 2 2 3 3 4" xfId="37408"/>
    <cellStyle name="Обычный 29 2 2 3 3_МАРТ" xfId="37409"/>
    <cellStyle name="Обычный 29 2 2 3 4" xfId="37410"/>
    <cellStyle name="Обычный 29 2 2 3 5" xfId="37411"/>
    <cellStyle name="Обычный 29 2 2 3 6" xfId="37412"/>
    <cellStyle name="Обычный 29 2 2 3_МАРТ" xfId="37413"/>
    <cellStyle name="Обычный 29 2 2 4" xfId="37414"/>
    <cellStyle name="Обычный 29 2 2 4 2" xfId="37415"/>
    <cellStyle name="Обычный 29 2 2 4 3" xfId="37416"/>
    <cellStyle name="Обычный 29 2 2 4 4" xfId="37417"/>
    <cellStyle name="Обычный 29 2 2 4_МАРТ" xfId="37418"/>
    <cellStyle name="Обычный 29 2 2 5" xfId="37419"/>
    <cellStyle name="Обычный 29 2 2 5 2" xfId="37420"/>
    <cellStyle name="Обычный 29 2 2 5 3" xfId="37421"/>
    <cellStyle name="Обычный 29 2 2 5 4" xfId="37422"/>
    <cellStyle name="Обычный 29 2 2 5_МАРТ" xfId="37423"/>
    <cellStyle name="Обычный 29 2 2 6" xfId="37424"/>
    <cellStyle name="Обычный 29 2 2 7" xfId="37425"/>
    <cellStyle name="Обычный 29 2 2 8" xfId="37426"/>
    <cellStyle name="Обычный 29 2 2_МАРТ" xfId="37427"/>
    <cellStyle name="Обычный 29 2 3" xfId="37428"/>
    <cellStyle name="Обычный 29 2 3 2" xfId="37429"/>
    <cellStyle name="Обычный 29 2 3 2 2" xfId="37430"/>
    <cellStyle name="Обычный 29 2 3 2 2 2" xfId="37431"/>
    <cellStyle name="Обычный 29 2 3 2 2 3" xfId="37432"/>
    <cellStyle name="Обычный 29 2 3 2 2 4" xfId="37433"/>
    <cellStyle name="Обычный 29 2 3 2 2_МАРТ" xfId="37434"/>
    <cellStyle name="Обычный 29 2 3 2 3" xfId="37435"/>
    <cellStyle name="Обычный 29 2 3 2 3 2" xfId="37436"/>
    <cellStyle name="Обычный 29 2 3 2 3 3" xfId="37437"/>
    <cellStyle name="Обычный 29 2 3 2 3 4" xfId="37438"/>
    <cellStyle name="Обычный 29 2 3 2 3_МАРТ" xfId="37439"/>
    <cellStyle name="Обычный 29 2 3 2 4" xfId="37440"/>
    <cellStyle name="Обычный 29 2 3 2 5" xfId="37441"/>
    <cellStyle name="Обычный 29 2 3 2 6" xfId="37442"/>
    <cellStyle name="Обычный 29 2 3 2_МАРТ" xfId="37443"/>
    <cellStyle name="Обычный 29 2 3 3" xfId="37444"/>
    <cellStyle name="Обычный 29 2 3 3 2" xfId="37445"/>
    <cellStyle name="Обычный 29 2 3 3 3" xfId="37446"/>
    <cellStyle name="Обычный 29 2 3 3 4" xfId="37447"/>
    <cellStyle name="Обычный 29 2 3 3_МАРТ" xfId="37448"/>
    <cellStyle name="Обычный 29 2 3 4" xfId="37449"/>
    <cellStyle name="Обычный 29 2 3 4 2" xfId="37450"/>
    <cellStyle name="Обычный 29 2 3 4 3" xfId="37451"/>
    <cellStyle name="Обычный 29 2 3 4 4" xfId="37452"/>
    <cellStyle name="Обычный 29 2 3 4_МАРТ" xfId="37453"/>
    <cellStyle name="Обычный 29 2 3 5" xfId="37454"/>
    <cellStyle name="Обычный 29 2 3 6" xfId="37455"/>
    <cellStyle name="Обычный 29 2 3 7" xfId="37456"/>
    <cellStyle name="Обычный 29 2 3_МАРТ" xfId="37457"/>
    <cellStyle name="Обычный 29 2 4" xfId="37458"/>
    <cellStyle name="Обычный 29 2 4 2" xfId="37459"/>
    <cellStyle name="Обычный 29 2 4 2 2" xfId="37460"/>
    <cellStyle name="Обычный 29 2 4 2 3" xfId="37461"/>
    <cellStyle name="Обычный 29 2 4 2 4" xfId="37462"/>
    <cellStyle name="Обычный 29 2 4 2_МАРТ" xfId="37463"/>
    <cellStyle name="Обычный 29 2 4 3" xfId="37464"/>
    <cellStyle name="Обычный 29 2 4 3 2" xfId="37465"/>
    <cellStyle name="Обычный 29 2 4 3 3" xfId="37466"/>
    <cellStyle name="Обычный 29 2 4 3 4" xfId="37467"/>
    <cellStyle name="Обычный 29 2 4 3_МАРТ" xfId="37468"/>
    <cellStyle name="Обычный 29 2 4 4" xfId="37469"/>
    <cellStyle name="Обычный 29 2 4 5" xfId="37470"/>
    <cellStyle name="Обычный 29 2 4 6" xfId="37471"/>
    <cellStyle name="Обычный 29 2 4_МАРТ" xfId="37472"/>
    <cellStyle name="Обычный 29 2 5" xfId="37473"/>
    <cellStyle name="Обычный 29 2 5 2" xfId="37474"/>
    <cellStyle name="Обычный 29 2 5 3" xfId="37475"/>
    <cellStyle name="Обычный 29 2 5 4" xfId="37476"/>
    <cellStyle name="Обычный 29 2 5_МАРТ" xfId="37477"/>
    <cellStyle name="Обычный 29 2 6" xfId="37478"/>
    <cellStyle name="Обычный 29 2 6 2" xfId="37479"/>
    <cellStyle name="Обычный 29 2 6 3" xfId="37480"/>
    <cellStyle name="Обычный 29 2 6 4" xfId="37481"/>
    <cellStyle name="Обычный 29 2 6_МАРТ" xfId="37482"/>
    <cellStyle name="Обычный 29 2 7" xfId="37483"/>
    <cellStyle name="Обычный 29 2 7 2" xfId="37484"/>
    <cellStyle name="Обычный 29 2 8" xfId="37485"/>
    <cellStyle name="Обычный 29 2 9" xfId="37486"/>
    <cellStyle name="Обычный 29 2_МАРТ" xfId="37487"/>
    <cellStyle name="Обычный 29 3" xfId="37488"/>
    <cellStyle name="Обычный 29 3 2" xfId="37489"/>
    <cellStyle name="Обычный 29 3 2 2" xfId="37490"/>
    <cellStyle name="Обычный 29 3 2 2 2" xfId="37491"/>
    <cellStyle name="Обычный 29 3 2 2 2 2" xfId="37492"/>
    <cellStyle name="Обычный 29 3 2 2 2 3" xfId="37493"/>
    <cellStyle name="Обычный 29 3 2 2 2 4" xfId="37494"/>
    <cellStyle name="Обычный 29 3 2 2 2_МАРТ" xfId="37495"/>
    <cellStyle name="Обычный 29 3 2 2 3" xfId="37496"/>
    <cellStyle name="Обычный 29 3 2 2 3 2" xfId="37497"/>
    <cellStyle name="Обычный 29 3 2 2 3 3" xfId="37498"/>
    <cellStyle name="Обычный 29 3 2 2 3 4" xfId="37499"/>
    <cellStyle name="Обычный 29 3 2 2 3_МАРТ" xfId="37500"/>
    <cellStyle name="Обычный 29 3 2 2 4" xfId="37501"/>
    <cellStyle name="Обычный 29 3 2 2 5" xfId="37502"/>
    <cellStyle name="Обычный 29 3 2 2 6" xfId="37503"/>
    <cellStyle name="Обычный 29 3 2 2_МАРТ" xfId="37504"/>
    <cellStyle name="Обычный 29 3 2 3" xfId="37505"/>
    <cellStyle name="Обычный 29 3 2 3 2" xfId="37506"/>
    <cellStyle name="Обычный 29 3 2 3 3" xfId="37507"/>
    <cellStyle name="Обычный 29 3 2 3 4" xfId="37508"/>
    <cellStyle name="Обычный 29 3 2 3_МАРТ" xfId="37509"/>
    <cellStyle name="Обычный 29 3 2 4" xfId="37510"/>
    <cellStyle name="Обычный 29 3 2 4 2" xfId="37511"/>
    <cellStyle name="Обычный 29 3 2 4 3" xfId="37512"/>
    <cellStyle name="Обычный 29 3 2 4 4" xfId="37513"/>
    <cellStyle name="Обычный 29 3 2 4_МАРТ" xfId="37514"/>
    <cellStyle name="Обычный 29 3 2 5" xfId="37515"/>
    <cellStyle name="Обычный 29 3 2 6" xfId="37516"/>
    <cellStyle name="Обычный 29 3 2 7" xfId="37517"/>
    <cellStyle name="Обычный 29 3 2_МАРТ" xfId="37518"/>
    <cellStyle name="Обычный 29 3 3" xfId="37519"/>
    <cellStyle name="Обычный 29 3 3 2" xfId="37520"/>
    <cellStyle name="Обычный 29 3 3 2 2" xfId="37521"/>
    <cellStyle name="Обычный 29 3 3 2 3" xfId="37522"/>
    <cellStyle name="Обычный 29 3 3 2 4" xfId="37523"/>
    <cellStyle name="Обычный 29 3 3 2_МАРТ" xfId="37524"/>
    <cellStyle name="Обычный 29 3 3 3" xfId="37525"/>
    <cellStyle name="Обычный 29 3 3 3 2" xfId="37526"/>
    <cellStyle name="Обычный 29 3 3 3 3" xfId="37527"/>
    <cellStyle name="Обычный 29 3 3 3 4" xfId="37528"/>
    <cellStyle name="Обычный 29 3 3 3_МАРТ" xfId="37529"/>
    <cellStyle name="Обычный 29 3 3 4" xfId="37530"/>
    <cellStyle name="Обычный 29 3 3 5" xfId="37531"/>
    <cellStyle name="Обычный 29 3 3 6" xfId="37532"/>
    <cellStyle name="Обычный 29 3 3_МАРТ" xfId="37533"/>
    <cellStyle name="Обычный 29 3 4" xfId="37534"/>
    <cellStyle name="Обычный 29 3 4 2" xfId="37535"/>
    <cellStyle name="Обычный 29 3 4 3" xfId="37536"/>
    <cellStyle name="Обычный 29 3 4 4" xfId="37537"/>
    <cellStyle name="Обычный 29 3 4_МАРТ" xfId="37538"/>
    <cellStyle name="Обычный 29 3 5" xfId="37539"/>
    <cellStyle name="Обычный 29 3 5 2" xfId="37540"/>
    <cellStyle name="Обычный 29 3 5 3" xfId="37541"/>
    <cellStyle name="Обычный 29 3 5 4" xfId="37542"/>
    <cellStyle name="Обычный 29 3 5_МАРТ" xfId="37543"/>
    <cellStyle name="Обычный 29 3 6" xfId="37544"/>
    <cellStyle name="Обычный 29 3 7" xfId="37545"/>
    <cellStyle name="Обычный 29 3 8" xfId="37546"/>
    <cellStyle name="Обычный 29 3_МАРТ" xfId="37547"/>
    <cellStyle name="Обычный 29 4" xfId="37548"/>
    <cellStyle name="Обычный 29 4 2" xfId="37549"/>
    <cellStyle name="Обычный 29 4 2 2" xfId="37550"/>
    <cellStyle name="Обычный 29 4 2 2 2" xfId="37551"/>
    <cellStyle name="Обычный 29 4 2 2 3" xfId="37552"/>
    <cellStyle name="Обычный 29 4 2 2 4" xfId="37553"/>
    <cellStyle name="Обычный 29 4 2 2_МАРТ" xfId="37554"/>
    <cellStyle name="Обычный 29 4 2 3" xfId="37555"/>
    <cellStyle name="Обычный 29 4 2 3 2" xfId="37556"/>
    <cellStyle name="Обычный 29 4 2 3 3" xfId="37557"/>
    <cellStyle name="Обычный 29 4 2 3 4" xfId="37558"/>
    <cellStyle name="Обычный 29 4 2 3_МАРТ" xfId="37559"/>
    <cellStyle name="Обычный 29 4 2 4" xfId="37560"/>
    <cellStyle name="Обычный 29 4 2 5" xfId="37561"/>
    <cellStyle name="Обычный 29 4 2 6" xfId="37562"/>
    <cellStyle name="Обычный 29 4 2_МАРТ" xfId="37563"/>
    <cellStyle name="Обычный 29 4 3" xfId="37564"/>
    <cellStyle name="Обычный 29 4 3 2" xfId="37565"/>
    <cellStyle name="Обычный 29 4 3 3" xfId="37566"/>
    <cellStyle name="Обычный 29 4 3 4" xfId="37567"/>
    <cellStyle name="Обычный 29 4 3_МАРТ" xfId="37568"/>
    <cellStyle name="Обычный 29 4 4" xfId="37569"/>
    <cellStyle name="Обычный 29 4 4 2" xfId="37570"/>
    <cellStyle name="Обычный 29 4 4 3" xfId="37571"/>
    <cellStyle name="Обычный 29 4 4 4" xfId="37572"/>
    <cellStyle name="Обычный 29 4 4_МАРТ" xfId="37573"/>
    <cellStyle name="Обычный 29 4 5" xfId="37574"/>
    <cellStyle name="Обычный 29 4 6" xfId="37575"/>
    <cellStyle name="Обычный 29 4 7" xfId="37576"/>
    <cellStyle name="Обычный 29 4_МАРТ" xfId="37577"/>
    <cellStyle name="Обычный 29 5" xfId="37578"/>
    <cellStyle name="Обычный 29 5 2" xfId="37579"/>
    <cellStyle name="Обычный 29 5 2 2" xfId="37580"/>
    <cellStyle name="Обычный 29 5 2 2 2" xfId="37581"/>
    <cellStyle name="Обычный 29 5 2 3" xfId="37582"/>
    <cellStyle name="Обычный 29 5 2 4" xfId="37583"/>
    <cellStyle name="Обычный 29 5 2 5" xfId="37584"/>
    <cellStyle name="Обычный 29 5 2_МАРТ" xfId="37585"/>
    <cellStyle name="Обычный 29 5 3" xfId="37586"/>
    <cellStyle name="Обычный 29 5 3 2" xfId="37587"/>
    <cellStyle name="Обычный 29 5 3 3" xfId="37588"/>
    <cellStyle name="Обычный 29 5 3 4" xfId="37589"/>
    <cellStyle name="Обычный 29 5 3_МАРТ" xfId="37590"/>
    <cellStyle name="Обычный 29 5 4" xfId="37591"/>
    <cellStyle name="Обычный 29 5 5" xfId="37592"/>
    <cellStyle name="Обычный 29 5 6" xfId="37593"/>
    <cellStyle name="Обычный 29 5_МАРТ" xfId="37594"/>
    <cellStyle name="Обычный 29 6" xfId="37595"/>
    <cellStyle name="Обычный 29 6 2" xfId="37596"/>
    <cellStyle name="Обычный 29 6 2 2" xfId="37597"/>
    <cellStyle name="Обычный 29 6 3" xfId="37598"/>
    <cellStyle name="Обычный 29 6 4" xfId="37599"/>
    <cellStyle name="Обычный 29 6 5" xfId="37600"/>
    <cellStyle name="Обычный 29 6_МАРТ" xfId="37601"/>
    <cellStyle name="Обычный 29 7" xfId="37602"/>
    <cellStyle name="Обычный 29 7 2" xfId="37603"/>
    <cellStyle name="Обычный 29 7 3" xfId="37604"/>
    <cellStyle name="Обычный 29 7 4" xfId="37605"/>
    <cellStyle name="Обычный 29 7_МАРТ" xfId="37606"/>
    <cellStyle name="Обычный 29 8" xfId="37607"/>
    <cellStyle name="Обычный 29 8 2" xfId="37608"/>
    <cellStyle name="Обычный 29 9" xfId="37609"/>
    <cellStyle name="Обычный 29_МАРТ" xfId="37610"/>
    <cellStyle name="Обычный 3" xfId="37611"/>
    <cellStyle name="Обычный 3 10" xfId="37612"/>
    <cellStyle name="Обычный 3 11" xfId="37613"/>
    <cellStyle name="Обычный 3 12" xfId="37614"/>
    <cellStyle name="Обычный 3 13" xfId="37615"/>
    <cellStyle name="Обычный 3 14" xfId="37616"/>
    <cellStyle name="Обычный 3 15" xfId="37617"/>
    <cellStyle name="Обычный 3 16" xfId="37618"/>
    <cellStyle name="Обычный 3 2" xfId="37619"/>
    <cellStyle name="Обычный 3 2 2" xfId="37620"/>
    <cellStyle name="Обычный 3 2 2 2" xfId="37621"/>
    <cellStyle name="Обычный 3 2 2 2 2" xfId="37622"/>
    <cellStyle name="Обычный 3 2 2 2 2 2" xfId="37623"/>
    <cellStyle name="Обычный 3 2 2 2 2 2 2" xfId="37624"/>
    <cellStyle name="Обычный 3 2 2 2 2 3" xfId="37625"/>
    <cellStyle name="Обычный 3 2 2 2 3" xfId="37626"/>
    <cellStyle name="Обычный 3 2 2 2 3 2" xfId="37627"/>
    <cellStyle name="Обычный 3 2 2 2 4" xfId="37628"/>
    <cellStyle name="Обычный 3 2 2 3" xfId="37629"/>
    <cellStyle name="Обычный 3 2 2 3 2" xfId="37630"/>
    <cellStyle name="Обычный 3 2 2 3 2 2" xfId="37631"/>
    <cellStyle name="Обычный 3 2 2 3 3" xfId="37632"/>
    <cellStyle name="Обычный 3 2 3" xfId="37633"/>
    <cellStyle name="Обычный 3 2 3 2" xfId="37634"/>
    <cellStyle name="Обычный 3 2 3 2 2" xfId="37635"/>
    <cellStyle name="Обычный 3 2 3 2 2 2" xfId="37636"/>
    <cellStyle name="Обычный 3 2 3 2 2 2 2" xfId="37637"/>
    <cellStyle name="Обычный 3 2 3 2 2 3" xfId="37638"/>
    <cellStyle name="Обычный 3 2 3 2 3" xfId="37639"/>
    <cellStyle name="Обычный 3 2 3 2 3 2" xfId="37640"/>
    <cellStyle name="Обычный 3 2 3 2 4" xfId="37641"/>
    <cellStyle name="Обычный 3 2 3 3" xfId="37642"/>
    <cellStyle name="Обычный 3 2 3 3 2" xfId="37643"/>
    <cellStyle name="Обычный 3 2 3 3 2 2" xfId="37644"/>
    <cellStyle name="Обычный 3 2 3 3 3" xfId="37645"/>
    <cellStyle name="Обычный 3 2 3 4" xfId="37646"/>
    <cellStyle name="Обычный 3 2 3 4 2" xfId="37647"/>
    <cellStyle name="Обычный 3 2 3 5" xfId="37648"/>
    <cellStyle name="Обычный 3 2 3 6" xfId="37649"/>
    <cellStyle name="Обычный 3 2 4" xfId="37650"/>
    <cellStyle name="Обычный 3 2 4 2" xfId="37651"/>
    <cellStyle name="Обычный 3 2 4 2 2" xfId="37652"/>
    <cellStyle name="Обычный 3 2 4 2 2 2" xfId="37653"/>
    <cellStyle name="Обычный 3 2 4 2 2 2 2" xfId="37654"/>
    <cellStyle name="Обычный 3 2 4 2 2 3" xfId="37655"/>
    <cellStyle name="Обычный 3 2 4 2 3" xfId="37656"/>
    <cellStyle name="Обычный 3 2 4 2 3 2" xfId="37657"/>
    <cellStyle name="Обычный 3 2 4 2 4" xfId="37658"/>
    <cellStyle name="Обычный 3 2 4 3" xfId="37659"/>
    <cellStyle name="Обычный 3 2 4 3 2" xfId="37660"/>
    <cellStyle name="Обычный 3 2 4 3 2 2" xfId="37661"/>
    <cellStyle name="Обычный 3 2 4 3 3" xfId="37662"/>
    <cellStyle name="Обычный 3 2 4 4" xfId="37663"/>
    <cellStyle name="Обычный 3 2 4 5" xfId="37664"/>
    <cellStyle name="Обычный 3 2 4 5 2" xfId="37665"/>
    <cellStyle name="Обычный 3 2 4 6" xfId="37666"/>
    <cellStyle name="Обычный 3 2 5" xfId="37667"/>
    <cellStyle name="Обычный 3 2 5 2" xfId="37668"/>
    <cellStyle name="Обычный 3 2 5 2 2" xfId="37669"/>
    <cellStyle name="Обычный 3 2 5 2 2 2" xfId="37670"/>
    <cellStyle name="Обычный 3 2 5 2 3" xfId="37671"/>
    <cellStyle name="Обычный 3 2 5 3" xfId="37672"/>
    <cellStyle name="Обычный 3 2 5 3 2" xfId="37673"/>
    <cellStyle name="Обычный 3 2 5 4" xfId="37674"/>
    <cellStyle name="Обычный 3 2 6" xfId="37675"/>
    <cellStyle name="Обычный 3 2_Агаркова ПО динамика затрат-шаблон fin" xfId="37676"/>
    <cellStyle name="Обычный 3 3" xfId="37677"/>
    <cellStyle name="Обычный 3 3 10" xfId="37678"/>
    <cellStyle name="Обычный 3 3 10 2" xfId="37679"/>
    <cellStyle name="Обычный 3 3 11" xfId="37680"/>
    <cellStyle name="Обычный 3 3 12" xfId="37681"/>
    <cellStyle name="Обычный 3 3 13" xfId="37682"/>
    <cellStyle name="Обычный 3 3 2" xfId="37683"/>
    <cellStyle name="Обычный 3 3 3" xfId="37684"/>
    <cellStyle name="Обычный 3 3 3 2" xfId="37685"/>
    <cellStyle name="Обычный 3 3 3 2 2" xfId="37686"/>
    <cellStyle name="Обычный 3 3 3 2 2 2" xfId="37687"/>
    <cellStyle name="Обычный 3 3 3 2 2 2 2" xfId="37688"/>
    <cellStyle name="Обычный 3 3 3 2 2 3" xfId="37689"/>
    <cellStyle name="Обычный 3 3 3 2 3" xfId="37690"/>
    <cellStyle name="Обычный 3 3 3 2 3 2" xfId="37691"/>
    <cellStyle name="Обычный 3 3 3 2 4" xfId="37692"/>
    <cellStyle name="Обычный 3 3 3 3" xfId="37693"/>
    <cellStyle name="Обычный 3 3 3 3 2" xfId="37694"/>
    <cellStyle name="Обычный 3 3 3 3 2 2" xfId="37695"/>
    <cellStyle name="Обычный 3 3 3 3 3" xfId="37696"/>
    <cellStyle name="Обычный 3 3 4" xfId="37697"/>
    <cellStyle name="Обычный 3 3 4 10" xfId="37698"/>
    <cellStyle name="Обычный 3 3 4 2" xfId="37699"/>
    <cellStyle name="Обычный 3 3 4 2 2" xfId="37700"/>
    <cellStyle name="Обычный 3 3 4 2 2 2" xfId="37701"/>
    <cellStyle name="Обычный 3 3 4 2 2 2 2" xfId="37702"/>
    <cellStyle name="Обычный 3 3 4 2 2 2 2 2" xfId="37703"/>
    <cellStyle name="Обычный 3 3 4 2 2 2 2 3" xfId="37704"/>
    <cellStyle name="Обычный 3 3 4 2 2 2 2 4" xfId="37705"/>
    <cellStyle name="Обычный 3 3 4 2 2 2 2_МАРТ" xfId="37706"/>
    <cellStyle name="Обычный 3 3 4 2 2 2 3" xfId="37707"/>
    <cellStyle name="Обычный 3 3 4 2 2 2 3 2" xfId="37708"/>
    <cellStyle name="Обычный 3 3 4 2 2 2 3 3" xfId="37709"/>
    <cellStyle name="Обычный 3 3 4 2 2 2 3 4" xfId="37710"/>
    <cellStyle name="Обычный 3 3 4 2 2 2 3_МАРТ" xfId="37711"/>
    <cellStyle name="Обычный 3 3 4 2 2 2 4" xfId="37712"/>
    <cellStyle name="Обычный 3 3 4 2 2 2 5" xfId="37713"/>
    <cellStyle name="Обычный 3 3 4 2 2 2 6" xfId="37714"/>
    <cellStyle name="Обычный 3 3 4 2 2 2_МАРТ" xfId="37715"/>
    <cellStyle name="Обычный 3 3 4 2 2 3" xfId="37716"/>
    <cellStyle name="Обычный 3 3 4 2 2 3 2" xfId="37717"/>
    <cellStyle name="Обычный 3 3 4 2 2 3 3" xfId="37718"/>
    <cellStyle name="Обычный 3 3 4 2 2 3 4" xfId="37719"/>
    <cellStyle name="Обычный 3 3 4 2 2 3_МАРТ" xfId="37720"/>
    <cellStyle name="Обычный 3 3 4 2 2 4" xfId="37721"/>
    <cellStyle name="Обычный 3 3 4 2 2 4 2" xfId="37722"/>
    <cellStyle name="Обычный 3 3 4 2 2 4 3" xfId="37723"/>
    <cellStyle name="Обычный 3 3 4 2 2 4 4" xfId="37724"/>
    <cellStyle name="Обычный 3 3 4 2 2 4_МАРТ" xfId="37725"/>
    <cellStyle name="Обычный 3 3 4 2 2 5" xfId="37726"/>
    <cellStyle name="Обычный 3 3 4 2 2 6" xfId="37727"/>
    <cellStyle name="Обычный 3 3 4 2 2 7" xfId="37728"/>
    <cellStyle name="Обычный 3 3 4 2 2_МАРТ" xfId="37729"/>
    <cellStyle name="Обычный 3 3 4 2 3" xfId="37730"/>
    <cellStyle name="Обычный 3 3 4 2 3 2" xfId="37731"/>
    <cellStyle name="Обычный 3 3 4 2 3 2 2" xfId="37732"/>
    <cellStyle name="Обычный 3 3 4 2 3 2 3" xfId="37733"/>
    <cellStyle name="Обычный 3 3 4 2 3 2 4" xfId="37734"/>
    <cellStyle name="Обычный 3 3 4 2 3 2_МАРТ" xfId="37735"/>
    <cellStyle name="Обычный 3 3 4 2 3 3" xfId="37736"/>
    <cellStyle name="Обычный 3 3 4 2 3 3 2" xfId="37737"/>
    <cellStyle name="Обычный 3 3 4 2 3 3 3" xfId="37738"/>
    <cellStyle name="Обычный 3 3 4 2 3 3 4" xfId="37739"/>
    <cellStyle name="Обычный 3 3 4 2 3 3_МАРТ" xfId="37740"/>
    <cellStyle name="Обычный 3 3 4 2 3 4" xfId="37741"/>
    <cellStyle name="Обычный 3 3 4 2 3 5" xfId="37742"/>
    <cellStyle name="Обычный 3 3 4 2 3 6" xfId="37743"/>
    <cellStyle name="Обычный 3 3 4 2 3_МАРТ" xfId="37744"/>
    <cellStyle name="Обычный 3 3 4 2 4" xfId="37745"/>
    <cellStyle name="Обычный 3 3 4 2 4 2" xfId="37746"/>
    <cellStyle name="Обычный 3 3 4 2 4 3" xfId="37747"/>
    <cellStyle name="Обычный 3 3 4 2 4 4" xfId="37748"/>
    <cellStyle name="Обычный 3 3 4 2 4_МАРТ" xfId="37749"/>
    <cellStyle name="Обычный 3 3 4 2 5" xfId="37750"/>
    <cellStyle name="Обычный 3 3 4 2 5 2" xfId="37751"/>
    <cellStyle name="Обычный 3 3 4 2 5 3" xfId="37752"/>
    <cellStyle name="Обычный 3 3 4 2 5 4" xfId="37753"/>
    <cellStyle name="Обычный 3 3 4 2 5_МАРТ" xfId="37754"/>
    <cellStyle name="Обычный 3 3 4 2 6" xfId="37755"/>
    <cellStyle name="Обычный 3 3 4 2 7" xfId="37756"/>
    <cellStyle name="Обычный 3 3 4 2 8" xfId="37757"/>
    <cellStyle name="Обычный 3 3 4 2_МАРТ" xfId="37758"/>
    <cellStyle name="Обычный 3 3 4 3" xfId="37759"/>
    <cellStyle name="Обычный 3 3 4 3 2" xfId="37760"/>
    <cellStyle name="Обычный 3 3 4 3 2 2" xfId="37761"/>
    <cellStyle name="Обычный 3 3 4 3 2 2 2" xfId="37762"/>
    <cellStyle name="Обычный 3 3 4 3 2 2 3" xfId="37763"/>
    <cellStyle name="Обычный 3 3 4 3 2 2 4" xfId="37764"/>
    <cellStyle name="Обычный 3 3 4 3 2 2_МАРТ" xfId="37765"/>
    <cellStyle name="Обычный 3 3 4 3 2 3" xfId="37766"/>
    <cellStyle name="Обычный 3 3 4 3 2 3 2" xfId="37767"/>
    <cellStyle name="Обычный 3 3 4 3 2 3 3" xfId="37768"/>
    <cellStyle name="Обычный 3 3 4 3 2 3 4" xfId="37769"/>
    <cellStyle name="Обычный 3 3 4 3 2 3_МАРТ" xfId="37770"/>
    <cellStyle name="Обычный 3 3 4 3 2 4" xfId="37771"/>
    <cellStyle name="Обычный 3 3 4 3 2 5" xfId="37772"/>
    <cellStyle name="Обычный 3 3 4 3 2 6" xfId="37773"/>
    <cellStyle name="Обычный 3 3 4 3 2_МАРТ" xfId="37774"/>
    <cellStyle name="Обычный 3 3 4 3 3" xfId="37775"/>
    <cellStyle name="Обычный 3 3 4 3 3 2" xfId="37776"/>
    <cellStyle name="Обычный 3 3 4 3 3 3" xfId="37777"/>
    <cellStyle name="Обычный 3 3 4 3 3 4" xfId="37778"/>
    <cellStyle name="Обычный 3 3 4 3 3_МАРТ" xfId="37779"/>
    <cellStyle name="Обычный 3 3 4 3 4" xfId="37780"/>
    <cellStyle name="Обычный 3 3 4 3 4 2" xfId="37781"/>
    <cellStyle name="Обычный 3 3 4 3 4 3" xfId="37782"/>
    <cellStyle name="Обычный 3 3 4 3 4 4" xfId="37783"/>
    <cellStyle name="Обычный 3 3 4 3 4_МАРТ" xfId="37784"/>
    <cellStyle name="Обычный 3 3 4 3 5" xfId="37785"/>
    <cellStyle name="Обычный 3 3 4 3 6" xfId="37786"/>
    <cellStyle name="Обычный 3 3 4 3 7" xfId="37787"/>
    <cellStyle name="Обычный 3 3 4 3_МАРТ" xfId="37788"/>
    <cellStyle name="Обычный 3 3 4 4" xfId="37789"/>
    <cellStyle name="Обычный 3 3 4 4 2" xfId="37790"/>
    <cellStyle name="Обычный 3 3 4 4 2 2" xfId="37791"/>
    <cellStyle name="Обычный 3 3 4 4 2 3" xfId="37792"/>
    <cellStyle name="Обычный 3 3 4 4 2 4" xfId="37793"/>
    <cellStyle name="Обычный 3 3 4 4 2_МАРТ" xfId="37794"/>
    <cellStyle name="Обычный 3 3 4 4 3" xfId="37795"/>
    <cellStyle name="Обычный 3 3 4 4 3 2" xfId="37796"/>
    <cellStyle name="Обычный 3 3 4 4 3 3" xfId="37797"/>
    <cellStyle name="Обычный 3 3 4 4 3 4" xfId="37798"/>
    <cellStyle name="Обычный 3 3 4 4 3_МАРТ" xfId="37799"/>
    <cellStyle name="Обычный 3 3 4 4 4" xfId="37800"/>
    <cellStyle name="Обычный 3 3 4 4 5" xfId="37801"/>
    <cellStyle name="Обычный 3 3 4 4 6" xfId="37802"/>
    <cellStyle name="Обычный 3 3 4 4_МАРТ" xfId="37803"/>
    <cellStyle name="Обычный 3 3 4 5" xfId="37804"/>
    <cellStyle name="Обычный 3 3 4 5 2" xfId="37805"/>
    <cellStyle name="Обычный 3 3 4 5 3" xfId="37806"/>
    <cellStyle name="Обычный 3 3 4 5 4" xfId="37807"/>
    <cellStyle name="Обычный 3 3 4 5_МАРТ" xfId="37808"/>
    <cellStyle name="Обычный 3 3 4 6" xfId="37809"/>
    <cellStyle name="Обычный 3 3 4 6 2" xfId="37810"/>
    <cellStyle name="Обычный 3 3 4 6 3" xfId="37811"/>
    <cellStyle name="Обычный 3 3 4 6 4" xfId="37812"/>
    <cellStyle name="Обычный 3 3 4 6_МАРТ" xfId="37813"/>
    <cellStyle name="Обычный 3 3 4 7" xfId="37814"/>
    <cellStyle name="Обычный 3 3 4 7 2" xfId="37815"/>
    <cellStyle name="Обычный 3 3 4 8" xfId="37816"/>
    <cellStyle name="Обычный 3 3 4 9" xfId="37817"/>
    <cellStyle name="Обычный 3 3 4_МАРТ" xfId="37818"/>
    <cellStyle name="Обычный 3 3 5" xfId="37819"/>
    <cellStyle name="Обычный 3 3 5 2" xfId="37820"/>
    <cellStyle name="Обычный 3 3 5 2 2" xfId="37821"/>
    <cellStyle name="Обычный 3 3 5 2 2 2" xfId="37822"/>
    <cellStyle name="Обычный 3 3 5 2 2 2 2" xfId="37823"/>
    <cellStyle name="Обычный 3 3 5 2 2 2 3" xfId="37824"/>
    <cellStyle name="Обычный 3 3 5 2 2 2 4" xfId="37825"/>
    <cellStyle name="Обычный 3 3 5 2 2 2_МАРТ" xfId="37826"/>
    <cellStyle name="Обычный 3 3 5 2 2 3" xfId="37827"/>
    <cellStyle name="Обычный 3 3 5 2 2 3 2" xfId="37828"/>
    <cellStyle name="Обычный 3 3 5 2 2 3 3" xfId="37829"/>
    <cellStyle name="Обычный 3 3 5 2 2 3 4" xfId="37830"/>
    <cellStyle name="Обычный 3 3 5 2 2 3_МАРТ" xfId="37831"/>
    <cellStyle name="Обычный 3 3 5 2 2 4" xfId="37832"/>
    <cellStyle name="Обычный 3 3 5 2 2 5" xfId="37833"/>
    <cellStyle name="Обычный 3 3 5 2 2 6" xfId="37834"/>
    <cellStyle name="Обычный 3 3 5 2 2_МАРТ" xfId="37835"/>
    <cellStyle name="Обычный 3 3 5 2 3" xfId="37836"/>
    <cellStyle name="Обычный 3 3 5 2 3 2" xfId="37837"/>
    <cellStyle name="Обычный 3 3 5 2 3 3" xfId="37838"/>
    <cellStyle name="Обычный 3 3 5 2 3 4" xfId="37839"/>
    <cellStyle name="Обычный 3 3 5 2 3_МАРТ" xfId="37840"/>
    <cellStyle name="Обычный 3 3 5 2 4" xfId="37841"/>
    <cellStyle name="Обычный 3 3 5 2 4 2" xfId="37842"/>
    <cellStyle name="Обычный 3 3 5 2 4 3" xfId="37843"/>
    <cellStyle name="Обычный 3 3 5 2 4 4" xfId="37844"/>
    <cellStyle name="Обычный 3 3 5 2 4_МАРТ" xfId="37845"/>
    <cellStyle name="Обычный 3 3 5 2 5" xfId="37846"/>
    <cellStyle name="Обычный 3 3 5 2 6" xfId="37847"/>
    <cellStyle name="Обычный 3 3 5 2 7" xfId="37848"/>
    <cellStyle name="Обычный 3 3 5 2_МАРТ" xfId="37849"/>
    <cellStyle name="Обычный 3 3 5 3" xfId="37850"/>
    <cellStyle name="Обычный 3 3 5 3 2" xfId="37851"/>
    <cellStyle name="Обычный 3 3 5 3 2 2" xfId="37852"/>
    <cellStyle name="Обычный 3 3 5 3 2 3" xfId="37853"/>
    <cellStyle name="Обычный 3 3 5 3 2 4" xfId="37854"/>
    <cellStyle name="Обычный 3 3 5 3 2_МАРТ" xfId="37855"/>
    <cellStyle name="Обычный 3 3 5 3 3" xfId="37856"/>
    <cellStyle name="Обычный 3 3 5 3 3 2" xfId="37857"/>
    <cellStyle name="Обычный 3 3 5 3 3 3" xfId="37858"/>
    <cellStyle name="Обычный 3 3 5 3 3 4" xfId="37859"/>
    <cellStyle name="Обычный 3 3 5 3 3_МАРТ" xfId="37860"/>
    <cellStyle name="Обычный 3 3 5 3 4" xfId="37861"/>
    <cellStyle name="Обычный 3 3 5 3 5" xfId="37862"/>
    <cellStyle name="Обычный 3 3 5 3 6" xfId="37863"/>
    <cellStyle name="Обычный 3 3 5 3_МАРТ" xfId="37864"/>
    <cellStyle name="Обычный 3 3 5 4" xfId="37865"/>
    <cellStyle name="Обычный 3 3 5 4 2" xfId="37866"/>
    <cellStyle name="Обычный 3 3 5 4 3" xfId="37867"/>
    <cellStyle name="Обычный 3 3 5 4 4" xfId="37868"/>
    <cellStyle name="Обычный 3 3 5 4_МАРТ" xfId="37869"/>
    <cellStyle name="Обычный 3 3 5 5" xfId="37870"/>
    <cellStyle name="Обычный 3 3 5 5 2" xfId="37871"/>
    <cellStyle name="Обычный 3 3 5 5 3" xfId="37872"/>
    <cellStyle name="Обычный 3 3 5 5 4" xfId="37873"/>
    <cellStyle name="Обычный 3 3 5 5_МАРТ" xfId="37874"/>
    <cellStyle name="Обычный 3 3 5 6" xfId="37875"/>
    <cellStyle name="Обычный 3 3 5 7" xfId="37876"/>
    <cellStyle name="Обычный 3 3 5 8" xfId="37877"/>
    <cellStyle name="Обычный 3 3 5_МАРТ" xfId="37878"/>
    <cellStyle name="Обычный 3 3 6" xfId="37879"/>
    <cellStyle name="Обычный 3 3 6 2" xfId="37880"/>
    <cellStyle name="Обычный 3 3 6 2 2" xfId="37881"/>
    <cellStyle name="Обычный 3 3 6 2 2 2" xfId="37882"/>
    <cellStyle name="Обычный 3 3 6 2 2 3" xfId="37883"/>
    <cellStyle name="Обычный 3 3 6 2 2 4" xfId="37884"/>
    <cellStyle name="Обычный 3 3 6 2 2_МАРТ" xfId="37885"/>
    <cellStyle name="Обычный 3 3 6 2 3" xfId="37886"/>
    <cellStyle name="Обычный 3 3 6 2 3 2" xfId="37887"/>
    <cellStyle name="Обычный 3 3 6 2 3 3" xfId="37888"/>
    <cellStyle name="Обычный 3 3 6 2 3 4" xfId="37889"/>
    <cellStyle name="Обычный 3 3 6 2 3_МАРТ" xfId="37890"/>
    <cellStyle name="Обычный 3 3 6 2 4" xfId="37891"/>
    <cellStyle name="Обычный 3 3 6 2 5" xfId="37892"/>
    <cellStyle name="Обычный 3 3 6 2 6" xfId="37893"/>
    <cellStyle name="Обычный 3 3 6 2_МАРТ" xfId="37894"/>
    <cellStyle name="Обычный 3 3 6 3" xfId="37895"/>
    <cellStyle name="Обычный 3 3 6 3 2" xfId="37896"/>
    <cellStyle name="Обычный 3 3 6 3 3" xfId="37897"/>
    <cellStyle name="Обычный 3 3 6 3 4" xfId="37898"/>
    <cellStyle name="Обычный 3 3 6 3_МАРТ" xfId="37899"/>
    <cellStyle name="Обычный 3 3 6 4" xfId="37900"/>
    <cellStyle name="Обычный 3 3 6 4 2" xfId="37901"/>
    <cellStyle name="Обычный 3 3 6 4 3" xfId="37902"/>
    <cellStyle name="Обычный 3 3 6 4 4" xfId="37903"/>
    <cellStyle name="Обычный 3 3 6 4_МАРТ" xfId="37904"/>
    <cellStyle name="Обычный 3 3 6 5" xfId="37905"/>
    <cellStyle name="Обычный 3 3 6 6" xfId="37906"/>
    <cellStyle name="Обычный 3 3 6 7" xfId="37907"/>
    <cellStyle name="Обычный 3 3 6_МАРТ" xfId="37908"/>
    <cellStyle name="Обычный 3 3 7" xfId="37909"/>
    <cellStyle name="Обычный 3 3 7 2" xfId="37910"/>
    <cellStyle name="Обычный 3 3 7 2 2" xfId="37911"/>
    <cellStyle name="Обычный 3 3 7 2 3" xfId="37912"/>
    <cellStyle name="Обычный 3 3 7 2 4" xfId="37913"/>
    <cellStyle name="Обычный 3 3 7 2_МАРТ" xfId="37914"/>
    <cellStyle name="Обычный 3 3 7 3" xfId="37915"/>
    <cellStyle name="Обычный 3 3 7 3 2" xfId="37916"/>
    <cellStyle name="Обычный 3 3 7 3 3" xfId="37917"/>
    <cellStyle name="Обычный 3 3 7 3 4" xfId="37918"/>
    <cellStyle name="Обычный 3 3 7 3_МАРТ" xfId="37919"/>
    <cellStyle name="Обычный 3 3 7 4" xfId="37920"/>
    <cellStyle name="Обычный 3 3 7 5" xfId="37921"/>
    <cellStyle name="Обычный 3 3 7 6" xfId="37922"/>
    <cellStyle name="Обычный 3 3 7_МАРТ" xfId="37923"/>
    <cellStyle name="Обычный 3 3 8" xfId="37924"/>
    <cellStyle name="Обычный 3 3 8 2" xfId="37925"/>
    <cellStyle name="Обычный 3 3 8 3" xfId="37926"/>
    <cellStyle name="Обычный 3 3 8 4" xfId="37927"/>
    <cellStyle name="Обычный 3 3 8_МАРТ" xfId="37928"/>
    <cellStyle name="Обычный 3 3 9" xfId="37929"/>
    <cellStyle name="Обычный 3 3 9 2" xfId="37930"/>
    <cellStyle name="Обычный 3 3 9 3" xfId="37931"/>
    <cellStyle name="Обычный 3 3 9 4" xfId="37932"/>
    <cellStyle name="Обычный 3 3 9_МАРТ" xfId="37933"/>
    <cellStyle name="Обычный 3 3_Книга5" xfId="37934"/>
    <cellStyle name="Обычный 3 4" xfId="37935"/>
    <cellStyle name="Обычный 3 4 2" xfId="37936"/>
    <cellStyle name="Обычный 3 4 2 2" xfId="37937"/>
    <cellStyle name="Обычный 3 4 2 2 2" xfId="37938"/>
    <cellStyle name="Обычный 3 4 2 2 2 2" xfId="37939"/>
    <cellStyle name="Обычный 3 4 2 2 3" xfId="37940"/>
    <cellStyle name="Обычный 3 4 2 3" xfId="37941"/>
    <cellStyle name="Обычный 3 4 2 3 2" xfId="37942"/>
    <cellStyle name="Обычный 3 4 2 4" xfId="37943"/>
    <cellStyle name="Обычный 3 4 3" xfId="37944"/>
    <cellStyle name="Обычный 3 4 3 2" xfId="37945"/>
    <cellStyle name="Обычный 3 4 3 2 2" xfId="37946"/>
    <cellStyle name="Обычный 3 4 3 3" xfId="37947"/>
    <cellStyle name="Обычный 3 5" xfId="37948"/>
    <cellStyle name="Обычный 3 5 10" xfId="37949"/>
    <cellStyle name="Обычный 3 5 11" xfId="37950"/>
    <cellStyle name="Обычный 3 5 2" xfId="37951"/>
    <cellStyle name="Обычный 3 5 2 10" xfId="37952"/>
    <cellStyle name="Обычный 3 5 2 2" xfId="37953"/>
    <cellStyle name="Обычный 3 5 2 2 2" xfId="37954"/>
    <cellStyle name="Обычный 3 5 2 2 2 2" xfId="37955"/>
    <cellStyle name="Обычный 3 5 2 2 2 2 2" xfId="37956"/>
    <cellStyle name="Обычный 3 5 2 2 2 2 2 2" xfId="37957"/>
    <cellStyle name="Обычный 3 5 2 2 2 2 2 3" xfId="37958"/>
    <cellStyle name="Обычный 3 5 2 2 2 2 2 4" xfId="37959"/>
    <cellStyle name="Обычный 3 5 2 2 2 2 2_МАРТ" xfId="37960"/>
    <cellStyle name="Обычный 3 5 2 2 2 2 3" xfId="37961"/>
    <cellStyle name="Обычный 3 5 2 2 2 2 3 2" xfId="37962"/>
    <cellStyle name="Обычный 3 5 2 2 2 2 3 3" xfId="37963"/>
    <cellStyle name="Обычный 3 5 2 2 2 2 3 4" xfId="37964"/>
    <cellStyle name="Обычный 3 5 2 2 2 2 3_МАРТ" xfId="37965"/>
    <cellStyle name="Обычный 3 5 2 2 2 2 4" xfId="37966"/>
    <cellStyle name="Обычный 3 5 2 2 2 2 5" xfId="37967"/>
    <cellStyle name="Обычный 3 5 2 2 2 2 6" xfId="37968"/>
    <cellStyle name="Обычный 3 5 2 2 2 2_МАРТ" xfId="37969"/>
    <cellStyle name="Обычный 3 5 2 2 2 3" xfId="37970"/>
    <cellStyle name="Обычный 3 5 2 2 2 3 2" xfId="37971"/>
    <cellStyle name="Обычный 3 5 2 2 2 3 3" xfId="37972"/>
    <cellStyle name="Обычный 3 5 2 2 2 3 4" xfId="37973"/>
    <cellStyle name="Обычный 3 5 2 2 2 3_МАРТ" xfId="37974"/>
    <cellStyle name="Обычный 3 5 2 2 2 4" xfId="37975"/>
    <cellStyle name="Обычный 3 5 2 2 2 4 2" xfId="37976"/>
    <cellStyle name="Обычный 3 5 2 2 2 4 3" xfId="37977"/>
    <cellStyle name="Обычный 3 5 2 2 2 4 4" xfId="37978"/>
    <cellStyle name="Обычный 3 5 2 2 2 4_МАРТ" xfId="37979"/>
    <cellStyle name="Обычный 3 5 2 2 2 5" xfId="37980"/>
    <cellStyle name="Обычный 3 5 2 2 2 6" xfId="37981"/>
    <cellStyle name="Обычный 3 5 2 2 2 7" xfId="37982"/>
    <cellStyle name="Обычный 3 5 2 2 2_МАРТ" xfId="37983"/>
    <cellStyle name="Обычный 3 5 2 2 3" xfId="37984"/>
    <cellStyle name="Обычный 3 5 2 2 3 2" xfId="37985"/>
    <cellStyle name="Обычный 3 5 2 2 3 2 2" xfId="37986"/>
    <cellStyle name="Обычный 3 5 2 2 3 2 3" xfId="37987"/>
    <cellStyle name="Обычный 3 5 2 2 3 2 4" xfId="37988"/>
    <cellStyle name="Обычный 3 5 2 2 3 2_МАРТ" xfId="37989"/>
    <cellStyle name="Обычный 3 5 2 2 3 3" xfId="37990"/>
    <cellStyle name="Обычный 3 5 2 2 3 3 2" xfId="37991"/>
    <cellStyle name="Обычный 3 5 2 2 3 3 3" xfId="37992"/>
    <cellStyle name="Обычный 3 5 2 2 3 3 4" xfId="37993"/>
    <cellStyle name="Обычный 3 5 2 2 3 3_МАРТ" xfId="37994"/>
    <cellStyle name="Обычный 3 5 2 2 3 4" xfId="37995"/>
    <cellStyle name="Обычный 3 5 2 2 3 5" xfId="37996"/>
    <cellStyle name="Обычный 3 5 2 2 3 6" xfId="37997"/>
    <cellStyle name="Обычный 3 5 2 2 3_МАРТ" xfId="37998"/>
    <cellStyle name="Обычный 3 5 2 2 4" xfId="37999"/>
    <cellStyle name="Обычный 3 5 2 2 4 2" xfId="38000"/>
    <cellStyle name="Обычный 3 5 2 2 4 3" xfId="38001"/>
    <cellStyle name="Обычный 3 5 2 2 4 4" xfId="38002"/>
    <cellStyle name="Обычный 3 5 2 2 4_МАРТ" xfId="38003"/>
    <cellStyle name="Обычный 3 5 2 2 5" xfId="38004"/>
    <cellStyle name="Обычный 3 5 2 2 5 2" xfId="38005"/>
    <cellStyle name="Обычный 3 5 2 2 5 3" xfId="38006"/>
    <cellStyle name="Обычный 3 5 2 2 5 4" xfId="38007"/>
    <cellStyle name="Обычный 3 5 2 2 5_МАРТ" xfId="38008"/>
    <cellStyle name="Обычный 3 5 2 2 6" xfId="38009"/>
    <cellStyle name="Обычный 3 5 2 2 7" xfId="38010"/>
    <cellStyle name="Обычный 3 5 2 2 8" xfId="38011"/>
    <cellStyle name="Обычный 3 5 2 2_МАРТ" xfId="38012"/>
    <cellStyle name="Обычный 3 5 2 3" xfId="38013"/>
    <cellStyle name="Обычный 3 5 2 3 2" xfId="38014"/>
    <cellStyle name="Обычный 3 5 2 3 2 2" xfId="38015"/>
    <cellStyle name="Обычный 3 5 2 3 2 2 2" xfId="38016"/>
    <cellStyle name="Обычный 3 5 2 3 2 2 3" xfId="38017"/>
    <cellStyle name="Обычный 3 5 2 3 2 2 4" xfId="38018"/>
    <cellStyle name="Обычный 3 5 2 3 2 2_МАРТ" xfId="38019"/>
    <cellStyle name="Обычный 3 5 2 3 2 3" xfId="38020"/>
    <cellStyle name="Обычный 3 5 2 3 2 3 2" xfId="38021"/>
    <cellStyle name="Обычный 3 5 2 3 2 3 3" xfId="38022"/>
    <cellStyle name="Обычный 3 5 2 3 2 3 4" xfId="38023"/>
    <cellStyle name="Обычный 3 5 2 3 2 3_МАРТ" xfId="38024"/>
    <cellStyle name="Обычный 3 5 2 3 2 4" xfId="38025"/>
    <cellStyle name="Обычный 3 5 2 3 2 5" xfId="38026"/>
    <cellStyle name="Обычный 3 5 2 3 2 6" xfId="38027"/>
    <cellStyle name="Обычный 3 5 2 3 2_МАРТ" xfId="38028"/>
    <cellStyle name="Обычный 3 5 2 3 3" xfId="38029"/>
    <cellStyle name="Обычный 3 5 2 3 3 2" xfId="38030"/>
    <cellStyle name="Обычный 3 5 2 3 3 3" xfId="38031"/>
    <cellStyle name="Обычный 3 5 2 3 3 4" xfId="38032"/>
    <cellStyle name="Обычный 3 5 2 3 3_МАРТ" xfId="38033"/>
    <cellStyle name="Обычный 3 5 2 3 4" xfId="38034"/>
    <cellStyle name="Обычный 3 5 2 3 4 2" xfId="38035"/>
    <cellStyle name="Обычный 3 5 2 3 4 3" xfId="38036"/>
    <cellStyle name="Обычный 3 5 2 3 4 4" xfId="38037"/>
    <cellStyle name="Обычный 3 5 2 3 4_МАРТ" xfId="38038"/>
    <cellStyle name="Обычный 3 5 2 3 5" xfId="38039"/>
    <cellStyle name="Обычный 3 5 2 3 6" xfId="38040"/>
    <cellStyle name="Обычный 3 5 2 3 7" xfId="38041"/>
    <cellStyle name="Обычный 3 5 2 3_МАРТ" xfId="38042"/>
    <cellStyle name="Обычный 3 5 2 4" xfId="38043"/>
    <cellStyle name="Обычный 3 5 2 4 2" xfId="38044"/>
    <cellStyle name="Обычный 3 5 2 4 2 2" xfId="38045"/>
    <cellStyle name="Обычный 3 5 2 4 2 3" xfId="38046"/>
    <cellStyle name="Обычный 3 5 2 4 2 4" xfId="38047"/>
    <cellStyle name="Обычный 3 5 2 4 2_МАРТ" xfId="38048"/>
    <cellStyle name="Обычный 3 5 2 4 3" xfId="38049"/>
    <cellStyle name="Обычный 3 5 2 4 3 2" xfId="38050"/>
    <cellStyle name="Обычный 3 5 2 4 3 3" xfId="38051"/>
    <cellStyle name="Обычный 3 5 2 4 3 4" xfId="38052"/>
    <cellStyle name="Обычный 3 5 2 4 3_МАРТ" xfId="38053"/>
    <cellStyle name="Обычный 3 5 2 4 4" xfId="38054"/>
    <cellStyle name="Обычный 3 5 2 4 5" xfId="38055"/>
    <cellStyle name="Обычный 3 5 2 4 6" xfId="38056"/>
    <cellStyle name="Обычный 3 5 2 4_МАРТ" xfId="38057"/>
    <cellStyle name="Обычный 3 5 2 5" xfId="38058"/>
    <cellStyle name="Обычный 3 5 2 5 2" xfId="38059"/>
    <cellStyle name="Обычный 3 5 2 5 3" xfId="38060"/>
    <cellStyle name="Обычный 3 5 2 5 4" xfId="38061"/>
    <cellStyle name="Обычный 3 5 2 5_МАРТ" xfId="38062"/>
    <cellStyle name="Обычный 3 5 2 6" xfId="38063"/>
    <cellStyle name="Обычный 3 5 2 6 2" xfId="38064"/>
    <cellStyle name="Обычный 3 5 2 6 3" xfId="38065"/>
    <cellStyle name="Обычный 3 5 2 6 4" xfId="38066"/>
    <cellStyle name="Обычный 3 5 2 6_МАРТ" xfId="38067"/>
    <cellStyle name="Обычный 3 5 2 7" xfId="38068"/>
    <cellStyle name="Обычный 3 5 2 7 2" xfId="38069"/>
    <cellStyle name="Обычный 3 5 2 8" xfId="38070"/>
    <cellStyle name="Обычный 3 5 2 9" xfId="38071"/>
    <cellStyle name="Обычный 3 5 2_МАРТ" xfId="38072"/>
    <cellStyle name="Обычный 3 5 3" xfId="38073"/>
    <cellStyle name="Обычный 3 5 3 2" xfId="38074"/>
    <cellStyle name="Обычный 3 5 3 2 2" xfId="38075"/>
    <cellStyle name="Обычный 3 5 3 2 2 2" xfId="38076"/>
    <cellStyle name="Обычный 3 5 3 2 2 2 2" xfId="38077"/>
    <cellStyle name="Обычный 3 5 3 2 2 2 3" xfId="38078"/>
    <cellStyle name="Обычный 3 5 3 2 2 2 4" xfId="38079"/>
    <cellStyle name="Обычный 3 5 3 2 2 2_МАРТ" xfId="38080"/>
    <cellStyle name="Обычный 3 5 3 2 2 3" xfId="38081"/>
    <cellStyle name="Обычный 3 5 3 2 2 3 2" xfId="38082"/>
    <cellStyle name="Обычный 3 5 3 2 2 3 3" xfId="38083"/>
    <cellStyle name="Обычный 3 5 3 2 2 3 4" xfId="38084"/>
    <cellStyle name="Обычный 3 5 3 2 2 3_МАРТ" xfId="38085"/>
    <cellStyle name="Обычный 3 5 3 2 2 4" xfId="38086"/>
    <cellStyle name="Обычный 3 5 3 2 2 5" xfId="38087"/>
    <cellStyle name="Обычный 3 5 3 2 2 6" xfId="38088"/>
    <cellStyle name="Обычный 3 5 3 2 2_МАРТ" xfId="38089"/>
    <cellStyle name="Обычный 3 5 3 2 3" xfId="38090"/>
    <cellStyle name="Обычный 3 5 3 2 3 2" xfId="38091"/>
    <cellStyle name="Обычный 3 5 3 2 3 3" xfId="38092"/>
    <cellStyle name="Обычный 3 5 3 2 3 4" xfId="38093"/>
    <cellStyle name="Обычный 3 5 3 2 3_МАРТ" xfId="38094"/>
    <cellStyle name="Обычный 3 5 3 2 4" xfId="38095"/>
    <cellStyle name="Обычный 3 5 3 2 4 2" xfId="38096"/>
    <cellStyle name="Обычный 3 5 3 2 4 3" xfId="38097"/>
    <cellStyle name="Обычный 3 5 3 2 4 4" xfId="38098"/>
    <cellStyle name="Обычный 3 5 3 2 4_МАРТ" xfId="38099"/>
    <cellStyle name="Обычный 3 5 3 2 5" xfId="38100"/>
    <cellStyle name="Обычный 3 5 3 2 6" xfId="38101"/>
    <cellStyle name="Обычный 3 5 3 2 7" xfId="38102"/>
    <cellStyle name="Обычный 3 5 3 2_МАРТ" xfId="38103"/>
    <cellStyle name="Обычный 3 5 3 3" xfId="38104"/>
    <cellStyle name="Обычный 3 5 3 3 2" xfId="38105"/>
    <cellStyle name="Обычный 3 5 3 3 2 2" xfId="38106"/>
    <cellStyle name="Обычный 3 5 3 3 2 3" xfId="38107"/>
    <cellStyle name="Обычный 3 5 3 3 2 4" xfId="38108"/>
    <cellStyle name="Обычный 3 5 3 3 2_МАРТ" xfId="38109"/>
    <cellStyle name="Обычный 3 5 3 3 3" xfId="38110"/>
    <cellStyle name="Обычный 3 5 3 3 3 2" xfId="38111"/>
    <cellStyle name="Обычный 3 5 3 3 3 3" xfId="38112"/>
    <cellStyle name="Обычный 3 5 3 3 3 4" xfId="38113"/>
    <cellStyle name="Обычный 3 5 3 3 3_МАРТ" xfId="38114"/>
    <cellStyle name="Обычный 3 5 3 3 4" xfId="38115"/>
    <cellStyle name="Обычный 3 5 3 3 5" xfId="38116"/>
    <cellStyle name="Обычный 3 5 3 3 6" xfId="38117"/>
    <cellStyle name="Обычный 3 5 3 3_МАРТ" xfId="38118"/>
    <cellStyle name="Обычный 3 5 3 4" xfId="38119"/>
    <cellStyle name="Обычный 3 5 3 4 2" xfId="38120"/>
    <cellStyle name="Обычный 3 5 3 4 3" xfId="38121"/>
    <cellStyle name="Обычный 3 5 3 4 4" xfId="38122"/>
    <cellStyle name="Обычный 3 5 3 4_МАРТ" xfId="38123"/>
    <cellStyle name="Обычный 3 5 3 5" xfId="38124"/>
    <cellStyle name="Обычный 3 5 3 5 2" xfId="38125"/>
    <cellStyle name="Обычный 3 5 3 5 3" xfId="38126"/>
    <cellStyle name="Обычный 3 5 3 5 4" xfId="38127"/>
    <cellStyle name="Обычный 3 5 3 5_МАРТ" xfId="38128"/>
    <cellStyle name="Обычный 3 5 3 6" xfId="38129"/>
    <cellStyle name="Обычный 3 5 3 6 2" xfId="38130"/>
    <cellStyle name="Обычный 3 5 3 7" xfId="38131"/>
    <cellStyle name="Обычный 3 5 3 8" xfId="38132"/>
    <cellStyle name="Обычный 3 5 3 9" xfId="38133"/>
    <cellStyle name="Обычный 3 5 3_МАРТ" xfId="38134"/>
    <cellStyle name="Обычный 3 5 4" xfId="38135"/>
    <cellStyle name="Обычный 3 5 4 2" xfId="38136"/>
    <cellStyle name="Обычный 3 5 4 2 2" xfId="38137"/>
    <cellStyle name="Обычный 3 5 4 2 2 2" xfId="38138"/>
    <cellStyle name="Обычный 3 5 4 2 2 3" xfId="38139"/>
    <cellStyle name="Обычный 3 5 4 2 2 4" xfId="38140"/>
    <cellStyle name="Обычный 3 5 4 2 2_МАРТ" xfId="38141"/>
    <cellStyle name="Обычный 3 5 4 2 3" xfId="38142"/>
    <cellStyle name="Обычный 3 5 4 2 3 2" xfId="38143"/>
    <cellStyle name="Обычный 3 5 4 2 3 3" xfId="38144"/>
    <cellStyle name="Обычный 3 5 4 2 3 4" xfId="38145"/>
    <cellStyle name="Обычный 3 5 4 2 3_МАРТ" xfId="38146"/>
    <cellStyle name="Обычный 3 5 4 2 4" xfId="38147"/>
    <cellStyle name="Обычный 3 5 4 2 5" xfId="38148"/>
    <cellStyle name="Обычный 3 5 4 2 6" xfId="38149"/>
    <cellStyle name="Обычный 3 5 4 2_МАРТ" xfId="38150"/>
    <cellStyle name="Обычный 3 5 4 3" xfId="38151"/>
    <cellStyle name="Обычный 3 5 4 3 2" xfId="38152"/>
    <cellStyle name="Обычный 3 5 4 3 3" xfId="38153"/>
    <cellStyle name="Обычный 3 5 4 3 4" xfId="38154"/>
    <cellStyle name="Обычный 3 5 4 3_МАРТ" xfId="38155"/>
    <cellStyle name="Обычный 3 5 4 4" xfId="38156"/>
    <cellStyle name="Обычный 3 5 4 4 2" xfId="38157"/>
    <cellStyle name="Обычный 3 5 4 4 3" xfId="38158"/>
    <cellStyle name="Обычный 3 5 4 4 4" xfId="38159"/>
    <cellStyle name="Обычный 3 5 4 4_МАРТ" xfId="38160"/>
    <cellStyle name="Обычный 3 5 4 5" xfId="38161"/>
    <cellStyle name="Обычный 3 5 4 6" xfId="38162"/>
    <cellStyle name="Обычный 3 5 4 7" xfId="38163"/>
    <cellStyle name="Обычный 3 5 4_МАРТ" xfId="38164"/>
    <cellStyle name="Обычный 3 5 5" xfId="38165"/>
    <cellStyle name="Обычный 3 5 5 2" xfId="38166"/>
    <cellStyle name="Обычный 3 5 5 2 2" xfId="38167"/>
    <cellStyle name="Обычный 3 5 5 2 3" xfId="38168"/>
    <cellStyle name="Обычный 3 5 5 2 4" xfId="38169"/>
    <cellStyle name="Обычный 3 5 5 2_МАРТ" xfId="38170"/>
    <cellStyle name="Обычный 3 5 5 3" xfId="38171"/>
    <cellStyle name="Обычный 3 5 5 3 2" xfId="38172"/>
    <cellStyle name="Обычный 3 5 5 3 3" xfId="38173"/>
    <cellStyle name="Обычный 3 5 5 3 4" xfId="38174"/>
    <cellStyle name="Обычный 3 5 5 3_МАРТ" xfId="38175"/>
    <cellStyle name="Обычный 3 5 5 4" xfId="38176"/>
    <cellStyle name="Обычный 3 5 5 5" xfId="38177"/>
    <cellStyle name="Обычный 3 5 5 6" xfId="38178"/>
    <cellStyle name="Обычный 3 5 5_МАРТ" xfId="38179"/>
    <cellStyle name="Обычный 3 5 6" xfId="38180"/>
    <cellStyle name="Обычный 3 5 6 2" xfId="38181"/>
    <cellStyle name="Обычный 3 5 6 3" xfId="38182"/>
    <cellStyle name="Обычный 3 5 6 4" xfId="38183"/>
    <cellStyle name="Обычный 3 5 6_МАРТ" xfId="38184"/>
    <cellStyle name="Обычный 3 5 7" xfId="38185"/>
    <cellStyle name="Обычный 3 5 7 2" xfId="38186"/>
    <cellStyle name="Обычный 3 5 7 3" xfId="38187"/>
    <cellStyle name="Обычный 3 5 7 4" xfId="38188"/>
    <cellStyle name="Обычный 3 5 7_МАРТ" xfId="38189"/>
    <cellStyle name="Обычный 3 5 8" xfId="38190"/>
    <cellStyle name="Обычный 3 5 8 2" xfId="38191"/>
    <cellStyle name="Обычный 3 5 9" xfId="38192"/>
    <cellStyle name="Обычный 3 5_МАРТ" xfId="38193"/>
    <cellStyle name="Обычный 3 6" xfId="38194"/>
    <cellStyle name="Обычный 3 6 2" xfId="38195"/>
    <cellStyle name="Обычный 3 6 3" xfId="38196"/>
    <cellStyle name="Обычный 3 6 3 2" xfId="38197"/>
    <cellStyle name="Обычный 3 6 4" xfId="38198"/>
    <cellStyle name="Обычный 3 7" xfId="38199"/>
    <cellStyle name="Обычный 3 8" xfId="38200"/>
    <cellStyle name="Обычный 3 9" xfId="38201"/>
    <cellStyle name="Обычный 3_16. Оплата труда" xfId="38202"/>
    <cellStyle name="Обычный 30" xfId="38203"/>
    <cellStyle name="Обычный 30 10" xfId="38204"/>
    <cellStyle name="Обычный 30 11" xfId="38205"/>
    <cellStyle name="Обычный 30 2" xfId="38206"/>
    <cellStyle name="Обычный 30 2 10" xfId="38207"/>
    <cellStyle name="Обычный 30 2 2" xfId="38208"/>
    <cellStyle name="Обычный 30 2 2 2" xfId="38209"/>
    <cellStyle name="Обычный 30 2 2 2 2" xfId="38210"/>
    <cellStyle name="Обычный 30 2 2 2 2 2" xfId="38211"/>
    <cellStyle name="Обычный 30 2 2 2 2 2 2" xfId="38212"/>
    <cellStyle name="Обычный 30 2 2 2 2 2 3" xfId="38213"/>
    <cellStyle name="Обычный 30 2 2 2 2 2 4" xfId="38214"/>
    <cellStyle name="Обычный 30 2 2 2 2 2_МАРТ" xfId="38215"/>
    <cellStyle name="Обычный 30 2 2 2 2 3" xfId="38216"/>
    <cellStyle name="Обычный 30 2 2 2 2 3 2" xfId="38217"/>
    <cellStyle name="Обычный 30 2 2 2 2 3 3" xfId="38218"/>
    <cellStyle name="Обычный 30 2 2 2 2 3 4" xfId="38219"/>
    <cellStyle name="Обычный 30 2 2 2 2 3_МАРТ" xfId="38220"/>
    <cellStyle name="Обычный 30 2 2 2 2 4" xfId="38221"/>
    <cellStyle name="Обычный 30 2 2 2 2 5" xfId="38222"/>
    <cellStyle name="Обычный 30 2 2 2 2 6" xfId="38223"/>
    <cellStyle name="Обычный 30 2 2 2 2_МАРТ" xfId="38224"/>
    <cellStyle name="Обычный 30 2 2 2 3" xfId="38225"/>
    <cellStyle name="Обычный 30 2 2 2 3 2" xfId="38226"/>
    <cellStyle name="Обычный 30 2 2 2 3 3" xfId="38227"/>
    <cellStyle name="Обычный 30 2 2 2 3 4" xfId="38228"/>
    <cellStyle name="Обычный 30 2 2 2 3_МАРТ" xfId="38229"/>
    <cellStyle name="Обычный 30 2 2 2 4" xfId="38230"/>
    <cellStyle name="Обычный 30 2 2 2 4 2" xfId="38231"/>
    <cellStyle name="Обычный 30 2 2 2 4 3" xfId="38232"/>
    <cellStyle name="Обычный 30 2 2 2 4 4" xfId="38233"/>
    <cellStyle name="Обычный 30 2 2 2 4_МАРТ" xfId="38234"/>
    <cellStyle name="Обычный 30 2 2 2 5" xfId="38235"/>
    <cellStyle name="Обычный 30 2 2 2 6" xfId="38236"/>
    <cellStyle name="Обычный 30 2 2 2 7" xfId="38237"/>
    <cellStyle name="Обычный 30 2 2 2_МАРТ" xfId="38238"/>
    <cellStyle name="Обычный 30 2 2 3" xfId="38239"/>
    <cellStyle name="Обычный 30 2 2 3 2" xfId="38240"/>
    <cellStyle name="Обычный 30 2 2 3 2 2" xfId="38241"/>
    <cellStyle name="Обычный 30 2 2 3 2 3" xfId="38242"/>
    <cellStyle name="Обычный 30 2 2 3 2 4" xfId="38243"/>
    <cellStyle name="Обычный 30 2 2 3 2_МАРТ" xfId="38244"/>
    <cellStyle name="Обычный 30 2 2 3 3" xfId="38245"/>
    <cellStyle name="Обычный 30 2 2 3 3 2" xfId="38246"/>
    <cellStyle name="Обычный 30 2 2 3 3 3" xfId="38247"/>
    <cellStyle name="Обычный 30 2 2 3 3 4" xfId="38248"/>
    <cellStyle name="Обычный 30 2 2 3 3_МАРТ" xfId="38249"/>
    <cellStyle name="Обычный 30 2 2 3 4" xfId="38250"/>
    <cellStyle name="Обычный 30 2 2 3 5" xfId="38251"/>
    <cellStyle name="Обычный 30 2 2 3 6" xfId="38252"/>
    <cellStyle name="Обычный 30 2 2 3_МАРТ" xfId="38253"/>
    <cellStyle name="Обычный 30 2 2 4" xfId="38254"/>
    <cellStyle name="Обычный 30 2 2 4 2" xfId="38255"/>
    <cellStyle name="Обычный 30 2 2 4 3" xfId="38256"/>
    <cellStyle name="Обычный 30 2 2 4 4" xfId="38257"/>
    <cellStyle name="Обычный 30 2 2 4_МАРТ" xfId="38258"/>
    <cellStyle name="Обычный 30 2 2 5" xfId="38259"/>
    <cellStyle name="Обычный 30 2 2 5 2" xfId="38260"/>
    <cellStyle name="Обычный 30 2 2 5 3" xfId="38261"/>
    <cellStyle name="Обычный 30 2 2 5 4" xfId="38262"/>
    <cellStyle name="Обычный 30 2 2 5_МАРТ" xfId="38263"/>
    <cellStyle name="Обычный 30 2 2 6" xfId="38264"/>
    <cellStyle name="Обычный 30 2 2 7" xfId="38265"/>
    <cellStyle name="Обычный 30 2 2 8" xfId="38266"/>
    <cellStyle name="Обычный 30 2 2_МАРТ" xfId="38267"/>
    <cellStyle name="Обычный 30 2 3" xfId="38268"/>
    <cellStyle name="Обычный 30 2 3 2" xfId="38269"/>
    <cellStyle name="Обычный 30 2 3 2 2" xfId="38270"/>
    <cellStyle name="Обычный 30 2 3 2 2 2" xfId="38271"/>
    <cellStyle name="Обычный 30 2 3 2 2 3" xfId="38272"/>
    <cellStyle name="Обычный 30 2 3 2 2 4" xfId="38273"/>
    <cellStyle name="Обычный 30 2 3 2 2_МАРТ" xfId="38274"/>
    <cellStyle name="Обычный 30 2 3 2 3" xfId="38275"/>
    <cellStyle name="Обычный 30 2 3 2 3 2" xfId="38276"/>
    <cellStyle name="Обычный 30 2 3 2 3 3" xfId="38277"/>
    <cellStyle name="Обычный 30 2 3 2 3 4" xfId="38278"/>
    <cellStyle name="Обычный 30 2 3 2 3_МАРТ" xfId="38279"/>
    <cellStyle name="Обычный 30 2 3 2 4" xfId="38280"/>
    <cellStyle name="Обычный 30 2 3 2 5" xfId="38281"/>
    <cellStyle name="Обычный 30 2 3 2 6" xfId="38282"/>
    <cellStyle name="Обычный 30 2 3 2_МАРТ" xfId="38283"/>
    <cellStyle name="Обычный 30 2 3 3" xfId="38284"/>
    <cellStyle name="Обычный 30 2 3 3 2" xfId="38285"/>
    <cellStyle name="Обычный 30 2 3 3 3" xfId="38286"/>
    <cellStyle name="Обычный 30 2 3 3 4" xfId="38287"/>
    <cellStyle name="Обычный 30 2 3 3_МАРТ" xfId="38288"/>
    <cellStyle name="Обычный 30 2 3 4" xfId="38289"/>
    <cellStyle name="Обычный 30 2 3 4 2" xfId="38290"/>
    <cellStyle name="Обычный 30 2 3 4 3" xfId="38291"/>
    <cellStyle name="Обычный 30 2 3 4 4" xfId="38292"/>
    <cellStyle name="Обычный 30 2 3 4_МАРТ" xfId="38293"/>
    <cellStyle name="Обычный 30 2 3 5" xfId="38294"/>
    <cellStyle name="Обычный 30 2 3 6" xfId="38295"/>
    <cellStyle name="Обычный 30 2 3 7" xfId="38296"/>
    <cellStyle name="Обычный 30 2 3_МАРТ" xfId="38297"/>
    <cellStyle name="Обычный 30 2 4" xfId="38298"/>
    <cellStyle name="Обычный 30 2 4 2" xfId="38299"/>
    <cellStyle name="Обычный 30 2 4 2 2" xfId="38300"/>
    <cellStyle name="Обычный 30 2 4 2 3" xfId="38301"/>
    <cellStyle name="Обычный 30 2 4 2 4" xfId="38302"/>
    <cellStyle name="Обычный 30 2 4 2_МАРТ" xfId="38303"/>
    <cellStyle name="Обычный 30 2 4 3" xfId="38304"/>
    <cellStyle name="Обычный 30 2 4 3 2" xfId="38305"/>
    <cellStyle name="Обычный 30 2 4 3 3" xfId="38306"/>
    <cellStyle name="Обычный 30 2 4 3 4" xfId="38307"/>
    <cellStyle name="Обычный 30 2 4 3_МАРТ" xfId="38308"/>
    <cellStyle name="Обычный 30 2 4 4" xfId="38309"/>
    <cellStyle name="Обычный 30 2 4 5" xfId="38310"/>
    <cellStyle name="Обычный 30 2 4 6" xfId="38311"/>
    <cellStyle name="Обычный 30 2 4_МАРТ" xfId="38312"/>
    <cellStyle name="Обычный 30 2 5" xfId="38313"/>
    <cellStyle name="Обычный 30 2 5 2" xfId="38314"/>
    <cellStyle name="Обычный 30 2 5 3" xfId="38315"/>
    <cellStyle name="Обычный 30 2 5 4" xfId="38316"/>
    <cellStyle name="Обычный 30 2 5_МАРТ" xfId="38317"/>
    <cellStyle name="Обычный 30 2 6" xfId="38318"/>
    <cellStyle name="Обычный 30 2 6 2" xfId="38319"/>
    <cellStyle name="Обычный 30 2 6 3" xfId="38320"/>
    <cellStyle name="Обычный 30 2 6 4" xfId="38321"/>
    <cellStyle name="Обычный 30 2 6_МАРТ" xfId="38322"/>
    <cellStyle name="Обычный 30 2 7" xfId="38323"/>
    <cellStyle name="Обычный 30 2 7 2" xfId="38324"/>
    <cellStyle name="Обычный 30 2 8" xfId="38325"/>
    <cellStyle name="Обычный 30 2 9" xfId="38326"/>
    <cellStyle name="Обычный 30 2_МАРТ" xfId="38327"/>
    <cellStyle name="Обычный 30 3" xfId="38328"/>
    <cellStyle name="Обычный 30 3 2" xfId="38329"/>
    <cellStyle name="Обычный 30 3 2 2" xfId="38330"/>
    <cellStyle name="Обычный 30 3 2 2 2" xfId="38331"/>
    <cellStyle name="Обычный 30 3 2 2 2 2" xfId="38332"/>
    <cellStyle name="Обычный 30 3 2 2 2 3" xfId="38333"/>
    <cellStyle name="Обычный 30 3 2 2 2 4" xfId="38334"/>
    <cellStyle name="Обычный 30 3 2 2 2_МАРТ" xfId="38335"/>
    <cellStyle name="Обычный 30 3 2 2 3" xfId="38336"/>
    <cellStyle name="Обычный 30 3 2 2 3 2" xfId="38337"/>
    <cellStyle name="Обычный 30 3 2 2 3 3" xfId="38338"/>
    <cellStyle name="Обычный 30 3 2 2 3 4" xfId="38339"/>
    <cellStyle name="Обычный 30 3 2 2 3_МАРТ" xfId="38340"/>
    <cellStyle name="Обычный 30 3 2 2 4" xfId="38341"/>
    <cellStyle name="Обычный 30 3 2 2 5" xfId="38342"/>
    <cellStyle name="Обычный 30 3 2 2 6" xfId="38343"/>
    <cellStyle name="Обычный 30 3 2 2_МАРТ" xfId="38344"/>
    <cellStyle name="Обычный 30 3 2 3" xfId="38345"/>
    <cellStyle name="Обычный 30 3 2 3 2" xfId="38346"/>
    <cellStyle name="Обычный 30 3 2 3 3" xfId="38347"/>
    <cellStyle name="Обычный 30 3 2 3 4" xfId="38348"/>
    <cellStyle name="Обычный 30 3 2 3_МАРТ" xfId="38349"/>
    <cellStyle name="Обычный 30 3 2 4" xfId="38350"/>
    <cellStyle name="Обычный 30 3 2 4 2" xfId="38351"/>
    <cellStyle name="Обычный 30 3 2 4 3" xfId="38352"/>
    <cellStyle name="Обычный 30 3 2 4 4" xfId="38353"/>
    <cellStyle name="Обычный 30 3 2 4_МАРТ" xfId="38354"/>
    <cellStyle name="Обычный 30 3 2 5" xfId="38355"/>
    <cellStyle name="Обычный 30 3 2 6" xfId="38356"/>
    <cellStyle name="Обычный 30 3 2 7" xfId="38357"/>
    <cellStyle name="Обычный 30 3 2_МАРТ" xfId="38358"/>
    <cellStyle name="Обычный 30 3 3" xfId="38359"/>
    <cellStyle name="Обычный 30 3 3 2" xfId="38360"/>
    <cellStyle name="Обычный 30 3 3 2 2" xfId="38361"/>
    <cellStyle name="Обычный 30 3 3 2 3" xfId="38362"/>
    <cellStyle name="Обычный 30 3 3 2 4" xfId="38363"/>
    <cellStyle name="Обычный 30 3 3 2_МАРТ" xfId="38364"/>
    <cellStyle name="Обычный 30 3 3 3" xfId="38365"/>
    <cellStyle name="Обычный 30 3 3 3 2" xfId="38366"/>
    <cellStyle name="Обычный 30 3 3 3 3" xfId="38367"/>
    <cellStyle name="Обычный 30 3 3 3 4" xfId="38368"/>
    <cellStyle name="Обычный 30 3 3 3_МАРТ" xfId="38369"/>
    <cellStyle name="Обычный 30 3 3 4" xfId="38370"/>
    <cellStyle name="Обычный 30 3 3 5" xfId="38371"/>
    <cellStyle name="Обычный 30 3 3 6" xfId="38372"/>
    <cellStyle name="Обычный 30 3 3_МАРТ" xfId="38373"/>
    <cellStyle name="Обычный 30 3 4" xfId="38374"/>
    <cellStyle name="Обычный 30 3 4 2" xfId="38375"/>
    <cellStyle name="Обычный 30 3 4 3" xfId="38376"/>
    <cellStyle name="Обычный 30 3 4 4" xfId="38377"/>
    <cellStyle name="Обычный 30 3 4_МАРТ" xfId="38378"/>
    <cellStyle name="Обычный 30 3 5" xfId="38379"/>
    <cellStyle name="Обычный 30 3 5 2" xfId="38380"/>
    <cellStyle name="Обычный 30 3 5 3" xfId="38381"/>
    <cellStyle name="Обычный 30 3 5 4" xfId="38382"/>
    <cellStyle name="Обычный 30 3 5_МАРТ" xfId="38383"/>
    <cellStyle name="Обычный 30 3 6" xfId="38384"/>
    <cellStyle name="Обычный 30 3 7" xfId="38385"/>
    <cellStyle name="Обычный 30 3 8" xfId="38386"/>
    <cellStyle name="Обычный 30 3_МАРТ" xfId="38387"/>
    <cellStyle name="Обычный 30 4" xfId="38388"/>
    <cellStyle name="Обычный 30 4 2" xfId="38389"/>
    <cellStyle name="Обычный 30 4 2 2" xfId="38390"/>
    <cellStyle name="Обычный 30 4 2 2 2" xfId="38391"/>
    <cellStyle name="Обычный 30 4 2 2 3" xfId="38392"/>
    <cellStyle name="Обычный 30 4 2 2 4" xfId="38393"/>
    <cellStyle name="Обычный 30 4 2 2_МАРТ" xfId="38394"/>
    <cellStyle name="Обычный 30 4 2 3" xfId="38395"/>
    <cellStyle name="Обычный 30 4 2 3 2" xfId="38396"/>
    <cellStyle name="Обычный 30 4 2 3 3" xfId="38397"/>
    <cellStyle name="Обычный 30 4 2 3 4" xfId="38398"/>
    <cellStyle name="Обычный 30 4 2 3_МАРТ" xfId="38399"/>
    <cellStyle name="Обычный 30 4 2 4" xfId="38400"/>
    <cellStyle name="Обычный 30 4 2 5" xfId="38401"/>
    <cellStyle name="Обычный 30 4 2 6" xfId="38402"/>
    <cellStyle name="Обычный 30 4 2_МАРТ" xfId="38403"/>
    <cellStyle name="Обычный 30 4 3" xfId="38404"/>
    <cellStyle name="Обычный 30 4 3 2" xfId="38405"/>
    <cellStyle name="Обычный 30 4 3 3" xfId="38406"/>
    <cellStyle name="Обычный 30 4 3 4" xfId="38407"/>
    <cellStyle name="Обычный 30 4 3_МАРТ" xfId="38408"/>
    <cellStyle name="Обычный 30 4 4" xfId="38409"/>
    <cellStyle name="Обычный 30 4 4 2" xfId="38410"/>
    <cellStyle name="Обычный 30 4 4 3" xfId="38411"/>
    <cellStyle name="Обычный 30 4 4 4" xfId="38412"/>
    <cellStyle name="Обычный 30 4 4_МАРТ" xfId="38413"/>
    <cellStyle name="Обычный 30 4 5" xfId="38414"/>
    <cellStyle name="Обычный 30 4 6" xfId="38415"/>
    <cellStyle name="Обычный 30 4 7" xfId="38416"/>
    <cellStyle name="Обычный 30 4_МАРТ" xfId="38417"/>
    <cellStyle name="Обычный 30 5" xfId="38418"/>
    <cellStyle name="Обычный 30 5 2" xfId="38419"/>
    <cellStyle name="Обычный 30 5 2 2" xfId="38420"/>
    <cellStyle name="Обычный 30 5 2 3" xfId="38421"/>
    <cellStyle name="Обычный 30 5 2 4" xfId="38422"/>
    <cellStyle name="Обычный 30 5 2_МАРТ" xfId="38423"/>
    <cellStyle name="Обычный 30 5 3" xfId="38424"/>
    <cellStyle name="Обычный 30 5 3 2" xfId="38425"/>
    <cellStyle name="Обычный 30 5 3 3" xfId="38426"/>
    <cellStyle name="Обычный 30 5 3 4" xfId="38427"/>
    <cellStyle name="Обычный 30 5 3_МАРТ" xfId="38428"/>
    <cellStyle name="Обычный 30 5 4" xfId="38429"/>
    <cellStyle name="Обычный 30 5 5" xfId="38430"/>
    <cellStyle name="Обычный 30 5 6" xfId="38431"/>
    <cellStyle name="Обычный 30 5_МАРТ" xfId="38432"/>
    <cellStyle name="Обычный 30 6" xfId="38433"/>
    <cellStyle name="Обычный 30 6 2" xfId="38434"/>
    <cellStyle name="Обычный 30 6 3" xfId="38435"/>
    <cellStyle name="Обычный 30 6 4" xfId="38436"/>
    <cellStyle name="Обычный 30 6_МАРТ" xfId="38437"/>
    <cellStyle name="Обычный 30 7" xfId="38438"/>
    <cellStyle name="Обычный 30 7 2" xfId="38439"/>
    <cellStyle name="Обычный 30 7 3" xfId="38440"/>
    <cellStyle name="Обычный 30 7 4" xfId="38441"/>
    <cellStyle name="Обычный 30 7_МАРТ" xfId="38442"/>
    <cellStyle name="Обычный 30 8" xfId="38443"/>
    <cellStyle name="Обычный 30 8 2" xfId="38444"/>
    <cellStyle name="Обычный 30 9" xfId="38445"/>
    <cellStyle name="Обычный 30_МАРТ" xfId="38446"/>
    <cellStyle name="Обычный 31" xfId="38447"/>
    <cellStyle name="Обычный 31 10" xfId="38448"/>
    <cellStyle name="Обычный 31 11" xfId="38449"/>
    <cellStyle name="Обычный 31 2" xfId="38450"/>
    <cellStyle name="Обычный 31 2 10" xfId="38451"/>
    <cellStyle name="Обычный 31 2 2" xfId="38452"/>
    <cellStyle name="Обычный 31 2 2 2" xfId="38453"/>
    <cellStyle name="Обычный 31 2 2 2 2" xfId="38454"/>
    <cellStyle name="Обычный 31 2 2 2 2 2" xfId="38455"/>
    <cellStyle name="Обычный 31 2 2 2 2 2 2" xfId="38456"/>
    <cellStyle name="Обычный 31 2 2 2 2 2 3" xfId="38457"/>
    <cellStyle name="Обычный 31 2 2 2 2 2 4" xfId="38458"/>
    <cellStyle name="Обычный 31 2 2 2 2 2_МАРТ" xfId="38459"/>
    <cellStyle name="Обычный 31 2 2 2 2 3" xfId="38460"/>
    <cellStyle name="Обычный 31 2 2 2 2 3 2" xfId="38461"/>
    <cellStyle name="Обычный 31 2 2 2 2 3 3" xfId="38462"/>
    <cellStyle name="Обычный 31 2 2 2 2 3 4" xfId="38463"/>
    <cellStyle name="Обычный 31 2 2 2 2 3_МАРТ" xfId="38464"/>
    <cellStyle name="Обычный 31 2 2 2 2 4" xfId="38465"/>
    <cellStyle name="Обычный 31 2 2 2 2 5" xfId="38466"/>
    <cellStyle name="Обычный 31 2 2 2 2 6" xfId="38467"/>
    <cellStyle name="Обычный 31 2 2 2 2_МАРТ" xfId="38468"/>
    <cellStyle name="Обычный 31 2 2 2 3" xfId="38469"/>
    <cellStyle name="Обычный 31 2 2 2 3 2" xfId="38470"/>
    <cellStyle name="Обычный 31 2 2 2 3 3" xfId="38471"/>
    <cellStyle name="Обычный 31 2 2 2 3 4" xfId="38472"/>
    <cellStyle name="Обычный 31 2 2 2 3_МАРТ" xfId="38473"/>
    <cellStyle name="Обычный 31 2 2 2 4" xfId="38474"/>
    <cellStyle name="Обычный 31 2 2 2 4 2" xfId="38475"/>
    <cellStyle name="Обычный 31 2 2 2 4 3" xfId="38476"/>
    <cellStyle name="Обычный 31 2 2 2 4 4" xfId="38477"/>
    <cellStyle name="Обычный 31 2 2 2 4_МАРТ" xfId="38478"/>
    <cellStyle name="Обычный 31 2 2 2 5" xfId="38479"/>
    <cellStyle name="Обычный 31 2 2 2 6" xfId="38480"/>
    <cellStyle name="Обычный 31 2 2 2 7" xfId="38481"/>
    <cellStyle name="Обычный 31 2 2 2_МАРТ" xfId="38482"/>
    <cellStyle name="Обычный 31 2 2 3" xfId="38483"/>
    <cellStyle name="Обычный 31 2 2 3 2" xfId="38484"/>
    <cellStyle name="Обычный 31 2 2 3 2 2" xfId="38485"/>
    <cellStyle name="Обычный 31 2 2 3 2 3" xfId="38486"/>
    <cellStyle name="Обычный 31 2 2 3 2 4" xfId="38487"/>
    <cellStyle name="Обычный 31 2 2 3 2_МАРТ" xfId="38488"/>
    <cellStyle name="Обычный 31 2 2 3 3" xfId="38489"/>
    <cellStyle name="Обычный 31 2 2 3 3 2" xfId="38490"/>
    <cellStyle name="Обычный 31 2 2 3 3 3" xfId="38491"/>
    <cellStyle name="Обычный 31 2 2 3 3 4" xfId="38492"/>
    <cellStyle name="Обычный 31 2 2 3 3_МАРТ" xfId="38493"/>
    <cellStyle name="Обычный 31 2 2 3 4" xfId="38494"/>
    <cellStyle name="Обычный 31 2 2 3 5" xfId="38495"/>
    <cellStyle name="Обычный 31 2 2 3 6" xfId="38496"/>
    <cellStyle name="Обычный 31 2 2 3_МАРТ" xfId="38497"/>
    <cellStyle name="Обычный 31 2 2 4" xfId="38498"/>
    <cellStyle name="Обычный 31 2 2 4 2" xfId="38499"/>
    <cellStyle name="Обычный 31 2 2 4 3" xfId="38500"/>
    <cellStyle name="Обычный 31 2 2 4 4" xfId="38501"/>
    <cellStyle name="Обычный 31 2 2 4_МАРТ" xfId="38502"/>
    <cellStyle name="Обычный 31 2 2 5" xfId="38503"/>
    <cellStyle name="Обычный 31 2 2 5 2" xfId="38504"/>
    <cellStyle name="Обычный 31 2 2 5 3" xfId="38505"/>
    <cellStyle name="Обычный 31 2 2 5 4" xfId="38506"/>
    <cellStyle name="Обычный 31 2 2 5_МАРТ" xfId="38507"/>
    <cellStyle name="Обычный 31 2 2 6" xfId="38508"/>
    <cellStyle name="Обычный 31 2 2 7" xfId="38509"/>
    <cellStyle name="Обычный 31 2 2 8" xfId="38510"/>
    <cellStyle name="Обычный 31 2 2_МАРТ" xfId="38511"/>
    <cellStyle name="Обычный 31 2 3" xfId="38512"/>
    <cellStyle name="Обычный 31 2 3 2" xfId="38513"/>
    <cellStyle name="Обычный 31 2 3 2 2" xfId="38514"/>
    <cellStyle name="Обычный 31 2 3 2 2 2" xfId="38515"/>
    <cellStyle name="Обычный 31 2 3 2 2 3" xfId="38516"/>
    <cellStyle name="Обычный 31 2 3 2 2 4" xfId="38517"/>
    <cellStyle name="Обычный 31 2 3 2 2_МАРТ" xfId="38518"/>
    <cellStyle name="Обычный 31 2 3 2 3" xfId="38519"/>
    <cellStyle name="Обычный 31 2 3 2 3 2" xfId="38520"/>
    <cellStyle name="Обычный 31 2 3 2 3 3" xfId="38521"/>
    <cellStyle name="Обычный 31 2 3 2 3 4" xfId="38522"/>
    <cellStyle name="Обычный 31 2 3 2 3_МАРТ" xfId="38523"/>
    <cellStyle name="Обычный 31 2 3 2 4" xfId="38524"/>
    <cellStyle name="Обычный 31 2 3 2 5" xfId="38525"/>
    <cellStyle name="Обычный 31 2 3 2 6" xfId="38526"/>
    <cellStyle name="Обычный 31 2 3 2_МАРТ" xfId="38527"/>
    <cellStyle name="Обычный 31 2 3 3" xfId="38528"/>
    <cellStyle name="Обычный 31 2 3 3 2" xfId="38529"/>
    <cellStyle name="Обычный 31 2 3 3 3" xfId="38530"/>
    <cellStyle name="Обычный 31 2 3 3 4" xfId="38531"/>
    <cellStyle name="Обычный 31 2 3 3_МАРТ" xfId="38532"/>
    <cellStyle name="Обычный 31 2 3 4" xfId="38533"/>
    <cellStyle name="Обычный 31 2 3 4 2" xfId="38534"/>
    <cellStyle name="Обычный 31 2 3 4 3" xfId="38535"/>
    <cellStyle name="Обычный 31 2 3 4 4" xfId="38536"/>
    <cellStyle name="Обычный 31 2 3 4_МАРТ" xfId="38537"/>
    <cellStyle name="Обычный 31 2 3 5" xfId="38538"/>
    <cellStyle name="Обычный 31 2 3 6" xfId="38539"/>
    <cellStyle name="Обычный 31 2 3 7" xfId="38540"/>
    <cellStyle name="Обычный 31 2 3_МАРТ" xfId="38541"/>
    <cellStyle name="Обычный 31 2 4" xfId="38542"/>
    <cellStyle name="Обычный 31 2 4 2" xfId="38543"/>
    <cellStyle name="Обычный 31 2 4 2 2" xfId="38544"/>
    <cellStyle name="Обычный 31 2 4 2 3" xfId="38545"/>
    <cellStyle name="Обычный 31 2 4 2 4" xfId="38546"/>
    <cellStyle name="Обычный 31 2 4 2_МАРТ" xfId="38547"/>
    <cellStyle name="Обычный 31 2 4 3" xfId="38548"/>
    <cellStyle name="Обычный 31 2 4 3 2" xfId="38549"/>
    <cellStyle name="Обычный 31 2 4 3 3" xfId="38550"/>
    <cellStyle name="Обычный 31 2 4 3 4" xfId="38551"/>
    <cellStyle name="Обычный 31 2 4 3_МАРТ" xfId="38552"/>
    <cellStyle name="Обычный 31 2 4 4" xfId="38553"/>
    <cellStyle name="Обычный 31 2 4 5" xfId="38554"/>
    <cellStyle name="Обычный 31 2 4 6" xfId="38555"/>
    <cellStyle name="Обычный 31 2 4_МАРТ" xfId="38556"/>
    <cellStyle name="Обычный 31 2 5" xfId="38557"/>
    <cellStyle name="Обычный 31 2 5 2" xfId="38558"/>
    <cellStyle name="Обычный 31 2 5 3" xfId="38559"/>
    <cellStyle name="Обычный 31 2 5 4" xfId="38560"/>
    <cellStyle name="Обычный 31 2 5_МАРТ" xfId="38561"/>
    <cellStyle name="Обычный 31 2 6" xfId="38562"/>
    <cellStyle name="Обычный 31 2 6 2" xfId="38563"/>
    <cellStyle name="Обычный 31 2 6 3" xfId="38564"/>
    <cellStyle name="Обычный 31 2 6 4" xfId="38565"/>
    <cellStyle name="Обычный 31 2 6_МАРТ" xfId="38566"/>
    <cellStyle name="Обычный 31 2 7" xfId="38567"/>
    <cellStyle name="Обычный 31 2 7 2" xfId="38568"/>
    <cellStyle name="Обычный 31 2 8" xfId="38569"/>
    <cellStyle name="Обычный 31 2 9" xfId="38570"/>
    <cellStyle name="Обычный 31 2_МАРТ" xfId="38571"/>
    <cellStyle name="Обычный 31 3" xfId="38572"/>
    <cellStyle name="Обычный 31 3 2" xfId="38573"/>
    <cellStyle name="Обычный 31 3 2 2" xfId="38574"/>
    <cellStyle name="Обычный 31 3 2 2 2" xfId="38575"/>
    <cellStyle name="Обычный 31 3 2 2 2 2" xfId="38576"/>
    <cellStyle name="Обычный 31 3 2 2 2 3" xfId="38577"/>
    <cellStyle name="Обычный 31 3 2 2 2 4" xfId="38578"/>
    <cellStyle name="Обычный 31 3 2 2 2_МАРТ" xfId="38579"/>
    <cellStyle name="Обычный 31 3 2 2 3" xfId="38580"/>
    <cellStyle name="Обычный 31 3 2 2 3 2" xfId="38581"/>
    <cellStyle name="Обычный 31 3 2 2 3 3" xfId="38582"/>
    <cellStyle name="Обычный 31 3 2 2 3 4" xfId="38583"/>
    <cellStyle name="Обычный 31 3 2 2 3_МАРТ" xfId="38584"/>
    <cellStyle name="Обычный 31 3 2 2 4" xfId="38585"/>
    <cellStyle name="Обычный 31 3 2 2 5" xfId="38586"/>
    <cellStyle name="Обычный 31 3 2 2 6" xfId="38587"/>
    <cellStyle name="Обычный 31 3 2 2_МАРТ" xfId="38588"/>
    <cellStyle name="Обычный 31 3 2 3" xfId="38589"/>
    <cellStyle name="Обычный 31 3 2 3 2" xfId="38590"/>
    <cellStyle name="Обычный 31 3 2 3 3" xfId="38591"/>
    <cellStyle name="Обычный 31 3 2 3 4" xfId="38592"/>
    <cellStyle name="Обычный 31 3 2 3_МАРТ" xfId="38593"/>
    <cellStyle name="Обычный 31 3 2 4" xfId="38594"/>
    <cellStyle name="Обычный 31 3 2 4 2" xfId="38595"/>
    <cellStyle name="Обычный 31 3 2 4 3" xfId="38596"/>
    <cellStyle name="Обычный 31 3 2 4 4" xfId="38597"/>
    <cellStyle name="Обычный 31 3 2 4_МАРТ" xfId="38598"/>
    <cellStyle name="Обычный 31 3 2 5" xfId="38599"/>
    <cellStyle name="Обычный 31 3 2 6" xfId="38600"/>
    <cellStyle name="Обычный 31 3 2 7" xfId="38601"/>
    <cellStyle name="Обычный 31 3 2_МАРТ" xfId="38602"/>
    <cellStyle name="Обычный 31 3 3" xfId="38603"/>
    <cellStyle name="Обычный 31 3 3 2" xfId="38604"/>
    <cellStyle name="Обычный 31 3 3 2 2" xfId="38605"/>
    <cellStyle name="Обычный 31 3 3 2 3" xfId="38606"/>
    <cellStyle name="Обычный 31 3 3 2 4" xfId="38607"/>
    <cellStyle name="Обычный 31 3 3 2_МАРТ" xfId="38608"/>
    <cellStyle name="Обычный 31 3 3 3" xfId="38609"/>
    <cellStyle name="Обычный 31 3 3 3 2" xfId="38610"/>
    <cellStyle name="Обычный 31 3 3 3 3" xfId="38611"/>
    <cellStyle name="Обычный 31 3 3 3 4" xfId="38612"/>
    <cellStyle name="Обычный 31 3 3 3_МАРТ" xfId="38613"/>
    <cellStyle name="Обычный 31 3 3 4" xfId="38614"/>
    <cellStyle name="Обычный 31 3 3 5" xfId="38615"/>
    <cellStyle name="Обычный 31 3 3 6" xfId="38616"/>
    <cellStyle name="Обычный 31 3 3_МАРТ" xfId="38617"/>
    <cellStyle name="Обычный 31 3 4" xfId="38618"/>
    <cellStyle name="Обычный 31 3 4 2" xfId="38619"/>
    <cellStyle name="Обычный 31 3 4 3" xfId="38620"/>
    <cellStyle name="Обычный 31 3 4 4" xfId="38621"/>
    <cellStyle name="Обычный 31 3 4_МАРТ" xfId="38622"/>
    <cellStyle name="Обычный 31 3 5" xfId="38623"/>
    <cellStyle name="Обычный 31 3 5 2" xfId="38624"/>
    <cellStyle name="Обычный 31 3 5 3" xfId="38625"/>
    <cellStyle name="Обычный 31 3 5 4" xfId="38626"/>
    <cellStyle name="Обычный 31 3 5_МАРТ" xfId="38627"/>
    <cellStyle name="Обычный 31 3 6" xfId="38628"/>
    <cellStyle name="Обычный 31 3 7" xfId="38629"/>
    <cellStyle name="Обычный 31 3 8" xfId="38630"/>
    <cellStyle name="Обычный 31 3_МАРТ" xfId="38631"/>
    <cellStyle name="Обычный 31 4" xfId="38632"/>
    <cellStyle name="Обычный 31 4 2" xfId="38633"/>
    <cellStyle name="Обычный 31 4 2 2" xfId="38634"/>
    <cellStyle name="Обычный 31 4 2 2 2" xfId="38635"/>
    <cellStyle name="Обычный 31 4 2 2 3" xfId="38636"/>
    <cellStyle name="Обычный 31 4 2 2 4" xfId="38637"/>
    <cellStyle name="Обычный 31 4 2 2_МАРТ" xfId="38638"/>
    <cellStyle name="Обычный 31 4 2 3" xfId="38639"/>
    <cellStyle name="Обычный 31 4 2 3 2" xfId="38640"/>
    <cellStyle name="Обычный 31 4 2 3 3" xfId="38641"/>
    <cellStyle name="Обычный 31 4 2 3 4" xfId="38642"/>
    <cellStyle name="Обычный 31 4 2 3_МАРТ" xfId="38643"/>
    <cellStyle name="Обычный 31 4 2 4" xfId="38644"/>
    <cellStyle name="Обычный 31 4 2 5" xfId="38645"/>
    <cellStyle name="Обычный 31 4 2 6" xfId="38646"/>
    <cellStyle name="Обычный 31 4 2_МАРТ" xfId="38647"/>
    <cellStyle name="Обычный 31 4 3" xfId="38648"/>
    <cellStyle name="Обычный 31 4 3 2" xfId="38649"/>
    <cellStyle name="Обычный 31 4 3 3" xfId="38650"/>
    <cellStyle name="Обычный 31 4 3 4" xfId="38651"/>
    <cellStyle name="Обычный 31 4 3_МАРТ" xfId="38652"/>
    <cellStyle name="Обычный 31 4 4" xfId="38653"/>
    <cellStyle name="Обычный 31 4 4 2" xfId="38654"/>
    <cellStyle name="Обычный 31 4 4 3" xfId="38655"/>
    <cellStyle name="Обычный 31 4 4 4" xfId="38656"/>
    <cellStyle name="Обычный 31 4 4_МАРТ" xfId="38657"/>
    <cellStyle name="Обычный 31 4 5" xfId="38658"/>
    <cellStyle name="Обычный 31 4 6" xfId="38659"/>
    <cellStyle name="Обычный 31 4 7" xfId="38660"/>
    <cellStyle name="Обычный 31 4_МАРТ" xfId="38661"/>
    <cellStyle name="Обычный 31 5" xfId="38662"/>
    <cellStyle name="Обычный 31 5 2" xfId="38663"/>
    <cellStyle name="Обычный 31 5 2 2" xfId="38664"/>
    <cellStyle name="Обычный 31 5 2 3" xfId="38665"/>
    <cellStyle name="Обычный 31 5 2 4" xfId="38666"/>
    <cellStyle name="Обычный 31 5 2_МАРТ" xfId="38667"/>
    <cellStyle name="Обычный 31 5 3" xfId="38668"/>
    <cellStyle name="Обычный 31 5 3 2" xfId="38669"/>
    <cellStyle name="Обычный 31 5 3 3" xfId="38670"/>
    <cellStyle name="Обычный 31 5 3 4" xfId="38671"/>
    <cellStyle name="Обычный 31 5 3_МАРТ" xfId="38672"/>
    <cellStyle name="Обычный 31 5 4" xfId="38673"/>
    <cellStyle name="Обычный 31 5 5" xfId="38674"/>
    <cellStyle name="Обычный 31 5 6" xfId="38675"/>
    <cellStyle name="Обычный 31 5_МАРТ" xfId="38676"/>
    <cellStyle name="Обычный 31 6" xfId="38677"/>
    <cellStyle name="Обычный 31 6 2" xfId="38678"/>
    <cellStyle name="Обычный 31 6 3" xfId="38679"/>
    <cellStyle name="Обычный 31 6 4" xfId="38680"/>
    <cellStyle name="Обычный 31 6_МАРТ" xfId="38681"/>
    <cellStyle name="Обычный 31 7" xfId="38682"/>
    <cellStyle name="Обычный 31 7 2" xfId="38683"/>
    <cellStyle name="Обычный 31 7 3" xfId="38684"/>
    <cellStyle name="Обычный 31 7 4" xfId="38685"/>
    <cellStyle name="Обычный 31 7_МАРТ" xfId="38686"/>
    <cellStyle name="Обычный 31 8" xfId="38687"/>
    <cellStyle name="Обычный 31 8 2" xfId="38688"/>
    <cellStyle name="Обычный 31 9" xfId="38689"/>
    <cellStyle name="Обычный 31_МАРТ" xfId="38690"/>
    <cellStyle name="Обычный 32" xfId="38691"/>
    <cellStyle name="Обычный 32 2" xfId="38692"/>
    <cellStyle name="Обычный 32 3" xfId="38693"/>
    <cellStyle name="Обычный 32 4" xfId="38694"/>
    <cellStyle name="Обычный 33" xfId="38695"/>
    <cellStyle name="Обычный 33 2" xfId="38696"/>
    <cellStyle name="Обычный 33 3" xfId="38697"/>
    <cellStyle name="Обычный 33 3 2" xfId="38698"/>
    <cellStyle name="Обычный 33 3 2 2" xfId="38699"/>
    <cellStyle name="Обычный 33 3 2 2 2" xfId="38700"/>
    <cellStyle name="Обычный 33 3 2 3" xfId="38701"/>
    <cellStyle name="Обычный 33 3 3" xfId="38702"/>
    <cellStyle name="Обычный 33 3 3 2" xfId="38703"/>
    <cellStyle name="Обычный 33 3 4" xfId="38704"/>
    <cellStyle name="Обычный 33 4" xfId="38705"/>
    <cellStyle name="Обычный 33 4 2" xfId="38706"/>
    <cellStyle name="Обычный 33 4 2 2" xfId="38707"/>
    <cellStyle name="Обычный 33 4 3" xfId="38708"/>
    <cellStyle name="Обычный 33 5" xfId="38709"/>
    <cellStyle name="Обычный 33 6" xfId="38710"/>
    <cellStyle name="Обычный 33 6 2" xfId="38711"/>
    <cellStyle name="Обычный 33 7" xfId="38712"/>
    <cellStyle name="Обычный 34" xfId="38713"/>
    <cellStyle name="Обычный 34 2" xfId="38714"/>
    <cellStyle name="Обычный 34 2 2" xfId="38715"/>
    <cellStyle name="Обычный 34 2 2 2" xfId="38716"/>
    <cellStyle name="Обычный 34 2 2 2 2" xfId="38717"/>
    <cellStyle name="Обычный 34 2 2 3" xfId="38718"/>
    <cellStyle name="Обычный 34 2 3" xfId="38719"/>
    <cellStyle name="Обычный 34 2 3 2" xfId="38720"/>
    <cellStyle name="Обычный 34 2 4" xfId="38721"/>
    <cellStyle name="Обычный 34 3" xfId="38722"/>
    <cellStyle name="Обычный 34 3 2" xfId="38723"/>
    <cellStyle name="Обычный 34 3 2 2" xfId="38724"/>
    <cellStyle name="Обычный 34 3 3" xfId="38725"/>
    <cellStyle name="Обычный 34 4" xfId="38726"/>
    <cellStyle name="Обычный 34 5" xfId="38727"/>
    <cellStyle name="Обычный 34 5 2" xfId="38728"/>
    <cellStyle name="Обычный 34 6" xfId="38729"/>
    <cellStyle name="Обычный 35" xfId="38730"/>
    <cellStyle name="Обычный 35 2" xfId="38731"/>
    <cellStyle name="Обычный 35 2 2" xfId="38732"/>
    <cellStyle name="Обычный 35 2 2 2" xfId="38733"/>
    <cellStyle name="Обычный 35 2 2 2 2" xfId="38734"/>
    <cellStyle name="Обычный 35 2 2 3" xfId="38735"/>
    <cellStyle name="Обычный 35 2 3" xfId="38736"/>
    <cellStyle name="Обычный 35 2 3 2" xfId="38737"/>
    <cellStyle name="Обычный 35 2 4" xfId="38738"/>
    <cellStyle name="Обычный 35 3" xfId="38739"/>
    <cellStyle name="Обычный 35 3 2" xfId="38740"/>
    <cellStyle name="Обычный 35 3 2 2" xfId="38741"/>
    <cellStyle name="Обычный 35 3 3" xfId="38742"/>
    <cellStyle name="Обычный 35 4" xfId="38743"/>
    <cellStyle name="Обычный 35 5" xfId="38744"/>
    <cellStyle name="Обычный 35 5 2" xfId="38745"/>
    <cellStyle name="Обычный 35 6" xfId="38746"/>
    <cellStyle name="Обычный 36" xfId="38747"/>
    <cellStyle name="Обычный 36 2" xfId="38748"/>
    <cellStyle name="Обычный 36 2 2" xfId="38749"/>
    <cellStyle name="Обычный 36 2 2 2" xfId="38750"/>
    <cellStyle name="Обычный 36 2 2 2 2" xfId="38751"/>
    <cellStyle name="Обычный 36 2 2 3" xfId="38752"/>
    <cellStyle name="Обычный 36 2 3" xfId="38753"/>
    <cellStyle name="Обычный 36 2 3 2" xfId="38754"/>
    <cellStyle name="Обычный 36 2 4" xfId="38755"/>
    <cellStyle name="Обычный 36 3" xfId="38756"/>
    <cellStyle name="Обычный 36 3 2" xfId="38757"/>
    <cellStyle name="Обычный 36 3 2 2" xfId="38758"/>
    <cellStyle name="Обычный 36 3 3" xfId="38759"/>
    <cellStyle name="Обычный 36 4" xfId="38760"/>
    <cellStyle name="Обычный 36 5" xfId="38761"/>
    <cellStyle name="Обычный 36 5 2" xfId="38762"/>
    <cellStyle name="Обычный 36 6" xfId="38763"/>
    <cellStyle name="Обычный 37" xfId="38764"/>
    <cellStyle name="Обычный 37 2" xfId="38765"/>
    <cellStyle name="Обычный 37 2 2" xfId="38766"/>
    <cellStyle name="Обычный 37 2 2 2" xfId="38767"/>
    <cellStyle name="Обычный 37 2 2 2 2" xfId="38768"/>
    <cellStyle name="Обычный 37 2 2 3" xfId="38769"/>
    <cellStyle name="Обычный 37 2 3" xfId="38770"/>
    <cellStyle name="Обычный 37 2 3 2" xfId="38771"/>
    <cellStyle name="Обычный 37 2 4" xfId="38772"/>
    <cellStyle name="Обычный 37 3" xfId="38773"/>
    <cellStyle name="Обычный 37 3 2" xfId="38774"/>
    <cellStyle name="Обычный 37 3 2 2" xfId="38775"/>
    <cellStyle name="Обычный 37 3 3" xfId="38776"/>
    <cellStyle name="Обычный 37 4" xfId="38777"/>
    <cellStyle name="Обычный 37 5" xfId="38778"/>
    <cellStyle name="Обычный 37 5 2" xfId="38779"/>
    <cellStyle name="Обычный 37 6" xfId="38780"/>
    <cellStyle name="Обычный 38" xfId="38781"/>
    <cellStyle name="Обычный 38 2" xfId="38782"/>
    <cellStyle name="Обычный 38 2 2" xfId="38783"/>
    <cellStyle name="Обычный 38 2 2 2" xfId="38784"/>
    <cellStyle name="Обычный 38 2 2 2 2" xfId="38785"/>
    <cellStyle name="Обычный 38 2 2 3" xfId="38786"/>
    <cellStyle name="Обычный 38 2 3" xfId="38787"/>
    <cellStyle name="Обычный 38 2 3 2" xfId="38788"/>
    <cellStyle name="Обычный 38 2 4" xfId="38789"/>
    <cellStyle name="Обычный 38 3" xfId="38790"/>
    <cellStyle name="Обычный 38 3 2" xfId="38791"/>
    <cellStyle name="Обычный 38 3 2 2" xfId="38792"/>
    <cellStyle name="Обычный 38 3 3" xfId="38793"/>
    <cellStyle name="Обычный 38 4" xfId="38794"/>
    <cellStyle name="Обычный 38 5" xfId="38795"/>
    <cellStyle name="Обычный 38 5 2" xfId="38796"/>
    <cellStyle name="Обычный 38 6" xfId="38797"/>
    <cellStyle name="Обычный 39" xfId="38798"/>
    <cellStyle name="Обычный 39 2" xfId="38799"/>
    <cellStyle name="Обычный 39 2 2" xfId="38800"/>
    <cellStyle name="Обычный 39 2 2 2" xfId="38801"/>
    <cellStyle name="Обычный 39 2 2 2 2" xfId="38802"/>
    <cellStyle name="Обычный 39 2 2 3" xfId="38803"/>
    <cellStyle name="Обычный 39 2 3" xfId="38804"/>
    <cellStyle name="Обычный 39 2 3 2" xfId="38805"/>
    <cellStyle name="Обычный 39 2 4" xfId="38806"/>
    <cellStyle name="Обычный 39 3" xfId="38807"/>
    <cellStyle name="Обычный 39 3 2" xfId="38808"/>
    <cellStyle name="Обычный 39 3 2 2" xfId="38809"/>
    <cellStyle name="Обычный 39 3 3" xfId="38810"/>
    <cellStyle name="Обычный 39 4" xfId="38811"/>
    <cellStyle name="Обычный 39 5" xfId="38812"/>
    <cellStyle name="Обычный 39 5 2" xfId="38813"/>
    <cellStyle name="Обычный 39 6" xfId="38814"/>
    <cellStyle name="Обычный 4" xfId="38815"/>
    <cellStyle name="Обычный 4 10" xfId="38816"/>
    <cellStyle name="Обычный 4 11" xfId="38817"/>
    <cellStyle name="Обычный 4 12" xfId="38818"/>
    <cellStyle name="Обычный 4 13" xfId="38819"/>
    <cellStyle name="Обычный 4 14" xfId="38820"/>
    <cellStyle name="Обычный 4 15" xfId="38821"/>
    <cellStyle name="Обычный 4 16" xfId="38822"/>
    <cellStyle name="Обычный 4 17" xfId="38823"/>
    <cellStyle name="Обычный 4 18" xfId="38824"/>
    <cellStyle name="Обычный 4 19" xfId="38825"/>
    <cellStyle name="Обычный 4 2" xfId="38826"/>
    <cellStyle name="Обычный 4 2 2" xfId="38827"/>
    <cellStyle name="Обычный 4 2 2 2" xfId="38828"/>
    <cellStyle name="Обычный 4 2 2 2 2" xfId="38829"/>
    <cellStyle name="Обычный 4 2 2 2 2 2" xfId="38830"/>
    <cellStyle name="Обычный 4 2 2 2 2 2 2" xfId="38831"/>
    <cellStyle name="Обычный 4 2 2 2 2 2 2 2" xfId="38832"/>
    <cellStyle name="Обычный 4 2 2 2 2 2 3" xfId="38833"/>
    <cellStyle name="Обычный 4 2 2 2 2 3" xfId="38834"/>
    <cellStyle name="Обычный 4 2 2 2 2 3 2" xfId="38835"/>
    <cellStyle name="Обычный 4 2 2 2 2 4" xfId="38836"/>
    <cellStyle name="Обычный 4 2 2 2 3" xfId="38837"/>
    <cellStyle name="Обычный 4 2 2 2 3 2" xfId="38838"/>
    <cellStyle name="Обычный 4 2 2 2 3 2 2" xfId="38839"/>
    <cellStyle name="Обычный 4 2 2 2 3 3" xfId="38840"/>
    <cellStyle name="Обычный 4 2 2 2 4" xfId="38841"/>
    <cellStyle name="Обычный 4 2 2 2 4 2" xfId="38842"/>
    <cellStyle name="Обычный 4 2 2 2 5" xfId="38843"/>
    <cellStyle name="Обычный 4 2 2 3" xfId="38844"/>
    <cellStyle name="Обычный 4 2 2 3 2" xfId="38845"/>
    <cellStyle name="Обычный 4 2 2 3 2 2" xfId="38846"/>
    <cellStyle name="Обычный 4 2 2 3 2 2 2" xfId="38847"/>
    <cellStyle name="Обычный 4 2 2 3 2 3" xfId="38848"/>
    <cellStyle name="Обычный 4 2 2 3 3" xfId="38849"/>
    <cellStyle name="Обычный 4 2 2 3 3 2" xfId="38850"/>
    <cellStyle name="Обычный 4 2 2 3 4" xfId="38851"/>
    <cellStyle name="Обычный 4 2 2 4" xfId="38852"/>
    <cellStyle name="Обычный 4 2 2 4 2" xfId="38853"/>
    <cellStyle name="Обычный 4 2 2 4 2 2" xfId="38854"/>
    <cellStyle name="Обычный 4 2 2 4 3" xfId="38855"/>
    <cellStyle name="Обычный 4 2 3" xfId="38856"/>
    <cellStyle name="Обычный 4 2 3 2" xfId="38857"/>
    <cellStyle name="Обычный 4 2 3 2 2" xfId="38858"/>
    <cellStyle name="Обычный 4 2 3 2 2 2" xfId="38859"/>
    <cellStyle name="Обычный 4 2 3 2 2 2 2" xfId="38860"/>
    <cellStyle name="Обычный 4 2 3 2 2 3" xfId="38861"/>
    <cellStyle name="Обычный 4 2 3 2 3" xfId="38862"/>
    <cellStyle name="Обычный 4 2 3 2 3 2" xfId="38863"/>
    <cellStyle name="Обычный 4 2 3 2 4" xfId="38864"/>
    <cellStyle name="Обычный 4 2 3 3" xfId="38865"/>
    <cellStyle name="Обычный 4 2 3 3 2" xfId="38866"/>
    <cellStyle name="Обычный 4 2 3 3 2 2" xfId="38867"/>
    <cellStyle name="Обычный 4 2 3 3 3" xfId="38868"/>
    <cellStyle name="Обычный 4 2 3 4" xfId="38869"/>
    <cellStyle name="Обычный 4 2 3 4 2" xfId="38870"/>
    <cellStyle name="Обычный 4 2 3 5" xfId="38871"/>
    <cellStyle name="Обычный 4 2 4" xfId="38872"/>
    <cellStyle name="Обычный 4 2 4 2" xfId="38873"/>
    <cellStyle name="Обычный 4 2 4 2 2" xfId="38874"/>
    <cellStyle name="Обычный 4 2 4 2 2 2" xfId="38875"/>
    <cellStyle name="Обычный 4 2 4 2 3" xfId="38876"/>
    <cellStyle name="Обычный 4 2 4 3" xfId="38877"/>
    <cellStyle name="Обычный 4 2 4 3 2" xfId="38878"/>
    <cellStyle name="Обычный 4 2 4 4" xfId="38879"/>
    <cellStyle name="Обычный 4 2 5" xfId="38880"/>
    <cellStyle name="Обычный 4 2 5 2" xfId="38881"/>
    <cellStyle name="Обычный 4 2 5 2 2" xfId="38882"/>
    <cellStyle name="Обычный 4 2 5 3" xfId="38883"/>
    <cellStyle name="Обычный 4 2_Книга5" xfId="38884"/>
    <cellStyle name="Обычный 4 20" xfId="38885"/>
    <cellStyle name="Обычный 4 21" xfId="38886"/>
    <cellStyle name="Обычный 4 22" xfId="38887"/>
    <cellStyle name="Обычный 4 23" xfId="38888"/>
    <cellStyle name="Обычный 4 24" xfId="38889"/>
    <cellStyle name="Обычный 4 25" xfId="38890"/>
    <cellStyle name="Обычный 4 26" xfId="38891"/>
    <cellStyle name="Обычный 4 27" xfId="38892"/>
    <cellStyle name="Обычный 4 28" xfId="38893"/>
    <cellStyle name="Обычный 4 29" xfId="38894"/>
    <cellStyle name="Обычный 4 3" xfId="38895"/>
    <cellStyle name="Обычный 4 3 2" xfId="38896"/>
    <cellStyle name="Обычный 4 3 2 2" xfId="38897"/>
    <cellStyle name="Обычный 4 3 2 2 2" xfId="38898"/>
    <cellStyle name="Обычный 4 3 2 2 2 2" xfId="38899"/>
    <cellStyle name="Обычный 4 3 2 2 2 2 2" xfId="38900"/>
    <cellStyle name="Обычный 4 3 2 2 2 3" xfId="38901"/>
    <cellStyle name="Обычный 4 3 2 2 3" xfId="38902"/>
    <cellStyle name="Обычный 4 3 2 2 3 2" xfId="38903"/>
    <cellStyle name="Обычный 4 3 2 2 4" xfId="38904"/>
    <cellStyle name="Обычный 4 3 2 3" xfId="38905"/>
    <cellStyle name="Обычный 4 3 2 3 2" xfId="38906"/>
    <cellStyle name="Обычный 4 3 2 3 2 2" xfId="38907"/>
    <cellStyle name="Обычный 4 3 2 3 3" xfId="38908"/>
    <cellStyle name="Обычный 4 3 2 4" xfId="38909"/>
    <cellStyle name="Обычный 4 3 2 4 2" xfId="38910"/>
    <cellStyle name="Обычный 4 3 2 5" xfId="38911"/>
    <cellStyle name="Обычный 4 3 3" xfId="38912"/>
    <cellStyle name="Обычный 4 3 3 2" xfId="38913"/>
    <cellStyle name="Обычный 4 3 3 2 2" xfId="38914"/>
    <cellStyle name="Обычный 4 3 3 2 2 2" xfId="38915"/>
    <cellStyle name="Обычный 4 3 3 2 3" xfId="38916"/>
    <cellStyle name="Обычный 4 3 3 3" xfId="38917"/>
    <cellStyle name="Обычный 4 3 3 3 2" xfId="38918"/>
    <cellStyle name="Обычный 4 3 3 4" xfId="38919"/>
    <cellStyle name="Обычный 4 3 4" xfId="38920"/>
    <cellStyle name="Обычный 4 3 4 2" xfId="38921"/>
    <cellStyle name="Обычный 4 3 4 2 2" xfId="38922"/>
    <cellStyle name="Обычный 4 3 4 3" xfId="38923"/>
    <cellStyle name="Обычный 4 30" xfId="38924"/>
    <cellStyle name="Обычный 4 31" xfId="38925"/>
    <cellStyle name="Обычный 4 32" xfId="38926"/>
    <cellStyle name="Обычный 4 33" xfId="38927"/>
    <cellStyle name="Обычный 4 34" xfId="38928"/>
    <cellStyle name="Обычный 4 35" xfId="38929"/>
    <cellStyle name="Обычный 4 36" xfId="38930"/>
    <cellStyle name="Обычный 4 37" xfId="38931"/>
    <cellStyle name="Обычный 4 38" xfId="38932"/>
    <cellStyle name="Обычный 4 39" xfId="38933"/>
    <cellStyle name="Обычный 4 4" xfId="38934"/>
    <cellStyle name="Обычный 4 4 2" xfId="38935"/>
    <cellStyle name="Обычный 4 4 2 2" xfId="38936"/>
    <cellStyle name="Обычный 4 4 2 2 2" xfId="38937"/>
    <cellStyle name="Обычный 4 4 2 2 2 2" xfId="38938"/>
    <cellStyle name="Обычный 4 4 2 2 2 2 2" xfId="38939"/>
    <cellStyle name="Обычный 4 4 2 2 2 3" xfId="38940"/>
    <cellStyle name="Обычный 4 4 2 2 3" xfId="38941"/>
    <cellStyle name="Обычный 4 4 2 2 3 2" xfId="38942"/>
    <cellStyle name="Обычный 4 4 2 2 4" xfId="38943"/>
    <cellStyle name="Обычный 4 4 2 3" xfId="38944"/>
    <cellStyle name="Обычный 4 4 2 3 2" xfId="38945"/>
    <cellStyle name="Обычный 4 4 2 3 2 2" xfId="38946"/>
    <cellStyle name="Обычный 4 4 2 3 3" xfId="38947"/>
    <cellStyle name="Обычный 4 4 3" xfId="38948"/>
    <cellStyle name="Обычный 4 4 3 2" xfId="38949"/>
    <cellStyle name="Обычный 4 4 3 2 2" xfId="38950"/>
    <cellStyle name="Обычный 4 4 3 2 2 2" xfId="38951"/>
    <cellStyle name="Обычный 4 4 3 2 3" xfId="38952"/>
    <cellStyle name="Обычный 4 4 3 3" xfId="38953"/>
    <cellStyle name="Обычный 4 4 3 3 2" xfId="38954"/>
    <cellStyle name="Обычный 4 4 3 4" xfId="38955"/>
    <cellStyle name="Обычный 4 4 4" xfId="38956"/>
    <cellStyle name="Обычный 4 4 4 2" xfId="38957"/>
    <cellStyle name="Обычный 4 4 4 2 2" xfId="38958"/>
    <cellStyle name="Обычный 4 4 4 3" xfId="38959"/>
    <cellStyle name="Обычный 4 40" xfId="38960"/>
    <cellStyle name="Обычный 4 41" xfId="38961"/>
    <cellStyle name="Обычный 4 42" xfId="38962"/>
    <cellStyle name="Обычный 4 43" xfId="38963"/>
    <cellStyle name="Обычный 4 44" xfId="38964"/>
    <cellStyle name="Обычный 4 45" xfId="38965"/>
    <cellStyle name="Обычный 4 46" xfId="38966"/>
    <cellStyle name="Обычный 4 47" xfId="38967"/>
    <cellStyle name="Обычный 4 48" xfId="38968"/>
    <cellStyle name="Обычный 4 49" xfId="38969"/>
    <cellStyle name="Обычный 4 5" xfId="38970"/>
    <cellStyle name="Обычный 4 5 2" xfId="38971"/>
    <cellStyle name="Обычный 4 5 2 2" xfId="38972"/>
    <cellStyle name="Обычный 4 5 2 2 2" xfId="38973"/>
    <cellStyle name="Обычный 4 5 2 2 2 2" xfId="38974"/>
    <cellStyle name="Обычный 4 5 2 2 3" xfId="38975"/>
    <cellStyle name="Обычный 4 5 2 3" xfId="38976"/>
    <cellStyle name="Обычный 4 5 2 3 2" xfId="38977"/>
    <cellStyle name="Обычный 4 5 2 4" xfId="38978"/>
    <cellStyle name="Обычный 4 5 3" xfId="38979"/>
    <cellStyle name="Обычный 4 5 3 2" xfId="38980"/>
    <cellStyle name="Обычный 4 5 3 2 2" xfId="38981"/>
    <cellStyle name="Обычный 4 5 3 3" xfId="38982"/>
    <cellStyle name="Обычный 4 50" xfId="38983"/>
    <cellStyle name="Обычный 4 51" xfId="38984"/>
    <cellStyle name="Обычный 4 52" xfId="38985"/>
    <cellStyle name="Обычный 4 53" xfId="38986"/>
    <cellStyle name="Обычный 4 54" xfId="38987"/>
    <cellStyle name="Обычный 4 55" xfId="38988"/>
    <cellStyle name="Обычный 4 56" xfId="38989"/>
    <cellStyle name="Обычный 4 57" xfId="38990"/>
    <cellStyle name="Обычный 4 58" xfId="38991"/>
    <cellStyle name="Обычный 4 59" xfId="38992"/>
    <cellStyle name="Обычный 4 6" xfId="38993"/>
    <cellStyle name="Обычный 4 6 2" xfId="38994"/>
    <cellStyle name="Обычный 4 6 2 2" xfId="38995"/>
    <cellStyle name="Обычный 4 6 2 2 2" xfId="38996"/>
    <cellStyle name="Обычный 4 6 2 3" xfId="38997"/>
    <cellStyle name="Обычный 4 6 3" xfId="38998"/>
    <cellStyle name="Обычный 4 6 3 2" xfId="38999"/>
    <cellStyle name="Обычный 4 6 4" xfId="39000"/>
    <cellStyle name="Обычный 4 60" xfId="39001"/>
    <cellStyle name="Обычный 4 61" xfId="39002"/>
    <cellStyle name="Обычный 4 62" xfId="39003"/>
    <cellStyle name="Обычный 4 63" xfId="39004"/>
    <cellStyle name="Обычный 4 64" xfId="39005"/>
    <cellStyle name="Обычный 4 65" xfId="39006"/>
    <cellStyle name="Обычный 4 66" xfId="39007"/>
    <cellStyle name="Обычный 4 67" xfId="39008"/>
    <cellStyle name="Обычный 4 68" xfId="39009"/>
    <cellStyle name="Обычный 4 69" xfId="39010"/>
    <cellStyle name="Обычный 4 7" xfId="39011"/>
    <cellStyle name="Обычный 4 7 2" xfId="39012"/>
    <cellStyle name="Обычный 4 7 2 2" xfId="39013"/>
    <cellStyle name="Обычный 4 7 3" xfId="39014"/>
    <cellStyle name="Обычный 4 70" xfId="39015"/>
    <cellStyle name="Обычный 4 71" xfId="39016"/>
    <cellStyle name="Обычный 4 72" xfId="39017"/>
    <cellStyle name="Обычный 4 73" xfId="39018"/>
    <cellStyle name="Обычный 4 74" xfId="39019"/>
    <cellStyle name="Обычный 4 75" xfId="39020"/>
    <cellStyle name="Обычный 4 76" xfId="39021"/>
    <cellStyle name="Обычный 4 77" xfId="39022"/>
    <cellStyle name="Обычный 4 78" xfId="39023"/>
    <cellStyle name="Обычный 4 79" xfId="39024"/>
    <cellStyle name="Обычный 4 8" xfId="39025"/>
    <cellStyle name="Обычный 4 80" xfId="39026"/>
    <cellStyle name="Обычный 4 81" xfId="39027"/>
    <cellStyle name="Обычный 4 9" xfId="39028"/>
    <cellStyle name="Обычный 4_Амортизация и налог на имущество 2012_01.11.11" xfId="39029"/>
    <cellStyle name="Обычный 40" xfId="39030"/>
    <cellStyle name="Обычный 40 2" xfId="39031"/>
    <cellStyle name="Обычный 40 2 2" xfId="39032"/>
    <cellStyle name="Обычный 40 2 2 2" xfId="39033"/>
    <cellStyle name="Обычный 40 2 2 2 2" xfId="39034"/>
    <cellStyle name="Обычный 40 2 2 3" xfId="39035"/>
    <cellStyle name="Обычный 40 2 3" xfId="39036"/>
    <cellStyle name="Обычный 40 2 3 2" xfId="39037"/>
    <cellStyle name="Обычный 40 2 4" xfId="39038"/>
    <cellStyle name="Обычный 40 3" xfId="39039"/>
    <cellStyle name="Обычный 40 3 2" xfId="39040"/>
    <cellStyle name="Обычный 40 3 2 2" xfId="39041"/>
    <cellStyle name="Обычный 40 3 3" xfId="39042"/>
    <cellStyle name="Обычный 40 4" xfId="39043"/>
    <cellStyle name="Обычный 40 5" xfId="39044"/>
    <cellStyle name="Обычный 40 5 2" xfId="39045"/>
    <cellStyle name="Обычный 40 6" xfId="39046"/>
    <cellStyle name="Обычный 41" xfId="39047"/>
    <cellStyle name="Обычный 41 2" xfId="39048"/>
    <cellStyle name="Обычный 41 2 2" xfId="39049"/>
    <cellStyle name="Обычный 41 2 2 2" xfId="39050"/>
    <cellStyle name="Обычный 41 2 2 2 2" xfId="39051"/>
    <cellStyle name="Обычный 41 2 2 3" xfId="39052"/>
    <cellStyle name="Обычный 41 2 3" xfId="39053"/>
    <cellStyle name="Обычный 41 2 3 2" xfId="39054"/>
    <cellStyle name="Обычный 41 2 4" xfId="39055"/>
    <cellStyle name="Обычный 41 3" xfId="39056"/>
    <cellStyle name="Обычный 41 3 2" xfId="39057"/>
    <cellStyle name="Обычный 41 3 2 2" xfId="39058"/>
    <cellStyle name="Обычный 41 3 3" xfId="39059"/>
    <cellStyle name="Обычный 41 4" xfId="39060"/>
    <cellStyle name="Обычный 41 5" xfId="39061"/>
    <cellStyle name="Обычный 41 5 2" xfId="39062"/>
    <cellStyle name="Обычный 41 6" xfId="39063"/>
    <cellStyle name="Обычный 42" xfId="39064"/>
    <cellStyle name="Обычный 42 2" xfId="39065"/>
    <cellStyle name="Обычный 43" xfId="39066"/>
    <cellStyle name="Обычный 43 2" xfId="39067"/>
    <cellStyle name="Обычный 44" xfId="39068"/>
    <cellStyle name="Обычный 44 2" xfId="39069"/>
    <cellStyle name="Обычный 44 2 2" xfId="39070"/>
    <cellStyle name="Обычный 44 2 2 2" xfId="39071"/>
    <cellStyle name="Обычный 44 2 2 2 2" xfId="39072"/>
    <cellStyle name="Обычный 44 2 2 3" xfId="39073"/>
    <cellStyle name="Обычный 44 2 3" xfId="39074"/>
    <cellStyle name="Обычный 44 2 3 2" xfId="39075"/>
    <cellStyle name="Обычный 44 2 4" xfId="39076"/>
    <cellStyle name="Обычный 44 3" xfId="39077"/>
    <cellStyle name="Обычный 44 3 2" xfId="39078"/>
    <cellStyle name="Обычный 44 3 2 2" xfId="39079"/>
    <cellStyle name="Обычный 44 3 3" xfId="39080"/>
    <cellStyle name="Обычный 44 4" xfId="39081"/>
    <cellStyle name="Обычный 44 5" xfId="39082"/>
    <cellStyle name="Обычный 44 5 2" xfId="39083"/>
    <cellStyle name="Обычный 44 6" xfId="39084"/>
    <cellStyle name="Обычный 45" xfId="39085"/>
    <cellStyle name="Обычный 45 2" xfId="39086"/>
    <cellStyle name="Обычный 45 2 2" xfId="39087"/>
    <cellStyle name="Обычный 45 2 2 2" xfId="39088"/>
    <cellStyle name="Обычный 45 2 2 2 2" xfId="39089"/>
    <cellStyle name="Обычный 45 2 2 3" xfId="39090"/>
    <cellStyle name="Обычный 45 2 3" xfId="39091"/>
    <cellStyle name="Обычный 45 2 3 2" xfId="39092"/>
    <cellStyle name="Обычный 45 2 4" xfId="39093"/>
    <cellStyle name="Обычный 45 3" xfId="39094"/>
    <cellStyle name="Обычный 45 3 2" xfId="39095"/>
    <cellStyle name="Обычный 45 3 2 2" xfId="39096"/>
    <cellStyle name="Обычный 45 3 3" xfId="39097"/>
    <cellStyle name="Обычный 45 4" xfId="39098"/>
    <cellStyle name="Обычный 45 5" xfId="39099"/>
    <cellStyle name="Обычный 45 5 2" xfId="39100"/>
    <cellStyle name="Обычный 45 6" xfId="39101"/>
    <cellStyle name="Обычный 46" xfId="39102"/>
    <cellStyle name="Обычный 46 2" xfId="39103"/>
    <cellStyle name="Обычный 46 2 2" xfId="39104"/>
    <cellStyle name="Обычный 46 2 2 2" xfId="39105"/>
    <cellStyle name="Обычный 46 2 2 2 2" xfId="39106"/>
    <cellStyle name="Обычный 46 2 2 3" xfId="39107"/>
    <cellStyle name="Обычный 46 2 3" xfId="39108"/>
    <cellStyle name="Обычный 46 2 3 2" xfId="39109"/>
    <cellStyle name="Обычный 46 2 4" xfId="39110"/>
    <cellStyle name="Обычный 46 3" xfId="39111"/>
    <cellStyle name="Обычный 46 3 2" xfId="39112"/>
    <cellStyle name="Обычный 46 3 2 2" xfId="39113"/>
    <cellStyle name="Обычный 46 3 3" xfId="39114"/>
    <cellStyle name="Обычный 46 4" xfId="39115"/>
    <cellStyle name="Обычный 46 5" xfId="39116"/>
    <cellStyle name="Обычный 46 5 2" xfId="39117"/>
    <cellStyle name="Обычный 46 6" xfId="39118"/>
    <cellStyle name="Обычный 47" xfId="39119"/>
    <cellStyle name="Обычный 47 2" xfId="39120"/>
    <cellStyle name="Обычный 47 2 2" xfId="39121"/>
    <cellStyle name="Обычный 47 2 2 2" xfId="39122"/>
    <cellStyle name="Обычный 47 2 2 2 2" xfId="39123"/>
    <cellStyle name="Обычный 47 2 2 3" xfId="39124"/>
    <cellStyle name="Обычный 47 2 3" xfId="39125"/>
    <cellStyle name="Обычный 47 2 3 2" xfId="39126"/>
    <cellStyle name="Обычный 47 2 4" xfId="39127"/>
    <cellStyle name="Обычный 47 3" xfId="39128"/>
    <cellStyle name="Обычный 47 3 2" xfId="39129"/>
    <cellStyle name="Обычный 47 3 2 2" xfId="39130"/>
    <cellStyle name="Обычный 47 3 3" xfId="39131"/>
    <cellStyle name="Обычный 47 4" xfId="39132"/>
    <cellStyle name="Обычный 47 5" xfId="39133"/>
    <cellStyle name="Обычный 47 5 2" xfId="39134"/>
    <cellStyle name="Обычный 47 6" xfId="39135"/>
    <cellStyle name="Обычный 48" xfId="39136"/>
    <cellStyle name="Обычный 48 2" xfId="39137"/>
    <cellStyle name="Обычный 48 2 2" xfId="39138"/>
    <cellStyle name="Обычный 48 2 2 2" xfId="39139"/>
    <cellStyle name="Обычный 48 2 2 2 2" xfId="39140"/>
    <cellStyle name="Обычный 48 2 2 3" xfId="39141"/>
    <cellStyle name="Обычный 48 2 3" xfId="39142"/>
    <cellStyle name="Обычный 48 2 3 2" xfId="39143"/>
    <cellStyle name="Обычный 48 2 4" xfId="39144"/>
    <cellStyle name="Обычный 48 3" xfId="39145"/>
    <cellStyle name="Обычный 48 3 2" xfId="39146"/>
    <cellStyle name="Обычный 48 3 2 2" xfId="39147"/>
    <cellStyle name="Обычный 48 3 3" xfId="39148"/>
    <cellStyle name="Обычный 48 4" xfId="39149"/>
    <cellStyle name="Обычный 48 5" xfId="39150"/>
    <cellStyle name="Обычный 48 5 2" xfId="39151"/>
    <cellStyle name="Обычный 48 6" xfId="39152"/>
    <cellStyle name="Обычный 49" xfId="39153"/>
    <cellStyle name="Обычный 49 2" xfId="39154"/>
    <cellStyle name="Обычный 49 2 2" xfId="39155"/>
    <cellStyle name="Обычный 49 2 2 2" xfId="39156"/>
    <cellStyle name="Обычный 49 2 2 2 2" xfId="39157"/>
    <cellStyle name="Обычный 49 2 2 3" xfId="39158"/>
    <cellStyle name="Обычный 49 2 3" xfId="39159"/>
    <cellStyle name="Обычный 49 2 3 2" xfId="39160"/>
    <cellStyle name="Обычный 49 2 4" xfId="39161"/>
    <cellStyle name="Обычный 49 3" xfId="39162"/>
    <cellStyle name="Обычный 49 3 2" xfId="39163"/>
    <cellStyle name="Обычный 49 3 2 2" xfId="39164"/>
    <cellStyle name="Обычный 49 3 3" xfId="39165"/>
    <cellStyle name="Обычный 49 4" xfId="39166"/>
    <cellStyle name="Обычный 49 5" xfId="39167"/>
    <cellStyle name="Обычный 49 5 2" xfId="39168"/>
    <cellStyle name="Обычный 49 6" xfId="39169"/>
    <cellStyle name="Обычный 5" xfId="39170"/>
    <cellStyle name="Обычный 5 10" xfId="39171"/>
    <cellStyle name="Обычный 5 11" xfId="39172"/>
    <cellStyle name="Обычный 5 12" xfId="39173"/>
    <cellStyle name="Обычный 5 13" xfId="39174"/>
    <cellStyle name="Обычный 5 14" xfId="39175"/>
    <cellStyle name="Обычный 5 15" xfId="39176"/>
    <cellStyle name="Обычный 5 16" xfId="39177"/>
    <cellStyle name="Обычный 5 2" xfId="39178"/>
    <cellStyle name="Обычный 5 2 2" xfId="39179"/>
    <cellStyle name="Обычный 5 2 2 10" xfId="39180"/>
    <cellStyle name="Обычный 5 2 2 11" xfId="39181"/>
    <cellStyle name="Обычный 5 2 2 2" xfId="39182"/>
    <cellStyle name="Обычный 5 2 2 2 10" xfId="39183"/>
    <cellStyle name="Обычный 5 2 2 2 2" xfId="39184"/>
    <cellStyle name="Обычный 5 2 2 2 2 2" xfId="39185"/>
    <cellStyle name="Обычный 5 2 2 2 2 2 2" xfId="39186"/>
    <cellStyle name="Обычный 5 2 2 2 2 2 2 2" xfId="39187"/>
    <cellStyle name="Обычный 5 2 2 2 2 2 2 2 2" xfId="39188"/>
    <cellStyle name="Обычный 5 2 2 2 2 2 2 2 3" xfId="39189"/>
    <cellStyle name="Обычный 5 2 2 2 2 2 2 2 4" xfId="39190"/>
    <cellStyle name="Обычный 5 2 2 2 2 2 2 2_МАРТ" xfId="39191"/>
    <cellStyle name="Обычный 5 2 2 2 2 2 2 3" xfId="39192"/>
    <cellStyle name="Обычный 5 2 2 2 2 2 2 3 2" xfId="39193"/>
    <cellStyle name="Обычный 5 2 2 2 2 2 2 3 3" xfId="39194"/>
    <cellStyle name="Обычный 5 2 2 2 2 2 2 3 4" xfId="39195"/>
    <cellStyle name="Обычный 5 2 2 2 2 2 2 3_МАРТ" xfId="39196"/>
    <cellStyle name="Обычный 5 2 2 2 2 2 2 4" xfId="39197"/>
    <cellStyle name="Обычный 5 2 2 2 2 2 2 5" xfId="39198"/>
    <cellStyle name="Обычный 5 2 2 2 2 2 2 6" xfId="39199"/>
    <cellStyle name="Обычный 5 2 2 2 2 2 2_МАРТ" xfId="39200"/>
    <cellStyle name="Обычный 5 2 2 2 2 2 3" xfId="39201"/>
    <cellStyle name="Обычный 5 2 2 2 2 2 3 2" xfId="39202"/>
    <cellStyle name="Обычный 5 2 2 2 2 2 3 3" xfId="39203"/>
    <cellStyle name="Обычный 5 2 2 2 2 2 3 4" xfId="39204"/>
    <cellStyle name="Обычный 5 2 2 2 2 2 3_МАРТ" xfId="39205"/>
    <cellStyle name="Обычный 5 2 2 2 2 2 4" xfId="39206"/>
    <cellStyle name="Обычный 5 2 2 2 2 2 4 2" xfId="39207"/>
    <cellStyle name="Обычный 5 2 2 2 2 2 4 3" xfId="39208"/>
    <cellStyle name="Обычный 5 2 2 2 2 2 4 4" xfId="39209"/>
    <cellStyle name="Обычный 5 2 2 2 2 2 4_МАРТ" xfId="39210"/>
    <cellStyle name="Обычный 5 2 2 2 2 2 5" xfId="39211"/>
    <cellStyle name="Обычный 5 2 2 2 2 2 5 2" xfId="39212"/>
    <cellStyle name="Обычный 5 2 2 2 2 2 6" xfId="39213"/>
    <cellStyle name="Обычный 5 2 2 2 2 2 7" xfId="39214"/>
    <cellStyle name="Обычный 5 2 2 2 2 2 8" xfId="39215"/>
    <cellStyle name="Обычный 5 2 2 2 2 2_МАРТ" xfId="39216"/>
    <cellStyle name="Обычный 5 2 2 2 2 3" xfId="39217"/>
    <cellStyle name="Обычный 5 2 2 2 2 3 2" xfId="39218"/>
    <cellStyle name="Обычный 5 2 2 2 2 3 2 2" xfId="39219"/>
    <cellStyle name="Обычный 5 2 2 2 2 3 2 3" xfId="39220"/>
    <cellStyle name="Обычный 5 2 2 2 2 3 2 4" xfId="39221"/>
    <cellStyle name="Обычный 5 2 2 2 2 3 2_МАРТ" xfId="39222"/>
    <cellStyle name="Обычный 5 2 2 2 2 3 3" xfId="39223"/>
    <cellStyle name="Обычный 5 2 2 2 2 3 3 2" xfId="39224"/>
    <cellStyle name="Обычный 5 2 2 2 2 3 3 3" xfId="39225"/>
    <cellStyle name="Обычный 5 2 2 2 2 3 3 4" xfId="39226"/>
    <cellStyle name="Обычный 5 2 2 2 2 3 3_МАРТ" xfId="39227"/>
    <cellStyle name="Обычный 5 2 2 2 2 3 4" xfId="39228"/>
    <cellStyle name="Обычный 5 2 2 2 2 3 5" xfId="39229"/>
    <cellStyle name="Обычный 5 2 2 2 2 3 6" xfId="39230"/>
    <cellStyle name="Обычный 5 2 2 2 2 3_МАРТ" xfId="39231"/>
    <cellStyle name="Обычный 5 2 2 2 2 4" xfId="39232"/>
    <cellStyle name="Обычный 5 2 2 2 2 4 2" xfId="39233"/>
    <cellStyle name="Обычный 5 2 2 2 2 4 3" xfId="39234"/>
    <cellStyle name="Обычный 5 2 2 2 2 4 4" xfId="39235"/>
    <cellStyle name="Обычный 5 2 2 2 2 4_МАРТ" xfId="39236"/>
    <cellStyle name="Обычный 5 2 2 2 2 5" xfId="39237"/>
    <cellStyle name="Обычный 5 2 2 2 2 5 2" xfId="39238"/>
    <cellStyle name="Обычный 5 2 2 2 2 5 3" xfId="39239"/>
    <cellStyle name="Обычный 5 2 2 2 2 5 4" xfId="39240"/>
    <cellStyle name="Обычный 5 2 2 2 2 5_МАРТ" xfId="39241"/>
    <cellStyle name="Обычный 5 2 2 2 2 6" xfId="39242"/>
    <cellStyle name="Обычный 5 2 2 2 2 6 2" xfId="39243"/>
    <cellStyle name="Обычный 5 2 2 2 2 7" xfId="39244"/>
    <cellStyle name="Обычный 5 2 2 2 2 8" xfId="39245"/>
    <cellStyle name="Обычный 5 2 2 2 2 9" xfId="39246"/>
    <cellStyle name="Обычный 5 2 2 2 2_МАРТ" xfId="39247"/>
    <cellStyle name="Обычный 5 2 2 2 3" xfId="39248"/>
    <cellStyle name="Обычный 5 2 2 2 3 2" xfId="39249"/>
    <cellStyle name="Обычный 5 2 2 2 3 2 2" xfId="39250"/>
    <cellStyle name="Обычный 5 2 2 2 3 2 2 2" xfId="39251"/>
    <cellStyle name="Обычный 5 2 2 2 3 2 2 3" xfId="39252"/>
    <cellStyle name="Обычный 5 2 2 2 3 2 2 4" xfId="39253"/>
    <cellStyle name="Обычный 5 2 2 2 3 2 2_МАРТ" xfId="39254"/>
    <cellStyle name="Обычный 5 2 2 2 3 2 3" xfId="39255"/>
    <cellStyle name="Обычный 5 2 2 2 3 2 3 2" xfId="39256"/>
    <cellStyle name="Обычный 5 2 2 2 3 2 3 3" xfId="39257"/>
    <cellStyle name="Обычный 5 2 2 2 3 2 3 4" xfId="39258"/>
    <cellStyle name="Обычный 5 2 2 2 3 2 3_МАРТ" xfId="39259"/>
    <cellStyle name="Обычный 5 2 2 2 3 2 4" xfId="39260"/>
    <cellStyle name="Обычный 5 2 2 2 3 2 5" xfId="39261"/>
    <cellStyle name="Обычный 5 2 2 2 3 2 6" xfId="39262"/>
    <cellStyle name="Обычный 5 2 2 2 3 2_МАРТ" xfId="39263"/>
    <cellStyle name="Обычный 5 2 2 2 3 3" xfId="39264"/>
    <cellStyle name="Обычный 5 2 2 2 3 3 2" xfId="39265"/>
    <cellStyle name="Обычный 5 2 2 2 3 3 3" xfId="39266"/>
    <cellStyle name="Обычный 5 2 2 2 3 3 4" xfId="39267"/>
    <cellStyle name="Обычный 5 2 2 2 3 3_МАРТ" xfId="39268"/>
    <cellStyle name="Обычный 5 2 2 2 3 4" xfId="39269"/>
    <cellStyle name="Обычный 5 2 2 2 3 4 2" xfId="39270"/>
    <cellStyle name="Обычный 5 2 2 2 3 4 3" xfId="39271"/>
    <cellStyle name="Обычный 5 2 2 2 3 4 4" xfId="39272"/>
    <cellStyle name="Обычный 5 2 2 2 3 4_МАРТ" xfId="39273"/>
    <cellStyle name="Обычный 5 2 2 2 3 5" xfId="39274"/>
    <cellStyle name="Обычный 5 2 2 2 3 5 2" xfId="39275"/>
    <cellStyle name="Обычный 5 2 2 2 3 6" xfId="39276"/>
    <cellStyle name="Обычный 5 2 2 2 3 7" xfId="39277"/>
    <cellStyle name="Обычный 5 2 2 2 3 8" xfId="39278"/>
    <cellStyle name="Обычный 5 2 2 2 3_МАРТ" xfId="39279"/>
    <cellStyle name="Обычный 5 2 2 2 4" xfId="39280"/>
    <cellStyle name="Обычный 5 2 2 2 4 2" xfId="39281"/>
    <cellStyle name="Обычный 5 2 2 2 4 2 2" xfId="39282"/>
    <cellStyle name="Обычный 5 2 2 2 4 2 3" xfId="39283"/>
    <cellStyle name="Обычный 5 2 2 2 4 2 4" xfId="39284"/>
    <cellStyle name="Обычный 5 2 2 2 4 2_МАРТ" xfId="39285"/>
    <cellStyle name="Обычный 5 2 2 2 4 3" xfId="39286"/>
    <cellStyle name="Обычный 5 2 2 2 4 3 2" xfId="39287"/>
    <cellStyle name="Обычный 5 2 2 2 4 3 3" xfId="39288"/>
    <cellStyle name="Обычный 5 2 2 2 4 3 4" xfId="39289"/>
    <cellStyle name="Обычный 5 2 2 2 4 3_МАРТ" xfId="39290"/>
    <cellStyle name="Обычный 5 2 2 2 4 4" xfId="39291"/>
    <cellStyle name="Обычный 5 2 2 2 4 5" xfId="39292"/>
    <cellStyle name="Обычный 5 2 2 2 4 6" xfId="39293"/>
    <cellStyle name="Обычный 5 2 2 2 4_МАРТ" xfId="39294"/>
    <cellStyle name="Обычный 5 2 2 2 5" xfId="39295"/>
    <cellStyle name="Обычный 5 2 2 2 5 2" xfId="39296"/>
    <cellStyle name="Обычный 5 2 2 2 5 3" xfId="39297"/>
    <cellStyle name="Обычный 5 2 2 2 5 4" xfId="39298"/>
    <cellStyle name="Обычный 5 2 2 2 5_МАРТ" xfId="39299"/>
    <cellStyle name="Обычный 5 2 2 2 6" xfId="39300"/>
    <cellStyle name="Обычный 5 2 2 2 6 2" xfId="39301"/>
    <cellStyle name="Обычный 5 2 2 2 6 3" xfId="39302"/>
    <cellStyle name="Обычный 5 2 2 2 6 4" xfId="39303"/>
    <cellStyle name="Обычный 5 2 2 2 6_МАРТ" xfId="39304"/>
    <cellStyle name="Обычный 5 2 2 2 7" xfId="39305"/>
    <cellStyle name="Обычный 5 2 2 2 7 2" xfId="39306"/>
    <cellStyle name="Обычный 5 2 2 2 8" xfId="39307"/>
    <cellStyle name="Обычный 5 2 2 2 9" xfId="39308"/>
    <cellStyle name="Обычный 5 2 2 2_МАРТ" xfId="39309"/>
    <cellStyle name="Обычный 5 2 2 3" xfId="39310"/>
    <cellStyle name="Обычный 5 2 2 3 2" xfId="39311"/>
    <cellStyle name="Обычный 5 2 2 3 2 2" xfId="39312"/>
    <cellStyle name="Обычный 5 2 2 3 2 2 2" xfId="39313"/>
    <cellStyle name="Обычный 5 2 2 3 2 2 2 2" xfId="39314"/>
    <cellStyle name="Обычный 5 2 2 3 2 2 2 3" xfId="39315"/>
    <cellStyle name="Обычный 5 2 2 3 2 2 2 4" xfId="39316"/>
    <cellStyle name="Обычный 5 2 2 3 2 2 2_МАРТ" xfId="39317"/>
    <cellStyle name="Обычный 5 2 2 3 2 2 3" xfId="39318"/>
    <cellStyle name="Обычный 5 2 2 3 2 2 3 2" xfId="39319"/>
    <cellStyle name="Обычный 5 2 2 3 2 2 3 3" xfId="39320"/>
    <cellStyle name="Обычный 5 2 2 3 2 2 3 4" xfId="39321"/>
    <cellStyle name="Обычный 5 2 2 3 2 2 3_МАРТ" xfId="39322"/>
    <cellStyle name="Обычный 5 2 2 3 2 2 4" xfId="39323"/>
    <cellStyle name="Обычный 5 2 2 3 2 2 5" xfId="39324"/>
    <cellStyle name="Обычный 5 2 2 3 2 2 6" xfId="39325"/>
    <cellStyle name="Обычный 5 2 2 3 2 2_МАРТ" xfId="39326"/>
    <cellStyle name="Обычный 5 2 2 3 2 3" xfId="39327"/>
    <cellStyle name="Обычный 5 2 2 3 2 3 2" xfId="39328"/>
    <cellStyle name="Обычный 5 2 2 3 2 3 3" xfId="39329"/>
    <cellStyle name="Обычный 5 2 2 3 2 3 4" xfId="39330"/>
    <cellStyle name="Обычный 5 2 2 3 2 3_МАРТ" xfId="39331"/>
    <cellStyle name="Обычный 5 2 2 3 2 4" xfId="39332"/>
    <cellStyle name="Обычный 5 2 2 3 2 4 2" xfId="39333"/>
    <cellStyle name="Обычный 5 2 2 3 2 4 3" xfId="39334"/>
    <cellStyle name="Обычный 5 2 2 3 2 4 4" xfId="39335"/>
    <cellStyle name="Обычный 5 2 2 3 2 4_МАРТ" xfId="39336"/>
    <cellStyle name="Обычный 5 2 2 3 2 5" xfId="39337"/>
    <cellStyle name="Обычный 5 2 2 3 2 5 2" xfId="39338"/>
    <cellStyle name="Обычный 5 2 2 3 2 6" xfId="39339"/>
    <cellStyle name="Обычный 5 2 2 3 2 7" xfId="39340"/>
    <cellStyle name="Обычный 5 2 2 3 2 8" xfId="39341"/>
    <cellStyle name="Обычный 5 2 2 3 2_МАРТ" xfId="39342"/>
    <cellStyle name="Обычный 5 2 2 3 3" xfId="39343"/>
    <cellStyle name="Обычный 5 2 2 3 3 2" xfId="39344"/>
    <cellStyle name="Обычный 5 2 2 3 3 2 2" xfId="39345"/>
    <cellStyle name="Обычный 5 2 2 3 3 2 3" xfId="39346"/>
    <cellStyle name="Обычный 5 2 2 3 3 2 4" xfId="39347"/>
    <cellStyle name="Обычный 5 2 2 3 3 2_МАРТ" xfId="39348"/>
    <cellStyle name="Обычный 5 2 2 3 3 3" xfId="39349"/>
    <cellStyle name="Обычный 5 2 2 3 3 3 2" xfId="39350"/>
    <cellStyle name="Обычный 5 2 2 3 3 3 3" xfId="39351"/>
    <cellStyle name="Обычный 5 2 2 3 3 3 4" xfId="39352"/>
    <cellStyle name="Обычный 5 2 2 3 3 3_МАРТ" xfId="39353"/>
    <cellStyle name="Обычный 5 2 2 3 3 4" xfId="39354"/>
    <cellStyle name="Обычный 5 2 2 3 3 5" xfId="39355"/>
    <cellStyle name="Обычный 5 2 2 3 3 6" xfId="39356"/>
    <cellStyle name="Обычный 5 2 2 3 3_МАРТ" xfId="39357"/>
    <cellStyle name="Обычный 5 2 2 3 4" xfId="39358"/>
    <cellStyle name="Обычный 5 2 2 3 4 2" xfId="39359"/>
    <cellStyle name="Обычный 5 2 2 3 4 3" xfId="39360"/>
    <cellStyle name="Обычный 5 2 2 3 4 4" xfId="39361"/>
    <cellStyle name="Обычный 5 2 2 3 4_МАРТ" xfId="39362"/>
    <cellStyle name="Обычный 5 2 2 3 5" xfId="39363"/>
    <cellStyle name="Обычный 5 2 2 3 5 2" xfId="39364"/>
    <cellStyle name="Обычный 5 2 2 3 5 3" xfId="39365"/>
    <cellStyle name="Обычный 5 2 2 3 5 4" xfId="39366"/>
    <cellStyle name="Обычный 5 2 2 3 5_МАРТ" xfId="39367"/>
    <cellStyle name="Обычный 5 2 2 3 6" xfId="39368"/>
    <cellStyle name="Обычный 5 2 2 3 6 2" xfId="39369"/>
    <cellStyle name="Обычный 5 2 2 3 7" xfId="39370"/>
    <cellStyle name="Обычный 5 2 2 3 8" xfId="39371"/>
    <cellStyle name="Обычный 5 2 2 3 9" xfId="39372"/>
    <cellStyle name="Обычный 5 2 2 3_МАРТ" xfId="39373"/>
    <cellStyle name="Обычный 5 2 2 4" xfId="39374"/>
    <cellStyle name="Обычный 5 2 2 4 2" xfId="39375"/>
    <cellStyle name="Обычный 5 2 2 4 2 2" xfId="39376"/>
    <cellStyle name="Обычный 5 2 2 4 2 2 2" xfId="39377"/>
    <cellStyle name="Обычный 5 2 2 4 2 2 2 2" xfId="39378"/>
    <cellStyle name="Обычный 5 2 2 4 2 2 3" xfId="39379"/>
    <cellStyle name="Обычный 5 2 2 4 2 2 4" xfId="39380"/>
    <cellStyle name="Обычный 5 2 2 4 2 2 5" xfId="39381"/>
    <cellStyle name="Обычный 5 2 2 4 2 2_МАРТ" xfId="39382"/>
    <cellStyle name="Обычный 5 2 2 4 2 3" xfId="39383"/>
    <cellStyle name="Обычный 5 2 2 4 2 3 2" xfId="39384"/>
    <cellStyle name="Обычный 5 2 2 4 2 3 3" xfId="39385"/>
    <cellStyle name="Обычный 5 2 2 4 2 3 4" xfId="39386"/>
    <cellStyle name="Обычный 5 2 2 4 2 3_МАРТ" xfId="39387"/>
    <cellStyle name="Обычный 5 2 2 4 2 4" xfId="39388"/>
    <cellStyle name="Обычный 5 2 2 4 2 5" xfId="39389"/>
    <cellStyle name="Обычный 5 2 2 4 2 6" xfId="39390"/>
    <cellStyle name="Обычный 5 2 2 4 2_МАРТ" xfId="39391"/>
    <cellStyle name="Обычный 5 2 2 4 3" xfId="39392"/>
    <cellStyle name="Обычный 5 2 2 4 3 2" xfId="39393"/>
    <cellStyle name="Обычный 5 2 2 4 3 2 2" xfId="39394"/>
    <cellStyle name="Обычный 5 2 2 4 3 3" xfId="39395"/>
    <cellStyle name="Обычный 5 2 2 4 3 4" xfId="39396"/>
    <cellStyle name="Обычный 5 2 2 4 3 5" xfId="39397"/>
    <cellStyle name="Обычный 5 2 2 4 3_МАРТ" xfId="39398"/>
    <cellStyle name="Обычный 5 2 2 4 4" xfId="39399"/>
    <cellStyle name="Обычный 5 2 2 4 4 2" xfId="39400"/>
    <cellStyle name="Обычный 5 2 2 4 4 3" xfId="39401"/>
    <cellStyle name="Обычный 5 2 2 4 4 4" xfId="39402"/>
    <cellStyle name="Обычный 5 2 2 4 4_МАРТ" xfId="39403"/>
    <cellStyle name="Обычный 5 2 2 4 5" xfId="39404"/>
    <cellStyle name="Обычный 5 2 2 4 5 2" xfId="39405"/>
    <cellStyle name="Обычный 5 2 2 4 6" xfId="39406"/>
    <cellStyle name="Обычный 5 2 2 4 7" xfId="39407"/>
    <cellStyle name="Обычный 5 2 2 4 8" xfId="39408"/>
    <cellStyle name="Обычный 5 2 2 4_МАРТ" xfId="39409"/>
    <cellStyle name="Обычный 5 2 2 5" xfId="39410"/>
    <cellStyle name="Обычный 5 2 2 5 2" xfId="39411"/>
    <cellStyle name="Обычный 5 2 2 5 2 2" xfId="39412"/>
    <cellStyle name="Обычный 5 2 2 5 2 2 2" xfId="39413"/>
    <cellStyle name="Обычный 5 2 2 5 2 2 2 2" xfId="39414"/>
    <cellStyle name="Обычный 5 2 2 5 2 2 3" xfId="39415"/>
    <cellStyle name="Обычный 5 2 2 5 2 3" xfId="39416"/>
    <cellStyle name="Обычный 5 2 2 5 2 3 2" xfId="39417"/>
    <cellStyle name="Обычный 5 2 2 5 2 4" xfId="39418"/>
    <cellStyle name="Обычный 5 2 2 5 2 5" xfId="39419"/>
    <cellStyle name="Обычный 5 2 2 5 2 6" xfId="39420"/>
    <cellStyle name="Обычный 5 2 2 5 2_МАРТ" xfId="39421"/>
    <cellStyle name="Обычный 5 2 2 5 3" xfId="39422"/>
    <cellStyle name="Обычный 5 2 2 5 3 2" xfId="39423"/>
    <cellStyle name="Обычный 5 2 2 5 3 2 2" xfId="39424"/>
    <cellStyle name="Обычный 5 2 2 5 3 3" xfId="39425"/>
    <cellStyle name="Обычный 5 2 2 5 3 4" xfId="39426"/>
    <cellStyle name="Обычный 5 2 2 5 3 5" xfId="39427"/>
    <cellStyle name="Обычный 5 2 2 5 3_МАРТ" xfId="39428"/>
    <cellStyle name="Обычный 5 2 2 5 4" xfId="39429"/>
    <cellStyle name="Обычный 5 2 2 5 4 2" xfId="39430"/>
    <cellStyle name="Обычный 5 2 2 5 5" xfId="39431"/>
    <cellStyle name="Обычный 5 2 2 5 6" xfId="39432"/>
    <cellStyle name="Обычный 5 2 2 5 7" xfId="39433"/>
    <cellStyle name="Обычный 5 2 2 5_МАРТ" xfId="39434"/>
    <cellStyle name="Обычный 5 2 2 6" xfId="39435"/>
    <cellStyle name="Обычный 5 2 2 6 2" xfId="39436"/>
    <cellStyle name="Обычный 5 2 2 6 2 2" xfId="39437"/>
    <cellStyle name="Обычный 5 2 2 6 2 2 2" xfId="39438"/>
    <cellStyle name="Обычный 5 2 2 6 2 3" xfId="39439"/>
    <cellStyle name="Обычный 5 2 2 6 3" xfId="39440"/>
    <cellStyle name="Обычный 5 2 2 6 3 2" xfId="39441"/>
    <cellStyle name="Обычный 5 2 2 6 4" xfId="39442"/>
    <cellStyle name="Обычный 5 2 2 6 5" xfId="39443"/>
    <cellStyle name="Обычный 5 2 2 6 6" xfId="39444"/>
    <cellStyle name="Обычный 5 2 2 6_МАРТ" xfId="39445"/>
    <cellStyle name="Обычный 5 2 2 7" xfId="39446"/>
    <cellStyle name="Обычный 5 2 2 7 2" xfId="39447"/>
    <cellStyle name="Обычный 5 2 2 7 2 2" xfId="39448"/>
    <cellStyle name="Обычный 5 2 2 7 3" xfId="39449"/>
    <cellStyle name="Обычный 5 2 2 7 4" xfId="39450"/>
    <cellStyle name="Обычный 5 2 2 7 5" xfId="39451"/>
    <cellStyle name="Обычный 5 2 2 7_МАРТ" xfId="39452"/>
    <cellStyle name="Обычный 5 2 2 8" xfId="39453"/>
    <cellStyle name="Обычный 5 2 2 8 2" xfId="39454"/>
    <cellStyle name="Обычный 5 2 2 9" xfId="39455"/>
    <cellStyle name="Обычный 5 2 2_МАРТ" xfId="39456"/>
    <cellStyle name="Обычный 5 2 3" xfId="39457"/>
    <cellStyle name="Обычный 5 2 3 2" xfId="39458"/>
    <cellStyle name="Обычный 5 2 3 2 2" xfId="39459"/>
    <cellStyle name="Обычный 5 2 3 2 2 2" xfId="39460"/>
    <cellStyle name="Обычный 5 2 3 2 2 2 2" xfId="39461"/>
    <cellStyle name="Обычный 5 2 3 2 2 2 2 2" xfId="39462"/>
    <cellStyle name="Обычный 5 2 3 2 2 2 3" xfId="39463"/>
    <cellStyle name="Обычный 5 2 3 2 2 3" xfId="39464"/>
    <cellStyle name="Обычный 5 2 3 2 2 3 2" xfId="39465"/>
    <cellStyle name="Обычный 5 2 3 2 2 4" xfId="39466"/>
    <cellStyle name="Обычный 5 2 3 2 3" xfId="39467"/>
    <cellStyle name="Обычный 5 2 3 2 3 2" xfId="39468"/>
    <cellStyle name="Обычный 5 2 3 2 3 2 2" xfId="39469"/>
    <cellStyle name="Обычный 5 2 3 2 3 3" xfId="39470"/>
    <cellStyle name="Обычный 5 2 3 2 4" xfId="39471"/>
    <cellStyle name="Обычный 5 2 3 2 4 2" xfId="39472"/>
    <cellStyle name="Обычный 5 2 3 2 5" xfId="39473"/>
    <cellStyle name="Обычный 5 2 3 3" xfId="39474"/>
    <cellStyle name="Обычный 5 2 3 3 2" xfId="39475"/>
    <cellStyle name="Обычный 5 2 3 3 2 2" xfId="39476"/>
    <cellStyle name="Обычный 5 2 3 3 2 2 2" xfId="39477"/>
    <cellStyle name="Обычный 5 2 3 3 2 3" xfId="39478"/>
    <cellStyle name="Обычный 5 2 3 3 3" xfId="39479"/>
    <cellStyle name="Обычный 5 2 3 3 3 2" xfId="39480"/>
    <cellStyle name="Обычный 5 2 3 3 4" xfId="39481"/>
    <cellStyle name="Обычный 5 2 3 4" xfId="39482"/>
    <cellStyle name="Обычный 5 2 3 4 2" xfId="39483"/>
    <cellStyle name="Обычный 5 2 3 4 2 2" xfId="39484"/>
    <cellStyle name="Обычный 5 2 3 4 3" xfId="39485"/>
    <cellStyle name="Обычный 5 2 3 5" xfId="39486"/>
    <cellStyle name="Обычный 5 2 3 5 2" xfId="39487"/>
    <cellStyle name="Обычный 5 2 3 6" xfId="39488"/>
    <cellStyle name="Обычный 5 2 4" xfId="39489"/>
    <cellStyle name="Обычный 5 2 4 2" xfId="39490"/>
    <cellStyle name="Обычный 5 2 4 2 2" xfId="39491"/>
    <cellStyle name="Обычный 5 2 4 2 2 2" xfId="39492"/>
    <cellStyle name="Обычный 5 2 4 2 2 2 2" xfId="39493"/>
    <cellStyle name="Обычный 5 2 4 2 2 3" xfId="39494"/>
    <cellStyle name="Обычный 5 2 4 2 3" xfId="39495"/>
    <cellStyle name="Обычный 5 2 4 2 3 2" xfId="39496"/>
    <cellStyle name="Обычный 5 2 4 2 4" xfId="39497"/>
    <cellStyle name="Обычный 5 2 4 3" xfId="39498"/>
    <cellStyle name="Обычный 5 2 4 3 2" xfId="39499"/>
    <cellStyle name="Обычный 5 2 4 3 2 2" xfId="39500"/>
    <cellStyle name="Обычный 5 2 4 3 3" xfId="39501"/>
    <cellStyle name="Обычный 5 2 4 4" xfId="39502"/>
    <cellStyle name="Обычный 5 2 4 4 2" xfId="39503"/>
    <cellStyle name="Обычный 5 2 4 5" xfId="39504"/>
    <cellStyle name="Обычный 5 2 5" xfId="39505"/>
    <cellStyle name="Обычный 5 2 5 2" xfId="39506"/>
    <cellStyle name="Обычный 5 2 5 2 2" xfId="39507"/>
    <cellStyle name="Обычный 5 2 5 2 2 2" xfId="39508"/>
    <cellStyle name="Обычный 5 2 5 2 2 2 2" xfId="39509"/>
    <cellStyle name="Обычный 5 2 5 2 2 3" xfId="39510"/>
    <cellStyle name="Обычный 5 2 5 2 3" xfId="39511"/>
    <cellStyle name="Обычный 5 2 5 2 3 2" xfId="39512"/>
    <cellStyle name="Обычный 5 2 5 2 4" xfId="39513"/>
    <cellStyle name="Обычный 5 2 5 3" xfId="39514"/>
    <cellStyle name="Обычный 5 2 5 3 2" xfId="39515"/>
    <cellStyle name="Обычный 5 2 5 3 2 2" xfId="39516"/>
    <cellStyle name="Обычный 5 2 5 3 3" xfId="39517"/>
    <cellStyle name="Обычный 5 2 5 4" xfId="39518"/>
    <cellStyle name="Обычный 5 2 5 4 2" xfId="39519"/>
    <cellStyle name="Обычный 5 2 5 5" xfId="39520"/>
    <cellStyle name="Обычный 5 2 6" xfId="39521"/>
    <cellStyle name="Обычный 5 2 6 2" xfId="39522"/>
    <cellStyle name="Обычный 5 2 6 2 2" xfId="39523"/>
    <cellStyle name="Обычный 5 2 6 2 2 2" xfId="39524"/>
    <cellStyle name="Обычный 5 2 6 2 3" xfId="39525"/>
    <cellStyle name="Обычный 5 2 6 3" xfId="39526"/>
    <cellStyle name="Обычный 5 2 6 3 2" xfId="39527"/>
    <cellStyle name="Обычный 5 2 6 4" xfId="39528"/>
    <cellStyle name="Обычный 5 2 7" xfId="39529"/>
    <cellStyle name="Обычный 5 3" xfId="39530"/>
    <cellStyle name="Обычный 5 3 10" xfId="39531"/>
    <cellStyle name="Обычный 5 3 11" xfId="39532"/>
    <cellStyle name="Обычный 5 3 2" xfId="39533"/>
    <cellStyle name="Обычный 5 3 2 10" xfId="39534"/>
    <cellStyle name="Обычный 5 3 2 2" xfId="39535"/>
    <cellStyle name="Обычный 5 3 2 2 2" xfId="39536"/>
    <cellStyle name="Обычный 5 3 2 2 2 2" xfId="39537"/>
    <cellStyle name="Обычный 5 3 2 2 2 2 2" xfId="39538"/>
    <cellStyle name="Обычный 5 3 2 2 2 2 2 2" xfId="39539"/>
    <cellStyle name="Обычный 5 3 2 2 2 2 2 3" xfId="39540"/>
    <cellStyle name="Обычный 5 3 2 2 2 2 2 4" xfId="39541"/>
    <cellStyle name="Обычный 5 3 2 2 2 2 2_МАРТ" xfId="39542"/>
    <cellStyle name="Обычный 5 3 2 2 2 2 3" xfId="39543"/>
    <cellStyle name="Обычный 5 3 2 2 2 2 3 2" xfId="39544"/>
    <cellStyle name="Обычный 5 3 2 2 2 2 3 3" xfId="39545"/>
    <cellStyle name="Обычный 5 3 2 2 2 2 3 4" xfId="39546"/>
    <cellStyle name="Обычный 5 3 2 2 2 2 3_МАРТ" xfId="39547"/>
    <cellStyle name="Обычный 5 3 2 2 2 2 4" xfId="39548"/>
    <cellStyle name="Обычный 5 3 2 2 2 2 5" xfId="39549"/>
    <cellStyle name="Обычный 5 3 2 2 2 2 6" xfId="39550"/>
    <cellStyle name="Обычный 5 3 2 2 2 2_МАРТ" xfId="39551"/>
    <cellStyle name="Обычный 5 3 2 2 2 3" xfId="39552"/>
    <cellStyle name="Обычный 5 3 2 2 2 3 2" xfId="39553"/>
    <cellStyle name="Обычный 5 3 2 2 2 3 3" xfId="39554"/>
    <cellStyle name="Обычный 5 3 2 2 2 3 4" xfId="39555"/>
    <cellStyle name="Обычный 5 3 2 2 2 3_МАРТ" xfId="39556"/>
    <cellStyle name="Обычный 5 3 2 2 2 4" xfId="39557"/>
    <cellStyle name="Обычный 5 3 2 2 2 4 2" xfId="39558"/>
    <cellStyle name="Обычный 5 3 2 2 2 4 3" xfId="39559"/>
    <cellStyle name="Обычный 5 3 2 2 2 4 4" xfId="39560"/>
    <cellStyle name="Обычный 5 3 2 2 2 4_МАРТ" xfId="39561"/>
    <cellStyle name="Обычный 5 3 2 2 2 5" xfId="39562"/>
    <cellStyle name="Обычный 5 3 2 2 2 5 2" xfId="39563"/>
    <cellStyle name="Обычный 5 3 2 2 2 6" xfId="39564"/>
    <cellStyle name="Обычный 5 3 2 2 2 7" xfId="39565"/>
    <cellStyle name="Обычный 5 3 2 2 2 8" xfId="39566"/>
    <cellStyle name="Обычный 5 3 2 2 2_МАРТ" xfId="39567"/>
    <cellStyle name="Обычный 5 3 2 2 3" xfId="39568"/>
    <cellStyle name="Обычный 5 3 2 2 3 2" xfId="39569"/>
    <cellStyle name="Обычный 5 3 2 2 3 2 2" xfId="39570"/>
    <cellStyle name="Обычный 5 3 2 2 3 2 3" xfId="39571"/>
    <cellStyle name="Обычный 5 3 2 2 3 2 4" xfId="39572"/>
    <cellStyle name="Обычный 5 3 2 2 3 2_МАРТ" xfId="39573"/>
    <cellStyle name="Обычный 5 3 2 2 3 3" xfId="39574"/>
    <cellStyle name="Обычный 5 3 2 2 3 3 2" xfId="39575"/>
    <cellStyle name="Обычный 5 3 2 2 3 3 3" xfId="39576"/>
    <cellStyle name="Обычный 5 3 2 2 3 3 4" xfId="39577"/>
    <cellStyle name="Обычный 5 3 2 2 3 3_МАРТ" xfId="39578"/>
    <cellStyle name="Обычный 5 3 2 2 3 4" xfId="39579"/>
    <cellStyle name="Обычный 5 3 2 2 3 5" xfId="39580"/>
    <cellStyle name="Обычный 5 3 2 2 3 6" xfId="39581"/>
    <cellStyle name="Обычный 5 3 2 2 3_МАРТ" xfId="39582"/>
    <cellStyle name="Обычный 5 3 2 2 4" xfId="39583"/>
    <cellStyle name="Обычный 5 3 2 2 4 2" xfId="39584"/>
    <cellStyle name="Обычный 5 3 2 2 4 3" xfId="39585"/>
    <cellStyle name="Обычный 5 3 2 2 4 4" xfId="39586"/>
    <cellStyle name="Обычный 5 3 2 2 4_МАРТ" xfId="39587"/>
    <cellStyle name="Обычный 5 3 2 2 5" xfId="39588"/>
    <cellStyle name="Обычный 5 3 2 2 5 2" xfId="39589"/>
    <cellStyle name="Обычный 5 3 2 2 5 3" xfId="39590"/>
    <cellStyle name="Обычный 5 3 2 2 5 4" xfId="39591"/>
    <cellStyle name="Обычный 5 3 2 2 5_МАРТ" xfId="39592"/>
    <cellStyle name="Обычный 5 3 2 2 6" xfId="39593"/>
    <cellStyle name="Обычный 5 3 2 2 6 2" xfId="39594"/>
    <cellStyle name="Обычный 5 3 2 2 7" xfId="39595"/>
    <cellStyle name="Обычный 5 3 2 2 8" xfId="39596"/>
    <cellStyle name="Обычный 5 3 2 2 9" xfId="39597"/>
    <cellStyle name="Обычный 5 3 2 2_МАРТ" xfId="39598"/>
    <cellStyle name="Обычный 5 3 2 3" xfId="39599"/>
    <cellStyle name="Обычный 5 3 2 3 2" xfId="39600"/>
    <cellStyle name="Обычный 5 3 2 3 2 2" xfId="39601"/>
    <cellStyle name="Обычный 5 3 2 3 2 2 2" xfId="39602"/>
    <cellStyle name="Обычный 5 3 2 3 2 2 3" xfId="39603"/>
    <cellStyle name="Обычный 5 3 2 3 2 2 4" xfId="39604"/>
    <cellStyle name="Обычный 5 3 2 3 2 2_МАРТ" xfId="39605"/>
    <cellStyle name="Обычный 5 3 2 3 2 3" xfId="39606"/>
    <cellStyle name="Обычный 5 3 2 3 2 3 2" xfId="39607"/>
    <cellStyle name="Обычный 5 3 2 3 2 3 3" xfId="39608"/>
    <cellStyle name="Обычный 5 3 2 3 2 3 4" xfId="39609"/>
    <cellStyle name="Обычный 5 3 2 3 2 3_МАРТ" xfId="39610"/>
    <cellStyle name="Обычный 5 3 2 3 2 4" xfId="39611"/>
    <cellStyle name="Обычный 5 3 2 3 2 5" xfId="39612"/>
    <cellStyle name="Обычный 5 3 2 3 2 6" xfId="39613"/>
    <cellStyle name="Обычный 5 3 2 3 2_МАРТ" xfId="39614"/>
    <cellStyle name="Обычный 5 3 2 3 3" xfId="39615"/>
    <cellStyle name="Обычный 5 3 2 3 3 2" xfId="39616"/>
    <cellStyle name="Обычный 5 3 2 3 3 3" xfId="39617"/>
    <cellStyle name="Обычный 5 3 2 3 3 4" xfId="39618"/>
    <cellStyle name="Обычный 5 3 2 3 3_МАРТ" xfId="39619"/>
    <cellStyle name="Обычный 5 3 2 3 4" xfId="39620"/>
    <cellStyle name="Обычный 5 3 2 3 4 2" xfId="39621"/>
    <cellStyle name="Обычный 5 3 2 3 4 3" xfId="39622"/>
    <cellStyle name="Обычный 5 3 2 3 4 4" xfId="39623"/>
    <cellStyle name="Обычный 5 3 2 3 4_МАРТ" xfId="39624"/>
    <cellStyle name="Обычный 5 3 2 3 5" xfId="39625"/>
    <cellStyle name="Обычный 5 3 2 3 5 2" xfId="39626"/>
    <cellStyle name="Обычный 5 3 2 3 6" xfId="39627"/>
    <cellStyle name="Обычный 5 3 2 3 7" xfId="39628"/>
    <cellStyle name="Обычный 5 3 2 3 8" xfId="39629"/>
    <cellStyle name="Обычный 5 3 2 3_МАРТ" xfId="39630"/>
    <cellStyle name="Обычный 5 3 2 4" xfId="39631"/>
    <cellStyle name="Обычный 5 3 2 4 2" xfId="39632"/>
    <cellStyle name="Обычный 5 3 2 4 2 2" xfId="39633"/>
    <cellStyle name="Обычный 5 3 2 4 2 3" xfId="39634"/>
    <cellStyle name="Обычный 5 3 2 4 2 4" xfId="39635"/>
    <cellStyle name="Обычный 5 3 2 4 2_МАРТ" xfId="39636"/>
    <cellStyle name="Обычный 5 3 2 4 3" xfId="39637"/>
    <cellStyle name="Обычный 5 3 2 4 3 2" xfId="39638"/>
    <cellStyle name="Обычный 5 3 2 4 3 3" xfId="39639"/>
    <cellStyle name="Обычный 5 3 2 4 3 4" xfId="39640"/>
    <cellStyle name="Обычный 5 3 2 4 3_МАРТ" xfId="39641"/>
    <cellStyle name="Обычный 5 3 2 4 4" xfId="39642"/>
    <cellStyle name="Обычный 5 3 2 4 5" xfId="39643"/>
    <cellStyle name="Обычный 5 3 2 4 6" xfId="39644"/>
    <cellStyle name="Обычный 5 3 2 4_МАРТ" xfId="39645"/>
    <cellStyle name="Обычный 5 3 2 5" xfId="39646"/>
    <cellStyle name="Обычный 5 3 2 5 2" xfId="39647"/>
    <cellStyle name="Обычный 5 3 2 5 3" xfId="39648"/>
    <cellStyle name="Обычный 5 3 2 5 4" xfId="39649"/>
    <cellStyle name="Обычный 5 3 2 5_МАРТ" xfId="39650"/>
    <cellStyle name="Обычный 5 3 2 6" xfId="39651"/>
    <cellStyle name="Обычный 5 3 2 6 2" xfId="39652"/>
    <cellStyle name="Обычный 5 3 2 6 3" xfId="39653"/>
    <cellStyle name="Обычный 5 3 2 6 4" xfId="39654"/>
    <cellStyle name="Обычный 5 3 2 6_МАРТ" xfId="39655"/>
    <cellStyle name="Обычный 5 3 2 7" xfId="39656"/>
    <cellStyle name="Обычный 5 3 2 7 2" xfId="39657"/>
    <cellStyle name="Обычный 5 3 2 8" xfId="39658"/>
    <cellStyle name="Обычный 5 3 2 9" xfId="39659"/>
    <cellStyle name="Обычный 5 3 2_МАРТ" xfId="39660"/>
    <cellStyle name="Обычный 5 3 3" xfId="39661"/>
    <cellStyle name="Обычный 5 3 3 2" xfId="39662"/>
    <cellStyle name="Обычный 5 3 3 2 2" xfId="39663"/>
    <cellStyle name="Обычный 5 3 3 2 2 2" xfId="39664"/>
    <cellStyle name="Обычный 5 3 3 2 2 2 2" xfId="39665"/>
    <cellStyle name="Обычный 5 3 3 2 2 2 3" xfId="39666"/>
    <cellStyle name="Обычный 5 3 3 2 2 2 4" xfId="39667"/>
    <cellStyle name="Обычный 5 3 3 2 2 2_МАРТ" xfId="39668"/>
    <cellStyle name="Обычный 5 3 3 2 2 3" xfId="39669"/>
    <cellStyle name="Обычный 5 3 3 2 2 3 2" xfId="39670"/>
    <cellStyle name="Обычный 5 3 3 2 2 3 3" xfId="39671"/>
    <cellStyle name="Обычный 5 3 3 2 2 3 4" xfId="39672"/>
    <cellStyle name="Обычный 5 3 3 2 2 3_МАРТ" xfId="39673"/>
    <cellStyle name="Обычный 5 3 3 2 2 4" xfId="39674"/>
    <cellStyle name="Обычный 5 3 3 2 2 5" xfId="39675"/>
    <cellStyle name="Обычный 5 3 3 2 2 6" xfId="39676"/>
    <cellStyle name="Обычный 5 3 3 2 2_МАРТ" xfId="39677"/>
    <cellStyle name="Обычный 5 3 3 2 3" xfId="39678"/>
    <cellStyle name="Обычный 5 3 3 2 3 2" xfId="39679"/>
    <cellStyle name="Обычный 5 3 3 2 3 3" xfId="39680"/>
    <cellStyle name="Обычный 5 3 3 2 3 4" xfId="39681"/>
    <cellStyle name="Обычный 5 3 3 2 3_МАРТ" xfId="39682"/>
    <cellStyle name="Обычный 5 3 3 2 4" xfId="39683"/>
    <cellStyle name="Обычный 5 3 3 2 4 2" xfId="39684"/>
    <cellStyle name="Обычный 5 3 3 2 4 3" xfId="39685"/>
    <cellStyle name="Обычный 5 3 3 2 4 4" xfId="39686"/>
    <cellStyle name="Обычный 5 3 3 2 4_МАРТ" xfId="39687"/>
    <cellStyle name="Обычный 5 3 3 2 5" xfId="39688"/>
    <cellStyle name="Обычный 5 3 3 2 5 2" xfId="39689"/>
    <cellStyle name="Обычный 5 3 3 2 6" xfId="39690"/>
    <cellStyle name="Обычный 5 3 3 2 7" xfId="39691"/>
    <cellStyle name="Обычный 5 3 3 2 8" xfId="39692"/>
    <cellStyle name="Обычный 5 3 3 2_МАРТ" xfId="39693"/>
    <cellStyle name="Обычный 5 3 3 3" xfId="39694"/>
    <cellStyle name="Обычный 5 3 3 3 2" xfId="39695"/>
    <cellStyle name="Обычный 5 3 3 3 2 2" xfId="39696"/>
    <cellStyle name="Обычный 5 3 3 3 2 3" xfId="39697"/>
    <cellStyle name="Обычный 5 3 3 3 2 4" xfId="39698"/>
    <cellStyle name="Обычный 5 3 3 3 2_МАРТ" xfId="39699"/>
    <cellStyle name="Обычный 5 3 3 3 3" xfId="39700"/>
    <cellStyle name="Обычный 5 3 3 3 3 2" xfId="39701"/>
    <cellStyle name="Обычный 5 3 3 3 3 3" xfId="39702"/>
    <cellStyle name="Обычный 5 3 3 3 3 4" xfId="39703"/>
    <cellStyle name="Обычный 5 3 3 3 3_МАРТ" xfId="39704"/>
    <cellStyle name="Обычный 5 3 3 3 4" xfId="39705"/>
    <cellStyle name="Обычный 5 3 3 3 5" xfId="39706"/>
    <cellStyle name="Обычный 5 3 3 3 6" xfId="39707"/>
    <cellStyle name="Обычный 5 3 3 3_МАРТ" xfId="39708"/>
    <cellStyle name="Обычный 5 3 3 4" xfId="39709"/>
    <cellStyle name="Обычный 5 3 3 4 2" xfId="39710"/>
    <cellStyle name="Обычный 5 3 3 4 3" xfId="39711"/>
    <cellStyle name="Обычный 5 3 3 4 4" xfId="39712"/>
    <cellStyle name="Обычный 5 3 3 4_МАРТ" xfId="39713"/>
    <cellStyle name="Обычный 5 3 3 5" xfId="39714"/>
    <cellStyle name="Обычный 5 3 3 5 2" xfId="39715"/>
    <cellStyle name="Обычный 5 3 3 5 3" xfId="39716"/>
    <cellStyle name="Обычный 5 3 3 5 4" xfId="39717"/>
    <cellStyle name="Обычный 5 3 3 5_МАРТ" xfId="39718"/>
    <cellStyle name="Обычный 5 3 3 6" xfId="39719"/>
    <cellStyle name="Обычный 5 3 3 6 2" xfId="39720"/>
    <cellStyle name="Обычный 5 3 3 7" xfId="39721"/>
    <cellStyle name="Обычный 5 3 3 8" xfId="39722"/>
    <cellStyle name="Обычный 5 3 3 9" xfId="39723"/>
    <cellStyle name="Обычный 5 3 3_МАРТ" xfId="39724"/>
    <cellStyle name="Обычный 5 3 4" xfId="39725"/>
    <cellStyle name="Обычный 5 3 4 2" xfId="39726"/>
    <cellStyle name="Обычный 5 3 4 2 2" xfId="39727"/>
    <cellStyle name="Обычный 5 3 4 2 2 2" xfId="39728"/>
    <cellStyle name="Обычный 5 3 4 2 2 3" xfId="39729"/>
    <cellStyle name="Обычный 5 3 4 2 2 4" xfId="39730"/>
    <cellStyle name="Обычный 5 3 4 2 2_МАРТ" xfId="39731"/>
    <cellStyle name="Обычный 5 3 4 2 3" xfId="39732"/>
    <cellStyle name="Обычный 5 3 4 2 3 2" xfId="39733"/>
    <cellStyle name="Обычный 5 3 4 2 3 3" xfId="39734"/>
    <cellStyle name="Обычный 5 3 4 2 3 4" xfId="39735"/>
    <cellStyle name="Обычный 5 3 4 2 3_МАРТ" xfId="39736"/>
    <cellStyle name="Обычный 5 3 4 2 4" xfId="39737"/>
    <cellStyle name="Обычный 5 3 4 2 5" xfId="39738"/>
    <cellStyle name="Обычный 5 3 4 2 6" xfId="39739"/>
    <cellStyle name="Обычный 5 3 4 2_МАРТ" xfId="39740"/>
    <cellStyle name="Обычный 5 3 4 3" xfId="39741"/>
    <cellStyle name="Обычный 5 3 4 3 2" xfId="39742"/>
    <cellStyle name="Обычный 5 3 4 3 3" xfId="39743"/>
    <cellStyle name="Обычный 5 3 4 3 4" xfId="39744"/>
    <cellStyle name="Обычный 5 3 4 3_МАРТ" xfId="39745"/>
    <cellStyle name="Обычный 5 3 4 4" xfId="39746"/>
    <cellStyle name="Обычный 5 3 4 4 2" xfId="39747"/>
    <cellStyle name="Обычный 5 3 4 4 3" xfId="39748"/>
    <cellStyle name="Обычный 5 3 4 4 4" xfId="39749"/>
    <cellStyle name="Обычный 5 3 4 4_МАРТ" xfId="39750"/>
    <cellStyle name="Обычный 5 3 4 5" xfId="39751"/>
    <cellStyle name="Обычный 5 3 4 5 2" xfId="39752"/>
    <cellStyle name="Обычный 5 3 4 6" xfId="39753"/>
    <cellStyle name="Обычный 5 3 4 7" xfId="39754"/>
    <cellStyle name="Обычный 5 3 4 8" xfId="39755"/>
    <cellStyle name="Обычный 5 3 4_МАРТ" xfId="39756"/>
    <cellStyle name="Обычный 5 3 5" xfId="39757"/>
    <cellStyle name="Обычный 5 3 5 2" xfId="39758"/>
    <cellStyle name="Обычный 5 3 5 2 2" xfId="39759"/>
    <cellStyle name="Обычный 5 3 5 2 3" xfId="39760"/>
    <cellStyle name="Обычный 5 3 5 2 4" xfId="39761"/>
    <cellStyle name="Обычный 5 3 5 2_МАРТ" xfId="39762"/>
    <cellStyle name="Обычный 5 3 5 3" xfId="39763"/>
    <cellStyle name="Обычный 5 3 5 3 2" xfId="39764"/>
    <cellStyle name="Обычный 5 3 5 3 3" xfId="39765"/>
    <cellStyle name="Обычный 5 3 5 3 4" xfId="39766"/>
    <cellStyle name="Обычный 5 3 5 3_МАРТ" xfId="39767"/>
    <cellStyle name="Обычный 5 3 5 4" xfId="39768"/>
    <cellStyle name="Обычный 5 3 5 4 2" xfId="39769"/>
    <cellStyle name="Обычный 5 3 5 5" xfId="39770"/>
    <cellStyle name="Обычный 5 3 5 6" xfId="39771"/>
    <cellStyle name="Обычный 5 3 5 7" xfId="39772"/>
    <cellStyle name="Обычный 5 3 5_МАРТ" xfId="39773"/>
    <cellStyle name="Обычный 5 3 6" xfId="39774"/>
    <cellStyle name="Обычный 5 3 6 2" xfId="39775"/>
    <cellStyle name="Обычный 5 3 6 3" xfId="39776"/>
    <cellStyle name="Обычный 5 3 6 4" xfId="39777"/>
    <cellStyle name="Обычный 5 3 6_МАРТ" xfId="39778"/>
    <cellStyle name="Обычный 5 3 7" xfId="39779"/>
    <cellStyle name="Обычный 5 3 7 2" xfId="39780"/>
    <cellStyle name="Обычный 5 3 7 3" xfId="39781"/>
    <cellStyle name="Обычный 5 3 7 4" xfId="39782"/>
    <cellStyle name="Обычный 5 3 7_МАРТ" xfId="39783"/>
    <cellStyle name="Обычный 5 3 8" xfId="39784"/>
    <cellStyle name="Обычный 5 3 8 2" xfId="39785"/>
    <cellStyle name="Обычный 5 3 9" xfId="39786"/>
    <cellStyle name="Обычный 5 3_МАРТ" xfId="39787"/>
    <cellStyle name="Обычный 5 4" xfId="39788"/>
    <cellStyle name="Обычный 5 4 10" xfId="39789"/>
    <cellStyle name="Обычный 5 4 11" xfId="39790"/>
    <cellStyle name="Обычный 5 4 12" xfId="39791"/>
    <cellStyle name="Обычный 5 4 2" xfId="39792"/>
    <cellStyle name="Обычный 5 4 2 10" xfId="39793"/>
    <cellStyle name="Обычный 5 4 2 2" xfId="39794"/>
    <cellStyle name="Обычный 5 4 2 2 2" xfId="39795"/>
    <cellStyle name="Обычный 5 4 2 2 2 2" xfId="39796"/>
    <cellStyle name="Обычный 5 4 2 2 2 2 2" xfId="39797"/>
    <cellStyle name="Обычный 5 4 2 2 2 2 2 2" xfId="39798"/>
    <cellStyle name="Обычный 5 4 2 2 2 2 2 3" xfId="39799"/>
    <cellStyle name="Обычный 5 4 2 2 2 2 2 4" xfId="39800"/>
    <cellStyle name="Обычный 5 4 2 2 2 2 2_МАРТ" xfId="39801"/>
    <cellStyle name="Обычный 5 4 2 2 2 2 3" xfId="39802"/>
    <cellStyle name="Обычный 5 4 2 2 2 2 3 2" xfId="39803"/>
    <cellStyle name="Обычный 5 4 2 2 2 2 3 3" xfId="39804"/>
    <cellStyle name="Обычный 5 4 2 2 2 2 3 4" xfId="39805"/>
    <cellStyle name="Обычный 5 4 2 2 2 2 3_МАРТ" xfId="39806"/>
    <cellStyle name="Обычный 5 4 2 2 2 2 4" xfId="39807"/>
    <cellStyle name="Обычный 5 4 2 2 2 2 5" xfId="39808"/>
    <cellStyle name="Обычный 5 4 2 2 2 2 6" xfId="39809"/>
    <cellStyle name="Обычный 5 4 2 2 2 2_МАРТ" xfId="39810"/>
    <cellStyle name="Обычный 5 4 2 2 2 3" xfId="39811"/>
    <cellStyle name="Обычный 5 4 2 2 2 3 2" xfId="39812"/>
    <cellStyle name="Обычный 5 4 2 2 2 3 3" xfId="39813"/>
    <cellStyle name="Обычный 5 4 2 2 2 3 4" xfId="39814"/>
    <cellStyle name="Обычный 5 4 2 2 2 3_МАРТ" xfId="39815"/>
    <cellStyle name="Обычный 5 4 2 2 2 4" xfId="39816"/>
    <cellStyle name="Обычный 5 4 2 2 2 4 2" xfId="39817"/>
    <cellStyle name="Обычный 5 4 2 2 2 4 3" xfId="39818"/>
    <cellStyle name="Обычный 5 4 2 2 2 4 4" xfId="39819"/>
    <cellStyle name="Обычный 5 4 2 2 2 4_МАРТ" xfId="39820"/>
    <cellStyle name="Обычный 5 4 2 2 2 5" xfId="39821"/>
    <cellStyle name="Обычный 5 4 2 2 2 5 2" xfId="39822"/>
    <cellStyle name="Обычный 5 4 2 2 2 6" xfId="39823"/>
    <cellStyle name="Обычный 5 4 2 2 2 7" xfId="39824"/>
    <cellStyle name="Обычный 5 4 2 2 2 8" xfId="39825"/>
    <cellStyle name="Обычный 5 4 2 2 2_МАРТ" xfId="39826"/>
    <cellStyle name="Обычный 5 4 2 2 3" xfId="39827"/>
    <cellStyle name="Обычный 5 4 2 2 3 2" xfId="39828"/>
    <cellStyle name="Обычный 5 4 2 2 3 2 2" xfId="39829"/>
    <cellStyle name="Обычный 5 4 2 2 3 2 3" xfId="39830"/>
    <cellStyle name="Обычный 5 4 2 2 3 2 4" xfId="39831"/>
    <cellStyle name="Обычный 5 4 2 2 3 2_МАРТ" xfId="39832"/>
    <cellStyle name="Обычный 5 4 2 2 3 3" xfId="39833"/>
    <cellStyle name="Обычный 5 4 2 2 3 3 2" xfId="39834"/>
    <cellStyle name="Обычный 5 4 2 2 3 3 3" xfId="39835"/>
    <cellStyle name="Обычный 5 4 2 2 3 3 4" xfId="39836"/>
    <cellStyle name="Обычный 5 4 2 2 3 3_МАРТ" xfId="39837"/>
    <cellStyle name="Обычный 5 4 2 2 3 4" xfId="39838"/>
    <cellStyle name="Обычный 5 4 2 2 3 5" xfId="39839"/>
    <cellStyle name="Обычный 5 4 2 2 3 6" xfId="39840"/>
    <cellStyle name="Обычный 5 4 2 2 3_МАРТ" xfId="39841"/>
    <cellStyle name="Обычный 5 4 2 2 4" xfId="39842"/>
    <cellStyle name="Обычный 5 4 2 2 4 2" xfId="39843"/>
    <cellStyle name="Обычный 5 4 2 2 4 3" xfId="39844"/>
    <cellStyle name="Обычный 5 4 2 2 4 4" xfId="39845"/>
    <cellStyle name="Обычный 5 4 2 2 4_МАРТ" xfId="39846"/>
    <cellStyle name="Обычный 5 4 2 2 5" xfId="39847"/>
    <cellStyle name="Обычный 5 4 2 2 5 2" xfId="39848"/>
    <cellStyle name="Обычный 5 4 2 2 5 3" xfId="39849"/>
    <cellStyle name="Обычный 5 4 2 2 5 4" xfId="39850"/>
    <cellStyle name="Обычный 5 4 2 2 5_МАРТ" xfId="39851"/>
    <cellStyle name="Обычный 5 4 2 2 6" xfId="39852"/>
    <cellStyle name="Обычный 5 4 2 2 6 2" xfId="39853"/>
    <cellStyle name="Обычный 5 4 2 2 7" xfId="39854"/>
    <cellStyle name="Обычный 5 4 2 2 8" xfId="39855"/>
    <cellStyle name="Обычный 5 4 2 2 9" xfId="39856"/>
    <cellStyle name="Обычный 5 4 2 2_МАРТ" xfId="39857"/>
    <cellStyle name="Обычный 5 4 2 3" xfId="39858"/>
    <cellStyle name="Обычный 5 4 2 3 2" xfId="39859"/>
    <cellStyle name="Обычный 5 4 2 3 2 2" xfId="39860"/>
    <cellStyle name="Обычный 5 4 2 3 2 2 2" xfId="39861"/>
    <cellStyle name="Обычный 5 4 2 3 2 2 3" xfId="39862"/>
    <cellStyle name="Обычный 5 4 2 3 2 2 4" xfId="39863"/>
    <cellStyle name="Обычный 5 4 2 3 2 2_МАРТ" xfId="39864"/>
    <cellStyle name="Обычный 5 4 2 3 2 3" xfId="39865"/>
    <cellStyle name="Обычный 5 4 2 3 2 3 2" xfId="39866"/>
    <cellStyle name="Обычный 5 4 2 3 2 3 3" xfId="39867"/>
    <cellStyle name="Обычный 5 4 2 3 2 3 4" xfId="39868"/>
    <cellStyle name="Обычный 5 4 2 3 2 3_МАРТ" xfId="39869"/>
    <cellStyle name="Обычный 5 4 2 3 2 4" xfId="39870"/>
    <cellStyle name="Обычный 5 4 2 3 2 5" xfId="39871"/>
    <cellStyle name="Обычный 5 4 2 3 2 6" xfId="39872"/>
    <cellStyle name="Обычный 5 4 2 3 2_МАРТ" xfId="39873"/>
    <cellStyle name="Обычный 5 4 2 3 3" xfId="39874"/>
    <cellStyle name="Обычный 5 4 2 3 3 2" xfId="39875"/>
    <cellStyle name="Обычный 5 4 2 3 3 3" xfId="39876"/>
    <cellStyle name="Обычный 5 4 2 3 3 4" xfId="39877"/>
    <cellStyle name="Обычный 5 4 2 3 3_МАРТ" xfId="39878"/>
    <cellStyle name="Обычный 5 4 2 3 4" xfId="39879"/>
    <cellStyle name="Обычный 5 4 2 3 4 2" xfId="39880"/>
    <cellStyle name="Обычный 5 4 2 3 4 3" xfId="39881"/>
    <cellStyle name="Обычный 5 4 2 3 4 4" xfId="39882"/>
    <cellStyle name="Обычный 5 4 2 3 4_МАРТ" xfId="39883"/>
    <cellStyle name="Обычный 5 4 2 3 5" xfId="39884"/>
    <cellStyle name="Обычный 5 4 2 3 5 2" xfId="39885"/>
    <cellStyle name="Обычный 5 4 2 3 6" xfId="39886"/>
    <cellStyle name="Обычный 5 4 2 3 7" xfId="39887"/>
    <cellStyle name="Обычный 5 4 2 3 8" xfId="39888"/>
    <cellStyle name="Обычный 5 4 2 3_МАРТ" xfId="39889"/>
    <cellStyle name="Обычный 5 4 2 4" xfId="39890"/>
    <cellStyle name="Обычный 5 4 2 4 2" xfId="39891"/>
    <cellStyle name="Обычный 5 4 2 4 2 2" xfId="39892"/>
    <cellStyle name="Обычный 5 4 2 4 2 3" xfId="39893"/>
    <cellStyle name="Обычный 5 4 2 4 2 4" xfId="39894"/>
    <cellStyle name="Обычный 5 4 2 4 2_МАРТ" xfId="39895"/>
    <cellStyle name="Обычный 5 4 2 4 3" xfId="39896"/>
    <cellStyle name="Обычный 5 4 2 4 3 2" xfId="39897"/>
    <cellStyle name="Обычный 5 4 2 4 3 3" xfId="39898"/>
    <cellStyle name="Обычный 5 4 2 4 3 4" xfId="39899"/>
    <cellStyle name="Обычный 5 4 2 4 3_МАРТ" xfId="39900"/>
    <cellStyle name="Обычный 5 4 2 4 4" xfId="39901"/>
    <cellStyle name="Обычный 5 4 2 4 5" xfId="39902"/>
    <cellStyle name="Обычный 5 4 2 4 6" xfId="39903"/>
    <cellStyle name="Обычный 5 4 2 4_МАРТ" xfId="39904"/>
    <cellStyle name="Обычный 5 4 2 5" xfId="39905"/>
    <cellStyle name="Обычный 5 4 2 5 2" xfId="39906"/>
    <cellStyle name="Обычный 5 4 2 5 3" xfId="39907"/>
    <cellStyle name="Обычный 5 4 2 5 4" xfId="39908"/>
    <cellStyle name="Обычный 5 4 2 5_МАРТ" xfId="39909"/>
    <cellStyle name="Обычный 5 4 2 6" xfId="39910"/>
    <cellStyle name="Обычный 5 4 2 6 2" xfId="39911"/>
    <cellStyle name="Обычный 5 4 2 6 3" xfId="39912"/>
    <cellStyle name="Обычный 5 4 2 6 4" xfId="39913"/>
    <cellStyle name="Обычный 5 4 2 6_МАРТ" xfId="39914"/>
    <cellStyle name="Обычный 5 4 2 7" xfId="39915"/>
    <cellStyle name="Обычный 5 4 2 7 2" xfId="39916"/>
    <cellStyle name="Обычный 5 4 2 8" xfId="39917"/>
    <cellStyle name="Обычный 5 4 2 9" xfId="39918"/>
    <cellStyle name="Обычный 5 4 2_МАРТ" xfId="39919"/>
    <cellStyle name="Обычный 5 4 3" xfId="39920"/>
    <cellStyle name="Обычный 5 4 3 2" xfId="39921"/>
    <cellStyle name="Обычный 5 4 3 2 2" xfId="39922"/>
    <cellStyle name="Обычный 5 4 3 2 2 2" xfId="39923"/>
    <cellStyle name="Обычный 5 4 3 2 2 2 2" xfId="39924"/>
    <cellStyle name="Обычный 5 4 3 2 2 2 3" xfId="39925"/>
    <cellStyle name="Обычный 5 4 3 2 2 2 4" xfId="39926"/>
    <cellStyle name="Обычный 5 4 3 2 2 2_МАРТ" xfId="39927"/>
    <cellStyle name="Обычный 5 4 3 2 2 3" xfId="39928"/>
    <cellStyle name="Обычный 5 4 3 2 2 3 2" xfId="39929"/>
    <cellStyle name="Обычный 5 4 3 2 2 3 3" xfId="39930"/>
    <cellStyle name="Обычный 5 4 3 2 2 3 4" xfId="39931"/>
    <cellStyle name="Обычный 5 4 3 2 2 3_МАРТ" xfId="39932"/>
    <cellStyle name="Обычный 5 4 3 2 2 4" xfId="39933"/>
    <cellStyle name="Обычный 5 4 3 2 2 5" xfId="39934"/>
    <cellStyle name="Обычный 5 4 3 2 2 6" xfId="39935"/>
    <cellStyle name="Обычный 5 4 3 2 2_МАРТ" xfId="39936"/>
    <cellStyle name="Обычный 5 4 3 2 3" xfId="39937"/>
    <cellStyle name="Обычный 5 4 3 2 3 2" xfId="39938"/>
    <cellStyle name="Обычный 5 4 3 2 3 3" xfId="39939"/>
    <cellStyle name="Обычный 5 4 3 2 3 4" xfId="39940"/>
    <cellStyle name="Обычный 5 4 3 2 3_МАРТ" xfId="39941"/>
    <cellStyle name="Обычный 5 4 3 2 4" xfId="39942"/>
    <cellStyle name="Обычный 5 4 3 2 4 2" xfId="39943"/>
    <cellStyle name="Обычный 5 4 3 2 4 3" xfId="39944"/>
    <cellStyle name="Обычный 5 4 3 2 4 4" xfId="39945"/>
    <cellStyle name="Обычный 5 4 3 2 4_МАРТ" xfId="39946"/>
    <cellStyle name="Обычный 5 4 3 2 5" xfId="39947"/>
    <cellStyle name="Обычный 5 4 3 2 5 2" xfId="39948"/>
    <cellStyle name="Обычный 5 4 3 2 6" xfId="39949"/>
    <cellStyle name="Обычный 5 4 3 2 7" xfId="39950"/>
    <cellStyle name="Обычный 5 4 3 2 8" xfId="39951"/>
    <cellStyle name="Обычный 5 4 3 2_МАРТ" xfId="39952"/>
    <cellStyle name="Обычный 5 4 3 3" xfId="39953"/>
    <cellStyle name="Обычный 5 4 3 3 2" xfId="39954"/>
    <cellStyle name="Обычный 5 4 3 3 2 2" xfId="39955"/>
    <cellStyle name="Обычный 5 4 3 3 2 3" xfId="39956"/>
    <cellStyle name="Обычный 5 4 3 3 2 4" xfId="39957"/>
    <cellStyle name="Обычный 5 4 3 3 2_МАРТ" xfId="39958"/>
    <cellStyle name="Обычный 5 4 3 3 3" xfId="39959"/>
    <cellStyle name="Обычный 5 4 3 3 3 2" xfId="39960"/>
    <cellStyle name="Обычный 5 4 3 3 3 3" xfId="39961"/>
    <cellStyle name="Обычный 5 4 3 3 3 4" xfId="39962"/>
    <cellStyle name="Обычный 5 4 3 3 3_МАРТ" xfId="39963"/>
    <cellStyle name="Обычный 5 4 3 3 4" xfId="39964"/>
    <cellStyle name="Обычный 5 4 3 3 5" xfId="39965"/>
    <cellStyle name="Обычный 5 4 3 3 6" xfId="39966"/>
    <cellStyle name="Обычный 5 4 3 3_МАРТ" xfId="39967"/>
    <cellStyle name="Обычный 5 4 3 4" xfId="39968"/>
    <cellStyle name="Обычный 5 4 3 4 2" xfId="39969"/>
    <cellStyle name="Обычный 5 4 3 4 3" xfId="39970"/>
    <cellStyle name="Обычный 5 4 3 4 4" xfId="39971"/>
    <cellStyle name="Обычный 5 4 3 4_МАРТ" xfId="39972"/>
    <cellStyle name="Обычный 5 4 3 5" xfId="39973"/>
    <cellStyle name="Обычный 5 4 3 5 2" xfId="39974"/>
    <cellStyle name="Обычный 5 4 3 5 3" xfId="39975"/>
    <cellStyle name="Обычный 5 4 3 5 4" xfId="39976"/>
    <cellStyle name="Обычный 5 4 3 5_МАРТ" xfId="39977"/>
    <cellStyle name="Обычный 5 4 3 6" xfId="39978"/>
    <cellStyle name="Обычный 5 4 3 6 2" xfId="39979"/>
    <cellStyle name="Обычный 5 4 3 7" xfId="39980"/>
    <cellStyle name="Обычный 5 4 3 8" xfId="39981"/>
    <cellStyle name="Обычный 5 4 3 9" xfId="39982"/>
    <cellStyle name="Обычный 5 4 3_МАРТ" xfId="39983"/>
    <cellStyle name="Обычный 5 4 4" xfId="39984"/>
    <cellStyle name="Обычный 5 4 4 2" xfId="39985"/>
    <cellStyle name="Обычный 5 4 4 2 2" xfId="39986"/>
    <cellStyle name="Обычный 5 4 4 2 2 2" xfId="39987"/>
    <cellStyle name="Обычный 5 4 4 2 2 2 2" xfId="39988"/>
    <cellStyle name="Обычный 5 4 4 2 2 3" xfId="39989"/>
    <cellStyle name="Обычный 5 4 4 2 2 4" xfId="39990"/>
    <cellStyle name="Обычный 5 4 4 2 2 5" xfId="39991"/>
    <cellStyle name="Обычный 5 4 4 2 2_МАРТ" xfId="39992"/>
    <cellStyle name="Обычный 5 4 4 2 3" xfId="39993"/>
    <cellStyle name="Обычный 5 4 4 2 3 2" xfId="39994"/>
    <cellStyle name="Обычный 5 4 4 2 3 3" xfId="39995"/>
    <cellStyle name="Обычный 5 4 4 2 3 4" xfId="39996"/>
    <cellStyle name="Обычный 5 4 4 2 3_МАРТ" xfId="39997"/>
    <cellStyle name="Обычный 5 4 4 2 4" xfId="39998"/>
    <cellStyle name="Обычный 5 4 4 2 5" xfId="39999"/>
    <cellStyle name="Обычный 5 4 4 2 6" xfId="40000"/>
    <cellStyle name="Обычный 5 4 4 2_МАРТ" xfId="40001"/>
    <cellStyle name="Обычный 5 4 4 3" xfId="40002"/>
    <cellStyle name="Обычный 5 4 4 3 2" xfId="40003"/>
    <cellStyle name="Обычный 5 4 4 3 2 2" xfId="40004"/>
    <cellStyle name="Обычный 5 4 4 3 3" xfId="40005"/>
    <cellStyle name="Обычный 5 4 4 3 4" xfId="40006"/>
    <cellStyle name="Обычный 5 4 4 3 5" xfId="40007"/>
    <cellStyle name="Обычный 5 4 4 3_МАРТ" xfId="40008"/>
    <cellStyle name="Обычный 5 4 4 4" xfId="40009"/>
    <cellStyle name="Обычный 5 4 4 4 2" xfId="40010"/>
    <cellStyle name="Обычный 5 4 4 4 3" xfId="40011"/>
    <cellStyle name="Обычный 5 4 4 4 4" xfId="40012"/>
    <cellStyle name="Обычный 5 4 4 4_МАРТ" xfId="40013"/>
    <cellStyle name="Обычный 5 4 4 5" xfId="40014"/>
    <cellStyle name="Обычный 5 4 4 5 2" xfId="40015"/>
    <cellStyle name="Обычный 5 4 4 6" xfId="40016"/>
    <cellStyle name="Обычный 5 4 4 7" xfId="40017"/>
    <cellStyle name="Обычный 5 4 4 8" xfId="40018"/>
    <cellStyle name="Обычный 5 4 4_МАРТ" xfId="40019"/>
    <cellStyle name="Обычный 5 4 5" xfId="40020"/>
    <cellStyle name="Обычный 5 4 5 2" xfId="40021"/>
    <cellStyle name="Обычный 5 4 5 2 2" xfId="40022"/>
    <cellStyle name="Обычный 5 4 5 2 2 2" xfId="40023"/>
    <cellStyle name="Обычный 5 4 5 2 2 2 2" xfId="40024"/>
    <cellStyle name="Обычный 5 4 5 2 2 3" xfId="40025"/>
    <cellStyle name="Обычный 5 4 5 2 3" xfId="40026"/>
    <cellStyle name="Обычный 5 4 5 2 3 2" xfId="40027"/>
    <cellStyle name="Обычный 5 4 5 2 4" xfId="40028"/>
    <cellStyle name="Обычный 5 4 5 2 5" xfId="40029"/>
    <cellStyle name="Обычный 5 4 5 2 6" xfId="40030"/>
    <cellStyle name="Обычный 5 4 5 2_МАРТ" xfId="40031"/>
    <cellStyle name="Обычный 5 4 5 3" xfId="40032"/>
    <cellStyle name="Обычный 5 4 5 3 2" xfId="40033"/>
    <cellStyle name="Обычный 5 4 5 3 2 2" xfId="40034"/>
    <cellStyle name="Обычный 5 4 5 3 3" xfId="40035"/>
    <cellStyle name="Обычный 5 4 5 3 4" xfId="40036"/>
    <cellStyle name="Обычный 5 4 5 3 5" xfId="40037"/>
    <cellStyle name="Обычный 5 4 5 3_МАРТ" xfId="40038"/>
    <cellStyle name="Обычный 5 4 5 4" xfId="40039"/>
    <cellStyle name="Обычный 5 4 5 4 2" xfId="40040"/>
    <cellStyle name="Обычный 5 4 5 5" xfId="40041"/>
    <cellStyle name="Обычный 5 4 5 6" xfId="40042"/>
    <cellStyle name="Обычный 5 4 5 7" xfId="40043"/>
    <cellStyle name="Обычный 5 4 5_МАРТ" xfId="40044"/>
    <cellStyle name="Обычный 5 4 6" xfId="40045"/>
    <cellStyle name="Обычный 5 4 6 2" xfId="40046"/>
    <cellStyle name="Обычный 5 4 6 2 2" xfId="40047"/>
    <cellStyle name="Обычный 5 4 6 2 2 2" xfId="40048"/>
    <cellStyle name="Обычный 5 4 6 2 3" xfId="40049"/>
    <cellStyle name="Обычный 5 4 6 3" xfId="40050"/>
    <cellStyle name="Обычный 5 4 6 3 2" xfId="40051"/>
    <cellStyle name="Обычный 5 4 6 4" xfId="40052"/>
    <cellStyle name="Обычный 5 4 6 5" xfId="40053"/>
    <cellStyle name="Обычный 5 4 6 6" xfId="40054"/>
    <cellStyle name="Обычный 5 4 6_МАРТ" xfId="40055"/>
    <cellStyle name="Обычный 5 4 7" xfId="40056"/>
    <cellStyle name="Обычный 5 4 7 2" xfId="40057"/>
    <cellStyle name="Обычный 5 4 7 2 2" xfId="40058"/>
    <cellStyle name="Обычный 5 4 7 3" xfId="40059"/>
    <cellStyle name="Обычный 5 4 7 4" xfId="40060"/>
    <cellStyle name="Обычный 5 4 7 5" xfId="40061"/>
    <cellStyle name="Обычный 5 4 7_МАРТ" xfId="40062"/>
    <cellStyle name="Обычный 5 4 8" xfId="40063"/>
    <cellStyle name="Обычный 5 4 8 2" xfId="40064"/>
    <cellStyle name="Обычный 5 4 9" xfId="40065"/>
    <cellStyle name="Обычный 5 4 9 2" xfId="40066"/>
    <cellStyle name="Обычный 5 4_МАРТ" xfId="40067"/>
    <cellStyle name="Обычный 5 5" xfId="40068"/>
    <cellStyle name="Обычный 5 5 2" xfId="40069"/>
    <cellStyle name="Обычный 5 5 2 2" xfId="40070"/>
    <cellStyle name="Обычный 5 5 2 2 2" xfId="40071"/>
    <cellStyle name="Обычный 5 5 2 2 2 2" xfId="40072"/>
    <cellStyle name="Обычный 5 5 2 2 3" xfId="40073"/>
    <cellStyle name="Обычный 5 5 2 3" xfId="40074"/>
    <cellStyle name="Обычный 5 5 2 3 2" xfId="40075"/>
    <cellStyle name="Обычный 5 5 2 4" xfId="40076"/>
    <cellStyle name="Обычный 5 5 3" xfId="40077"/>
    <cellStyle name="Обычный 5 5 3 2" xfId="40078"/>
    <cellStyle name="Обычный 5 5 3 2 2" xfId="40079"/>
    <cellStyle name="Обычный 5 5 3 3" xfId="40080"/>
    <cellStyle name="Обычный 5 5 4" xfId="40081"/>
    <cellStyle name="Обычный 5 5 4 2" xfId="40082"/>
    <cellStyle name="Обычный 5 5 5" xfId="40083"/>
    <cellStyle name="Обычный 5 6" xfId="40084"/>
    <cellStyle name="Обычный 5 6 2" xfId="40085"/>
    <cellStyle name="Обычный 5 6 2 2" xfId="40086"/>
    <cellStyle name="Обычный 5 6 2 2 2" xfId="40087"/>
    <cellStyle name="Обычный 5 6 2 2 2 2" xfId="40088"/>
    <cellStyle name="Обычный 5 6 2 2 3" xfId="40089"/>
    <cellStyle name="Обычный 5 6 2 3" xfId="40090"/>
    <cellStyle name="Обычный 5 6 2 3 2" xfId="40091"/>
    <cellStyle name="Обычный 5 6 2 4" xfId="40092"/>
    <cellStyle name="Обычный 5 6 3" xfId="40093"/>
    <cellStyle name="Обычный 5 6 3 2" xfId="40094"/>
    <cellStyle name="Обычный 5 6 3 2 2" xfId="40095"/>
    <cellStyle name="Обычный 5 6 3 3" xfId="40096"/>
    <cellStyle name="Обычный 5 6 4" xfId="40097"/>
    <cellStyle name="Обычный 5 6 5" xfId="40098"/>
    <cellStyle name="Обычный 5 6 5 2" xfId="40099"/>
    <cellStyle name="Обычный 5 6 6" xfId="40100"/>
    <cellStyle name="Обычный 5 7" xfId="40101"/>
    <cellStyle name="Обычный 5 7 2" xfId="40102"/>
    <cellStyle name="Обычный 5 7 2 2" xfId="40103"/>
    <cellStyle name="Обычный 5 7 3" xfId="40104"/>
    <cellStyle name="Обычный 5 8" xfId="40105"/>
    <cellStyle name="Обычный 5 8 2" xfId="40106"/>
    <cellStyle name="Обычный 5 8 2 2" xfId="40107"/>
    <cellStyle name="Обычный 5 8 2 2 2" xfId="40108"/>
    <cellStyle name="Обычный 5 8 2 3" xfId="40109"/>
    <cellStyle name="Обычный 5 8 3" xfId="40110"/>
    <cellStyle name="Обычный 5 8 4" xfId="40111"/>
    <cellStyle name="Обычный 5 8 4 2" xfId="40112"/>
    <cellStyle name="Обычный 5 8 5" xfId="40113"/>
    <cellStyle name="Обычный 5 9" xfId="40114"/>
    <cellStyle name="Обычный 5_Агаркова ПО динамика затрат-шаблон fin" xfId="40115"/>
    <cellStyle name="Обычный 50" xfId="40116"/>
    <cellStyle name="Обычный 50 2" xfId="40117"/>
    <cellStyle name="Обычный 50 2 2" xfId="40118"/>
    <cellStyle name="Обычный 50 2 2 2" xfId="40119"/>
    <cellStyle name="Обычный 50 2 2 2 2" xfId="40120"/>
    <cellStyle name="Обычный 50 2 2 3" xfId="40121"/>
    <cellStyle name="Обычный 50 2 3" xfId="40122"/>
    <cellStyle name="Обычный 50 2 3 2" xfId="40123"/>
    <cellStyle name="Обычный 50 2 4" xfId="40124"/>
    <cellStyle name="Обычный 50 3" xfId="40125"/>
    <cellStyle name="Обычный 50 3 2" xfId="40126"/>
    <cellStyle name="Обычный 50 3 2 2" xfId="40127"/>
    <cellStyle name="Обычный 50 3 3" xfId="40128"/>
    <cellStyle name="Обычный 50 4" xfId="40129"/>
    <cellStyle name="Обычный 50 5" xfId="40130"/>
    <cellStyle name="Обычный 50 5 2" xfId="40131"/>
    <cellStyle name="Обычный 50 6" xfId="40132"/>
    <cellStyle name="Обычный 51" xfId="40133"/>
    <cellStyle name="Обычный 51 2" xfId="40134"/>
    <cellStyle name="Обычный 51 2 2" xfId="40135"/>
    <cellStyle name="Обычный 51 2 2 2" xfId="40136"/>
    <cellStyle name="Обычный 51 2 3" xfId="40137"/>
    <cellStyle name="Обычный 51 3" xfId="40138"/>
    <cellStyle name="Обычный 51 4" xfId="40139"/>
    <cellStyle name="Обычный 51 4 2" xfId="40140"/>
    <cellStyle name="Обычный 51 5" xfId="40141"/>
    <cellStyle name="Обычный 52" xfId="40142"/>
    <cellStyle name="Обычный 52 2" xfId="40143"/>
    <cellStyle name="Обычный 52 2 2" xfId="40144"/>
    <cellStyle name="Обычный 52 2 2 2" xfId="40145"/>
    <cellStyle name="Обычный 52 2 3" xfId="40146"/>
    <cellStyle name="Обычный 52 3" xfId="40147"/>
    <cellStyle name="Обычный 52 3 2" xfId="40148"/>
    <cellStyle name="Обычный 52 4" xfId="40149"/>
    <cellStyle name="Обычный 53" xfId="40150"/>
    <cellStyle name="Обычный 53 2" xfId="40151"/>
    <cellStyle name="Обычный 53 2 2" xfId="40152"/>
    <cellStyle name="Обычный 53 2 2 2" xfId="40153"/>
    <cellStyle name="Обычный 53 2 3" xfId="40154"/>
    <cellStyle name="Обычный 53 3" xfId="40155"/>
    <cellStyle name="Обычный 53 3 2" xfId="40156"/>
    <cellStyle name="Обычный 53 4" xfId="40157"/>
    <cellStyle name="Обычный 54" xfId="40158"/>
    <cellStyle name="Обычный 54 2" xfId="40159"/>
    <cellStyle name="Обычный 54 3" xfId="40160"/>
    <cellStyle name="Обычный 55" xfId="40161"/>
    <cellStyle name="Обычный 56" xfId="40162"/>
    <cellStyle name="Обычный 56 2" xfId="40163"/>
    <cellStyle name="Обычный 57" xfId="40164"/>
    <cellStyle name="Обычный 58" xfId="40165"/>
    <cellStyle name="Обычный 58 2" xfId="40166"/>
    <cellStyle name="Обычный 58 2 2" xfId="40167"/>
    <cellStyle name="Обычный 58 3" xfId="40168"/>
    <cellStyle name="Обычный 59" xfId="40169"/>
    <cellStyle name="Обычный 6" xfId="40170"/>
    <cellStyle name="Обычный 6 10" xfId="40171"/>
    <cellStyle name="Обычный 6 11" xfId="40172"/>
    <cellStyle name="Обычный 6 12" xfId="40173"/>
    <cellStyle name="Обычный 6 13" xfId="40174"/>
    <cellStyle name="Обычный 6 14" xfId="40175"/>
    <cellStyle name="Обычный 6 15" xfId="40176"/>
    <cellStyle name="Обычный 6 16" xfId="40177"/>
    <cellStyle name="Обычный 6 17" xfId="40178"/>
    <cellStyle name="Обычный 6 18" xfId="40179"/>
    <cellStyle name="Обычный 6 18 2" xfId="40180"/>
    <cellStyle name="Обычный 6 19" xfId="40181"/>
    <cellStyle name="Обычный 6 2" xfId="40182"/>
    <cellStyle name="Обычный 6 2 10" xfId="40183"/>
    <cellStyle name="Обычный 6 2 10 2" xfId="40184"/>
    <cellStyle name="Обычный 6 2 11" xfId="40185"/>
    <cellStyle name="Обычный 6 2 12" xfId="40186"/>
    <cellStyle name="Обычный 6 2 13" xfId="40187"/>
    <cellStyle name="Обычный 6 2 14" xfId="40188"/>
    <cellStyle name="Обычный 6 2 2" xfId="40189"/>
    <cellStyle name="Обычный 6 2 2 10" xfId="40190"/>
    <cellStyle name="Обычный 6 2 2 11" xfId="40191"/>
    <cellStyle name="Обычный 6 2 2 2" xfId="40192"/>
    <cellStyle name="Обычный 6 2 2 2 2" xfId="40193"/>
    <cellStyle name="Обычный 6 2 2 2 2 2" xfId="40194"/>
    <cellStyle name="Обычный 6 2 2 2 2 2 2" xfId="40195"/>
    <cellStyle name="Обычный 6 2 2 2 2 2 2 2" xfId="40196"/>
    <cellStyle name="Обычный 6 2 2 2 2 2 2 2 2" xfId="40197"/>
    <cellStyle name="Обычный 6 2 2 2 2 2 2 2 2 2" xfId="40198"/>
    <cellStyle name="Обычный 6 2 2 2 2 2 2 2 3" xfId="40199"/>
    <cellStyle name="Обычный 6 2 2 2 2 2 2 3" xfId="40200"/>
    <cellStyle name="Обычный 6 2 2 2 2 2 2 3 2" xfId="40201"/>
    <cellStyle name="Обычный 6 2 2 2 2 2 2 4" xfId="40202"/>
    <cellStyle name="Обычный 6 2 2 2 2 2 3" xfId="40203"/>
    <cellStyle name="Обычный 6 2 2 2 2 2 3 2" xfId="40204"/>
    <cellStyle name="Обычный 6 2 2 2 2 2 3 2 2" xfId="40205"/>
    <cellStyle name="Обычный 6 2 2 2 2 2 3 3" xfId="40206"/>
    <cellStyle name="Обычный 6 2 2 2 2 2 4" xfId="40207"/>
    <cellStyle name="Обычный 6 2 2 2 2 2 4 2" xfId="40208"/>
    <cellStyle name="Обычный 6 2 2 2 2 2 5" xfId="40209"/>
    <cellStyle name="Обычный 6 2 2 2 2 3" xfId="40210"/>
    <cellStyle name="Обычный 6 2 2 2 2 3 2" xfId="40211"/>
    <cellStyle name="Обычный 6 2 2 2 2 3 2 2" xfId="40212"/>
    <cellStyle name="Обычный 6 2 2 2 2 3 2 2 2" xfId="40213"/>
    <cellStyle name="Обычный 6 2 2 2 2 3 2 3" xfId="40214"/>
    <cellStyle name="Обычный 6 2 2 2 2 3 3" xfId="40215"/>
    <cellStyle name="Обычный 6 2 2 2 2 3 3 2" xfId="40216"/>
    <cellStyle name="Обычный 6 2 2 2 2 3 4" xfId="40217"/>
    <cellStyle name="Обычный 6 2 2 2 2 4" xfId="40218"/>
    <cellStyle name="Обычный 6 2 2 2 2 4 2" xfId="40219"/>
    <cellStyle name="Обычный 6 2 2 2 2 4 2 2" xfId="40220"/>
    <cellStyle name="Обычный 6 2 2 2 2 4 3" xfId="40221"/>
    <cellStyle name="Обычный 6 2 2 2 2 5" xfId="40222"/>
    <cellStyle name="Обычный 6 2 2 2 2 5 2" xfId="40223"/>
    <cellStyle name="Обычный 6 2 2 2 2 6" xfId="40224"/>
    <cellStyle name="Обычный 6 2 2 2 3" xfId="40225"/>
    <cellStyle name="Обычный 6 2 2 2 3 2" xfId="40226"/>
    <cellStyle name="Обычный 6 2 2 2 3 2 2" xfId="40227"/>
    <cellStyle name="Обычный 6 2 2 2 3 2 2 2" xfId="40228"/>
    <cellStyle name="Обычный 6 2 2 2 3 2 2 2 2" xfId="40229"/>
    <cellStyle name="Обычный 6 2 2 2 3 2 2 3" xfId="40230"/>
    <cellStyle name="Обычный 6 2 2 2 3 2 3" xfId="40231"/>
    <cellStyle name="Обычный 6 2 2 2 3 2 3 2" xfId="40232"/>
    <cellStyle name="Обычный 6 2 2 2 3 2 4" xfId="40233"/>
    <cellStyle name="Обычный 6 2 2 2 3 3" xfId="40234"/>
    <cellStyle name="Обычный 6 2 2 2 3 3 2" xfId="40235"/>
    <cellStyle name="Обычный 6 2 2 2 3 3 2 2" xfId="40236"/>
    <cellStyle name="Обычный 6 2 2 2 3 3 3" xfId="40237"/>
    <cellStyle name="Обычный 6 2 2 2 3 4" xfId="40238"/>
    <cellStyle name="Обычный 6 2 2 2 3 4 2" xfId="40239"/>
    <cellStyle name="Обычный 6 2 2 2 3 5" xfId="40240"/>
    <cellStyle name="Обычный 6 2 2 2 4" xfId="40241"/>
    <cellStyle name="Обычный 6 2 2 2 4 2" xfId="40242"/>
    <cellStyle name="Обычный 6 2 2 2 4 2 2" xfId="40243"/>
    <cellStyle name="Обычный 6 2 2 2 4 2 2 2" xfId="40244"/>
    <cellStyle name="Обычный 6 2 2 2 4 2 3" xfId="40245"/>
    <cellStyle name="Обычный 6 2 2 2 4 3" xfId="40246"/>
    <cellStyle name="Обычный 6 2 2 2 4 3 2" xfId="40247"/>
    <cellStyle name="Обычный 6 2 2 2 4 4" xfId="40248"/>
    <cellStyle name="Обычный 6 2 2 2 5" xfId="40249"/>
    <cellStyle name="Обычный 6 2 2 2 5 2" xfId="40250"/>
    <cellStyle name="Обычный 6 2 2 2 5 2 2" xfId="40251"/>
    <cellStyle name="Обычный 6 2 2 2 5 3" xfId="40252"/>
    <cellStyle name="Обычный 6 2 2 2 6" xfId="40253"/>
    <cellStyle name="Обычный 6 2 2 2 6 2" xfId="40254"/>
    <cellStyle name="Обычный 6 2 2 2 7" xfId="40255"/>
    <cellStyle name="Обычный 6 2 2 3" xfId="40256"/>
    <cellStyle name="Обычный 6 2 2 3 2" xfId="40257"/>
    <cellStyle name="Обычный 6 2 2 3 2 2" xfId="40258"/>
    <cellStyle name="Обычный 6 2 2 3 2 2 2" xfId="40259"/>
    <cellStyle name="Обычный 6 2 2 3 2 2 2 2" xfId="40260"/>
    <cellStyle name="Обычный 6 2 2 3 2 2 2 2 2" xfId="40261"/>
    <cellStyle name="Обычный 6 2 2 3 2 2 2 3" xfId="40262"/>
    <cellStyle name="Обычный 6 2 2 3 2 2 3" xfId="40263"/>
    <cellStyle name="Обычный 6 2 2 3 2 2 3 2" xfId="40264"/>
    <cellStyle name="Обычный 6 2 2 3 2 2 4" xfId="40265"/>
    <cellStyle name="Обычный 6 2 2 3 2 3" xfId="40266"/>
    <cellStyle name="Обычный 6 2 2 3 2 3 2" xfId="40267"/>
    <cellStyle name="Обычный 6 2 2 3 2 3 2 2" xfId="40268"/>
    <cellStyle name="Обычный 6 2 2 3 2 3 3" xfId="40269"/>
    <cellStyle name="Обычный 6 2 2 3 2 4" xfId="40270"/>
    <cellStyle name="Обычный 6 2 2 3 2 4 2" xfId="40271"/>
    <cellStyle name="Обычный 6 2 2 3 2 5" xfId="40272"/>
    <cellStyle name="Обычный 6 2 2 3 3" xfId="40273"/>
    <cellStyle name="Обычный 6 2 2 3 3 2" xfId="40274"/>
    <cellStyle name="Обычный 6 2 2 3 3 2 2" xfId="40275"/>
    <cellStyle name="Обычный 6 2 2 3 3 2 2 2" xfId="40276"/>
    <cellStyle name="Обычный 6 2 2 3 3 2 3" xfId="40277"/>
    <cellStyle name="Обычный 6 2 2 3 3 3" xfId="40278"/>
    <cellStyle name="Обычный 6 2 2 3 3 3 2" xfId="40279"/>
    <cellStyle name="Обычный 6 2 2 3 3 4" xfId="40280"/>
    <cellStyle name="Обычный 6 2 2 3 4" xfId="40281"/>
    <cellStyle name="Обычный 6 2 2 3 4 2" xfId="40282"/>
    <cellStyle name="Обычный 6 2 2 3 4 2 2" xfId="40283"/>
    <cellStyle name="Обычный 6 2 2 3 4 3" xfId="40284"/>
    <cellStyle name="Обычный 6 2 2 3 5" xfId="40285"/>
    <cellStyle name="Обычный 6 2 2 3 5 2" xfId="40286"/>
    <cellStyle name="Обычный 6 2 2 3 6" xfId="40287"/>
    <cellStyle name="Обычный 6 2 2 4" xfId="40288"/>
    <cellStyle name="Обычный 6 2 2 4 2" xfId="40289"/>
    <cellStyle name="Обычный 6 2 2 4 2 2" xfId="40290"/>
    <cellStyle name="Обычный 6 2 2 4 2 2 2" xfId="40291"/>
    <cellStyle name="Обычный 6 2 2 4 2 2 2 2" xfId="40292"/>
    <cellStyle name="Обычный 6 2 2 4 2 2 3" xfId="40293"/>
    <cellStyle name="Обычный 6 2 2 4 2 3" xfId="40294"/>
    <cellStyle name="Обычный 6 2 2 4 2 3 2" xfId="40295"/>
    <cellStyle name="Обычный 6 2 2 4 2 4" xfId="40296"/>
    <cellStyle name="Обычный 6 2 2 4 3" xfId="40297"/>
    <cellStyle name="Обычный 6 2 2 4 3 2" xfId="40298"/>
    <cellStyle name="Обычный 6 2 2 4 3 2 2" xfId="40299"/>
    <cellStyle name="Обычный 6 2 2 4 3 3" xfId="40300"/>
    <cellStyle name="Обычный 6 2 2 4 4" xfId="40301"/>
    <cellStyle name="Обычный 6 2 2 4 4 2" xfId="40302"/>
    <cellStyle name="Обычный 6 2 2 4 5" xfId="40303"/>
    <cellStyle name="Обычный 6 2 2 4 6" xfId="40304"/>
    <cellStyle name="Обычный 6 2 2 5" xfId="40305"/>
    <cellStyle name="Обычный 6 2 2 5 2" xfId="40306"/>
    <cellStyle name="Обычный 6 2 2 5 2 2" xfId="40307"/>
    <cellStyle name="Обычный 6 2 2 5 2 2 2" xfId="40308"/>
    <cellStyle name="Обычный 6 2 2 5 2 3" xfId="40309"/>
    <cellStyle name="Обычный 6 2 2 5 3" xfId="40310"/>
    <cellStyle name="Обычный 6 2 2 5 3 2" xfId="40311"/>
    <cellStyle name="Обычный 6 2 2 5 4" xfId="40312"/>
    <cellStyle name="Обычный 6 2 2 6" xfId="40313"/>
    <cellStyle name="Обычный 6 2 2 6 2" xfId="40314"/>
    <cellStyle name="Обычный 6 2 2 6 2 2" xfId="40315"/>
    <cellStyle name="Обычный 6 2 2 6 3" xfId="40316"/>
    <cellStyle name="Обычный 6 2 2 7" xfId="40317"/>
    <cellStyle name="Обычный 6 2 2 8" xfId="40318"/>
    <cellStyle name="Обычный 6 2 2 9" xfId="40319"/>
    <cellStyle name="Обычный 6 2 2_УТОЧНЕННЫЙ  ПЛАН-ФАКТ 2010" xfId="40320"/>
    <cellStyle name="Обычный 6 2 3" xfId="40321"/>
    <cellStyle name="Обычный 6 2 3 2" xfId="40322"/>
    <cellStyle name="Обычный 6 2 3 2 2" xfId="40323"/>
    <cellStyle name="Обычный 6 2 3 2 2 2" xfId="40324"/>
    <cellStyle name="Обычный 6 2 3 2 2 2 2" xfId="40325"/>
    <cellStyle name="Обычный 6 2 3 2 2 2 2 2" xfId="40326"/>
    <cellStyle name="Обычный 6 2 3 2 2 2 3" xfId="40327"/>
    <cellStyle name="Обычный 6 2 3 2 2 3" xfId="40328"/>
    <cellStyle name="Обычный 6 2 3 2 2 3 2" xfId="40329"/>
    <cellStyle name="Обычный 6 2 3 2 2 4" xfId="40330"/>
    <cellStyle name="Обычный 6 2 3 2 3" xfId="40331"/>
    <cellStyle name="Обычный 6 2 3 2 3 2" xfId="40332"/>
    <cellStyle name="Обычный 6 2 3 2 3 2 2" xfId="40333"/>
    <cellStyle name="Обычный 6 2 3 2 3 3" xfId="40334"/>
    <cellStyle name="Обычный 6 2 3 2 4" xfId="40335"/>
    <cellStyle name="Обычный 6 2 3 2 4 2" xfId="40336"/>
    <cellStyle name="Обычный 6 2 3 2 5" xfId="40337"/>
    <cellStyle name="Обычный 6 2 3 3" xfId="40338"/>
    <cellStyle name="Обычный 6 2 3 3 2" xfId="40339"/>
    <cellStyle name="Обычный 6 2 3 3 2 2" xfId="40340"/>
    <cellStyle name="Обычный 6 2 3 3 2 2 2" xfId="40341"/>
    <cellStyle name="Обычный 6 2 3 3 2 3" xfId="40342"/>
    <cellStyle name="Обычный 6 2 3 3 3" xfId="40343"/>
    <cellStyle name="Обычный 6 2 3 3 3 2" xfId="40344"/>
    <cellStyle name="Обычный 6 2 3 3 4" xfId="40345"/>
    <cellStyle name="Обычный 6 2 3 4" xfId="40346"/>
    <cellStyle name="Обычный 6 2 3 4 2" xfId="40347"/>
    <cellStyle name="Обычный 6 2 3 4 2 2" xfId="40348"/>
    <cellStyle name="Обычный 6 2 3 4 3" xfId="40349"/>
    <cellStyle name="Обычный 6 2 4" xfId="40350"/>
    <cellStyle name="Обычный 6 2 4 10" xfId="40351"/>
    <cellStyle name="Обычный 6 2 4 2" xfId="40352"/>
    <cellStyle name="Обычный 6 2 4 2 2" xfId="40353"/>
    <cellStyle name="Обычный 6 2 4 2 2 2" xfId="40354"/>
    <cellStyle name="Обычный 6 2 4 2 2 2 2" xfId="40355"/>
    <cellStyle name="Обычный 6 2 4 2 2 2 2 2" xfId="40356"/>
    <cellStyle name="Обычный 6 2 4 2 2 2 2 3" xfId="40357"/>
    <cellStyle name="Обычный 6 2 4 2 2 2 2 4" xfId="40358"/>
    <cellStyle name="Обычный 6 2 4 2 2 2 2_МАРТ" xfId="40359"/>
    <cellStyle name="Обычный 6 2 4 2 2 2 3" xfId="40360"/>
    <cellStyle name="Обычный 6 2 4 2 2 2 3 2" xfId="40361"/>
    <cellStyle name="Обычный 6 2 4 2 2 2 3 3" xfId="40362"/>
    <cellStyle name="Обычный 6 2 4 2 2 2 3 4" xfId="40363"/>
    <cellStyle name="Обычный 6 2 4 2 2 2 3_МАРТ" xfId="40364"/>
    <cellStyle name="Обычный 6 2 4 2 2 2 4" xfId="40365"/>
    <cellStyle name="Обычный 6 2 4 2 2 2 4 2" xfId="40366"/>
    <cellStyle name="Обычный 6 2 4 2 2 2 5" xfId="40367"/>
    <cellStyle name="Обычный 6 2 4 2 2 2 6" xfId="40368"/>
    <cellStyle name="Обычный 6 2 4 2 2 2 7" xfId="40369"/>
    <cellStyle name="Обычный 6 2 4 2 2 2_МАРТ" xfId="40370"/>
    <cellStyle name="Обычный 6 2 4 2 2 3" xfId="40371"/>
    <cellStyle name="Обычный 6 2 4 2 2 3 2" xfId="40372"/>
    <cellStyle name="Обычный 6 2 4 2 2 3 3" xfId="40373"/>
    <cellStyle name="Обычный 6 2 4 2 2 3 4" xfId="40374"/>
    <cellStyle name="Обычный 6 2 4 2 2 3_МАРТ" xfId="40375"/>
    <cellStyle name="Обычный 6 2 4 2 2 4" xfId="40376"/>
    <cellStyle name="Обычный 6 2 4 2 2 4 2" xfId="40377"/>
    <cellStyle name="Обычный 6 2 4 2 2 4 3" xfId="40378"/>
    <cellStyle name="Обычный 6 2 4 2 2 4 4" xfId="40379"/>
    <cellStyle name="Обычный 6 2 4 2 2 4_МАРТ" xfId="40380"/>
    <cellStyle name="Обычный 6 2 4 2 2 5" xfId="40381"/>
    <cellStyle name="Обычный 6 2 4 2 2 5 2" xfId="40382"/>
    <cellStyle name="Обычный 6 2 4 2 2 6" xfId="40383"/>
    <cellStyle name="Обычный 6 2 4 2 2 7" xfId="40384"/>
    <cellStyle name="Обычный 6 2 4 2 2 8" xfId="40385"/>
    <cellStyle name="Обычный 6 2 4 2 2_МАРТ" xfId="40386"/>
    <cellStyle name="Обычный 6 2 4 2 3" xfId="40387"/>
    <cellStyle name="Обычный 6 2 4 2 3 2" xfId="40388"/>
    <cellStyle name="Обычный 6 2 4 2 3 2 2" xfId="40389"/>
    <cellStyle name="Обычный 6 2 4 2 3 2 3" xfId="40390"/>
    <cellStyle name="Обычный 6 2 4 2 3 2 4" xfId="40391"/>
    <cellStyle name="Обычный 6 2 4 2 3 2_МАРТ" xfId="40392"/>
    <cellStyle name="Обычный 6 2 4 2 3 3" xfId="40393"/>
    <cellStyle name="Обычный 6 2 4 2 3 3 2" xfId="40394"/>
    <cellStyle name="Обычный 6 2 4 2 3 3 3" xfId="40395"/>
    <cellStyle name="Обычный 6 2 4 2 3 3 4" xfId="40396"/>
    <cellStyle name="Обычный 6 2 4 2 3 3_МАРТ" xfId="40397"/>
    <cellStyle name="Обычный 6 2 4 2 3 4" xfId="40398"/>
    <cellStyle name="Обычный 6 2 4 2 3 4 2" xfId="40399"/>
    <cellStyle name="Обычный 6 2 4 2 3 5" xfId="40400"/>
    <cellStyle name="Обычный 6 2 4 2 3 6" xfId="40401"/>
    <cellStyle name="Обычный 6 2 4 2 3 7" xfId="40402"/>
    <cellStyle name="Обычный 6 2 4 2 3_МАРТ" xfId="40403"/>
    <cellStyle name="Обычный 6 2 4 2 4" xfId="40404"/>
    <cellStyle name="Обычный 6 2 4 2 4 2" xfId="40405"/>
    <cellStyle name="Обычный 6 2 4 2 4 3" xfId="40406"/>
    <cellStyle name="Обычный 6 2 4 2 4 4" xfId="40407"/>
    <cellStyle name="Обычный 6 2 4 2 4_МАРТ" xfId="40408"/>
    <cellStyle name="Обычный 6 2 4 2 5" xfId="40409"/>
    <cellStyle name="Обычный 6 2 4 2 5 2" xfId="40410"/>
    <cellStyle name="Обычный 6 2 4 2 5 3" xfId="40411"/>
    <cellStyle name="Обычный 6 2 4 2 5 4" xfId="40412"/>
    <cellStyle name="Обычный 6 2 4 2 5_МАРТ" xfId="40413"/>
    <cellStyle name="Обычный 6 2 4 2 6" xfId="40414"/>
    <cellStyle name="Обычный 6 2 4 2 6 2" xfId="40415"/>
    <cellStyle name="Обычный 6 2 4 2 7" xfId="40416"/>
    <cellStyle name="Обычный 6 2 4 2 8" xfId="40417"/>
    <cellStyle name="Обычный 6 2 4 2 9" xfId="40418"/>
    <cellStyle name="Обычный 6 2 4 2_МАРТ" xfId="40419"/>
    <cellStyle name="Обычный 6 2 4 3" xfId="40420"/>
    <cellStyle name="Обычный 6 2 4 3 2" xfId="40421"/>
    <cellStyle name="Обычный 6 2 4 3 2 2" xfId="40422"/>
    <cellStyle name="Обычный 6 2 4 3 2 2 2" xfId="40423"/>
    <cellStyle name="Обычный 6 2 4 3 2 2 3" xfId="40424"/>
    <cellStyle name="Обычный 6 2 4 3 2 2 4" xfId="40425"/>
    <cellStyle name="Обычный 6 2 4 3 2 2_МАРТ" xfId="40426"/>
    <cellStyle name="Обычный 6 2 4 3 2 3" xfId="40427"/>
    <cellStyle name="Обычный 6 2 4 3 2 3 2" xfId="40428"/>
    <cellStyle name="Обычный 6 2 4 3 2 3 3" xfId="40429"/>
    <cellStyle name="Обычный 6 2 4 3 2 3 4" xfId="40430"/>
    <cellStyle name="Обычный 6 2 4 3 2 3_МАРТ" xfId="40431"/>
    <cellStyle name="Обычный 6 2 4 3 2 4" xfId="40432"/>
    <cellStyle name="Обычный 6 2 4 3 2 4 2" xfId="40433"/>
    <cellStyle name="Обычный 6 2 4 3 2 5" xfId="40434"/>
    <cellStyle name="Обычный 6 2 4 3 2 6" xfId="40435"/>
    <cellStyle name="Обычный 6 2 4 3 2 7" xfId="40436"/>
    <cellStyle name="Обычный 6 2 4 3 2_МАРТ" xfId="40437"/>
    <cellStyle name="Обычный 6 2 4 3 3" xfId="40438"/>
    <cellStyle name="Обычный 6 2 4 3 3 2" xfId="40439"/>
    <cellStyle name="Обычный 6 2 4 3 3 3" xfId="40440"/>
    <cellStyle name="Обычный 6 2 4 3 3 4" xfId="40441"/>
    <cellStyle name="Обычный 6 2 4 3 3_МАРТ" xfId="40442"/>
    <cellStyle name="Обычный 6 2 4 3 4" xfId="40443"/>
    <cellStyle name="Обычный 6 2 4 3 4 2" xfId="40444"/>
    <cellStyle name="Обычный 6 2 4 3 4 3" xfId="40445"/>
    <cellStyle name="Обычный 6 2 4 3 4 4" xfId="40446"/>
    <cellStyle name="Обычный 6 2 4 3 4_МАРТ" xfId="40447"/>
    <cellStyle name="Обычный 6 2 4 3 5" xfId="40448"/>
    <cellStyle name="Обычный 6 2 4 3 5 2" xfId="40449"/>
    <cellStyle name="Обычный 6 2 4 3 6" xfId="40450"/>
    <cellStyle name="Обычный 6 2 4 3 7" xfId="40451"/>
    <cellStyle name="Обычный 6 2 4 3 8" xfId="40452"/>
    <cellStyle name="Обычный 6 2 4 3_МАРТ" xfId="40453"/>
    <cellStyle name="Обычный 6 2 4 4" xfId="40454"/>
    <cellStyle name="Обычный 6 2 4 4 2" xfId="40455"/>
    <cellStyle name="Обычный 6 2 4 4 2 2" xfId="40456"/>
    <cellStyle name="Обычный 6 2 4 4 2 3" xfId="40457"/>
    <cellStyle name="Обычный 6 2 4 4 2 4" xfId="40458"/>
    <cellStyle name="Обычный 6 2 4 4 2_МАРТ" xfId="40459"/>
    <cellStyle name="Обычный 6 2 4 4 3" xfId="40460"/>
    <cellStyle name="Обычный 6 2 4 4 3 2" xfId="40461"/>
    <cellStyle name="Обычный 6 2 4 4 3 3" xfId="40462"/>
    <cellStyle name="Обычный 6 2 4 4 3 4" xfId="40463"/>
    <cellStyle name="Обычный 6 2 4 4 3_МАРТ" xfId="40464"/>
    <cellStyle name="Обычный 6 2 4 4 4" xfId="40465"/>
    <cellStyle name="Обычный 6 2 4 4 4 2" xfId="40466"/>
    <cellStyle name="Обычный 6 2 4 4 5" xfId="40467"/>
    <cellStyle name="Обычный 6 2 4 4 6" xfId="40468"/>
    <cellStyle name="Обычный 6 2 4 4 7" xfId="40469"/>
    <cellStyle name="Обычный 6 2 4 4_МАРТ" xfId="40470"/>
    <cellStyle name="Обычный 6 2 4 5" xfId="40471"/>
    <cellStyle name="Обычный 6 2 4 5 2" xfId="40472"/>
    <cellStyle name="Обычный 6 2 4 5 3" xfId="40473"/>
    <cellStyle name="Обычный 6 2 4 5 4" xfId="40474"/>
    <cellStyle name="Обычный 6 2 4 5_МАРТ" xfId="40475"/>
    <cellStyle name="Обычный 6 2 4 6" xfId="40476"/>
    <cellStyle name="Обычный 6 2 4 6 2" xfId="40477"/>
    <cellStyle name="Обычный 6 2 4 6 3" xfId="40478"/>
    <cellStyle name="Обычный 6 2 4 6 4" xfId="40479"/>
    <cellStyle name="Обычный 6 2 4 6_МАРТ" xfId="40480"/>
    <cellStyle name="Обычный 6 2 4 7" xfId="40481"/>
    <cellStyle name="Обычный 6 2 4 7 2" xfId="40482"/>
    <cellStyle name="Обычный 6 2 4 8" xfId="40483"/>
    <cellStyle name="Обычный 6 2 4 9" xfId="40484"/>
    <cellStyle name="Обычный 6 2 4_МАРТ" xfId="40485"/>
    <cellStyle name="Обычный 6 2 5" xfId="40486"/>
    <cellStyle name="Обычный 6 2 5 2" xfId="40487"/>
    <cellStyle name="Обычный 6 2 5 2 2" xfId="40488"/>
    <cellStyle name="Обычный 6 2 5 2 2 2" xfId="40489"/>
    <cellStyle name="Обычный 6 2 5 2 2 2 2" xfId="40490"/>
    <cellStyle name="Обычный 6 2 5 2 2 2 2 2" xfId="40491"/>
    <cellStyle name="Обычный 6 2 5 2 2 2 3" xfId="40492"/>
    <cellStyle name="Обычный 6 2 5 2 2 2 4" xfId="40493"/>
    <cellStyle name="Обычный 6 2 5 2 2 2 5" xfId="40494"/>
    <cellStyle name="Обычный 6 2 5 2 2 2_МАРТ" xfId="40495"/>
    <cellStyle name="Обычный 6 2 5 2 2 3" xfId="40496"/>
    <cellStyle name="Обычный 6 2 5 2 2 3 2" xfId="40497"/>
    <cellStyle name="Обычный 6 2 5 2 2 3 3" xfId="40498"/>
    <cellStyle name="Обычный 6 2 5 2 2 3 4" xfId="40499"/>
    <cellStyle name="Обычный 6 2 5 2 2 3_МАРТ" xfId="40500"/>
    <cellStyle name="Обычный 6 2 5 2 2 4" xfId="40501"/>
    <cellStyle name="Обычный 6 2 5 2 2 4 2" xfId="40502"/>
    <cellStyle name="Обычный 6 2 5 2 2 5" xfId="40503"/>
    <cellStyle name="Обычный 6 2 5 2 2 6" xfId="40504"/>
    <cellStyle name="Обычный 6 2 5 2 2 7" xfId="40505"/>
    <cellStyle name="Обычный 6 2 5 2 2_МАРТ" xfId="40506"/>
    <cellStyle name="Обычный 6 2 5 2 3" xfId="40507"/>
    <cellStyle name="Обычный 6 2 5 2 3 2" xfId="40508"/>
    <cellStyle name="Обычный 6 2 5 2 3 2 2" xfId="40509"/>
    <cellStyle name="Обычный 6 2 5 2 3 3" xfId="40510"/>
    <cellStyle name="Обычный 6 2 5 2 3 4" xfId="40511"/>
    <cellStyle name="Обычный 6 2 5 2 3 5" xfId="40512"/>
    <cellStyle name="Обычный 6 2 5 2 3_МАРТ" xfId="40513"/>
    <cellStyle name="Обычный 6 2 5 2 4" xfId="40514"/>
    <cellStyle name="Обычный 6 2 5 2 4 2" xfId="40515"/>
    <cellStyle name="Обычный 6 2 5 2 4 3" xfId="40516"/>
    <cellStyle name="Обычный 6 2 5 2 4 4" xfId="40517"/>
    <cellStyle name="Обычный 6 2 5 2 4_МАРТ" xfId="40518"/>
    <cellStyle name="Обычный 6 2 5 2 5" xfId="40519"/>
    <cellStyle name="Обычный 6 2 5 2 5 2" xfId="40520"/>
    <cellStyle name="Обычный 6 2 5 2 6" xfId="40521"/>
    <cellStyle name="Обычный 6 2 5 2 7" xfId="40522"/>
    <cellStyle name="Обычный 6 2 5 2 8" xfId="40523"/>
    <cellStyle name="Обычный 6 2 5 2_МАРТ" xfId="40524"/>
    <cellStyle name="Обычный 6 2 5 3" xfId="40525"/>
    <cellStyle name="Обычный 6 2 5 3 2" xfId="40526"/>
    <cellStyle name="Обычный 6 2 5 3 2 2" xfId="40527"/>
    <cellStyle name="Обычный 6 2 5 3 2 2 2" xfId="40528"/>
    <cellStyle name="Обычный 6 2 5 3 2 3" xfId="40529"/>
    <cellStyle name="Обычный 6 2 5 3 2 4" xfId="40530"/>
    <cellStyle name="Обычный 6 2 5 3 2 5" xfId="40531"/>
    <cellStyle name="Обычный 6 2 5 3 2_МАРТ" xfId="40532"/>
    <cellStyle name="Обычный 6 2 5 3 3" xfId="40533"/>
    <cellStyle name="Обычный 6 2 5 3 3 2" xfId="40534"/>
    <cellStyle name="Обычный 6 2 5 3 3 3" xfId="40535"/>
    <cellStyle name="Обычный 6 2 5 3 3 4" xfId="40536"/>
    <cellStyle name="Обычный 6 2 5 3 3_МАРТ" xfId="40537"/>
    <cellStyle name="Обычный 6 2 5 3 4" xfId="40538"/>
    <cellStyle name="Обычный 6 2 5 3 4 2" xfId="40539"/>
    <cellStyle name="Обычный 6 2 5 3 5" xfId="40540"/>
    <cellStyle name="Обычный 6 2 5 3 6" xfId="40541"/>
    <cellStyle name="Обычный 6 2 5 3 7" xfId="40542"/>
    <cellStyle name="Обычный 6 2 5 3_МАРТ" xfId="40543"/>
    <cellStyle name="Обычный 6 2 5 4" xfId="40544"/>
    <cellStyle name="Обычный 6 2 5 4 2" xfId="40545"/>
    <cellStyle name="Обычный 6 2 5 4 2 2" xfId="40546"/>
    <cellStyle name="Обычный 6 2 5 4 3" xfId="40547"/>
    <cellStyle name="Обычный 6 2 5 4 4" xfId="40548"/>
    <cellStyle name="Обычный 6 2 5 4 5" xfId="40549"/>
    <cellStyle name="Обычный 6 2 5 4_МАРТ" xfId="40550"/>
    <cellStyle name="Обычный 6 2 5 5" xfId="40551"/>
    <cellStyle name="Обычный 6 2 5 5 2" xfId="40552"/>
    <cellStyle name="Обычный 6 2 5 5 3" xfId="40553"/>
    <cellStyle name="Обычный 6 2 5 5 4" xfId="40554"/>
    <cellStyle name="Обычный 6 2 5 5_МАРТ" xfId="40555"/>
    <cellStyle name="Обычный 6 2 5 6" xfId="40556"/>
    <cellStyle name="Обычный 6 2 5 6 2" xfId="40557"/>
    <cellStyle name="Обычный 6 2 5 7" xfId="40558"/>
    <cellStyle name="Обычный 6 2 5 8" xfId="40559"/>
    <cellStyle name="Обычный 6 2 5 9" xfId="40560"/>
    <cellStyle name="Обычный 6 2 5_МАРТ" xfId="40561"/>
    <cellStyle name="Обычный 6 2 6" xfId="40562"/>
    <cellStyle name="Обычный 6 2 6 2" xfId="40563"/>
    <cellStyle name="Обычный 6 2 6 2 2" xfId="40564"/>
    <cellStyle name="Обычный 6 2 6 2 2 2" xfId="40565"/>
    <cellStyle name="Обычный 6 2 6 2 2 2 2" xfId="40566"/>
    <cellStyle name="Обычный 6 2 6 2 2 3" xfId="40567"/>
    <cellStyle name="Обычный 6 2 6 2 2 4" xfId="40568"/>
    <cellStyle name="Обычный 6 2 6 2 2 5" xfId="40569"/>
    <cellStyle name="Обычный 6 2 6 2 2_МАРТ" xfId="40570"/>
    <cellStyle name="Обычный 6 2 6 2 3" xfId="40571"/>
    <cellStyle name="Обычный 6 2 6 2 3 2" xfId="40572"/>
    <cellStyle name="Обычный 6 2 6 2 3 3" xfId="40573"/>
    <cellStyle name="Обычный 6 2 6 2 3 4" xfId="40574"/>
    <cellStyle name="Обычный 6 2 6 2 3_МАРТ" xfId="40575"/>
    <cellStyle name="Обычный 6 2 6 2 4" xfId="40576"/>
    <cellStyle name="Обычный 6 2 6 2 4 2" xfId="40577"/>
    <cellStyle name="Обычный 6 2 6 2 5" xfId="40578"/>
    <cellStyle name="Обычный 6 2 6 2 6" xfId="40579"/>
    <cellStyle name="Обычный 6 2 6 2 7" xfId="40580"/>
    <cellStyle name="Обычный 6 2 6 2_МАРТ" xfId="40581"/>
    <cellStyle name="Обычный 6 2 6 3" xfId="40582"/>
    <cellStyle name="Обычный 6 2 6 3 2" xfId="40583"/>
    <cellStyle name="Обычный 6 2 6 3 2 2" xfId="40584"/>
    <cellStyle name="Обычный 6 2 6 3 3" xfId="40585"/>
    <cellStyle name="Обычный 6 2 6 3 4" xfId="40586"/>
    <cellStyle name="Обычный 6 2 6 3 5" xfId="40587"/>
    <cellStyle name="Обычный 6 2 6 3_МАРТ" xfId="40588"/>
    <cellStyle name="Обычный 6 2 6 4" xfId="40589"/>
    <cellStyle name="Обычный 6 2 6 4 2" xfId="40590"/>
    <cellStyle name="Обычный 6 2 6 4 3" xfId="40591"/>
    <cellStyle name="Обычный 6 2 6 4 4" xfId="40592"/>
    <cellStyle name="Обычный 6 2 6 4_МАРТ" xfId="40593"/>
    <cellStyle name="Обычный 6 2 6 5" xfId="40594"/>
    <cellStyle name="Обычный 6 2 6 5 2" xfId="40595"/>
    <cellStyle name="Обычный 6 2 6 6" xfId="40596"/>
    <cellStyle name="Обычный 6 2 6 7" xfId="40597"/>
    <cellStyle name="Обычный 6 2 6 8" xfId="40598"/>
    <cellStyle name="Обычный 6 2 6_МАРТ" xfId="40599"/>
    <cellStyle name="Обычный 6 2 7" xfId="40600"/>
    <cellStyle name="Обычный 6 2 7 2" xfId="40601"/>
    <cellStyle name="Обычный 6 2 7 2 2" xfId="40602"/>
    <cellStyle name="Обычный 6 2 7 2 2 2" xfId="40603"/>
    <cellStyle name="Обычный 6 2 7 2 3" xfId="40604"/>
    <cellStyle name="Обычный 6 2 7 2 4" xfId="40605"/>
    <cellStyle name="Обычный 6 2 7 2 5" xfId="40606"/>
    <cellStyle name="Обычный 6 2 7 2_МАРТ" xfId="40607"/>
    <cellStyle name="Обычный 6 2 7 3" xfId="40608"/>
    <cellStyle name="Обычный 6 2 7 3 2" xfId="40609"/>
    <cellStyle name="Обычный 6 2 7 3 3" xfId="40610"/>
    <cellStyle name="Обычный 6 2 7 3 4" xfId="40611"/>
    <cellStyle name="Обычный 6 2 7 3_МАРТ" xfId="40612"/>
    <cellStyle name="Обычный 6 2 7 4" xfId="40613"/>
    <cellStyle name="Обычный 6 2 7 4 2" xfId="40614"/>
    <cellStyle name="Обычный 6 2 7 5" xfId="40615"/>
    <cellStyle name="Обычный 6 2 7 6" xfId="40616"/>
    <cellStyle name="Обычный 6 2 7 7" xfId="40617"/>
    <cellStyle name="Обычный 6 2 7_МАРТ" xfId="40618"/>
    <cellStyle name="Обычный 6 2 8" xfId="40619"/>
    <cellStyle name="Обычный 6 2 8 2" xfId="40620"/>
    <cellStyle name="Обычный 6 2 8 2 2" xfId="40621"/>
    <cellStyle name="Обычный 6 2 8 3" xfId="40622"/>
    <cellStyle name="Обычный 6 2 8 4" xfId="40623"/>
    <cellStyle name="Обычный 6 2 8 5" xfId="40624"/>
    <cellStyle name="Обычный 6 2 8_МАРТ" xfId="40625"/>
    <cellStyle name="Обычный 6 2 9" xfId="40626"/>
    <cellStyle name="Обычный 6 2 9 2" xfId="40627"/>
    <cellStyle name="Обычный 6 2 9 2 2" xfId="40628"/>
    <cellStyle name="Обычный 6 2 9 3" xfId="40629"/>
    <cellStyle name="Обычный 6 2 9 4" xfId="40630"/>
    <cellStyle name="Обычный 6 2 9 5" xfId="40631"/>
    <cellStyle name="Обычный 6 2 9_МАРТ" xfId="40632"/>
    <cellStyle name="Обычный 6 2_Книга5" xfId="40633"/>
    <cellStyle name="Обычный 6 3" xfId="40634"/>
    <cellStyle name="Обычный 6 3 10" xfId="40635"/>
    <cellStyle name="Обычный 6 3 10 2" xfId="40636"/>
    <cellStyle name="Обычный 6 3 11" xfId="40637"/>
    <cellStyle name="Обычный 6 3 12" xfId="40638"/>
    <cellStyle name="Обычный 6 3 13" xfId="40639"/>
    <cellStyle name="Обычный 6 3 2" xfId="40640"/>
    <cellStyle name="Обычный 6 3 2 2" xfId="40641"/>
    <cellStyle name="Обычный 6 3 2 2 2" xfId="40642"/>
    <cellStyle name="Обычный 6 3 2 2 2 2" xfId="40643"/>
    <cellStyle name="Обычный 6 3 2 2 2 2 2" xfId="40644"/>
    <cellStyle name="Обычный 6 3 2 2 2 3" xfId="40645"/>
    <cellStyle name="Обычный 6 3 2 2 3" xfId="40646"/>
    <cellStyle name="Обычный 6 3 2 2 3 2" xfId="40647"/>
    <cellStyle name="Обычный 6 3 2 2 4" xfId="40648"/>
    <cellStyle name="Обычный 6 3 2 3" xfId="40649"/>
    <cellStyle name="Обычный 6 3 2 3 2" xfId="40650"/>
    <cellStyle name="Обычный 6 3 2 3 2 2" xfId="40651"/>
    <cellStyle name="Обычный 6 3 2 3 3" xfId="40652"/>
    <cellStyle name="Обычный 6 3 3" xfId="40653"/>
    <cellStyle name="Обычный 6 3 3 2" xfId="40654"/>
    <cellStyle name="Обычный 6 3 3 2 2" xfId="40655"/>
    <cellStyle name="Обычный 6 3 3 2 2 2" xfId="40656"/>
    <cellStyle name="Обычный 6 3 3 2 3" xfId="40657"/>
    <cellStyle name="Обычный 6 3 4" xfId="40658"/>
    <cellStyle name="Обычный 6 3 4 10" xfId="40659"/>
    <cellStyle name="Обычный 6 3 4 2" xfId="40660"/>
    <cellStyle name="Обычный 6 3 4 2 2" xfId="40661"/>
    <cellStyle name="Обычный 6 3 4 2 2 2" xfId="40662"/>
    <cellStyle name="Обычный 6 3 4 2 2 2 2" xfId="40663"/>
    <cellStyle name="Обычный 6 3 4 2 2 2 2 2" xfId="40664"/>
    <cellStyle name="Обычный 6 3 4 2 2 2 2 3" xfId="40665"/>
    <cellStyle name="Обычный 6 3 4 2 2 2 2 4" xfId="40666"/>
    <cellStyle name="Обычный 6 3 4 2 2 2 2_МАРТ" xfId="40667"/>
    <cellStyle name="Обычный 6 3 4 2 2 2 3" xfId="40668"/>
    <cellStyle name="Обычный 6 3 4 2 2 2 3 2" xfId="40669"/>
    <cellStyle name="Обычный 6 3 4 2 2 2 3 3" xfId="40670"/>
    <cellStyle name="Обычный 6 3 4 2 2 2 3 4" xfId="40671"/>
    <cellStyle name="Обычный 6 3 4 2 2 2 3_МАРТ" xfId="40672"/>
    <cellStyle name="Обычный 6 3 4 2 2 2 4" xfId="40673"/>
    <cellStyle name="Обычный 6 3 4 2 2 2 5" xfId="40674"/>
    <cellStyle name="Обычный 6 3 4 2 2 2 6" xfId="40675"/>
    <cellStyle name="Обычный 6 3 4 2 2 2_МАРТ" xfId="40676"/>
    <cellStyle name="Обычный 6 3 4 2 2 3" xfId="40677"/>
    <cellStyle name="Обычный 6 3 4 2 2 3 2" xfId="40678"/>
    <cellStyle name="Обычный 6 3 4 2 2 3 3" xfId="40679"/>
    <cellStyle name="Обычный 6 3 4 2 2 3 4" xfId="40680"/>
    <cellStyle name="Обычный 6 3 4 2 2 3_МАРТ" xfId="40681"/>
    <cellStyle name="Обычный 6 3 4 2 2 4" xfId="40682"/>
    <cellStyle name="Обычный 6 3 4 2 2 4 2" xfId="40683"/>
    <cellStyle name="Обычный 6 3 4 2 2 4 3" xfId="40684"/>
    <cellStyle name="Обычный 6 3 4 2 2 4 4" xfId="40685"/>
    <cellStyle name="Обычный 6 3 4 2 2 4_МАРТ" xfId="40686"/>
    <cellStyle name="Обычный 6 3 4 2 2 5" xfId="40687"/>
    <cellStyle name="Обычный 6 3 4 2 2 6" xfId="40688"/>
    <cellStyle name="Обычный 6 3 4 2 2 7" xfId="40689"/>
    <cellStyle name="Обычный 6 3 4 2 2_МАРТ" xfId="40690"/>
    <cellStyle name="Обычный 6 3 4 2 3" xfId="40691"/>
    <cellStyle name="Обычный 6 3 4 2 3 2" xfId="40692"/>
    <cellStyle name="Обычный 6 3 4 2 3 2 2" xfId="40693"/>
    <cellStyle name="Обычный 6 3 4 2 3 2 3" xfId="40694"/>
    <cellStyle name="Обычный 6 3 4 2 3 2 4" xfId="40695"/>
    <cellStyle name="Обычный 6 3 4 2 3 2_МАРТ" xfId="40696"/>
    <cellStyle name="Обычный 6 3 4 2 3 3" xfId="40697"/>
    <cellStyle name="Обычный 6 3 4 2 3 3 2" xfId="40698"/>
    <cellStyle name="Обычный 6 3 4 2 3 3 3" xfId="40699"/>
    <cellStyle name="Обычный 6 3 4 2 3 3 4" xfId="40700"/>
    <cellStyle name="Обычный 6 3 4 2 3 3_МАРТ" xfId="40701"/>
    <cellStyle name="Обычный 6 3 4 2 3 4" xfId="40702"/>
    <cellStyle name="Обычный 6 3 4 2 3 5" xfId="40703"/>
    <cellStyle name="Обычный 6 3 4 2 3 6" xfId="40704"/>
    <cellStyle name="Обычный 6 3 4 2 3_МАРТ" xfId="40705"/>
    <cellStyle name="Обычный 6 3 4 2 4" xfId="40706"/>
    <cellStyle name="Обычный 6 3 4 2 4 2" xfId="40707"/>
    <cellStyle name="Обычный 6 3 4 2 4 3" xfId="40708"/>
    <cellStyle name="Обычный 6 3 4 2 4 4" xfId="40709"/>
    <cellStyle name="Обычный 6 3 4 2 4_МАРТ" xfId="40710"/>
    <cellStyle name="Обычный 6 3 4 2 5" xfId="40711"/>
    <cellStyle name="Обычный 6 3 4 2 5 2" xfId="40712"/>
    <cellStyle name="Обычный 6 3 4 2 5 3" xfId="40713"/>
    <cellStyle name="Обычный 6 3 4 2 5 4" xfId="40714"/>
    <cellStyle name="Обычный 6 3 4 2 5_МАРТ" xfId="40715"/>
    <cellStyle name="Обычный 6 3 4 2 6" xfId="40716"/>
    <cellStyle name="Обычный 6 3 4 2 7" xfId="40717"/>
    <cellStyle name="Обычный 6 3 4 2 8" xfId="40718"/>
    <cellStyle name="Обычный 6 3 4 2_МАРТ" xfId="40719"/>
    <cellStyle name="Обычный 6 3 4 3" xfId="40720"/>
    <cellStyle name="Обычный 6 3 4 3 2" xfId="40721"/>
    <cellStyle name="Обычный 6 3 4 3 2 2" xfId="40722"/>
    <cellStyle name="Обычный 6 3 4 3 2 2 2" xfId="40723"/>
    <cellStyle name="Обычный 6 3 4 3 2 2 3" xfId="40724"/>
    <cellStyle name="Обычный 6 3 4 3 2 2 4" xfId="40725"/>
    <cellStyle name="Обычный 6 3 4 3 2 2_МАРТ" xfId="40726"/>
    <cellStyle name="Обычный 6 3 4 3 2 3" xfId="40727"/>
    <cellStyle name="Обычный 6 3 4 3 2 3 2" xfId="40728"/>
    <cellStyle name="Обычный 6 3 4 3 2 3 3" xfId="40729"/>
    <cellStyle name="Обычный 6 3 4 3 2 3 4" xfId="40730"/>
    <cellStyle name="Обычный 6 3 4 3 2 3_МАРТ" xfId="40731"/>
    <cellStyle name="Обычный 6 3 4 3 2 4" xfId="40732"/>
    <cellStyle name="Обычный 6 3 4 3 2 5" xfId="40733"/>
    <cellStyle name="Обычный 6 3 4 3 2 6" xfId="40734"/>
    <cellStyle name="Обычный 6 3 4 3 2_МАРТ" xfId="40735"/>
    <cellStyle name="Обычный 6 3 4 3 3" xfId="40736"/>
    <cellStyle name="Обычный 6 3 4 3 3 2" xfId="40737"/>
    <cellStyle name="Обычный 6 3 4 3 3 3" xfId="40738"/>
    <cellStyle name="Обычный 6 3 4 3 3 4" xfId="40739"/>
    <cellStyle name="Обычный 6 3 4 3 3_МАРТ" xfId="40740"/>
    <cellStyle name="Обычный 6 3 4 3 4" xfId="40741"/>
    <cellStyle name="Обычный 6 3 4 3 4 2" xfId="40742"/>
    <cellStyle name="Обычный 6 3 4 3 4 3" xfId="40743"/>
    <cellStyle name="Обычный 6 3 4 3 4 4" xfId="40744"/>
    <cellStyle name="Обычный 6 3 4 3 4_МАРТ" xfId="40745"/>
    <cellStyle name="Обычный 6 3 4 3 5" xfId="40746"/>
    <cellStyle name="Обычный 6 3 4 3 6" xfId="40747"/>
    <cellStyle name="Обычный 6 3 4 3 7" xfId="40748"/>
    <cellStyle name="Обычный 6 3 4 3_МАРТ" xfId="40749"/>
    <cellStyle name="Обычный 6 3 4 4" xfId="40750"/>
    <cellStyle name="Обычный 6 3 4 4 2" xfId="40751"/>
    <cellStyle name="Обычный 6 3 4 4 2 2" xfId="40752"/>
    <cellStyle name="Обычный 6 3 4 4 2 3" xfId="40753"/>
    <cellStyle name="Обычный 6 3 4 4 2 4" xfId="40754"/>
    <cellStyle name="Обычный 6 3 4 4 2_МАРТ" xfId="40755"/>
    <cellStyle name="Обычный 6 3 4 4 3" xfId="40756"/>
    <cellStyle name="Обычный 6 3 4 4 3 2" xfId="40757"/>
    <cellStyle name="Обычный 6 3 4 4 3 3" xfId="40758"/>
    <cellStyle name="Обычный 6 3 4 4 3 4" xfId="40759"/>
    <cellStyle name="Обычный 6 3 4 4 3_МАРТ" xfId="40760"/>
    <cellStyle name="Обычный 6 3 4 4 4" xfId="40761"/>
    <cellStyle name="Обычный 6 3 4 4 5" xfId="40762"/>
    <cellStyle name="Обычный 6 3 4 4 6" xfId="40763"/>
    <cellStyle name="Обычный 6 3 4 4_МАРТ" xfId="40764"/>
    <cellStyle name="Обычный 6 3 4 5" xfId="40765"/>
    <cellStyle name="Обычный 6 3 4 5 2" xfId="40766"/>
    <cellStyle name="Обычный 6 3 4 5 3" xfId="40767"/>
    <cellStyle name="Обычный 6 3 4 5 4" xfId="40768"/>
    <cellStyle name="Обычный 6 3 4 5_МАРТ" xfId="40769"/>
    <cellStyle name="Обычный 6 3 4 6" xfId="40770"/>
    <cellStyle name="Обычный 6 3 4 6 2" xfId="40771"/>
    <cellStyle name="Обычный 6 3 4 6 3" xfId="40772"/>
    <cellStyle name="Обычный 6 3 4 6 4" xfId="40773"/>
    <cellStyle name="Обычный 6 3 4 6_МАРТ" xfId="40774"/>
    <cellStyle name="Обычный 6 3 4 7" xfId="40775"/>
    <cellStyle name="Обычный 6 3 4 7 2" xfId="40776"/>
    <cellStyle name="Обычный 6 3 4 8" xfId="40777"/>
    <cellStyle name="Обычный 6 3 4 9" xfId="40778"/>
    <cellStyle name="Обычный 6 3 4_МАРТ" xfId="40779"/>
    <cellStyle name="Обычный 6 3 5" xfId="40780"/>
    <cellStyle name="Обычный 6 3 5 2" xfId="40781"/>
    <cellStyle name="Обычный 6 3 5 2 2" xfId="40782"/>
    <cellStyle name="Обычный 6 3 5 2 2 2" xfId="40783"/>
    <cellStyle name="Обычный 6 3 5 2 2 2 2" xfId="40784"/>
    <cellStyle name="Обычный 6 3 5 2 2 2 3" xfId="40785"/>
    <cellStyle name="Обычный 6 3 5 2 2 2 4" xfId="40786"/>
    <cellStyle name="Обычный 6 3 5 2 2 2_МАРТ" xfId="40787"/>
    <cellStyle name="Обычный 6 3 5 2 2 3" xfId="40788"/>
    <cellStyle name="Обычный 6 3 5 2 2 3 2" xfId="40789"/>
    <cellStyle name="Обычный 6 3 5 2 2 3 3" xfId="40790"/>
    <cellStyle name="Обычный 6 3 5 2 2 3 4" xfId="40791"/>
    <cellStyle name="Обычный 6 3 5 2 2 3_МАРТ" xfId="40792"/>
    <cellStyle name="Обычный 6 3 5 2 2 4" xfId="40793"/>
    <cellStyle name="Обычный 6 3 5 2 2 5" xfId="40794"/>
    <cellStyle name="Обычный 6 3 5 2 2 6" xfId="40795"/>
    <cellStyle name="Обычный 6 3 5 2 2_МАРТ" xfId="40796"/>
    <cellStyle name="Обычный 6 3 5 2 3" xfId="40797"/>
    <cellStyle name="Обычный 6 3 5 2 3 2" xfId="40798"/>
    <cellStyle name="Обычный 6 3 5 2 3 3" xfId="40799"/>
    <cellStyle name="Обычный 6 3 5 2 3 4" xfId="40800"/>
    <cellStyle name="Обычный 6 3 5 2 3_МАРТ" xfId="40801"/>
    <cellStyle name="Обычный 6 3 5 2 4" xfId="40802"/>
    <cellStyle name="Обычный 6 3 5 2 4 2" xfId="40803"/>
    <cellStyle name="Обычный 6 3 5 2 4 3" xfId="40804"/>
    <cellStyle name="Обычный 6 3 5 2 4 4" xfId="40805"/>
    <cellStyle name="Обычный 6 3 5 2 4_МАРТ" xfId="40806"/>
    <cellStyle name="Обычный 6 3 5 2 5" xfId="40807"/>
    <cellStyle name="Обычный 6 3 5 2 6" xfId="40808"/>
    <cellStyle name="Обычный 6 3 5 2 7" xfId="40809"/>
    <cellStyle name="Обычный 6 3 5 2_МАРТ" xfId="40810"/>
    <cellStyle name="Обычный 6 3 5 3" xfId="40811"/>
    <cellStyle name="Обычный 6 3 5 3 2" xfId="40812"/>
    <cellStyle name="Обычный 6 3 5 3 2 2" xfId="40813"/>
    <cellStyle name="Обычный 6 3 5 3 2 3" xfId="40814"/>
    <cellStyle name="Обычный 6 3 5 3 2 4" xfId="40815"/>
    <cellStyle name="Обычный 6 3 5 3 2_МАРТ" xfId="40816"/>
    <cellStyle name="Обычный 6 3 5 3 3" xfId="40817"/>
    <cellStyle name="Обычный 6 3 5 3 3 2" xfId="40818"/>
    <cellStyle name="Обычный 6 3 5 3 3 3" xfId="40819"/>
    <cellStyle name="Обычный 6 3 5 3 3 4" xfId="40820"/>
    <cellStyle name="Обычный 6 3 5 3 3_МАРТ" xfId="40821"/>
    <cellStyle name="Обычный 6 3 5 3 4" xfId="40822"/>
    <cellStyle name="Обычный 6 3 5 3 5" xfId="40823"/>
    <cellStyle name="Обычный 6 3 5 3 6" xfId="40824"/>
    <cellStyle name="Обычный 6 3 5 3_МАРТ" xfId="40825"/>
    <cellStyle name="Обычный 6 3 5 4" xfId="40826"/>
    <cellStyle name="Обычный 6 3 5 4 2" xfId="40827"/>
    <cellStyle name="Обычный 6 3 5 4 3" xfId="40828"/>
    <cellStyle name="Обычный 6 3 5 4 4" xfId="40829"/>
    <cellStyle name="Обычный 6 3 5 4_МАРТ" xfId="40830"/>
    <cellStyle name="Обычный 6 3 5 5" xfId="40831"/>
    <cellStyle name="Обычный 6 3 5 5 2" xfId="40832"/>
    <cellStyle name="Обычный 6 3 5 5 3" xfId="40833"/>
    <cellStyle name="Обычный 6 3 5 5 4" xfId="40834"/>
    <cellStyle name="Обычный 6 3 5 5_МАРТ" xfId="40835"/>
    <cellStyle name="Обычный 6 3 5 6" xfId="40836"/>
    <cellStyle name="Обычный 6 3 5 6 2" xfId="40837"/>
    <cellStyle name="Обычный 6 3 5 7" xfId="40838"/>
    <cellStyle name="Обычный 6 3 5 8" xfId="40839"/>
    <cellStyle name="Обычный 6 3 5 9" xfId="40840"/>
    <cellStyle name="Обычный 6 3 5_МАРТ" xfId="40841"/>
    <cellStyle name="Обычный 6 3 6" xfId="40842"/>
    <cellStyle name="Обычный 6 3 6 2" xfId="40843"/>
    <cellStyle name="Обычный 6 3 6 2 2" xfId="40844"/>
    <cellStyle name="Обычный 6 3 6 2 2 2" xfId="40845"/>
    <cellStyle name="Обычный 6 3 6 2 2 3" xfId="40846"/>
    <cellStyle name="Обычный 6 3 6 2 2 4" xfId="40847"/>
    <cellStyle name="Обычный 6 3 6 2 2_МАРТ" xfId="40848"/>
    <cellStyle name="Обычный 6 3 6 2 3" xfId="40849"/>
    <cellStyle name="Обычный 6 3 6 2 3 2" xfId="40850"/>
    <cellStyle name="Обычный 6 3 6 2 3 3" xfId="40851"/>
    <cellStyle name="Обычный 6 3 6 2 3 4" xfId="40852"/>
    <cellStyle name="Обычный 6 3 6 2 3_МАРТ" xfId="40853"/>
    <cellStyle name="Обычный 6 3 6 2 4" xfId="40854"/>
    <cellStyle name="Обычный 6 3 6 2 5" xfId="40855"/>
    <cellStyle name="Обычный 6 3 6 2 6" xfId="40856"/>
    <cellStyle name="Обычный 6 3 6 2_МАРТ" xfId="40857"/>
    <cellStyle name="Обычный 6 3 6 3" xfId="40858"/>
    <cellStyle name="Обычный 6 3 6 3 2" xfId="40859"/>
    <cellStyle name="Обычный 6 3 6 3 3" xfId="40860"/>
    <cellStyle name="Обычный 6 3 6 3 4" xfId="40861"/>
    <cellStyle name="Обычный 6 3 6 3_МАРТ" xfId="40862"/>
    <cellStyle name="Обычный 6 3 6 4" xfId="40863"/>
    <cellStyle name="Обычный 6 3 6 4 2" xfId="40864"/>
    <cellStyle name="Обычный 6 3 6 4 3" xfId="40865"/>
    <cellStyle name="Обычный 6 3 6 4 4" xfId="40866"/>
    <cellStyle name="Обычный 6 3 6 4_МАРТ" xfId="40867"/>
    <cellStyle name="Обычный 6 3 6 5" xfId="40868"/>
    <cellStyle name="Обычный 6 3 6 6" xfId="40869"/>
    <cellStyle name="Обычный 6 3 6 7" xfId="40870"/>
    <cellStyle name="Обычный 6 3 6_МАРТ" xfId="40871"/>
    <cellStyle name="Обычный 6 3 7" xfId="40872"/>
    <cellStyle name="Обычный 6 3 7 2" xfId="40873"/>
    <cellStyle name="Обычный 6 3 7 2 2" xfId="40874"/>
    <cellStyle name="Обычный 6 3 7 2 3" xfId="40875"/>
    <cellStyle name="Обычный 6 3 7 2 4" xfId="40876"/>
    <cellStyle name="Обычный 6 3 7 2_МАРТ" xfId="40877"/>
    <cellStyle name="Обычный 6 3 7 3" xfId="40878"/>
    <cellStyle name="Обычный 6 3 7 3 2" xfId="40879"/>
    <cellStyle name="Обычный 6 3 7 3 3" xfId="40880"/>
    <cellStyle name="Обычный 6 3 7 3 4" xfId="40881"/>
    <cellStyle name="Обычный 6 3 7 3_МАРТ" xfId="40882"/>
    <cellStyle name="Обычный 6 3 7 4" xfId="40883"/>
    <cellStyle name="Обычный 6 3 7 5" xfId="40884"/>
    <cellStyle name="Обычный 6 3 7 6" xfId="40885"/>
    <cellStyle name="Обычный 6 3 7_МАРТ" xfId="40886"/>
    <cellStyle name="Обычный 6 3 8" xfId="40887"/>
    <cellStyle name="Обычный 6 3 8 2" xfId="40888"/>
    <cellStyle name="Обычный 6 3 8 3" xfId="40889"/>
    <cellStyle name="Обычный 6 3 8 4" xfId="40890"/>
    <cellStyle name="Обычный 6 3 8_МАРТ" xfId="40891"/>
    <cellStyle name="Обычный 6 3 9" xfId="40892"/>
    <cellStyle name="Обычный 6 3 9 2" xfId="40893"/>
    <cellStyle name="Обычный 6 3 9 3" xfId="40894"/>
    <cellStyle name="Обычный 6 3 9 4" xfId="40895"/>
    <cellStyle name="Обычный 6 3 9_МАРТ" xfId="40896"/>
    <cellStyle name="Обычный 6 3_Книга5" xfId="40897"/>
    <cellStyle name="Обычный 6 4" xfId="40898"/>
    <cellStyle name="Обычный 6 4 2" xfId="40899"/>
    <cellStyle name="Обычный 6 4 2 2" xfId="40900"/>
    <cellStyle name="Обычный 6 4 2 2 2" xfId="40901"/>
    <cellStyle name="Обычный 6 4 2 2 2 2" xfId="40902"/>
    <cellStyle name="Обычный 6 4 2 2 3" xfId="40903"/>
    <cellStyle name="Обычный 6 4 2 3" xfId="40904"/>
    <cellStyle name="Обычный 6 4 2 3 2" xfId="40905"/>
    <cellStyle name="Обычный 6 4 2 4" xfId="40906"/>
    <cellStyle name="Обычный 6 4 3" xfId="40907"/>
    <cellStyle name="Обычный 6 4 3 2" xfId="40908"/>
    <cellStyle name="Обычный 6 4 3 2 2" xfId="40909"/>
    <cellStyle name="Обычный 6 4 3 3" xfId="40910"/>
    <cellStyle name="Обычный 6 5" xfId="40911"/>
    <cellStyle name="Обычный 6 5 2" xfId="40912"/>
    <cellStyle name="Обычный 6 6" xfId="40913"/>
    <cellStyle name="Обычный 6 6 2" xfId="40914"/>
    <cellStyle name="Обычный 6 7" xfId="40915"/>
    <cellStyle name="Обычный 6 7 2" xfId="40916"/>
    <cellStyle name="Обычный 6 7 2 2" xfId="40917"/>
    <cellStyle name="Обычный 6 7 2 2 2" xfId="40918"/>
    <cellStyle name="Обычный 6 7 2 2 2 2" xfId="40919"/>
    <cellStyle name="Обычный 6 7 2 2 3" xfId="40920"/>
    <cellStyle name="Обычный 6 7 2 3" xfId="40921"/>
    <cellStyle name="Обычный 6 7 2 3 2" xfId="40922"/>
    <cellStyle name="Обычный 6 7 2 4" xfId="40923"/>
    <cellStyle name="Обычный 6 7 3" xfId="40924"/>
    <cellStyle name="Обычный 6 7 3 2" xfId="40925"/>
    <cellStyle name="Обычный 6 7 3 2 2" xfId="40926"/>
    <cellStyle name="Обычный 6 7 3 3" xfId="40927"/>
    <cellStyle name="Обычный 6 7 4" xfId="40928"/>
    <cellStyle name="Обычный 6 7 5" xfId="40929"/>
    <cellStyle name="Обычный 6 7 5 2" xfId="40930"/>
    <cellStyle name="Обычный 6 7 6" xfId="40931"/>
    <cellStyle name="Обычный 6 8" xfId="40932"/>
    <cellStyle name="Обычный 6 9" xfId="40933"/>
    <cellStyle name="Обычный 6_БДЗ_ГТТ_структурные_преобр_ 3кв.2013_24.05.13" xfId="40934"/>
    <cellStyle name="Обычный 60" xfId="40935"/>
    <cellStyle name="Обычный 60 2" xfId="40936"/>
    <cellStyle name="Обычный 60 2 2" xfId="40937"/>
    <cellStyle name="Обычный 60 3" xfId="40938"/>
    <cellStyle name="Обычный 61" xfId="40939"/>
    <cellStyle name="Обычный 61 2" xfId="40940"/>
    <cellStyle name="Обычный 61 2 2" xfId="40941"/>
    <cellStyle name="Обычный 61 3" xfId="40942"/>
    <cellStyle name="Обычный 62" xfId="40943"/>
    <cellStyle name="Обычный 63" xfId="40944"/>
    <cellStyle name="Обычный 64" xfId="40945"/>
    <cellStyle name="Обычный 64 2" xfId="40946"/>
    <cellStyle name="Обычный 64 2 2" xfId="40947"/>
    <cellStyle name="Обычный 64 3" xfId="40948"/>
    <cellStyle name="Обычный 65" xfId="40949"/>
    <cellStyle name="Обычный 66" xfId="40950"/>
    <cellStyle name="Обычный 66 2" xfId="40951"/>
    <cellStyle name="Обычный 67" xfId="40952"/>
    <cellStyle name="Обычный 67 2" xfId="40953"/>
    <cellStyle name="Обычный 68" xfId="40954"/>
    <cellStyle name="Обычный 68 2" xfId="40955"/>
    <cellStyle name="Обычный 69" xfId="40956"/>
    <cellStyle name="Обычный 69 2" xfId="40957"/>
    <cellStyle name="Обычный 7" xfId="40958"/>
    <cellStyle name="Обычный 7 10" xfId="40959"/>
    <cellStyle name="Обычный 7 11" xfId="40960"/>
    <cellStyle name="Обычный 7 12" xfId="40961"/>
    <cellStyle name="Обычный 7 13" xfId="40962"/>
    <cellStyle name="Обычный 7 13 2" xfId="40963"/>
    <cellStyle name="Обычный 7 13 2 2" xfId="40964"/>
    <cellStyle name="Обычный 7 13 2 2 2" xfId="40965"/>
    <cellStyle name="Обычный 7 13 2 3" xfId="40966"/>
    <cellStyle name="Обычный 7 13 3" xfId="40967"/>
    <cellStyle name="Обычный 7 13 3 2" xfId="40968"/>
    <cellStyle name="Обычный 7 13 4" xfId="40969"/>
    <cellStyle name="Обычный 7 14" xfId="40970"/>
    <cellStyle name="Обычный 7 14 2" xfId="40971"/>
    <cellStyle name="Обычный 7 14 2 2" xfId="40972"/>
    <cellStyle name="Обычный 7 14 2 2 2" xfId="40973"/>
    <cellStyle name="Обычный 7 14 2 3" xfId="40974"/>
    <cellStyle name="Обычный 7 14 3" xfId="40975"/>
    <cellStyle name="Обычный 7 14 3 2" xfId="40976"/>
    <cellStyle name="Обычный 7 14 4" xfId="40977"/>
    <cellStyle name="Обычный 7 15" xfId="40978"/>
    <cellStyle name="Обычный 7 15 2" xfId="40979"/>
    <cellStyle name="Обычный 7 15 2 2" xfId="40980"/>
    <cellStyle name="Обычный 7 15 2 2 2" xfId="40981"/>
    <cellStyle name="Обычный 7 15 2 3" xfId="40982"/>
    <cellStyle name="Обычный 7 15 3" xfId="40983"/>
    <cellStyle name="Обычный 7 15 3 2" xfId="40984"/>
    <cellStyle name="Обычный 7 15 4" xfId="40985"/>
    <cellStyle name="Обычный 7 16" xfId="40986"/>
    <cellStyle name="Обычный 7 16 2" xfId="40987"/>
    <cellStyle name="Обычный 7 16 2 2" xfId="40988"/>
    <cellStyle name="Обычный 7 16 2 2 2" xfId="40989"/>
    <cellStyle name="Обычный 7 16 2 3" xfId="40990"/>
    <cellStyle name="Обычный 7 16 3" xfId="40991"/>
    <cellStyle name="Обычный 7 16 3 2" xfId="40992"/>
    <cellStyle name="Обычный 7 16 4" xfId="40993"/>
    <cellStyle name="Обычный 7 17" xfId="40994"/>
    <cellStyle name="Обычный 7 18" xfId="40995"/>
    <cellStyle name="Обычный 7 19" xfId="40996"/>
    <cellStyle name="Обычный 7 2" xfId="40997"/>
    <cellStyle name="Обычный 7 2 2" xfId="40998"/>
    <cellStyle name="Обычный 7 2 2 2" xfId="40999"/>
    <cellStyle name="Обычный 7 2 2 2 2" xfId="41000"/>
    <cellStyle name="Обычный 7 2 2 2 2 2" xfId="41001"/>
    <cellStyle name="Обычный 7 2 2 2 2 2 2" xfId="41002"/>
    <cellStyle name="Обычный 7 2 2 2 2 3" xfId="41003"/>
    <cellStyle name="Обычный 7 2 2 2 3" xfId="41004"/>
    <cellStyle name="Обычный 7 2 2 2 3 2" xfId="41005"/>
    <cellStyle name="Обычный 7 2 2 2 4" xfId="41006"/>
    <cellStyle name="Обычный 7 2 2 3" xfId="41007"/>
    <cellStyle name="Обычный 7 2 2 3 2" xfId="41008"/>
    <cellStyle name="Обычный 7 2 2 3 2 2" xfId="41009"/>
    <cellStyle name="Обычный 7 2 2 3 3" xfId="41010"/>
    <cellStyle name="Обычный 7 2 3" xfId="41011"/>
    <cellStyle name="Обычный 7 2 3 2" xfId="41012"/>
    <cellStyle name="Обычный 7 2 3 2 2" xfId="41013"/>
    <cellStyle name="Обычный 7 2 3 2 2 2" xfId="41014"/>
    <cellStyle name="Обычный 7 2 3 2 3" xfId="41015"/>
    <cellStyle name="Обычный 7 2 3 3" xfId="41016"/>
    <cellStyle name="Обычный 7 2 3 3 2" xfId="41017"/>
    <cellStyle name="Обычный 7 2 3 4" xfId="41018"/>
    <cellStyle name="Обычный 7 2 4" xfId="41019"/>
    <cellStyle name="Обычный 7 2 4 2" xfId="41020"/>
    <cellStyle name="Обычный 7 2 4 2 2" xfId="41021"/>
    <cellStyle name="Обычный 7 2 4 3" xfId="41022"/>
    <cellStyle name="Обычный 7 2_Книга5" xfId="41023"/>
    <cellStyle name="Обычный 7 3" xfId="41024"/>
    <cellStyle name="Обычный 7 3 2" xfId="41025"/>
    <cellStyle name="Обычный 7 3 2 2" xfId="41026"/>
    <cellStyle name="Обычный 7 3 2 2 2" xfId="41027"/>
    <cellStyle name="Обычный 7 3 2 2 2 2" xfId="41028"/>
    <cellStyle name="Обычный 7 3 2 2 3" xfId="41029"/>
    <cellStyle name="Обычный 7 3 2 3" xfId="41030"/>
    <cellStyle name="Обычный 7 3 2 3 2" xfId="41031"/>
    <cellStyle name="Обычный 7 3 2 4" xfId="41032"/>
    <cellStyle name="Обычный 7 3 3" xfId="41033"/>
    <cellStyle name="Обычный 7 3 3 2" xfId="41034"/>
    <cellStyle name="Обычный 7 3 3 2 2" xfId="41035"/>
    <cellStyle name="Обычный 7 3 3 3" xfId="41036"/>
    <cellStyle name="Обычный 7 4" xfId="41037"/>
    <cellStyle name="Обычный 7 4 2" xfId="41038"/>
    <cellStyle name="Обычный 7 4 2 2" xfId="41039"/>
    <cellStyle name="Обычный 7 4 2 2 2" xfId="41040"/>
    <cellStyle name="Обычный 7 4 2 3" xfId="41041"/>
    <cellStyle name="Обычный 7 5" xfId="41042"/>
    <cellStyle name="Обычный 7 5 2" xfId="41043"/>
    <cellStyle name="Обычный 7 5 2 2" xfId="41044"/>
    <cellStyle name="Обычный 7 5 3" xfId="41045"/>
    <cellStyle name="Обычный 7 6" xfId="41046"/>
    <cellStyle name="Обычный 7 7" xfId="41047"/>
    <cellStyle name="Обычный 7 8" xfId="41048"/>
    <cellStyle name="Обычный 7 9" xfId="41049"/>
    <cellStyle name="Обычный 7_17 г резерв по ТМЦ" xfId="41050"/>
    <cellStyle name="Обычный 70" xfId="41051"/>
    <cellStyle name="Обычный 71" xfId="41052"/>
    <cellStyle name="Обычный 72" xfId="41053"/>
    <cellStyle name="Обычный 8" xfId="41054"/>
    <cellStyle name="Обычный 8 10" xfId="41055"/>
    <cellStyle name="Обычный 8 10 2" xfId="41056"/>
    <cellStyle name="Обычный 8 10 2 2" xfId="41057"/>
    <cellStyle name="Обычный 8 10 3" xfId="41058"/>
    <cellStyle name="Обычный 8 11" xfId="41059"/>
    <cellStyle name="Обычный 8 2" xfId="41060"/>
    <cellStyle name="Обычный 8 2 2" xfId="41061"/>
    <cellStyle name="Обычный 8 2 2 2" xfId="41062"/>
    <cellStyle name="Обычный 8 2 2 2 2" xfId="41063"/>
    <cellStyle name="Обычный 8 2 2 2 2 2" xfId="41064"/>
    <cellStyle name="Обычный 8 2 2 2 2 2 2" xfId="41065"/>
    <cellStyle name="Обычный 8 2 2 2 2 3" xfId="41066"/>
    <cellStyle name="Обычный 8 2 2 2 3" xfId="41067"/>
    <cellStyle name="Обычный 8 2 2 2 3 2" xfId="41068"/>
    <cellStyle name="Обычный 8 2 2 2 4" xfId="41069"/>
    <cellStyle name="Обычный 8 2 2 3" xfId="41070"/>
    <cellStyle name="Обычный 8 2 2 3 2" xfId="41071"/>
    <cellStyle name="Обычный 8 2 2 3 2 2" xfId="41072"/>
    <cellStyle name="Обычный 8 2 2 3 3" xfId="41073"/>
    <cellStyle name="Обычный 8 2 2 4" xfId="41074"/>
    <cellStyle name="Обычный 8 2 2 4 2" xfId="41075"/>
    <cellStyle name="Обычный 8 2 2 5" xfId="41076"/>
    <cellStyle name="Обычный 8 2 3" xfId="41077"/>
    <cellStyle name="Обычный 8 2 3 2" xfId="41078"/>
    <cellStyle name="Обычный 8 2 3 2 2" xfId="41079"/>
    <cellStyle name="Обычный 8 2 3 2 2 2" xfId="41080"/>
    <cellStyle name="Обычный 8 2 3 2 3" xfId="41081"/>
    <cellStyle name="Обычный 8 2 3 3" xfId="41082"/>
    <cellStyle name="Обычный 8 2 3 3 2" xfId="41083"/>
    <cellStyle name="Обычный 8 2 3 4" xfId="41084"/>
    <cellStyle name="Обычный 8 2 4" xfId="41085"/>
    <cellStyle name="Обычный 8 2 4 2" xfId="41086"/>
    <cellStyle name="Обычный 8 2 4 2 2" xfId="41087"/>
    <cellStyle name="Обычный 8 2 4 3" xfId="41088"/>
    <cellStyle name="Обычный 8 3" xfId="41089"/>
    <cellStyle name="Обычный 8 3 2" xfId="41090"/>
    <cellStyle name="Обычный 8 3 2 2" xfId="41091"/>
    <cellStyle name="Обычный 8 3 2 2 2" xfId="41092"/>
    <cellStyle name="Обычный 8 3 2 2 2 2" xfId="41093"/>
    <cellStyle name="Обычный 8 3 2 2 3" xfId="41094"/>
    <cellStyle name="Обычный 8 3 2 3" xfId="41095"/>
    <cellStyle name="Обычный 8 3 2 3 2" xfId="41096"/>
    <cellStyle name="Обычный 8 3 2 3 2 2" xfId="41097"/>
    <cellStyle name="Обычный 8 3 2 3 3" xfId="41098"/>
    <cellStyle name="Обычный 8 3 2 4" xfId="41099"/>
    <cellStyle name="Обычный 8 3 2 4 2" xfId="41100"/>
    <cellStyle name="Обычный 8 3 2 5" xfId="41101"/>
    <cellStyle name="Обычный 8 3 3" xfId="41102"/>
    <cellStyle name="Обычный 8 3 3 2" xfId="41103"/>
    <cellStyle name="Обычный 8 3 3 2 2" xfId="41104"/>
    <cellStyle name="Обычный 8 3 3 3" xfId="41105"/>
    <cellStyle name="Обычный 8 3 4" xfId="41106"/>
    <cellStyle name="Обычный 8 3 4 2" xfId="41107"/>
    <cellStyle name="Обычный 8 3 4 2 2" xfId="41108"/>
    <cellStyle name="Обычный 8 3 4 3" xfId="41109"/>
    <cellStyle name="Обычный 8 4" xfId="41110"/>
    <cellStyle name="Обычный 8 4 2" xfId="41111"/>
    <cellStyle name="Обычный 8 4 2 2" xfId="41112"/>
    <cellStyle name="Обычный 8 4 2 2 2" xfId="41113"/>
    <cellStyle name="Обычный 8 4 2 2 2 2" xfId="41114"/>
    <cellStyle name="Обычный 8 4 2 2 3" xfId="41115"/>
    <cellStyle name="Обычный 8 4 2 3" xfId="41116"/>
    <cellStyle name="Обычный 8 4 2 3 2" xfId="41117"/>
    <cellStyle name="Обычный 8 4 2 4" xfId="41118"/>
    <cellStyle name="Обычный 8 4 3" xfId="41119"/>
    <cellStyle name="Обычный 8 4 3 2" xfId="41120"/>
    <cellStyle name="Обычный 8 4 3 2 2" xfId="41121"/>
    <cellStyle name="Обычный 8 4 3 3" xfId="41122"/>
    <cellStyle name="Обычный 8 4 4" xfId="41123"/>
    <cellStyle name="Обычный 8 4 4 2" xfId="41124"/>
    <cellStyle name="Обычный 8 4 5" xfId="41125"/>
    <cellStyle name="Обычный 8 5" xfId="41126"/>
    <cellStyle name="Обычный 8 5 2" xfId="41127"/>
    <cellStyle name="Обычный 8 5 2 2" xfId="41128"/>
    <cellStyle name="Обычный 8 5 2 2 2" xfId="41129"/>
    <cellStyle name="Обычный 8 5 2 3" xfId="41130"/>
    <cellStyle name="Обычный 8 5 3" xfId="41131"/>
    <cellStyle name="Обычный 8 5 3 2" xfId="41132"/>
    <cellStyle name="Обычный 8 5 3 2 2" xfId="41133"/>
    <cellStyle name="Обычный 8 5 3 3" xfId="41134"/>
    <cellStyle name="Обычный 8 5 4" xfId="41135"/>
    <cellStyle name="Обычный 8 5 4 2" xfId="41136"/>
    <cellStyle name="Обычный 8 5 5" xfId="41137"/>
    <cellStyle name="Обычный 8 6" xfId="41138"/>
    <cellStyle name="Обычный 8 6 2" xfId="41139"/>
    <cellStyle name="Обычный 8 6 2 2" xfId="41140"/>
    <cellStyle name="Обычный 8 6 2 2 2" xfId="41141"/>
    <cellStyle name="Обычный 8 6 2 2 2 2" xfId="41142"/>
    <cellStyle name="Обычный 8 6 2 2 3" xfId="41143"/>
    <cellStyle name="Обычный 8 6 2 3" xfId="41144"/>
    <cellStyle name="Обычный 8 6 2 3 2" xfId="41145"/>
    <cellStyle name="Обычный 8 6 2 4" xfId="41146"/>
    <cellStyle name="Обычный 8 6 3" xfId="41147"/>
    <cellStyle name="Обычный 8 6 3 2" xfId="41148"/>
    <cellStyle name="Обычный 8 6 3 2 2" xfId="41149"/>
    <cellStyle name="Обычный 8 6 3 3" xfId="41150"/>
    <cellStyle name="Обычный 8 6 4" xfId="41151"/>
    <cellStyle name="Обычный 8 6 5" xfId="41152"/>
    <cellStyle name="Обычный 8 6 5 2" xfId="41153"/>
    <cellStyle name="Обычный 8 6 6" xfId="41154"/>
    <cellStyle name="Обычный 8 7" xfId="41155"/>
    <cellStyle name="Обычный 8 7 2" xfId="41156"/>
    <cellStyle name="Обычный 8 7 2 2" xfId="41157"/>
    <cellStyle name="Обычный 8 7 2 2 2" xfId="41158"/>
    <cellStyle name="Обычный 8 7 2 2 2 2" xfId="41159"/>
    <cellStyle name="Обычный 8 7 2 2 3" xfId="41160"/>
    <cellStyle name="Обычный 8 7 2 3" xfId="41161"/>
    <cellStyle name="Обычный 8 7 2 3 2" xfId="41162"/>
    <cellStyle name="Обычный 8 7 2 4" xfId="41163"/>
    <cellStyle name="Обычный 8 7 3" xfId="41164"/>
    <cellStyle name="Обычный 8 7 3 2" xfId="41165"/>
    <cellStyle name="Обычный 8 7 3 2 2" xfId="41166"/>
    <cellStyle name="Обычный 8 7 3 3" xfId="41167"/>
    <cellStyle name="Обычный 8 7 4" xfId="41168"/>
    <cellStyle name="Обычный 8 7 5" xfId="41169"/>
    <cellStyle name="Обычный 8 7 5 2" xfId="41170"/>
    <cellStyle name="Обычный 8 7 6" xfId="41171"/>
    <cellStyle name="Обычный 8 8" xfId="41172"/>
    <cellStyle name="Обычный 8 8 2" xfId="41173"/>
    <cellStyle name="Обычный 8 8 2 2" xfId="41174"/>
    <cellStyle name="Обычный 8 8 2 2 2" xfId="41175"/>
    <cellStyle name="Обычный 8 8 2 3" xfId="41176"/>
    <cellStyle name="Обычный 8 8 3" xfId="41177"/>
    <cellStyle name="Обычный 8 8 4" xfId="41178"/>
    <cellStyle name="Обычный 8 8 4 2" xfId="41179"/>
    <cellStyle name="Обычный 8 8 5" xfId="41180"/>
    <cellStyle name="Обычный 8 9" xfId="41181"/>
    <cellStyle name="Обычный 8 9 2" xfId="41182"/>
    <cellStyle name="Обычный 8 9 2 2" xfId="41183"/>
    <cellStyle name="Обычный 8 9 2 2 2" xfId="41184"/>
    <cellStyle name="Обычный 8 9 2 3" xfId="41185"/>
    <cellStyle name="Обычный 8 9 3" xfId="41186"/>
    <cellStyle name="Обычный 8 9 3 2" xfId="41187"/>
    <cellStyle name="Обычный 8 9 3 2 2" xfId="41188"/>
    <cellStyle name="Обычный 8 9 3 3" xfId="41189"/>
    <cellStyle name="Обычный 8 9 4" xfId="41190"/>
    <cellStyle name="Обычный 8 9 4 2" xfId="41191"/>
    <cellStyle name="Обычный 8 9 5" xfId="41192"/>
    <cellStyle name="Обычный 8_17 г резерв по ТМЦ" xfId="41193"/>
    <cellStyle name="Обычный 9" xfId="41194"/>
    <cellStyle name="Обычный 9 10" xfId="41195"/>
    <cellStyle name="Обычный 9 10 2" xfId="41196"/>
    <cellStyle name="Обычный 9 10 2 2" xfId="41197"/>
    <cellStyle name="Обычный 9 10 2 2 2" xfId="41198"/>
    <cellStyle name="Обычный 9 10 2 3" xfId="41199"/>
    <cellStyle name="Обычный 9 10 3" xfId="41200"/>
    <cellStyle name="Обычный 9 10 3 2" xfId="41201"/>
    <cellStyle name="Обычный 9 10 4" xfId="41202"/>
    <cellStyle name="Обычный 9 11" xfId="41203"/>
    <cellStyle name="Обычный 9 2" xfId="41204"/>
    <cellStyle name="Обычный 9 2 10" xfId="41205"/>
    <cellStyle name="Обычный 9 2 10 2" xfId="41206"/>
    <cellStyle name="Обычный 9 2 11" xfId="41207"/>
    <cellStyle name="Обычный 9 2 12" xfId="41208"/>
    <cellStyle name="Обычный 9 2 13" xfId="41209"/>
    <cellStyle name="Обычный 9 2 2" xfId="41210"/>
    <cellStyle name="Обычный 9 2 2 2" xfId="41211"/>
    <cellStyle name="Обычный 9 2 2 2 2" xfId="41212"/>
    <cellStyle name="Обычный 9 2 2 2 2 2" xfId="41213"/>
    <cellStyle name="Обычный 9 2 2 2 3" xfId="41214"/>
    <cellStyle name="Обычный 9 2 3" xfId="41215"/>
    <cellStyle name="Обычный 9 2 4" xfId="41216"/>
    <cellStyle name="Обычный 9 2 4 10" xfId="41217"/>
    <cellStyle name="Обычный 9 2 4 2" xfId="41218"/>
    <cellStyle name="Обычный 9 2 4 2 2" xfId="41219"/>
    <cellStyle name="Обычный 9 2 4 2 2 2" xfId="41220"/>
    <cellStyle name="Обычный 9 2 4 2 2 2 2" xfId="41221"/>
    <cellStyle name="Обычный 9 2 4 2 2 2 2 2" xfId="41222"/>
    <cellStyle name="Обычный 9 2 4 2 2 2 2 3" xfId="41223"/>
    <cellStyle name="Обычный 9 2 4 2 2 2 2 4" xfId="41224"/>
    <cellStyle name="Обычный 9 2 4 2 2 2 2_МАРТ" xfId="41225"/>
    <cellStyle name="Обычный 9 2 4 2 2 2 3" xfId="41226"/>
    <cellStyle name="Обычный 9 2 4 2 2 2 3 2" xfId="41227"/>
    <cellStyle name="Обычный 9 2 4 2 2 2 3 3" xfId="41228"/>
    <cellStyle name="Обычный 9 2 4 2 2 2 3 4" xfId="41229"/>
    <cellStyle name="Обычный 9 2 4 2 2 2 3_МАРТ" xfId="41230"/>
    <cellStyle name="Обычный 9 2 4 2 2 2 4" xfId="41231"/>
    <cellStyle name="Обычный 9 2 4 2 2 2 5" xfId="41232"/>
    <cellStyle name="Обычный 9 2 4 2 2 2 6" xfId="41233"/>
    <cellStyle name="Обычный 9 2 4 2 2 2_МАРТ" xfId="41234"/>
    <cellStyle name="Обычный 9 2 4 2 2 3" xfId="41235"/>
    <cellStyle name="Обычный 9 2 4 2 2 3 2" xfId="41236"/>
    <cellStyle name="Обычный 9 2 4 2 2 3 3" xfId="41237"/>
    <cellStyle name="Обычный 9 2 4 2 2 3 4" xfId="41238"/>
    <cellStyle name="Обычный 9 2 4 2 2 3_МАРТ" xfId="41239"/>
    <cellStyle name="Обычный 9 2 4 2 2 4" xfId="41240"/>
    <cellStyle name="Обычный 9 2 4 2 2 4 2" xfId="41241"/>
    <cellStyle name="Обычный 9 2 4 2 2 4 3" xfId="41242"/>
    <cellStyle name="Обычный 9 2 4 2 2 4 4" xfId="41243"/>
    <cellStyle name="Обычный 9 2 4 2 2 4_МАРТ" xfId="41244"/>
    <cellStyle name="Обычный 9 2 4 2 2 5" xfId="41245"/>
    <cellStyle name="Обычный 9 2 4 2 2 6" xfId="41246"/>
    <cellStyle name="Обычный 9 2 4 2 2 7" xfId="41247"/>
    <cellStyle name="Обычный 9 2 4 2 2_МАРТ" xfId="41248"/>
    <cellStyle name="Обычный 9 2 4 2 3" xfId="41249"/>
    <cellStyle name="Обычный 9 2 4 2 3 2" xfId="41250"/>
    <cellStyle name="Обычный 9 2 4 2 3 2 2" xfId="41251"/>
    <cellStyle name="Обычный 9 2 4 2 3 2 3" xfId="41252"/>
    <cellStyle name="Обычный 9 2 4 2 3 2 4" xfId="41253"/>
    <cellStyle name="Обычный 9 2 4 2 3 2_МАРТ" xfId="41254"/>
    <cellStyle name="Обычный 9 2 4 2 3 3" xfId="41255"/>
    <cellStyle name="Обычный 9 2 4 2 3 3 2" xfId="41256"/>
    <cellStyle name="Обычный 9 2 4 2 3 3 3" xfId="41257"/>
    <cellStyle name="Обычный 9 2 4 2 3 3 4" xfId="41258"/>
    <cellStyle name="Обычный 9 2 4 2 3 3_МАРТ" xfId="41259"/>
    <cellStyle name="Обычный 9 2 4 2 3 4" xfId="41260"/>
    <cellStyle name="Обычный 9 2 4 2 3 5" xfId="41261"/>
    <cellStyle name="Обычный 9 2 4 2 3 6" xfId="41262"/>
    <cellStyle name="Обычный 9 2 4 2 3_МАРТ" xfId="41263"/>
    <cellStyle name="Обычный 9 2 4 2 4" xfId="41264"/>
    <cellStyle name="Обычный 9 2 4 2 4 2" xfId="41265"/>
    <cellStyle name="Обычный 9 2 4 2 4 3" xfId="41266"/>
    <cellStyle name="Обычный 9 2 4 2 4 4" xfId="41267"/>
    <cellStyle name="Обычный 9 2 4 2 4_МАРТ" xfId="41268"/>
    <cellStyle name="Обычный 9 2 4 2 5" xfId="41269"/>
    <cellStyle name="Обычный 9 2 4 2 5 2" xfId="41270"/>
    <cellStyle name="Обычный 9 2 4 2 5 3" xfId="41271"/>
    <cellStyle name="Обычный 9 2 4 2 5 4" xfId="41272"/>
    <cellStyle name="Обычный 9 2 4 2 5_МАРТ" xfId="41273"/>
    <cellStyle name="Обычный 9 2 4 2 6" xfId="41274"/>
    <cellStyle name="Обычный 9 2 4 2 7" xfId="41275"/>
    <cellStyle name="Обычный 9 2 4 2 8" xfId="41276"/>
    <cellStyle name="Обычный 9 2 4 2_МАРТ" xfId="41277"/>
    <cellStyle name="Обычный 9 2 4 3" xfId="41278"/>
    <cellStyle name="Обычный 9 2 4 3 2" xfId="41279"/>
    <cellStyle name="Обычный 9 2 4 3 2 2" xfId="41280"/>
    <cellStyle name="Обычный 9 2 4 3 2 2 2" xfId="41281"/>
    <cellStyle name="Обычный 9 2 4 3 2 2 3" xfId="41282"/>
    <cellStyle name="Обычный 9 2 4 3 2 2 4" xfId="41283"/>
    <cellStyle name="Обычный 9 2 4 3 2 2_МАРТ" xfId="41284"/>
    <cellStyle name="Обычный 9 2 4 3 2 3" xfId="41285"/>
    <cellStyle name="Обычный 9 2 4 3 2 3 2" xfId="41286"/>
    <cellStyle name="Обычный 9 2 4 3 2 3 3" xfId="41287"/>
    <cellStyle name="Обычный 9 2 4 3 2 3 4" xfId="41288"/>
    <cellStyle name="Обычный 9 2 4 3 2 3_МАРТ" xfId="41289"/>
    <cellStyle name="Обычный 9 2 4 3 2 4" xfId="41290"/>
    <cellStyle name="Обычный 9 2 4 3 2 5" xfId="41291"/>
    <cellStyle name="Обычный 9 2 4 3 2 6" xfId="41292"/>
    <cellStyle name="Обычный 9 2 4 3 2_МАРТ" xfId="41293"/>
    <cellStyle name="Обычный 9 2 4 3 3" xfId="41294"/>
    <cellStyle name="Обычный 9 2 4 3 3 2" xfId="41295"/>
    <cellStyle name="Обычный 9 2 4 3 3 3" xfId="41296"/>
    <cellStyle name="Обычный 9 2 4 3 3 4" xfId="41297"/>
    <cellStyle name="Обычный 9 2 4 3 3_МАРТ" xfId="41298"/>
    <cellStyle name="Обычный 9 2 4 3 4" xfId="41299"/>
    <cellStyle name="Обычный 9 2 4 3 4 2" xfId="41300"/>
    <cellStyle name="Обычный 9 2 4 3 4 3" xfId="41301"/>
    <cellStyle name="Обычный 9 2 4 3 4 4" xfId="41302"/>
    <cellStyle name="Обычный 9 2 4 3 4_МАРТ" xfId="41303"/>
    <cellStyle name="Обычный 9 2 4 3 5" xfId="41304"/>
    <cellStyle name="Обычный 9 2 4 3 6" xfId="41305"/>
    <cellStyle name="Обычный 9 2 4 3 7" xfId="41306"/>
    <cellStyle name="Обычный 9 2 4 3_МАРТ" xfId="41307"/>
    <cellStyle name="Обычный 9 2 4 4" xfId="41308"/>
    <cellStyle name="Обычный 9 2 4 4 2" xfId="41309"/>
    <cellStyle name="Обычный 9 2 4 4 2 2" xfId="41310"/>
    <cellStyle name="Обычный 9 2 4 4 2 3" xfId="41311"/>
    <cellStyle name="Обычный 9 2 4 4 2 4" xfId="41312"/>
    <cellStyle name="Обычный 9 2 4 4 2_МАРТ" xfId="41313"/>
    <cellStyle name="Обычный 9 2 4 4 3" xfId="41314"/>
    <cellStyle name="Обычный 9 2 4 4 3 2" xfId="41315"/>
    <cellStyle name="Обычный 9 2 4 4 3 3" xfId="41316"/>
    <cellStyle name="Обычный 9 2 4 4 3 4" xfId="41317"/>
    <cellStyle name="Обычный 9 2 4 4 3_МАРТ" xfId="41318"/>
    <cellStyle name="Обычный 9 2 4 4 4" xfId="41319"/>
    <cellStyle name="Обычный 9 2 4 4 5" xfId="41320"/>
    <cellStyle name="Обычный 9 2 4 4 6" xfId="41321"/>
    <cellStyle name="Обычный 9 2 4 4_МАРТ" xfId="41322"/>
    <cellStyle name="Обычный 9 2 4 5" xfId="41323"/>
    <cellStyle name="Обычный 9 2 4 5 2" xfId="41324"/>
    <cellStyle name="Обычный 9 2 4 5 3" xfId="41325"/>
    <cellStyle name="Обычный 9 2 4 5 4" xfId="41326"/>
    <cellStyle name="Обычный 9 2 4 5_МАРТ" xfId="41327"/>
    <cellStyle name="Обычный 9 2 4 6" xfId="41328"/>
    <cellStyle name="Обычный 9 2 4 6 2" xfId="41329"/>
    <cellStyle name="Обычный 9 2 4 6 3" xfId="41330"/>
    <cellStyle name="Обычный 9 2 4 6 4" xfId="41331"/>
    <cellStyle name="Обычный 9 2 4 6_МАРТ" xfId="41332"/>
    <cellStyle name="Обычный 9 2 4 7" xfId="41333"/>
    <cellStyle name="Обычный 9 2 4 7 2" xfId="41334"/>
    <cellStyle name="Обычный 9 2 4 8" xfId="41335"/>
    <cellStyle name="Обычный 9 2 4 9" xfId="41336"/>
    <cellStyle name="Обычный 9 2 4_МАРТ" xfId="41337"/>
    <cellStyle name="Обычный 9 2 5" xfId="41338"/>
    <cellStyle name="Обычный 9 2 5 2" xfId="41339"/>
    <cellStyle name="Обычный 9 2 5 2 2" xfId="41340"/>
    <cellStyle name="Обычный 9 2 5 2 2 2" xfId="41341"/>
    <cellStyle name="Обычный 9 2 5 2 2 2 2" xfId="41342"/>
    <cellStyle name="Обычный 9 2 5 2 2 2 3" xfId="41343"/>
    <cellStyle name="Обычный 9 2 5 2 2 2 4" xfId="41344"/>
    <cellStyle name="Обычный 9 2 5 2 2 2_МАРТ" xfId="41345"/>
    <cellStyle name="Обычный 9 2 5 2 2 3" xfId="41346"/>
    <cellStyle name="Обычный 9 2 5 2 2 3 2" xfId="41347"/>
    <cellStyle name="Обычный 9 2 5 2 2 3 3" xfId="41348"/>
    <cellStyle name="Обычный 9 2 5 2 2 3 4" xfId="41349"/>
    <cellStyle name="Обычный 9 2 5 2 2 3_МАРТ" xfId="41350"/>
    <cellStyle name="Обычный 9 2 5 2 2 4" xfId="41351"/>
    <cellStyle name="Обычный 9 2 5 2 2 5" xfId="41352"/>
    <cellStyle name="Обычный 9 2 5 2 2 6" xfId="41353"/>
    <cellStyle name="Обычный 9 2 5 2 2_МАРТ" xfId="41354"/>
    <cellStyle name="Обычный 9 2 5 2 3" xfId="41355"/>
    <cellStyle name="Обычный 9 2 5 2 3 2" xfId="41356"/>
    <cellStyle name="Обычный 9 2 5 2 3 3" xfId="41357"/>
    <cellStyle name="Обычный 9 2 5 2 3 4" xfId="41358"/>
    <cellStyle name="Обычный 9 2 5 2 3_МАРТ" xfId="41359"/>
    <cellStyle name="Обычный 9 2 5 2 4" xfId="41360"/>
    <cellStyle name="Обычный 9 2 5 2 4 2" xfId="41361"/>
    <cellStyle name="Обычный 9 2 5 2 4 3" xfId="41362"/>
    <cellStyle name="Обычный 9 2 5 2 4 4" xfId="41363"/>
    <cellStyle name="Обычный 9 2 5 2 4_МАРТ" xfId="41364"/>
    <cellStyle name="Обычный 9 2 5 2 5" xfId="41365"/>
    <cellStyle name="Обычный 9 2 5 2 6" xfId="41366"/>
    <cellStyle name="Обычный 9 2 5 2 7" xfId="41367"/>
    <cellStyle name="Обычный 9 2 5 2_МАРТ" xfId="41368"/>
    <cellStyle name="Обычный 9 2 5 3" xfId="41369"/>
    <cellStyle name="Обычный 9 2 5 3 2" xfId="41370"/>
    <cellStyle name="Обычный 9 2 5 3 2 2" xfId="41371"/>
    <cellStyle name="Обычный 9 2 5 3 2 3" xfId="41372"/>
    <cellStyle name="Обычный 9 2 5 3 2 4" xfId="41373"/>
    <cellStyle name="Обычный 9 2 5 3 2_МАРТ" xfId="41374"/>
    <cellStyle name="Обычный 9 2 5 3 3" xfId="41375"/>
    <cellStyle name="Обычный 9 2 5 3 3 2" xfId="41376"/>
    <cellStyle name="Обычный 9 2 5 3 3 3" xfId="41377"/>
    <cellStyle name="Обычный 9 2 5 3 3 4" xfId="41378"/>
    <cellStyle name="Обычный 9 2 5 3 3_МАРТ" xfId="41379"/>
    <cellStyle name="Обычный 9 2 5 3 4" xfId="41380"/>
    <cellStyle name="Обычный 9 2 5 3 5" xfId="41381"/>
    <cellStyle name="Обычный 9 2 5 3 6" xfId="41382"/>
    <cellStyle name="Обычный 9 2 5 3_МАРТ" xfId="41383"/>
    <cellStyle name="Обычный 9 2 5 4" xfId="41384"/>
    <cellStyle name="Обычный 9 2 5 4 2" xfId="41385"/>
    <cellStyle name="Обычный 9 2 5 4 3" xfId="41386"/>
    <cellStyle name="Обычный 9 2 5 4 4" xfId="41387"/>
    <cellStyle name="Обычный 9 2 5 4_МАРТ" xfId="41388"/>
    <cellStyle name="Обычный 9 2 5 5" xfId="41389"/>
    <cellStyle name="Обычный 9 2 5 5 2" xfId="41390"/>
    <cellStyle name="Обычный 9 2 5 5 3" xfId="41391"/>
    <cellStyle name="Обычный 9 2 5 5 4" xfId="41392"/>
    <cellStyle name="Обычный 9 2 5 5_МАРТ" xfId="41393"/>
    <cellStyle name="Обычный 9 2 5 6" xfId="41394"/>
    <cellStyle name="Обычный 9 2 5 7" xfId="41395"/>
    <cellStyle name="Обычный 9 2 5 8" xfId="41396"/>
    <cellStyle name="Обычный 9 2 5_МАРТ" xfId="41397"/>
    <cellStyle name="Обычный 9 2 6" xfId="41398"/>
    <cellStyle name="Обычный 9 2 6 2" xfId="41399"/>
    <cellStyle name="Обычный 9 2 6 2 2" xfId="41400"/>
    <cellStyle name="Обычный 9 2 6 2 2 2" xfId="41401"/>
    <cellStyle name="Обычный 9 2 6 2 2 3" xfId="41402"/>
    <cellStyle name="Обычный 9 2 6 2 2 4" xfId="41403"/>
    <cellStyle name="Обычный 9 2 6 2 2_МАРТ" xfId="41404"/>
    <cellStyle name="Обычный 9 2 6 2 3" xfId="41405"/>
    <cellStyle name="Обычный 9 2 6 2 3 2" xfId="41406"/>
    <cellStyle name="Обычный 9 2 6 2 3 3" xfId="41407"/>
    <cellStyle name="Обычный 9 2 6 2 3 4" xfId="41408"/>
    <cellStyle name="Обычный 9 2 6 2 3_МАРТ" xfId="41409"/>
    <cellStyle name="Обычный 9 2 6 2 4" xfId="41410"/>
    <cellStyle name="Обычный 9 2 6 2 5" xfId="41411"/>
    <cellStyle name="Обычный 9 2 6 2 6" xfId="41412"/>
    <cellStyle name="Обычный 9 2 6 2_МАРТ" xfId="41413"/>
    <cellStyle name="Обычный 9 2 6 3" xfId="41414"/>
    <cellStyle name="Обычный 9 2 6 3 2" xfId="41415"/>
    <cellStyle name="Обычный 9 2 6 3 3" xfId="41416"/>
    <cellStyle name="Обычный 9 2 6 3 4" xfId="41417"/>
    <cellStyle name="Обычный 9 2 6 3_МАРТ" xfId="41418"/>
    <cellStyle name="Обычный 9 2 6 4" xfId="41419"/>
    <cellStyle name="Обычный 9 2 6 4 2" xfId="41420"/>
    <cellStyle name="Обычный 9 2 6 4 3" xfId="41421"/>
    <cellStyle name="Обычный 9 2 6 4 4" xfId="41422"/>
    <cellStyle name="Обычный 9 2 6 4_МАРТ" xfId="41423"/>
    <cellStyle name="Обычный 9 2 6 5" xfId="41424"/>
    <cellStyle name="Обычный 9 2 6 6" xfId="41425"/>
    <cellStyle name="Обычный 9 2 6 7" xfId="41426"/>
    <cellStyle name="Обычный 9 2 6_МАРТ" xfId="41427"/>
    <cellStyle name="Обычный 9 2 7" xfId="41428"/>
    <cellStyle name="Обычный 9 2 7 2" xfId="41429"/>
    <cellStyle name="Обычный 9 2 7 2 2" xfId="41430"/>
    <cellStyle name="Обычный 9 2 7 2 3" xfId="41431"/>
    <cellStyle name="Обычный 9 2 7 2 4" xfId="41432"/>
    <cellStyle name="Обычный 9 2 7 2_МАРТ" xfId="41433"/>
    <cellStyle name="Обычный 9 2 7 3" xfId="41434"/>
    <cellStyle name="Обычный 9 2 7 3 2" xfId="41435"/>
    <cellStyle name="Обычный 9 2 7 3 3" xfId="41436"/>
    <cellStyle name="Обычный 9 2 7 3 4" xfId="41437"/>
    <cellStyle name="Обычный 9 2 7 3_МАРТ" xfId="41438"/>
    <cellStyle name="Обычный 9 2 7 4" xfId="41439"/>
    <cellStyle name="Обычный 9 2 7 5" xfId="41440"/>
    <cellStyle name="Обычный 9 2 7 6" xfId="41441"/>
    <cellStyle name="Обычный 9 2 7_МАРТ" xfId="41442"/>
    <cellStyle name="Обычный 9 2 8" xfId="41443"/>
    <cellStyle name="Обычный 9 2 8 2" xfId="41444"/>
    <cellStyle name="Обычный 9 2 8 3" xfId="41445"/>
    <cellStyle name="Обычный 9 2 8 4" xfId="41446"/>
    <cellStyle name="Обычный 9 2 8_МАРТ" xfId="41447"/>
    <cellStyle name="Обычный 9 2 9" xfId="41448"/>
    <cellStyle name="Обычный 9 2 9 2" xfId="41449"/>
    <cellStyle name="Обычный 9 2 9 3" xfId="41450"/>
    <cellStyle name="Обычный 9 2 9 4" xfId="41451"/>
    <cellStyle name="Обычный 9 2 9_МАРТ" xfId="41452"/>
    <cellStyle name="Обычный 9 2_Книга5" xfId="41453"/>
    <cellStyle name="Обычный 9 3" xfId="41454"/>
    <cellStyle name="Обычный 9 3 10" xfId="41455"/>
    <cellStyle name="Обычный 9 3 10 2" xfId="41456"/>
    <cellStyle name="Обычный 9 3 11" xfId="41457"/>
    <cellStyle name="Обычный 9 3 12" xfId="41458"/>
    <cellStyle name="Обычный 9 3 13" xfId="41459"/>
    <cellStyle name="Обычный 9 3 2" xfId="41460"/>
    <cellStyle name="Обычный 9 3 2 2" xfId="41461"/>
    <cellStyle name="Обычный 9 3 2 2 2" xfId="41462"/>
    <cellStyle name="Обычный 9 3 2 2 2 2" xfId="41463"/>
    <cellStyle name="Обычный 9 3 2 2 2 2 2" xfId="41464"/>
    <cellStyle name="Обычный 9 3 2 2 2 3" xfId="41465"/>
    <cellStyle name="Обычный 9 3 2 2 3" xfId="41466"/>
    <cellStyle name="Обычный 9 3 2 2 3 2" xfId="41467"/>
    <cellStyle name="Обычный 9 3 2 2 4" xfId="41468"/>
    <cellStyle name="Обычный 9 3 2 3" xfId="41469"/>
    <cellStyle name="Обычный 9 3 2 3 2" xfId="41470"/>
    <cellStyle name="Обычный 9 3 2 3 2 2" xfId="41471"/>
    <cellStyle name="Обычный 9 3 2 3 3" xfId="41472"/>
    <cellStyle name="Обычный 9 3 3" xfId="41473"/>
    <cellStyle name="Обычный 9 3 4" xfId="41474"/>
    <cellStyle name="Обычный 9 3 4 10" xfId="41475"/>
    <cellStyle name="Обычный 9 3 4 2" xfId="41476"/>
    <cellStyle name="Обычный 9 3 4 2 2" xfId="41477"/>
    <cellStyle name="Обычный 9 3 4 2 2 2" xfId="41478"/>
    <cellStyle name="Обычный 9 3 4 2 2 2 2" xfId="41479"/>
    <cellStyle name="Обычный 9 3 4 2 2 2 2 2" xfId="41480"/>
    <cellStyle name="Обычный 9 3 4 2 2 2 2 3" xfId="41481"/>
    <cellStyle name="Обычный 9 3 4 2 2 2 2 4" xfId="41482"/>
    <cellStyle name="Обычный 9 3 4 2 2 2 2_МАРТ" xfId="41483"/>
    <cellStyle name="Обычный 9 3 4 2 2 2 3" xfId="41484"/>
    <cellStyle name="Обычный 9 3 4 2 2 2 3 2" xfId="41485"/>
    <cellStyle name="Обычный 9 3 4 2 2 2 3 3" xfId="41486"/>
    <cellStyle name="Обычный 9 3 4 2 2 2 3 4" xfId="41487"/>
    <cellStyle name="Обычный 9 3 4 2 2 2 3_МАРТ" xfId="41488"/>
    <cellStyle name="Обычный 9 3 4 2 2 2 4" xfId="41489"/>
    <cellStyle name="Обычный 9 3 4 2 2 2 5" xfId="41490"/>
    <cellStyle name="Обычный 9 3 4 2 2 2 6" xfId="41491"/>
    <cellStyle name="Обычный 9 3 4 2 2 2_МАРТ" xfId="41492"/>
    <cellStyle name="Обычный 9 3 4 2 2 3" xfId="41493"/>
    <cellStyle name="Обычный 9 3 4 2 2 3 2" xfId="41494"/>
    <cellStyle name="Обычный 9 3 4 2 2 3 3" xfId="41495"/>
    <cellStyle name="Обычный 9 3 4 2 2 3 4" xfId="41496"/>
    <cellStyle name="Обычный 9 3 4 2 2 3_МАРТ" xfId="41497"/>
    <cellStyle name="Обычный 9 3 4 2 2 4" xfId="41498"/>
    <cellStyle name="Обычный 9 3 4 2 2 4 2" xfId="41499"/>
    <cellStyle name="Обычный 9 3 4 2 2 4 3" xfId="41500"/>
    <cellStyle name="Обычный 9 3 4 2 2 4 4" xfId="41501"/>
    <cellStyle name="Обычный 9 3 4 2 2 4_МАРТ" xfId="41502"/>
    <cellStyle name="Обычный 9 3 4 2 2 5" xfId="41503"/>
    <cellStyle name="Обычный 9 3 4 2 2 6" xfId="41504"/>
    <cellStyle name="Обычный 9 3 4 2 2 7" xfId="41505"/>
    <cellStyle name="Обычный 9 3 4 2 2_МАРТ" xfId="41506"/>
    <cellStyle name="Обычный 9 3 4 2 3" xfId="41507"/>
    <cellStyle name="Обычный 9 3 4 2 3 2" xfId="41508"/>
    <cellStyle name="Обычный 9 3 4 2 3 2 2" xfId="41509"/>
    <cellStyle name="Обычный 9 3 4 2 3 2 3" xfId="41510"/>
    <cellStyle name="Обычный 9 3 4 2 3 2 4" xfId="41511"/>
    <cellStyle name="Обычный 9 3 4 2 3 2_МАРТ" xfId="41512"/>
    <cellStyle name="Обычный 9 3 4 2 3 3" xfId="41513"/>
    <cellStyle name="Обычный 9 3 4 2 3 3 2" xfId="41514"/>
    <cellStyle name="Обычный 9 3 4 2 3 3 3" xfId="41515"/>
    <cellStyle name="Обычный 9 3 4 2 3 3 4" xfId="41516"/>
    <cellStyle name="Обычный 9 3 4 2 3 3_МАРТ" xfId="41517"/>
    <cellStyle name="Обычный 9 3 4 2 3 4" xfId="41518"/>
    <cellStyle name="Обычный 9 3 4 2 3 5" xfId="41519"/>
    <cellStyle name="Обычный 9 3 4 2 3 6" xfId="41520"/>
    <cellStyle name="Обычный 9 3 4 2 3_МАРТ" xfId="41521"/>
    <cellStyle name="Обычный 9 3 4 2 4" xfId="41522"/>
    <cellStyle name="Обычный 9 3 4 2 4 2" xfId="41523"/>
    <cellStyle name="Обычный 9 3 4 2 4 3" xfId="41524"/>
    <cellStyle name="Обычный 9 3 4 2 4 4" xfId="41525"/>
    <cellStyle name="Обычный 9 3 4 2 4_МАРТ" xfId="41526"/>
    <cellStyle name="Обычный 9 3 4 2 5" xfId="41527"/>
    <cellStyle name="Обычный 9 3 4 2 5 2" xfId="41528"/>
    <cellStyle name="Обычный 9 3 4 2 5 3" xfId="41529"/>
    <cellStyle name="Обычный 9 3 4 2 5 4" xfId="41530"/>
    <cellStyle name="Обычный 9 3 4 2 5_МАРТ" xfId="41531"/>
    <cellStyle name="Обычный 9 3 4 2 6" xfId="41532"/>
    <cellStyle name="Обычный 9 3 4 2 7" xfId="41533"/>
    <cellStyle name="Обычный 9 3 4 2 8" xfId="41534"/>
    <cellStyle name="Обычный 9 3 4 2_МАРТ" xfId="41535"/>
    <cellStyle name="Обычный 9 3 4 3" xfId="41536"/>
    <cellStyle name="Обычный 9 3 4 3 2" xfId="41537"/>
    <cellStyle name="Обычный 9 3 4 3 2 2" xfId="41538"/>
    <cellStyle name="Обычный 9 3 4 3 2 2 2" xfId="41539"/>
    <cellStyle name="Обычный 9 3 4 3 2 2 3" xfId="41540"/>
    <cellStyle name="Обычный 9 3 4 3 2 2 4" xfId="41541"/>
    <cellStyle name="Обычный 9 3 4 3 2 2_МАРТ" xfId="41542"/>
    <cellStyle name="Обычный 9 3 4 3 2 3" xfId="41543"/>
    <cellStyle name="Обычный 9 3 4 3 2 3 2" xfId="41544"/>
    <cellStyle name="Обычный 9 3 4 3 2 3 3" xfId="41545"/>
    <cellStyle name="Обычный 9 3 4 3 2 3 4" xfId="41546"/>
    <cellStyle name="Обычный 9 3 4 3 2 3_МАРТ" xfId="41547"/>
    <cellStyle name="Обычный 9 3 4 3 2 4" xfId="41548"/>
    <cellStyle name="Обычный 9 3 4 3 2 5" xfId="41549"/>
    <cellStyle name="Обычный 9 3 4 3 2 6" xfId="41550"/>
    <cellStyle name="Обычный 9 3 4 3 2_МАРТ" xfId="41551"/>
    <cellStyle name="Обычный 9 3 4 3 3" xfId="41552"/>
    <cellStyle name="Обычный 9 3 4 3 3 2" xfId="41553"/>
    <cellStyle name="Обычный 9 3 4 3 3 3" xfId="41554"/>
    <cellStyle name="Обычный 9 3 4 3 3 4" xfId="41555"/>
    <cellStyle name="Обычный 9 3 4 3 3_МАРТ" xfId="41556"/>
    <cellStyle name="Обычный 9 3 4 3 4" xfId="41557"/>
    <cellStyle name="Обычный 9 3 4 3 4 2" xfId="41558"/>
    <cellStyle name="Обычный 9 3 4 3 4 3" xfId="41559"/>
    <cellStyle name="Обычный 9 3 4 3 4 4" xfId="41560"/>
    <cellStyle name="Обычный 9 3 4 3 4_МАРТ" xfId="41561"/>
    <cellStyle name="Обычный 9 3 4 3 5" xfId="41562"/>
    <cellStyle name="Обычный 9 3 4 3 6" xfId="41563"/>
    <cellStyle name="Обычный 9 3 4 3 7" xfId="41564"/>
    <cellStyle name="Обычный 9 3 4 3_МАРТ" xfId="41565"/>
    <cellStyle name="Обычный 9 3 4 4" xfId="41566"/>
    <cellStyle name="Обычный 9 3 4 4 2" xfId="41567"/>
    <cellStyle name="Обычный 9 3 4 4 2 2" xfId="41568"/>
    <cellStyle name="Обычный 9 3 4 4 2 3" xfId="41569"/>
    <cellStyle name="Обычный 9 3 4 4 2 4" xfId="41570"/>
    <cellStyle name="Обычный 9 3 4 4 2_МАРТ" xfId="41571"/>
    <cellStyle name="Обычный 9 3 4 4 3" xfId="41572"/>
    <cellStyle name="Обычный 9 3 4 4 3 2" xfId="41573"/>
    <cellStyle name="Обычный 9 3 4 4 3 3" xfId="41574"/>
    <cellStyle name="Обычный 9 3 4 4 3 4" xfId="41575"/>
    <cellStyle name="Обычный 9 3 4 4 3_МАРТ" xfId="41576"/>
    <cellStyle name="Обычный 9 3 4 4 4" xfId="41577"/>
    <cellStyle name="Обычный 9 3 4 4 5" xfId="41578"/>
    <cellStyle name="Обычный 9 3 4 4 6" xfId="41579"/>
    <cellStyle name="Обычный 9 3 4 4_МАРТ" xfId="41580"/>
    <cellStyle name="Обычный 9 3 4 5" xfId="41581"/>
    <cellStyle name="Обычный 9 3 4 5 2" xfId="41582"/>
    <cellStyle name="Обычный 9 3 4 5 3" xfId="41583"/>
    <cellStyle name="Обычный 9 3 4 5 4" xfId="41584"/>
    <cellStyle name="Обычный 9 3 4 5_МАРТ" xfId="41585"/>
    <cellStyle name="Обычный 9 3 4 6" xfId="41586"/>
    <cellStyle name="Обычный 9 3 4 6 2" xfId="41587"/>
    <cellStyle name="Обычный 9 3 4 6 3" xfId="41588"/>
    <cellStyle name="Обычный 9 3 4 6 4" xfId="41589"/>
    <cellStyle name="Обычный 9 3 4 6_МАРТ" xfId="41590"/>
    <cellStyle name="Обычный 9 3 4 7" xfId="41591"/>
    <cellStyle name="Обычный 9 3 4 7 2" xfId="41592"/>
    <cellStyle name="Обычный 9 3 4 8" xfId="41593"/>
    <cellStyle name="Обычный 9 3 4 9" xfId="41594"/>
    <cellStyle name="Обычный 9 3 4_МАРТ" xfId="41595"/>
    <cellStyle name="Обычный 9 3 5" xfId="41596"/>
    <cellStyle name="Обычный 9 3 5 2" xfId="41597"/>
    <cellStyle name="Обычный 9 3 5 2 2" xfId="41598"/>
    <cellStyle name="Обычный 9 3 5 2 2 2" xfId="41599"/>
    <cellStyle name="Обычный 9 3 5 2 2 2 2" xfId="41600"/>
    <cellStyle name="Обычный 9 3 5 2 2 2 3" xfId="41601"/>
    <cellStyle name="Обычный 9 3 5 2 2 2 4" xfId="41602"/>
    <cellStyle name="Обычный 9 3 5 2 2 2_МАРТ" xfId="41603"/>
    <cellStyle name="Обычный 9 3 5 2 2 3" xfId="41604"/>
    <cellStyle name="Обычный 9 3 5 2 2 3 2" xfId="41605"/>
    <cellStyle name="Обычный 9 3 5 2 2 3 3" xfId="41606"/>
    <cellStyle name="Обычный 9 3 5 2 2 3 4" xfId="41607"/>
    <cellStyle name="Обычный 9 3 5 2 2 3_МАРТ" xfId="41608"/>
    <cellStyle name="Обычный 9 3 5 2 2 4" xfId="41609"/>
    <cellStyle name="Обычный 9 3 5 2 2 5" xfId="41610"/>
    <cellStyle name="Обычный 9 3 5 2 2 6" xfId="41611"/>
    <cellStyle name="Обычный 9 3 5 2 2_МАРТ" xfId="41612"/>
    <cellStyle name="Обычный 9 3 5 2 3" xfId="41613"/>
    <cellStyle name="Обычный 9 3 5 2 3 2" xfId="41614"/>
    <cellStyle name="Обычный 9 3 5 2 3 3" xfId="41615"/>
    <cellStyle name="Обычный 9 3 5 2 3 4" xfId="41616"/>
    <cellStyle name="Обычный 9 3 5 2 3_МАРТ" xfId="41617"/>
    <cellStyle name="Обычный 9 3 5 2 4" xfId="41618"/>
    <cellStyle name="Обычный 9 3 5 2 4 2" xfId="41619"/>
    <cellStyle name="Обычный 9 3 5 2 4 3" xfId="41620"/>
    <cellStyle name="Обычный 9 3 5 2 4 4" xfId="41621"/>
    <cellStyle name="Обычный 9 3 5 2 4_МАРТ" xfId="41622"/>
    <cellStyle name="Обычный 9 3 5 2 5" xfId="41623"/>
    <cellStyle name="Обычный 9 3 5 2 6" xfId="41624"/>
    <cellStyle name="Обычный 9 3 5 2 7" xfId="41625"/>
    <cellStyle name="Обычный 9 3 5 2_МАРТ" xfId="41626"/>
    <cellStyle name="Обычный 9 3 5 3" xfId="41627"/>
    <cellStyle name="Обычный 9 3 5 3 2" xfId="41628"/>
    <cellStyle name="Обычный 9 3 5 3 2 2" xfId="41629"/>
    <cellStyle name="Обычный 9 3 5 3 2 3" xfId="41630"/>
    <cellStyle name="Обычный 9 3 5 3 2 4" xfId="41631"/>
    <cellStyle name="Обычный 9 3 5 3 2_МАРТ" xfId="41632"/>
    <cellStyle name="Обычный 9 3 5 3 3" xfId="41633"/>
    <cellStyle name="Обычный 9 3 5 3 3 2" xfId="41634"/>
    <cellStyle name="Обычный 9 3 5 3 3 3" xfId="41635"/>
    <cellStyle name="Обычный 9 3 5 3 3 4" xfId="41636"/>
    <cellStyle name="Обычный 9 3 5 3 3_МАРТ" xfId="41637"/>
    <cellStyle name="Обычный 9 3 5 3 4" xfId="41638"/>
    <cellStyle name="Обычный 9 3 5 3 5" xfId="41639"/>
    <cellStyle name="Обычный 9 3 5 3 6" xfId="41640"/>
    <cellStyle name="Обычный 9 3 5 3_МАРТ" xfId="41641"/>
    <cellStyle name="Обычный 9 3 5 4" xfId="41642"/>
    <cellStyle name="Обычный 9 3 5 4 2" xfId="41643"/>
    <cellStyle name="Обычный 9 3 5 4 3" xfId="41644"/>
    <cellStyle name="Обычный 9 3 5 4 4" xfId="41645"/>
    <cellStyle name="Обычный 9 3 5 4_МАРТ" xfId="41646"/>
    <cellStyle name="Обычный 9 3 5 5" xfId="41647"/>
    <cellStyle name="Обычный 9 3 5 5 2" xfId="41648"/>
    <cellStyle name="Обычный 9 3 5 5 3" xfId="41649"/>
    <cellStyle name="Обычный 9 3 5 5 4" xfId="41650"/>
    <cellStyle name="Обычный 9 3 5 5_МАРТ" xfId="41651"/>
    <cellStyle name="Обычный 9 3 5 6" xfId="41652"/>
    <cellStyle name="Обычный 9 3 5 7" xfId="41653"/>
    <cellStyle name="Обычный 9 3 5 8" xfId="41654"/>
    <cellStyle name="Обычный 9 3 5_МАРТ" xfId="41655"/>
    <cellStyle name="Обычный 9 3 6" xfId="41656"/>
    <cellStyle name="Обычный 9 3 6 2" xfId="41657"/>
    <cellStyle name="Обычный 9 3 6 2 2" xfId="41658"/>
    <cellStyle name="Обычный 9 3 6 2 2 2" xfId="41659"/>
    <cellStyle name="Обычный 9 3 6 2 2 3" xfId="41660"/>
    <cellStyle name="Обычный 9 3 6 2 2 4" xfId="41661"/>
    <cellStyle name="Обычный 9 3 6 2 2_МАРТ" xfId="41662"/>
    <cellStyle name="Обычный 9 3 6 2 3" xfId="41663"/>
    <cellStyle name="Обычный 9 3 6 2 3 2" xfId="41664"/>
    <cellStyle name="Обычный 9 3 6 2 3 3" xfId="41665"/>
    <cellStyle name="Обычный 9 3 6 2 3 4" xfId="41666"/>
    <cellStyle name="Обычный 9 3 6 2 3_МАРТ" xfId="41667"/>
    <cellStyle name="Обычный 9 3 6 2 4" xfId="41668"/>
    <cellStyle name="Обычный 9 3 6 2 5" xfId="41669"/>
    <cellStyle name="Обычный 9 3 6 2 6" xfId="41670"/>
    <cellStyle name="Обычный 9 3 6 2_МАРТ" xfId="41671"/>
    <cellStyle name="Обычный 9 3 6 3" xfId="41672"/>
    <cellStyle name="Обычный 9 3 6 3 2" xfId="41673"/>
    <cellStyle name="Обычный 9 3 6 3 3" xfId="41674"/>
    <cellStyle name="Обычный 9 3 6 3 4" xfId="41675"/>
    <cellStyle name="Обычный 9 3 6 3_МАРТ" xfId="41676"/>
    <cellStyle name="Обычный 9 3 6 4" xfId="41677"/>
    <cellStyle name="Обычный 9 3 6 4 2" xfId="41678"/>
    <cellStyle name="Обычный 9 3 6 4 3" xfId="41679"/>
    <cellStyle name="Обычный 9 3 6 4 4" xfId="41680"/>
    <cellStyle name="Обычный 9 3 6 4_МАРТ" xfId="41681"/>
    <cellStyle name="Обычный 9 3 6 5" xfId="41682"/>
    <cellStyle name="Обычный 9 3 6 6" xfId="41683"/>
    <cellStyle name="Обычный 9 3 6 7" xfId="41684"/>
    <cellStyle name="Обычный 9 3 6_МАРТ" xfId="41685"/>
    <cellStyle name="Обычный 9 3 7" xfId="41686"/>
    <cellStyle name="Обычный 9 3 7 2" xfId="41687"/>
    <cellStyle name="Обычный 9 3 7 2 2" xfId="41688"/>
    <cellStyle name="Обычный 9 3 7 2 3" xfId="41689"/>
    <cellStyle name="Обычный 9 3 7 2 4" xfId="41690"/>
    <cellStyle name="Обычный 9 3 7 2_МАРТ" xfId="41691"/>
    <cellStyle name="Обычный 9 3 7 3" xfId="41692"/>
    <cellStyle name="Обычный 9 3 7 3 2" xfId="41693"/>
    <cellStyle name="Обычный 9 3 7 3 3" xfId="41694"/>
    <cellStyle name="Обычный 9 3 7 3 4" xfId="41695"/>
    <cellStyle name="Обычный 9 3 7 3_МАРТ" xfId="41696"/>
    <cellStyle name="Обычный 9 3 7 4" xfId="41697"/>
    <cellStyle name="Обычный 9 3 7 5" xfId="41698"/>
    <cellStyle name="Обычный 9 3 7 6" xfId="41699"/>
    <cellStyle name="Обычный 9 3 7_МАРТ" xfId="41700"/>
    <cellStyle name="Обычный 9 3 8" xfId="41701"/>
    <cellStyle name="Обычный 9 3 8 2" xfId="41702"/>
    <cellStyle name="Обычный 9 3 8 3" xfId="41703"/>
    <cellStyle name="Обычный 9 3 8 4" xfId="41704"/>
    <cellStyle name="Обычный 9 3 8_МАРТ" xfId="41705"/>
    <cellStyle name="Обычный 9 3 9" xfId="41706"/>
    <cellStyle name="Обычный 9 3 9 2" xfId="41707"/>
    <cellStyle name="Обычный 9 3 9 3" xfId="41708"/>
    <cellStyle name="Обычный 9 3 9 4" xfId="41709"/>
    <cellStyle name="Обычный 9 3 9_МАРТ" xfId="41710"/>
    <cellStyle name="Обычный 9 3_Книга5" xfId="41711"/>
    <cellStyle name="Обычный 9 4" xfId="41712"/>
    <cellStyle name="Обычный 9 4 2" xfId="41713"/>
    <cellStyle name="Обычный 9 5" xfId="41714"/>
    <cellStyle name="Обычный 9 5 2" xfId="41715"/>
    <cellStyle name="Обычный 9 5 2 2" xfId="41716"/>
    <cellStyle name="Обычный 9 5 2 2 2" xfId="41717"/>
    <cellStyle name="Обычный 9 5 2 2 2 2" xfId="41718"/>
    <cellStyle name="Обычный 9 5 2 2 2 2 2" xfId="41719"/>
    <cellStyle name="Обычный 9 5 2 2 2 3" xfId="41720"/>
    <cellStyle name="Обычный 9 5 2 2 3" xfId="41721"/>
    <cellStyle name="Обычный 9 5 2 2 3 2" xfId="41722"/>
    <cellStyle name="Обычный 9 5 2 2 4" xfId="41723"/>
    <cellStyle name="Обычный 9 5 2 3" xfId="41724"/>
    <cellStyle name="Обычный 9 5 2 3 2" xfId="41725"/>
    <cellStyle name="Обычный 9 5 2 3 2 2" xfId="41726"/>
    <cellStyle name="Обычный 9 5 2 3 3" xfId="41727"/>
    <cellStyle name="Обычный 9 5 2 4" xfId="41728"/>
    <cellStyle name="Обычный 9 5 2 4 2" xfId="41729"/>
    <cellStyle name="Обычный 9 5 2 5" xfId="41730"/>
    <cellStyle name="Обычный 9 5 3" xfId="41731"/>
    <cellStyle name="Обычный 9 5 3 2" xfId="41732"/>
    <cellStyle name="Обычный 9 5 3 2 2" xfId="41733"/>
    <cellStyle name="Обычный 9 5 3 2 2 2" xfId="41734"/>
    <cellStyle name="Обычный 9 5 3 2 2 2 2" xfId="41735"/>
    <cellStyle name="Обычный 9 5 3 2 2 3" xfId="41736"/>
    <cellStyle name="Обычный 9 5 3 2 3" xfId="41737"/>
    <cellStyle name="Обычный 9 5 3 2 3 2" xfId="41738"/>
    <cellStyle name="Обычный 9 5 3 2 4" xfId="41739"/>
    <cellStyle name="Обычный 9 5 3 3" xfId="41740"/>
    <cellStyle name="Обычный 9 5 3 3 2" xfId="41741"/>
    <cellStyle name="Обычный 9 5 3 3 2 2" xfId="41742"/>
    <cellStyle name="Обычный 9 5 3 3 3" xfId="41743"/>
    <cellStyle name="Обычный 9 5 3 4" xfId="41744"/>
    <cellStyle name="Обычный 9 5 3 4 2" xfId="41745"/>
    <cellStyle name="Обычный 9 5 3 5" xfId="41746"/>
    <cellStyle name="Обычный 9 5 4" xfId="41747"/>
    <cellStyle name="Обычный 9 5 4 2" xfId="41748"/>
    <cellStyle name="Обычный 9 5 4 2 2" xfId="41749"/>
    <cellStyle name="Обычный 9 5 4 2 2 2" xfId="41750"/>
    <cellStyle name="Обычный 9 5 4 2 3" xfId="41751"/>
    <cellStyle name="Обычный 9 5 4 3" xfId="41752"/>
    <cellStyle name="Обычный 9 5 4 3 2" xfId="41753"/>
    <cellStyle name="Обычный 9 5 4 4" xfId="41754"/>
    <cellStyle name="Обычный 9 5 5" xfId="41755"/>
    <cellStyle name="Обычный 9 5 5 2" xfId="41756"/>
    <cellStyle name="Обычный 9 5 5 2 2" xfId="41757"/>
    <cellStyle name="Обычный 9 5 5 3" xfId="41758"/>
    <cellStyle name="Обычный 9 6" xfId="41759"/>
    <cellStyle name="Обычный 9 7" xfId="41760"/>
    <cellStyle name="Обычный 9 8" xfId="41761"/>
    <cellStyle name="Обычный 9 8 2" xfId="41762"/>
    <cellStyle name="Обычный 9 8 2 2" xfId="41763"/>
    <cellStyle name="Обычный 9 8 2 2 2" xfId="41764"/>
    <cellStyle name="Обычный 9 8 2 2 2 2" xfId="41765"/>
    <cellStyle name="Обычный 9 8 2 2 3" xfId="41766"/>
    <cellStyle name="Обычный 9 8 2 3" xfId="41767"/>
    <cellStyle name="Обычный 9 8 2 3 2" xfId="41768"/>
    <cellStyle name="Обычный 9 8 2 4" xfId="41769"/>
    <cellStyle name="Обычный 9 8 3" xfId="41770"/>
    <cellStyle name="Обычный 9 8 3 2" xfId="41771"/>
    <cellStyle name="Обычный 9 8 3 2 2" xfId="41772"/>
    <cellStyle name="Обычный 9 8 3 3" xfId="41773"/>
    <cellStyle name="Обычный 9 8 4" xfId="41774"/>
    <cellStyle name="Обычный 9 8 4 2" xfId="41775"/>
    <cellStyle name="Обычный 9 8 5" xfId="41776"/>
    <cellStyle name="Обычный 9 9" xfId="41777"/>
    <cellStyle name="Обычный 9 9 2" xfId="41778"/>
    <cellStyle name="Обычный 9 9 2 2" xfId="41779"/>
    <cellStyle name="Обычный 9 9 2 2 2" xfId="41780"/>
    <cellStyle name="Обычный 9 9 2 2 2 2" xfId="41781"/>
    <cellStyle name="Обычный 9 9 2 2 3" xfId="41782"/>
    <cellStyle name="Обычный 9 9 2 3" xfId="41783"/>
    <cellStyle name="Обычный 9 9 2 3 2" xfId="41784"/>
    <cellStyle name="Обычный 9 9 2 4" xfId="41785"/>
    <cellStyle name="Обычный 9 9 3" xfId="41786"/>
    <cellStyle name="Обычный 9 9 3 2" xfId="41787"/>
    <cellStyle name="Обычный 9 9 3 2 2" xfId="41788"/>
    <cellStyle name="Обычный 9 9 3 3" xfId="41789"/>
    <cellStyle name="Обычный 9 9 4" xfId="41790"/>
    <cellStyle name="Обычный 9 9 4 2" xfId="41791"/>
    <cellStyle name="Обычный 9 9 5" xfId="41792"/>
    <cellStyle name="Обычный 9_14в Эл энергия" xfId="41793"/>
    <cellStyle name="Первый" xfId="41794"/>
    <cellStyle name="Плохой 2" xfId="41795"/>
    <cellStyle name="Плохой 2 2" xfId="41796"/>
    <cellStyle name="Плохой 2 3" xfId="41797"/>
    <cellStyle name="Плохой 2 3 2" xfId="41798"/>
    <cellStyle name="Плохой 2 4" xfId="41799"/>
    <cellStyle name="Плохой 3" xfId="41800"/>
    <cellStyle name="Плохой 3 2" xfId="41801"/>
    <cellStyle name="Плохой 3 3" xfId="41802"/>
    <cellStyle name="Плохой 3 4" xfId="41803"/>
    <cellStyle name="Плохой 3 5" xfId="41804"/>
    <cellStyle name="Плохой 3 6" xfId="41805"/>
    <cellStyle name="Плохой 3 7" xfId="41806"/>
    <cellStyle name="Плохой 3 8" xfId="41807"/>
    <cellStyle name="Плохой 4" xfId="41808"/>
    <cellStyle name="Плохой 4 2" xfId="41809"/>
    <cellStyle name="Плохой 4 3" xfId="41810"/>
    <cellStyle name="Плохой 4 4" xfId="41811"/>
    <cellStyle name="Плохой 4 5" xfId="41812"/>
    <cellStyle name="Плохой 4 6" xfId="41813"/>
    <cellStyle name="Плохой 4 7" xfId="41814"/>
    <cellStyle name="Плохой 4 8" xfId="41815"/>
    <cellStyle name="Плохой 5" xfId="41816"/>
    <cellStyle name="Плохой 5 2" xfId="41817"/>
    <cellStyle name="Плохой 5 3" xfId="41818"/>
    <cellStyle name="Плохой 5 4" xfId="41819"/>
    <cellStyle name="Плохой 5 5" xfId="41820"/>
    <cellStyle name="Плохой 5 6" xfId="41821"/>
    <cellStyle name="Плохой 5 7" xfId="41822"/>
    <cellStyle name="Плохой 5 8" xfId="41823"/>
    <cellStyle name="Плохой 6" xfId="41824"/>
    <cellStyle name="Плохой 6 2" xfId="41825"/>
    <cellStyle name="Плохой 6 3" xfId="41826"/>
    <cellStyle name="Плохой 6 4" xfId="41827"/>
    <cellStyle name="Плохой 6 5" xfId="41828"/>
    <cellStyle name="Плохой 7" xfId="41829"/>
    <cellStyle name="Плохой 8" xfId="41830"/>
    <cellStyle name="Подраздел" xfId="41831"/>
    <cellStyle name="Подраздел 2" xfId="41832"/>
    <cellStyle name="Подраздел 2 2" xfId="41833"/>
    <cellStyle name="Подраздел 2 2 2" xfId="41834"/>
    <cellStyle name="Подраздел 2 2 2 2" xfId="41835"/>
    <cellStyle name="Подраздел 2 2 2 2 2" xfId="41836"/>
    <cellStyle name="Подраздел 2 2 2 3" xfId="41837"/>
    <cellStyle name="Подраздел 2 2 2 3 2" xfId="41838"/>
    <cellStyle name="Подраздел 2 2 2 4" xfId="41839"/>
    <cellStyle name="Подраздел 2 2 2 4 2" xfId="41840"/>
    <cellStyle name="Подраздел 2 2 2 5" xfId="41841"/>
    <cellStyle name="Подраздел 2 2 3" xfId="41842"/>
    <cellStyle name="Подраздел 2 2 3 2" xfId="41843"/>
    <cellStyle name="Подраздел 2 2 4" xfId="41844"/>
    <cellStyle name="Подраздел 2 2 4 2" xfId="41845"/>
    <cellStyle name="Подраздел 2 2 5" xfId="41846"/>
    <cellStyle name="Подраздел 2 3" xfId="41847"/>
    <cellStyle name="Подраздел 2 3 2" xfId="41848"/>
    <cellStyle name="Подраздел 2 3 2 2" xfId="41849"/>
    <cellStyle name="Подраздел 2 3 3" xfId="41850"/>
    <cellStyle name="Подраздел 2 3 3 2" xfId="41851"/>
    <cellStyle name="Подраздел 2 3 4" xfId="41852"/>
    <cellStyle name="Подраздел 2 3 4 2" xfId="41853"/>
    <cellStyle name="Подраздел 2 3 5" xfId="41854"/>
    <cellStyle name="Подраздел 2 4" xfId="41855"/>
    <cellStyle name="Подраздел 2 4 2" xfId="41856"/>
    <cellStyle name="Подраздел 2 5" xfId="41857"/>
    <cellStyle name="Подраздел 3" xfId="41858"/>
    <cellStyle name="Подраздел 3 2" xfId="41859"/>
    <cellStyle name="Подраздел 3 2 2" xfId="41860"/>
    <cellStyle name="Подраздел 3 3" xfId="41861"/>
    <cellStyle name="Подраздел 3 3 2" xfId="41862"/>
    <cellStyle name="Подраздел 3 4" xfId="41863"/>
    <cellStyle name="Подраздел 3 4 2" xfId="41864"/>
    <cellStyle name="Подраздел 3 5" xfId="41865"/>
    <cellStyle name="Подраздел 4" xfId="41866"/>
    <cellStyle name="Подраздел 4 2" xfId="41867"/>
    <cellStyle name="Подраздел 4 2 2" xfId="41868"/>
    <cellStyle name="Подраздел 4 3" xfId="41869"/>
    <cellStyle name="Подраздел 4 3 2" xfId="41870"/>
    <cellStyle name="Подраздел 4 4" xfId="41871"/>
    <cellStyle name="Подраздел 4 4 2" xfId="41872"/>
    <cellStyle name="Подраздел 4 5" xfId="41873"/>
    <cellStyle name="Подраздел 5" xfId="41874"/>
    <cellStyle name="Подраздел 5 2" xfId="41875"/>
    <cellStyle name="Подраздел 6" xfId="41876"/>
    <cellStyle name="Подраздел 7" xfId="41877"/>
    <cellStyle name="Пояснение 2" xfId="41878"/>
    <cellStyle name="Пояснение 2 2" xfId="41879"/>
    <cellStyle name="Пояснение 2 3" xfId="41880"/>
    <cellStyle name="Пояснение 2 3 2" xfId="41881"/>
    <cellStyle name="Пояснение 2 4" xfId="41882"/>
    <cellStyle name="Пояснение 3" xfId="41883"/>
    <cellStyle name="Пояснение 3 2" xfId="41884"/>
    <cellStyle name="Пояснение 3 3" xfId="41885"/>
    <cellStyle name="Пояснение 3 4" xfId="41886"/>
    <cellStyle name="Пояснение 3 5" xfId="41887"/>
    <cellStyle name="Пояснение 3 6" xfId="41888"/>
    <cellStyle name="Пояснение 3 7" xfId="41889"/>
    <cellStyle name="Пояснение 3 8" xfId="41890"/>
    <cellStyle name="Пояснение 4" xfId="41891"/>
    <cellStyle name="Пояснение 4 2" xfId="41892"/>
    <cellStyle name="Пояснение 4 3" xfId="41893"/>
    <cellStyle name="Пояснение 4 4" xfId="41894"/>
    <cellStyle name="Пояснение 4 5" xfId="41895"/>
    <cellStyle name="Пояснение 4 6" xfId="41896"/>
    <cellStyle name="Пояснение 4 7" xfId="41897"/>
    <cellStyle name="Пояснение 4 8" xfId="41898"/>
    <cellStyle name="Пояснение 5" xfId="41899"/>
    <cellStyle name="Пояснение 5 2" xfId="41900"/>
    <cellStyle name="Пояснение 5 3" xfId="41901"/>
    <cellStyle name="Пояснение 5 4" xfId="41902"/>
    <cellStyle name="Пояснение 5 5" xfId="41903"/>
    <cellStyle name="Пояснение 5 6" xfId="41904"/>
    <cellStyle name="Пояснение 5 7" xfId="41905"/>
    <cellStyle name="Пояснение 5 8" xfId="41906"/>
    <cellStyle name="Пояснение 6" xfId="41907"/>
    <cellStyle name="Пояснение 6 2" xfId="41908"/>
    <cellStyle name="Пояснение 6 3" xfId="41909"/>
    <cellStyle name="Пояснение 6 4" xfId="41910"/>
    <cellStyle name="Пояснение 6 5" xfId="41911"/>
    <cellStyle name="Пояснение 7" xfId="41912"/>
    <cellStyle name="Пояснение 8" xfId="41913"/>
    <cellStyle name="Примечание 10" xfId="41914"/>
    <cellStyle name="Примечание 2" xfId="41915"/>
    <cellStyle name="Примечание 2 10" xfId="41916"/>
    <cellStyle name="Примечание 2 10 2" xfId="41917"/>
    <cellStyle name="Примечание 2 10 2 2" xfId="41918"/>
    <cellStyle name="Примечание 2 10 3" xfId="41919"/>
    <cellStyle name="Примечание 2 11" xfId="41920"/>
    <cellStyle name="Примечание 2 11 2" xfId="41921"/>
    <cellStyle name="Примечание 2 11 2 2" xfId="41922"/>
    <cellStyle name="Примечание 2 11 3" xfId="41923"/>
    <cellStyle name="Примечание 2 12" xfId="41924"/>
    <cellStyle name="Примечание 2 12 2" xfId="41925"/>
    <cellStyle name="Примечание 2 12 2 2" xfId="41926"/>
    <cellStyle name="Примечание 2 12 3" xfId="41927"/>
    <cellStyle name="Примечание 2 13" xfId="41928"/>
    <cellStyle name="Примечание 2 13 2" xfId="41929"/>
    <cellStyle name="Примечание 2 13 2 2" xfId="41930"/>
    <cellStyle name="Примечание 2 13 3" xfId="41931"/>
    <cellStyle name="Примечание 2 14" xfId="41932"/>
    <cellStyle name="Примечание 2 14 2" xfId="41933"/>
    <cellStyle name="Примечание 2 14 2 2" xfId="41934"/>
    <cellStyle name="Примечание 2 14 3" xfId="41935"/>
    <cellStyle name="Примечание 2 15" xfId="41936"/>
    <cellStyle name="Примечание 2 15 2" xfId="41937"/>
    <cellStyle name="Примечание 2 16" xfId="41938"/>
    <cellStyle name="Примечание 2 2" xfId="41939"/>
    <cellStyle name="Примечание 2 2 10" xfId="41940"/>
    <cellStyle name="Примечание 2 2 2" xfId="41941"/>
    <cellStyle name="Примечание 2 2 2 10" xfId="41942"/>
    <cellStyle name="Примечание 2 2 2 2" xfId="41943"/>
    <cellStyle name="Примечание 2 2 2 2 2" xfId="41944"/>
    <cellStyle name="Примечание 2 2 2 2 2 2" xfId="41945"/>
    <cellStyle name="Примечание 2 2 2 2 2 2 2" xfId="41946"/>
    <cellStyle name="Примечание 2 2 2 2 2 3" xfId="41947"/>
    <cellStyle name="Примечание 2 2 2 2 3" xfId="41948"/>
    <cellStyle name="Примечание 2 2 2 2 3 2" xfId="41949"/>
    <cellStyle name="Примечание 2 2 2 2 3 2 2" xfId="41950"/>
    <cellStyle name="Примечание 2 2 2 2 3 3" xfId="41951"/>
    <cellStyle name="Примечание 2 2 2 2 4" xfId="41952"/>
    <cellStyle name="Примечание 2 2 2 2 4 2" xfId="41953"/>
    <cellStyle name="Примечание 2 2 2 2 4 2 2" xfId="41954"/>
    <cellStyle name="Примечание 2 2 2 2 4 3" xfId="41955"/>
    <cellStyle name="Примечание 2 2 2 2 5" xfId="41956"/>
    <cellStyle name="Примечание 2 2 2 2 5 2" xfId="41957"/>
    <cellStyle name="Примечание 2 2 2 2 5 2 2" xfId="41958"/>
    <cellStyle name="Примечание 2 2 2 2 5 3" xfId="41959"/>
    <cellStyle name="Примечание 2 2 2 2 6" xfId="41960"/>
    <cellStyle name="Примечание 2 2 2 2 6 2" xfId="41961"/>
    <cellStyle name="Примечание 2 2 2 2 7" xfId="41962"/>
    <cellStyle name="Примечание 2 2 2 3" xfId="41963"/>
    <cellStyle name="Примечание 2 2 2 3 2" xfId="41964"/>
    <cellStyle name="Примечание 2 2 2 3 2 2" xfId="41965"/>
    <cellStyle name="Примечание 2 2 2 3 3" xfId="41966"/>
    <cellStyle name="Примечание 2 2 2 4" xfId="41967"/>
    <cellStyle name="Примечание 2 2 2 4 2" xfId="41968"/>
    <cellStyle name="Примечание 2 2 2 4 2 2" xfId="41969"/>
    <cellStyle name="Примечание 2 2 2 4 3" xfId="41970"/>
    <cellStyle name="Примечание 2 2 2 5" xfId="41971"/>
    <cellStyle name="Примечание 2 2 2 5 2" xfId="41972"/>
    <cellStyle name="Примечание 2 2 2 5 2 2" xfId="41973"/>
    <cellStyle name="Примечание 2 2 2 5 3" xfId="41974"/>
    <cellStyle name="Примечание 2 2 2 6" xfId="41975"/>
    <cellStyle name="Примечание 2 2 2 6 2" xfId="41976"/>
    <cellStyle name="Примечание 2 2 2 6 2 2" xfId="41977"/>
    <cellStyle name="Примечание 2 2 2 6 3" xfId="41978"/>
    <cellStyle name="Примечание 2 2 2 7" xfId="41979"/>
    <cellStyle name="Примечание 2 2 2 7 2" xfId="41980"/>
    <cellStyle name="Примечание 2 2 2 7 2 2" xfId="41981"/>
    <cellStyle name="Примечание 2 2 2 7 3" xfId="41982"/>
    <cellStyle name="Примечание 2 2 2 8" xfId="41983"/>
    <cellStyle name="Примечание 2 2 2 8 2" xfId="41984"/>
    <cellStyle name="Примечание 2 2 2 8 2 2" xfId="41985"/>
    <cellStyle name="Примечание 2 2 2 8 3" xfId="41986"/>
    <cellStyle name="Примечание 2 2 2 9" xfId="41987"/>
    <cellStyle name="Примечание 2 2 2 9 2" xfId="41988"/>
    <cellStyle name="Примечание 2 2 2_МАРТ" xfId="41989"/>
    <cellStyle name="Примечание 2 2 3" xfId="41990"/>
    <cellStyle name="Примечание 2 2 3 2" xfId="41991"/>
    <cellStyle name="Примечание 2 2 3 2 2" xfId="41992"/>
    <cellStyle name="Примечание 2 2 3 2 2 2" xfId="41993"/>
    <cellStyle name="Примечание 2 2 3 2 3" xfId="41994"/>
    <cellStyle name="Примечание 2 2 3 3" xfId="41995"/>
    <cellStyle name="Примечание 2 2 3 3 2" xfId="41996"/>
    <cellStyle name="Примечание 2 2 3 3 2 2" xfId="41997"/>
    <cellStyle name="Примечание 2 2 3 3 3" xfId="41998"/>
    <cellStyle name="Примечание 2 2 3 4" xfId="41999"/>
    <cellStyle name="Примечание 2 2 3 4 2" xfId="42000"/>
    <cellStyle name="Примечание 2 2 3 4 2 2" xfId="42001"/>
    <cellStyle name="Примечание 2 2 3 4 3" xfId="42002"/>
    <cellStyle name="Примечание 2 2 3 5" xfId="42003"/>
    <cellStyle name="Примечание 2 2 3 5 2" xfId="42004"/>
    <cellStyle name="Примечание 2 2 3 5 2 2" xfId="42005"/>
    <cellStyle name="Примечание 2 2 3 5 3" xfId="42006"/>
    <cellStyle name="Примечание 2 2 3 6" xfId="42007"/>
    <cellStyle name="Примечание 2 2 3 6 2" xfId="42008"/>
    <cellStyle name="Примечание 2 2 3 6 2 2" xfId="42009"/>
    <cellStyle name="Примечание 2 2 3 6 3" xfId="42010"/>
    <cellStyle name="Примечание 2 2 3 7" xfId="42011"/>
    <cellStyle name="Примечание 2 2 3 7 2" xfId="42012"/>
    <cellStyle name="Примечание 2 2 3 7 2 2" xfId="42013"/>
    <cellStyle name="Примечание 2 2 3 7 3" xfId="42014"/>
    <cellStyle name="Примечание 2 2 3 8" xfId="42015"/>
    <cellStyle name="Примечание 2 2 3 8 2" xfId="42016"/>
    <cellStyle name="Примечание 2 2 3 9" xfId="42017"/>
    <cellStyle name="Примечание 2 2 3_МАРТ" xfId="42018"/>
    <cellStyle name="Примечание 2 2 4" xfId="42019"/>
    <cellStyle name="Примечание 2 2 4 2" xfId="42020"/>
    <cellStyle name="Примечание 2 2 4 2 2" xfId="42021"/>
    <cellStyle name="Примечание 2 2 4 2 2 2" xfId="42022"/>
    <cellStyle name="Примечание 2 2 4 2 3" xfId="42023"/>
    <cellStyle name="Примечание 2 2 4 3" xfId="42024"/>
    <cellStyle name="Примечание 2 2 4 3 2" xfId="42025"/>
    <cellStyle name="Примечание 2 2 4 3 2 2" xfId="42026"/>
    <cellStyle name="Примечание 2 2 4 3 3" xfId="42027"/>
    <cellStyle name="Примечание 2 2 5" xfId="42028"/>
    <cellStyle name="Примечание 2 2 5 2" xfId="42029"/>
    <cellStyle name="Примечание 2 2 5 2 2" xfId="42030"/>
    <cellStyle name="Примечание 2 2 5 2 2 2" xfId="42031"/>
    <cellStyle name="Примечание 2 2 5 2 3" xfId="42032"/>
    <cellStyle name="Примечание 2 2 5 3" xfId="42033"/>
    <cellStyle name="Примечание 2 2 5 3 2" xfId="42034"/>
    <cellStyle name="Примечание 2 2 5 3 2 2" xfId="42035"/>
    <cellStyle name="Примечание 2 2 5 3 3" xfId="42036"/>
    <cellStyle name="Примечание 2 2 5 4" xfId="42037"/>
    <cellStyle name="Примечание 2 2 5 4 2" xfId="42038"/>
    <cellStyle name="Примечание 2 2 5 5" xfId="42039"/>
    <cellStyle name="Примечание 2 2 6" xfId="42040"/>
    <cellStyle name="Примечание 2 2 6 2" xfId="42041"/>
    <cellStyle name="Примечание 2 2 6 2 2" xfId="42042"/>
    <cellStyle name="Примечание 2 2 6 3" xfId="42043"/>
    <cellStyle name="Примечание 2 2 7" xfId="42044"/>
    <cellStyle name="Примечание 2 2 7 2" xfId="42045"/>
    <cellStyle name="Примечание 2 2 7 2 2" xfId="42046"/>
    <cellStyle name="Примечание 2 2 7 3" xfId="42047"/>
    <cellStyle name="Примечание 2 2 8" xfId="42048"/>
    <cellStyle name="Примечание 2 2 8 2" xfId="42049"/>
    <cellStyle name="Примечание 2 2 8 2 2" xfId="42050"/>
    <cellStyle name="Примечание 2 2 8 3" xfId="42051"/>
    <cellStyle name="Примечание 2 2 9" xfId="42052"/>
    <cellStyle name="Примечание 2 2 9 2" xfId="42053"/>
    <cellStyle name="Примечание 2 2_МАРТ" xfId="42054"/>
    <cellStyle name="Примечание 2 3" xfId="42055"/>
    <cellStyle name="Примечание 2 3 10" xfId="42056"/>
    <cellStyle name="Примечание 2 3 2" xfId="42057"/>
    <cellStyle name="Примечание 2 3 2 10" xfId="42058"/>
    <cellStyle name="Примечание 2 3 2 2" xfId="42059"/>
    <cellStyle name="Примечание 2 3 2 2 2" xfId="42060"/>
    <cellStyle name="Примечание 2 3 2 2 2 2" xfId="42061"/>
    <cellStyle name="Примечание 2 3 2 2 2 2 2" xfId="42062"/>
    <cellStyle name="Примечание 2 3 2 2 2 3" xfId="42063"/>
    <cellStyle name="Примечание 2 3 2 2 3" xfId="42064"/>
    <cellStyle name="Примечание 2 3 2 2 3 2" xfId="42065"/>
    <cellStyle name="Примечание 2 3 2 2 3 2 2" xfId="42066"/>
    <cellStyle name="Примечание 2 3 2 2 3 3" xfId="42067"/>
    <cellStyle name="Примечание 2 3 2 2 4" xfId="42068"/>
    <cellStyle name="Примечание 2 3 2 2 4 2" xfId="42069"/>
    <cellStyle name="Примечание 2 3 2 2 4 2 2" xfId="42070"/>
    <cellStyle name="Примечание 2 3 2 2 4 3" xfId="42071"/>
    <cellStyle name="Примечание 2 3 2 2 5" xfId="42072"/>
    <cellStyle name="Примечание 2 3 2 2 5 2" xfId="42073"/>
    <cellStyle name="Примечание 2 3 2 2 5 2 2" xfId="42074"/>
    <cellStyle name="Примечание 2 3 2 2 5 3" xfId="42075"/>
    <cellStyle name="Примечание 2 3 2 2 6" xfId="42076"/>
    <cellStyle name="Примечание 2 3 2 2 6 2" xfId="42077"/>
    <cellStyle name="Примечание 2 3 2 2 7" xfId="42078"/>
    <cellStyle name="Примечание 2 3 2 3" xfId="42079"/>
    <cellStyle name="Примечание 2 3 2 3 2" xfId="42080"/>
    <cellStyle name="Примечание 2 3 2 3 2 2" xfId="42081"/>
    <cellStyle name="Примечание 2 3 2 3 3" xfId="42082"/>
    <cellStyle name="Примечание 2 3 2 4" xfId="42083"/>
    <cellStyle name="Примечание 2 3 2 4 2" xfId="42084"/>
    <cellStyle name="Примечание 2 3 2 4 2 2" xfId="42085"/>
    <cellStyle name="Примечание 2 3 2 4 3" xfId="42086"/>
    <cellStyle name="Примечание 2 3 2 5" xfId="42087"/>
    <cellStyle name="Примечание 2 3 2 5 2" xfId="42088"/>
    <cellStyle name="Примечание 2 3 2 5 2 2" xfId="42089"/>
    <cellStyle name="Примечание 2 3 2 5 3" xfId="42090"/>
    <cellStyle name="Примечание 2 3 2 6" xfId="42091"/>
    <cellStyle name="Примечание 2 3 2 6 2" xfId="42092"/>
    <cellStyle name="Примечание 2 3 2 6 2 2" xfId="42093"/>
    <cellStyle name="Примечание 2 3 2 6 3" xfId="42094"/>
    <cellStyle name="Примечание 2 3 2 7" xfId="42095"/>
    <cellStyle name="Примечание 2 3 2 7 2" xfId="42096"/>
    <cellStyle name="Примечание 2 3 2 7 2 2" xfId="42097"/>
    <cellStyle name="Примечание 2 3 2 7 3" xfId="42098"/>
    <cellStyle name="Примечание 2 3 2 8" xfId="42099"/>
    <cellStyle name="Примечание 2 3 2 8 2" xfId="42100"/>
    <cellStyle name="Примечание 2 3 2 8 2 2" xfId="42101"/>
    <cellStyle name="Примечание 2 3 2 8 3" xfId="42102"/>
    <cellStyle name="Примечание 2 3 2 9" xfId="42103"/>
    <cellStyle name="Примечание 2 3 2 9 2" xfId="42104"/>
    <cellStyle name="Примечание 2 3 3" xfId="42105"/>
    <cellStyle name="Примечание 2 3 3 2" xfId="42106"/>
    <cellStyle name="Примечание 2 3 3 2 2" xfId="42107"/>
    <cellStyle name="Примечание 2 3 3 2 2 2" xfId="42108"/>
    <cellStyle name="Примечание 2 3 3 2 3" xfId="42109"/>
    <cellStyle name="Примечание 2 3 3 3" xfId="42110"/>
    <cellStyle name="Примечание 2 3 3 3 2" xfId="42111"/>
    <cellStyle name="Примечание 2 3 3 3 2 2" xfId="42112"/>
    <cellStyle name="Примечание 2 3 3 3 3" xfId="42113"/>
    <cellStyle name="Примечание 2 3 3 4" xfId="42114"/>
    <cellStyle name="Примечание 2 3 3 4 2" xfId="42115"/>
    <cellStyle name="Примечание 2 3 3 4 2 2" xfId="42116"/>
    <cellStyle name="Примечание 2 3 3 4 3" xfId="42117"/>
    <cellStyle name="Примечание 2 3 3 5" xfId="42118"/>
    <cellStyle name="Примечание 2 3 3 5 2" xfId="42119"/>
    <cellStyle name="Примечание 2 3 3 5 2 2" xfId="42120"/>
    <cellStyle name="Примечание 2 3 3 5 3" xfId="42121"/>
    <cellStyle name="Примечание 2 3 3 6" xfId="42122"/>
    <cellStyle name="Примечание 2 3 3 6 2" xfId="42123"/>
    <cellStyle name="Примечание 2 3 3 6 2 2" xfId="42124"/>
    <cellStyle name="Примечание 2 3 3 6 3" xfId="42125"/>
    <cellStyle name="Примечание 2 3 3 7" xfId="42126"/>
    <cellStyle name="Примечание 2 3 3 7 2" xfId="42127"/>
    <cellStyle name="Примечание 2 3 3 7 2 2" xfId="42128"/>
    <cellStyle name="Примечание 2 3 3 7 3" xfId="42129"/>
    <cellStyle name="Примечание 2 3 3 8" xfId="42130"/>
    <cellStyle name="Примечание 2 3 3 8 2" xfId="42131"/>
    <cellStyle name="Примечание 2 3 3 9" xfId="42132"/>
    <cellStyle name="Примечание 2 3 4" xfId="42133"/>
    <cellStyle name="Примечание 2 3 4 2" xfId="42134"/>
    <cellStyle name="Примечание 2 3 4 2 2" xfId="42135"/>
    <cellStyle name="Примечание 2 3 4 2 2 2" xfId="42136"/>
    <cellStyle name="Примечание 2 3 4 2 3" xfId="42137"/>
    <cellStyle name="Примечание 2 3 4 3" xfId="42138"/>
    <cellStyle name="Примечание 2 3 4 3 2" xfId="42139"/>
    <cellStyle name="Примечание 2 3 4 3 2 2" xfId="42140"/>
    <cellStyle name="Примечание 2 3 4 3 3" xfId="42141"/>
    <cellStyle name="Примечание 2 3 4 4" xfId="42142"/>
    <cellStyle name="Примечание 2 3 4 4 2" xfId="42143"/>
    <cellStyle name="Примечание 2 3 4 5" xfId="42144"/>
    <cellStyle name="Примечание 2 3 5" xfId="42145"/>
    <cellStyle name="Примечание 2 3 5 2" xfId="42146"/>
    <cellStyle name="Примечание 2 3 5 2 2" xfId="42147"/>
    <cellStyle name="Примечание 2 3 5 2 2 2" xfId="42148"/>
    <cellStyle name="Примечание 2 3 5 2 3" xfId="42149"/>
    <cellStyle name="Примечание 2 3 5 3" xfId="42150"/>
    <cellStyle name="Примечание 2 3 5 3 2" xfId="42151"/>
    <cellStyle name="Примечание 2 3 5 3 2 2" xfId="42152"/>
    <cellStyle name="Примечание 2 3 5 3 3" xfId="42153"/>
    <cellStyle name="Примечание 2 3 5 4" xfId="42154"/>
    <cellStyle name="Примечание 2 3 5 4 2" xfId="42155"/>
    <cellStyle name="Примечание 2 3 5 5" xfId="42156"/>
    <cellStyle name="Примечание 2 3 6" xfId="42157"/>
    <cellStyle name="Примечание 2 3 6 2" xfId="42158"/>
    <cellStyle name="Примечание 2 3 6 2 2" xfId="42159"/>
    <cellStyle name="Примечание 2 3 6 3" xfId="42160"/>
    <cellStyle name="Примечание 2 3 7" xfId="42161"/>
    <cellStyle name="Примечание 2 3 7 2" xfId="42162"/>
    <cellStyle name="Примечание 2 3 7 2 2" xfId="42163"/>
    <cellStyle name="Примечание 2 3 7 3" xfId="42164"/>
    <cellStyle name="Примечание 2 3 8" xfId="42165"/>
    <cellStyle name="Примечание 2 3 8 2" xfId="42166"/>
    <cellStyle name="Примечание 2 3 8 2 2" xfId="42167"/>
    <cellStyle name="Примечание 2 3 8 3" xfId="42168"/>
    <cellStyle name="Примечание 2 3 9" xfId="42169"/>
    <cellStyle name="Примечание 2 3 9 2" xfId="42170"/>
    <cellStyle name="Примечание 2 3_МАРТ" xfId="42171"/>
    <cellStyle name="Примечание 2 4" xfId="42172"/>
    <cellStyle name="Примечание 2 4 10" xfId="42173"/>
    <cellStyle name="Примечание 2 4 2" xfId="42174"/>
    <cellStyle name="Примечание 2 4 2 2" xfId="42175"/>
    <cellStyle name="Примечание 2 4 2 2 2" xfId="42176"/>
    <cellStyle name="Примечание 2 4 2 2 2 2" xfId="42177"/>
    <cellStyle name="Примечание 2 4 2 2 3" xfId="42178"/>
    <cellStyle name="Примечание 2 4 2 3" xfId="42179"/>
    <cellStyle name="Примечание 2 4 2 3 2" xfId="42180"/>
    <cellStyle name="Примечание 2 4 2 3 2 2" xfId="42181"/>
    <cellStyle name="Примечание 2 4 2 3 3" xfId="42182"/>
    <cellStyle name="Примечание 2 4 2 4" xfId="42183"/>
    <cellStyle name="Примечание 2 4 2 4 2" xfId="42184"/>
    <cellStyle name="Примечание 2 4 2 4 2 2" xfId="42185"/>
    <cellStyle name="Примечание 2 4 2 4 3" xfId="42186"/>
    <cellStyle name="Примечание 2 4 2 5" xfId="42187"/>
    <cellStyle name="Примечание 2 4 2 5 2" xfId="42188"/>
    <cellStyle name="Примечание 2 4 2 5 2 2" xfId="42189"/>
    <cellStyle name="Примечание 2 4 2 5 3" xfId="42190"/>
    <cellStyle name="Примечание 2 4 2 6" xfId="42191"/>
    <cellStyle name="Примечание 2 4 2 6 2" xfId="42192"/>
    <cellStyle name="Примечание 2 4 2 6 2 2" xfId="42193"/>
    <cellStyle name="Примечание 2 4 2 6 3" xfId="42194"/>
    <cellStyle name="Примечание 2 4 2 7" xfId="42195"/>
    <cellStyle name="Примечание 2 4 2 7 2" xfId="42196"/>
    <cellStyle name="Примечание 2 4 2 7 2 2" xfId="42197"/>
    <cellStyle name="Примечание 2 4 2 7 3" xfId="42198"/>
    <cellStyle name="Примечание 2 4 2 8" xfId="42199"/>
    <cellStyle name="Примечание 2 4 2 8 2" xfId="42200"/>
    <cellStyle name="Примечание 2 4 2 9" xfId="42201"/>
    <cellStyle name="Примечание 2 4 3" xfId="42202"/>
    <cellStyle name="Примечание 2 4 3 2" xfId="42203"/>
    <cellStyle name="Примечание 2 4 3 2 2" xfId="42204"/>
    <cellStyle name="Примечание 2 4 3 2 2 2" xfId="42205"/>
    <cellStyle name="Примечание 2 4 3 2 3" xfId="42206"/>
    <cellStyle name="Примечание 2 4 3 3" xfId="42207"/>
    <cellStyle name="Примечание 2 4 3 3 2" xfId="42208"/>
    <cellStyle name="Примечание 2 4 3 3 2 2" xfId="42209"/>
    <cellStyle name="Примечание 2 4 3 3 3" xfId="42210"/>
    <cellStyle name="Примечание 2 4 3 4" xfId="42211"/>
    <cellStyle name="Примечание 2 4 3 4 2" xfId="42212"/>
    <cellStyle name="Примечание 2 4 3 5" xfId="42213"/>
    <cellStyle name="Примечание 2 4 4" xfId="42214"/>
    <cellStyle name="Примечание 2 4 4 2" xfId="42215"/>
    <cellStyle name="Примечание 2 4 4 2 2" xfId="42216"/>
    <cellStyle name="Примечание 2 4 4 2 2 2" xfId="42217"/>
    <cellStyle name="Примечание 2 4 4 2 3" xfId="42218"/>
    <cellStyle name="Примечание 2 4 4 3" xfId="42219"/>
    <cellStyle name="Примечание 2 4 4 3 2" xfId="42220"/>
    <cellStyle name="Примечание 2 4 4 3 2 2" xfId="42221"/>
    <cellStyle name="Примечание 2 4 4 3 3" xfId="42222"/>
    <cellStyle name="Примечание 2 4 4 4" xfId="42223"/>
    <cellStyle name="Примечание 2 4 4 4 2" xfId="42224"/>
    <cellStyle name="Примечание 2 4 4 5" xfId="42225"/>
    <cellStyle name="Примечание 2 4 5" xfId="42226"/>
    <cellStyle name="Примечание 2 4 5 2" xfId="42227"/>
    <cellStyle name="Примечание 2 4 5 2 2" xfId="42228"/>
    <cellStyle name="Примечание 2 4 5 2 2 2" xfId="42229"/>
    <cellStyle name="Примечание 2 4 5 2 3" xfId="42230"/>
    <cellStyle name="Примечание 2 4 5 3" xfId="42231"/>
    <cellStyle name="Примечание 2 4 5 3 2" xfId="42232"/>
    <cellStyle name="Примечание 2 4 5 3 2 2" xfId="42233"/>
    <cellStyle name="Примечание 2 4 5 3 3" xfId="42234"/>
    <cellStyle name="Примечание 2 4 5 4" xfId="42235"/>
    <cellStyle name="Примечание 2 4 5 4 2" xfId="42236"/>
    <cellStyle name="Примечание 2 4 5 5" xfId="42237"/>
    <cellStyle name="Примечание 2 4 6" xfId="42238"/>
    <cellStyle name="Примечание 2 4 6 2" xfId="42239"/>
    <cellStyle name="Примечание 2 4 6 2 2" xfId="42240"/>
    <cellStyle name="Примечание 2 4 6 3" xfId="42241"/>
    <cellStyle name="Примечание 2 4 7" xfId="42242"/>
    <cellStyle name="Примечание 2 4 7 2" xfId="42243"/>
    <cellStyle name="Примечание 2 4 7 2 2" xfId="42244"/>
    <cellStyle name="Примечание 2 4 7 3" xfId="42245"/>
    <cellStyle name="Примечание 2 4 8" xfId="42246"/>
    <cellStyle name="Примечание 2 4 8 2" xfId="42247"/>
    <cellStyle name="Примечание 2 4 8 2 2" xfId="42248"/>
    <cellStyle name="Примечание 2 4 8 3" xfId="42249"/>
    <cellStyle name="Примечание 2 4 9" xfId="42250"/>
    <cellStyle name="Примечание 2 4 9 2" xfId="42251"/>
    <cellStyle name="Примечание 2 4_МАРТ" xfId="42252"/>
    <cellStyle name="Примечание 2 5" xfId="42253"/>
    <cellStyle name="Примечание 2 5 10" xfId="42254"/>
    <cellStyle name="Примечание 2 5 2" xfId="42255"/>
    <cellStyle name="Примечание 2 5 2 2" xfId="42256"/>
    <cellStyle name="Примечание 2 5 2 2 2" xfId="42257"/>
    <cellStyle name="Примечание 2 5 2 2 2 2" xfId="42258"/>
    <cellStyle name="Примечание 2 5 2 2 3" xfId="42259"/>
    <cellStyle name="Примечание 2 5 2 3" xfId="42260"/>
    <cellStyle name="Примечание 2 5 2 3 2" xfId="42261"/>
    <cellStyle name="Примечание 2 5 2 3 2 2" xfId="42262"/>
    <cellStyle name="Примечание 2 5 2 3 3" xfId="42263"/>
    <cellStyle name="Примечание 2 5 2 4" xfId="42264"/>
    <cellStyle name="Примечание 2 5 2 4 2" xfId="42265"/>
    <cellStyle name="Примечание 2 5 2 4 2 2" xfId="42266"/>
    <cellStyle name="Примечание 2 5 2 4 3" xfId="42267"/>
    <cellStyle name="Примечание 2 5 2 5" xfId="42268"/>
    <cellStyle name="Примечание 2 5 2 5 2" xfId="42269"/>
    <cellStyle name="Примечание 2 5 2 5 2 2" xfId="42270"/>
    <cellStyle name="Примечание 2 5 2 5 3" xfId="42271"/>
    <cellStyle name="Примечание 2 5 2 6" xfId="42272"/>
    <cellStyle name="Примечание 2 5 2 6 2" xfId="42273"/>
    <cellStyle name="Примечание 2 5 2 7" xfId="42274"/>
    <cellStyle name="Примечание 2 5 3" xfId="42275"/>
    <cellStyle name="Примечание 2 5 3 2" xfId="42276"/>
    <cellStyle name="Примечание 2 5 3 2 2" xfId="42277"/>
    <cellStyle name="Примечание 2 5 3 3" xfId="42278"/>
    <cellStyle name="Примечание 2 5 4" xfId="42279"/>
    <cellStyle name="Примечание 2 5 4 2" xfId="42280"/>
    <cellStyle name="Примечание 2 5 4 2 2" xfId="42281"/>
    <cellStyle name="Примечание 2 5 4 3" xfId="42282"/>
    <cellStyle name="Примечание 2 5 5" xfId="42283"/>
    <cellStyle name="Примечание 2 5 5 2" xfId="42284"/>
    <cellStyle name="Примечание 2 5 5 2 2" xfId="42285"/>
    <cellStyle name="Примечание 2 5 5 3" xfId="42286"/>
    <cellStyle name="Примечание 2 5 6" xfId="42287"/>
    <cellStyle name="Примечание 2 5 6 2" xfId="42288"/>
    <cellStyle name="Примечание 2 5 6 2 2" xfId="42289"/>
    <cellStyle name="Примечание 2 5 6 3" xfId="42290"/>
    <cellStyle name="Примечание 2 5 7" xfId="42291"/>
    <cellStyle name="Примечание 2 5 7 2" xfId="42292"/>
    <cellStyle name="Примечание 2 5 7 2 2" xfId="42293"/>
    <cellStyle name="Примечание 2 5 7 3" xfId="42294"/>
    <cellStyle name="Примечание 2 5 8" xfId="42295"/>
    <cellStyle name="Примечание 2 5 8 2" xfId="42296"/>
    <cellStyle name="Примечание 2 5 8 2 2" xfId="42297"/>
    <cellStyle name="Примечание 2 5 8 3" xfId="42298"/>
    <cellStyle name="Примечание 2 5 9" xfId="42299"/>
    <cellStyle name="Примечание 2 5 9 2" xfId="42300"/>
    <cellStyle name="Примечание 2 5_МАРТ" xfId="42301"/>
    <cellStyle name="Примечание 2 6" xfId="42302"/>
    <cellStyle name="Примечание 2 6 10" xfId="42303"/>
    <cellStyle name="Примечание 2 6 2" xfId="42304"/>
    <cellStyle name="Примечание 2 6 2 2" xfId="42305"/>
    <cellStyle name="Примечание 2 6 2 2 2" xfId="42306"/>
    <cellStyle name="Примечание 2 6 2 2 2 2" xfId="42307"/>
    <cellStyle name="Примечание 2 6 2 2 3" xfId="42308"/>
    <cellStyle name="Примечание 2 6 2 3" xfId="42309"/>
    <cellStyle name="Примечание 2 6 2 3 2" xfId="42310"/>
    <cellStyle name="Примечание 2 6 2 3 2 2" xfId="42311"/>
    <cellStyle name="Примечание 2 6 2 3 3" xfId="42312"/>
    <cellStyle name="Примечание 2 6 2 4" xfId="42313"/>
    <cellStyle name="Примечание 2 6 2 4 2" xfId="42314"/>
    <cellStyle name="Примечание 2 6 2 4 2 2" xfId="42315"/>
    <cellStyle name="Примечание 2 6 2 4 3" xfId="42316"/>
    <cellStyle name="Примечание 2 6 2 5" xfId="42317"/>
    <cellStyle name="Примечание 2 6 2 5 2" xfId="42318"/>
    <cellStyle name="Примечание 2 6 2 5 2 2" xfId="42319"/>
    <cellStyle name="Примечание 2 6 2 5 3" xfId="42320"/>
    <cellStyle name="Примечание 2 6 2 6" xfId="42321"/>
    <cellStyle name="Примечание 2 6 2 6 2" xfId="42322"/>
    <cellStyle name="Примечание 2 6 2 7" xfId="42323"/>
    <cellStyle name="Примечание 2 6 3" xfId="42324"/>
    <cellStyle name="Примечание 2 6 3 2" xfId="42325"/>
    <cellStyle name="Примечание 2 6 3 2 2" xfId="42326"/>
    <cellStyle name="Примечание 2 6 3 3" xfId="42327"/>
    <cellStyle name="Примечание 2 6 4" xfId="42328"/>
    <cellStyle name="Примечание 2 6 4 2" xfId="42329"/>
    <cellStyle name="Примечание 2 6 4 2 2" xfId="42330"/>
    <cellStyle name="Примечание 2 6 4 3" xfId="42331"/>
    <cellStyle name="Примечание 2 6 5" xfId="42332"/>
    <cellStyle name="Примечание 2 6 5 2" xfId="42333"/>
    <cellStyle name="Примечание 2 6 5 2 2" xfId="42334"/>
    <cellStyle name="Примечание 2 6 5 3" xfId="42335"/>
    <cellStyle name="Примечание 2 6 6" xfId="42336"/>
    <cellStyle name="Примечание 2 6 6 2" xfId="42337"/>
    <cellStyle name="Примечание 2 6 6 2 2" xfId="42338"/>
    <cellStyle name="Примечание 2 6 6 3" xfId="42339"/>
    <cellStyle name="Примечание 2 6 7" xfId="42340"/>
    <cellStyle name="Примечание 2 6 7 2" xfId="42341"/>
    <cellStyle name="Примечание 2 6 7 2 2" xfId="42342"/>
    <cellStyle name="Примечание 2 6 7 3" xfId="42343"/>
    <cellStyle name="Примечание 2 6 8" xfId="42344"/>
    <cellStyle name="Примечание 2 6 8 2" xfId="42345"/>
    <cellStyle name="Примечание 2 6 8 2 2" xfId="42346"/>
    <cellStyle name="Примечание 2 6 8 3" xfId="42347"/>
    <cellStyle name="Примечание 2 6 9" xfId="42348"/>
    <cellStyle name="Примечание 2 6 9 2" xfId="42349"/>
    <cellStyle name="Примечание 2 6_МАРТ" xfId="42350"/>
    <cellStyle name="Примечание 2 7" xfId="42351"/>
    <cellStyle name="Примечание 2 7 2" xfId="42352"/>
    <cellStyle name="Примечание 2 7 2 2" xfId="42353"/>
    <cellStyle name="Примечание 2 7 2 2 2" xfId="42354"/>
    <cellStyle name="Примечание 2 7 2 3" xfId="42355"/>
    <cellStyle name="Примечание 2 7 3" xfId="42356"/>
    <cellStyle name="Примечание 2 7 3 2" xfId="42357"/>
    <cellStyle name="Примечание 2 7 3 2 2" xfId="42358"/>
    <cellStyle name="Примечание 2 7 3 3" xfId="42359"/>
    <cellStyle name="Примечание 2 7 4" xfId="42360"/>
    <cellStyle name="Примечание 2 7 4 2" xfId="42361"/>
    <cellStyle name="Примечание 2 7 4 2 2" xfId="42362"/>
    <cellStyle name="Примечание 2 7 4 3" xfId="42363"/>
    <cellStyle name="Примечание 2 7 5" xfId="42364"/>
    <cellStyle name="Примечание 2 7 5 2" xfId="42365"/>
    <cellStyle name="Примечание 2 7 5 2 2" xfId="42366"/>
    <cellStyle name="Примечание 2 7 5 3" xfId="42367"/>
    <cellStyle name="Примечание 2 7 6" xfId="42368"/>
    <cellStyle name="Примечание 2 7 6 2" xfId="42369"/>
    <cellStyle name="Примечание 2 7 6 2 2" xfId="42370"/>
    <cellStyle name="Примечание 2 7 6 3" xfId="42371"/>
    <cellStyle name="Примечание 2 7 7" xfId="42372"/>
    <cellStyle name="Примечание 2 7 7 2" xfId="42373"/>
    <cellStyle name="Примечание 2 7 7 2 2" xfId="42374"/>
    <cellStyle name="Примечание 2 7 7 3" xfId="42375"/>
    <cellStyle name="Примечание 2 7 8" xfId="42376"/>
    <cellStyle name="Примечание 2 7 8 2" xfId="42377"/>
    <cellStyle name="Примечание 2 7 9" xfId="42378"/>
    <cellStyle name="Примечание 2 8" xfId="42379"/>
    <cellStyle name="Примечание 2 8 2" xfId="42380"/>
    <cellStyle name="Примечание 2 8 2 2" xfId="42381"/>
    <cellStyle name="Примечание 2 8 2 2 2" xfId="42382"/>
    <cellStyle name="Примечание 2 8 2 3" xfId="42383"/>
    <cellStyle name="Примечание 2 8 3" xfId="42384"/>
    <cellStyle name="Примечание 2 8 3 2" xfId="42385"/>
    <cellStyle name="Примечание 2 8 3 2 2" xfId="42386"/>
    <cellStyle name="Примечание 2 8 3 3" xfId="42387"/>
    <cellStyle name="Примечание 2 8 4" xfId="42388"/>
    <cellStyle name="Примечание 2 8 4 2" xfId="42389"/>
    <cellStyle name="Примечание 2 8 4 2 2" xfId="42390"/>
    <cellStyle name="Примечание 2 8 4 3" xfId="42391"/>
    <cellStyle name="Примечание 2 8 5" xfId="42392"/>
    <cellStyle name="Примечание 2 8 5 2" xfId="42393"/>
    <cellStyle name="Примечание 2 8 5 2 2" xfId="42394"/>
    <cellStyle name="Примечание 2 8 5 3" xfId="42395"/>
    <cellStyle name="Примечание 2 8 6" xfId="42396"/>
    <cellStyle name="Примечание 2 8 6 2" xfId="42397"/>
    <cellStyle name="Примечание 2 8 6 2 2" xfId="42398"/>
    <cellStyle name="Примечание 2 8 6 3" xfId="42399"/>
    <cellStyle name="Примечание 2 8 7" xfId="42400"/>
    <cellStyle name="Примечание 2 8 7 2" xfId="42401"/>
    <cellStyle name="Примечание 2 8 7 2 2" xfId="42402"/>
    <cellStyle name="Примечание 2 8 7 3" xfId="42403"/>
    <cellStyle name="Примечание 2 8 8" xfId="42404"/>
    <cellStyle name="Примечание 2 8 8 2" xfId="42405"/>
    <cellStyle name="Примечание 2 8 9" xfId="42406"/>
    <cellStyle name="Примечание 2 9" xfId="42407"/>
    <cellStyle name="Примечание 2 9 2" xfId="42408"/>
    <cellStyle name="Примечание 2 9 2 2" xfId="42409"/>
    <cellStyle name="Примечание 2 9 3" xfId="42410"/>
    <cellStyle name="Примечание 2_2Часть  ГД Оренбург_отчет 12 мес 2012" xfId="42411"/>
    <cellStyle name="Примечание 3" xfId="42412"/>
    <cellStyle name="Примечание 3 10" xfId="42413"/>
    <cellStyle name="Примечание 3 10 2" xfId="42414"/>
    <cellStyle name="Примечание 3 10 2 2" xfId="42415"/>
    <cellStyle name="Примечание 3 10 2 2 2" xfId="42416"/>
    <cellStyle name="Примечание 3 10 2 3" xfId="42417"/>
    <cellStyle name="Примечание 3 10 3" xfId="42418"/>
    <cellStyle name="Примечание 3 10 3 2" xfId="42419"/>
    <cellStyle name="Примечание 3 10 4" xfId="42420"/>
    <cellStyle name="Примечание 3 11" xfId="42421"/>
    <cellStyle name="Примечание 3 11 2" xfId="42422"/>
    <cellStyle name="Примечание 3 11 2 2" xfId="42423"/>
    <cellStyle name="Примечание 3 11 2 2 2" xfId="42424"/>
    <cellStyle name="Примечание 3 11 2 3" xfId="42425"/>
    <cellStyle name="Примечание 3 11 3" xfId="42426"/>
    <cellStyle name="Примечание 3 11 3 2" xfId="42427"/>
    <cellStyle name="Примечание 3 11 4" xfId="42428"/>
    <cellStyle name="Примечание 3 12" xfId="42429"/>
    <cellStyle name="Примечание 3 12 2" xfId="42430"/>
    <cellStyle name="Примечание 3 12 2 2" xfId="42431"/>
    <cellStyle name="Примечание 3 12 2 2 2" xfId="42432"/>
    <cellStyle name="Примечание 3 12 2 3" xfId="42433"/>
    <cellStyle name="Примечание 3 12 3" xfId="42434"/>
    <cellStyle name="Примечание 3 12 3 2" xfId="42435"/>
    <cellStyle name="Примечание 3 12 4" xfId="42436"/>
    <cellStyle name="Примечание 3 13" xfId="42437"/>
    <cellStyle name="Примечание 3 13 2" xfId="42438"/>
    <cellStyle name="Примечание 3 13 2 2" xfId="42439"/>
    <cellStyle name="Примечание 3 13 3" xfId="42440"/>
    <cellStyle name="Примечание 3 14" xfId="42441"/>
    <cellStyle name="Примечание 3 14 2" xfId="42442"/>
    <cellStyle name="Примечание 3 14 2 2" xfId="42443"/>
    <cellStyle name="Примечание 3 14 3" xfId="42444"/>
    <cellStyle name="Примечание 3 15" xfId="42445"/>
    <cellStyle name="Примечание 3 15 2" xfId="42446"/>
    <cellStyle name="Примечание 3 16" xfId="42447"/>
    <cellStyle name="Примечание 3 2" xfId="42448"/>
    <cellStyle name="Примечание 3 2 10" xfId="42449"/>
    <cellStyle name="Примечание 3 2 2" xfId="42450"/>
    <cellStyle name="Примечание 3 2 2 2" xfId="42451"/>
    <cellStyle name="Примечание 3 2 2 2 2" xfId="42452"/>
    <cellStyle name="Примечание 3 2 2 2 2 2" xfId="42453"/>
    <cellStyle name="Примечание 3 2 2 2 3" xfId="42454"/>
    <cellStyle name="Примечание 3 2 2 3" xfId="42455"/>
    <cellStyle name="Примечание 3 2 2 3 2" xfId="42456"/>
    <cellStyle name="Примечание 3 2 2 3 2 2" xfId="42457"/>
    <cellStyle name="Примечание 3 2 2 3 3" xfId="42458"/>
    <cellStyle name="Примечание 3 2 2 4" xfId="42459"/>
    <cellStyle name="Примечание 3 2 2 4 2" xfId="42460"/>
    <cellStyle name="Примечание 3 2 2 4 2 2" xfId="42461"/>
    <cellStyle name="Примечание 3 2 2 4 3" xfId="42462"/>
    <cellStyle name="Примечание 3 2 2 5" xfId="42463"/>
    <cellStyle name="Примечание 3 2 2 5 2" xfId="42464"/>
    <cellStyle name="Примечание 3 2 2 5 2 2" xfId="42465"/>
    <cellStyle name="Примечание 3 2 2 5 3" xfId="42466"/>
    <cellStyle name="Примечание 3 2 2 6" xfId="42467"/>
    <cellStyle name="Примечание 3 2 2 6 2" xfId="42468"/>
    <cellStyle name="Примечание 3 2 2 6 2 2" xfId="42469"/>
    <cellStyle name="Примечание 3 2 2 6 3" xfId="42470"/>
    <cellStyle name="Примечание 3 2 2 7" xfId="42471"/>
    <cellStyle name="Примечание 3 2 2 7 2" xfId="42472"/>
    <cellStyle name="Примечание 3 2 2 7 2 2" xfId="42473"/>
    <cellStyle name="Примечание 3 2 2 7 3" xfId="42474"/>
    <cellStyle name="Примечание 3 2 2 8" xfId="42475"/>
    <cellStyle name="Примечание 3 2 2 8 2" xfId="42476"/>
    <cellStyle name="Примечание 3 2 2 9" xfId="42477"/>
    <cellStyle name="Примечание 3 2 3" xfId="42478"/>
    <cellStyle name="Примечание 3 2 3 2" xfId="42479"/>
    <cellStyle name="Примечание 3 2 3 2 2" xfId="42480"/>
    <cellStyle name="Примечание 3 2 3 2 2 2" xfId="42481"/>
    <cellStyle name="Примечание 3 2 3 2 3" xfId="42482"/>
    <cellStyle name="Примечание 3 2 3 3" xfId="42483"/>
    <cellStyle name="Примечание 3 2 3 3 2" xfId="42484"/>
    <cellStyle name="Примечание 3 2 3 3 2 2" xfId="42485"/>
    <cellStyle name="Примечание 3 2 3 3 3" xfId="42486"/>
    <cellStyle name="Примечание 3 2 3 4" xfId="42487"/>
    <cellStyle name="Примечание 3 2 3 4 2" xfId="42488"/>
    <cellStyle name="Примечание 3 2 3 5" xfId="42489"/>
    <cellStyle name="Примечание 3 2 4" xfId="42490"/>
    <cellStyle name="Примечание 3 2 4 2" xfId="42491"/>
    <cellStyle name="Примечание 3 2 4 2 2" xfId="42492"/>
    <cellStyle name="Примечание 3 2 4 2 2 2" xfId="42493"/>
    <cellStyle name="Примечание 3 2 4 2 3" xfId="42494"/>
    <cellStyle name="Примечание 3 2 4 3" xfId="42495"/>
    <cellStyle name="Примечание 3 2 4 3 2" xfId="42496"/>
    <cellStyle name="Примечание 3 2 4 3 2 2" xfId="42497"/>
    <cellStyle name="Примечание 3 2 4 3 3" xfId="42498"/>
    <cellStyle name="Примечание 3 2 4 4" xfId="42499"/>
    <cellStyle name="Примечание 3 2 4 4 2" xfId="42500"/>
    <cellStyle name="Примечание 3 2 4 5" xfId="42501"/>
    <cellStyle name="Примечание 3 2 5" xfId="42502"/>
    <cellStyle name="Примечание 3 2 5 2" xfId="42503"/>
    <cellStyle name="Примечание 3 2 5 2 2" xfId="42504"/>
    <cellStyle name="Примечание 3 2 5 2 2 2" xfId="42505"/>
    <cellStyle name="Примечание 3 2 5 2 3" xfId="42506"/>
    <cellStyle name="Примечание 3 2 5 3" xfId="42507"/>
    <cellStyle name="Примечание 3 2 5 3 2" xfId="42508"/>
    <cellStyle name="Примечание 3 2 5 3 2 2" xfId="42509"/>
    <cellStyle name="Примечание 3 2 5 3 3" xfId="42510"/>
    <cellStyle name="Примечание 3 2 5 4" xfId="42511"/>
    <cellStyle name="Примечание 3 2 5 4 2" xfId="42512"/>
    <cellStyle name="Примечание 3 2 5 5" xfId="42513"/>
    <cellStyle name="Примечание 3 2 6" xfId="42514"/>
    <cellStyle name="Примечание 3 2 6 2" xfId="42515"/>
    <cellStyle name="Примечание 3 2 6 2 2" xfId="42516"/>
    <cellStyle name="Примечание 3 2 6 3" xfId="42517"/>
    <cellStyle name="Примечание 3 2 7" xfId="42518"/>
    <cellStyle name="Примечание 3 2 7 2" xfId="42519"/>
    <cellStyle name="Примечание 3 2 7 2 2" xfId="42520"/>
    <cellStyle name="Примечание 3 2 7 3" xfId="42521"/>
    <cellStyle name="Примечание 3 2 8" xfId="42522"/>
    <cellStyle name="Примечание 3 2 8 2" xfId="42523"/>
    <cellStyle name="Примечание 3 2 8 2 2" xfId="42524"/>
    <cellStyle name="Примечание 3 2 8 3" xfId="42525"/>
    <cellStyle name="Примечание 3 2 9" xfId="42526"/>
    <cellStyle name="Примечание 3 2 9 2" xfId="42527"/>
    <cellStyle name="Примечание 3 3" xfId="42528"/>
    <cellStyle name="Примечание 3 3 2" xfId="42529"/>
    <cellStyle name="Примечание 3 3 2 2" xfId="42530"/>
    <cellStyle name="Примечание 3 3 2 2 2" xfId="42531"/>
    <cellStyle name="Примечание 3 3 2 2 2 2" xfId="42532"/>
    <cellStyle name="Примечание 3 3 2 2 3" xfId="42533"/>
    <cellStyle name="Примечание 3 3 2 3" xfId="42534"/>
    <cellStyle name="Примечание 3 3 2 3 2" xfId="42535"/>
    <cellStyle name="Примечание 3 3 2 3 2 2" xfId="42536"/>
    <cellStyle name="Примечание 3 3 2 3 3" xfId="42537"/>
    <cellStyle name="Примечание 3 3 2 4" xfId="42538"/>
    <cellStyle name="Примечание 3 3 2 4 2" xfId="42539"/>
    <cellStyle name="Примечание 3 3 2 5" xfId="42540"/>
    <cellStyle name="Примечание 3 3 3" xfId="42541"/>
    <cellStyle name="Примечание 3 3 3 2" xfId="42542"/>
    <cellStyle name="Примечание 3 3 3 2 2" xfId="42543"/>
    <cellStyle name="Примечание 3 3 3 2 2 2" xfId="42544"/>
    <cellStyle name="Примечание 3 3 3 2 3" xfId="42545"/>
    <cellStyle name="Примечание 3 3 3 3" xfId="42546"/>
    <cellStyle name="Примечание 3 3 3 3 2" xfId="42547"/>
    <cellStyle name="Примечание 3 3 3 3 2 2" xfId="42548"/>
    <cellStyle name="Примечание 3 3 3 3 3" xfId="42549"/>
    <cellStyle name="Примечание 3 3 3 4" xfId="42550"/>
    <cellStyle name="Примечание 3 3 3 4 2" xfId="42551"/>
    <cellStyle name="Примечание 3 3 3 5" xfId="42552"/>
    <cellStyle name="Примечание 3 3 4" xfId="42553"/>
    <cellStyle name="Примечание 3 3 4 2" xfId="42554"/>
    <cellStyle name="Примечание 3 3 4 2 2" xfId="42555"/>
    <cellStyle name="Примечание 3 3 4 2 2 2" xfId="42556"/>
    <cellStyle name="Примечание 3 3 4 2 3" xfId="42557"/>
    <cellStyle name="Примечание 3 3 4 3" xfId="42558"/>
    <cellStyle name="Примечание 3 3 4 3 2" xfId="42559"/>
    <cellStyle name="Примечание 3 3 4 3 2 2" xfId="42560"/>
    <cellStyle name="Примечание 3 3 4 3 3" xfId="42561"/>
    <cellStyle name="Примечание 3 3 4 4" xfId="42562"/>
    <cellStyle name="Примечание 3 3 4 4 2" xfId="42563"/>
    <cellStyle name="Примечание 3 3 4 5" xfId="42564"/>
    <cellStyle name="Примечание 3 3 5" xfId="42565"/>
    <cellStyle name="Примечание 3 3 5 2" xfId="42566"/>
    <cellStyle name="Примечание 3 3 5 2 2" xfId="42567"/>
    <cellStyle name="Примечание 3 3 5 2 2 2" xfId="42568"/>
    <cellStyle name="Примечание 3 3 5 2 3" xfId="42569"/>
    <cellStyle name="Примечание 3 3 5 3" xfId="42570"/>
    <cellStyle name="Примечание 3 3 5 3 2" xfId="42571"/>
    <cellStyle name="Примечание 3 3 5 3 2 2" xfId="42572"/>
    <cellStyle name="Примечание 3 3 5 3 3" xfId="42573"/>
    <cellStyle name="Примечание 3 3 5 4" xfId="42574"/>
    <cellStyle name="Примечание 3 3 5 4 2" xfId="42575"/>
    <cellStyle name="Примечание 3 3 5 5" xfId="42576"/>
    <cellStyle name="Примечание 3 3 6" xfId="42577"/>
    <cellStyle name="Примечание 3 3 6 2" xfId="42578"/>
    <cellStyle name="Примечание 3 3 6 2 2" xfId="42579"/>
    <cellStyle name="Примечание 3 3 6 3" xfId="42580"/>
    <cellStyle name="Примечание 3 3 7" xfId="42581"/>
    <cellStyle name="Примечание 3 3 7 2" xfId="42582"/>
    <cellStyle name="Примечание 3 3 7 2 2" xfId="42583"/>
    <cellStyle name="Примечание 3 3 7 3" xfId="42584"/>
    <cellStyle name="Примечание 3 3 8" xfId="42585"/>
    <cellStyle name="Примечание 3 3 8 2" xfId="42586"/>
    <cellStyle name="Примечание 3 3 9" xfId="42587"/>
    <cellStyle name="Примечание 3 4" xfId="42588"/>
    <cellStyle name="Примечание 3 4 2" xfId="42589"/>
    <cellStyle name="Примечание 3 4 2 2" xfId="42590"/>
    <cellStyle name="Примечание 3 4 2 2 2" xfId="42591"/>
    <cellStyle name="Примечание 3 4 2 2 2 2" xfId="42592"/>
    <cellStyle name="Примечание 3 4 2 2 3" xfId="42593"/>
    <cellStyle name="Примечание 3 4 2 3" xfId="42594"/>
    <cellStyle name="Примечание 3 4 2 3 2" xfId="42595"/>
    <cellStyle name="Примечание 3 4 2 3 2 2" xfId="42596"/>
    <cellStyle name="Примечание 3 4 2 3 3" xfId="42597"/>
    <cellStyle name="Примечание 3 4 2 4" xfId="42598"/>
    <cellStyle name="Примечание 3 4 2 4 2" xfId="42599"/>
    <cellStyle name="Примечание 3 4 2 5" xfId="42600"/>
    <cellStyle name="Примечание 3 4 3" xfId="42601"/>
    <cellStyle name="Примечание 3 4 3 2" xfId="42602"/>
    <cellStyle name="Примечание 3 4 3 2 2" xfId="42603"/>
    <cellStyle name="Примечание 3 4 3 2 2 2" xfId="42604"/>
    <cellStyle name="Примечание 3 4 3 2 3" xfId="42605"/>
    <cellStyle name="Примечание 3 4 3 3" xfId="42606"/>
    <cellStyle name="Примечание 3 4 3 3 2" xfId="42607"/>
    <cellStyle name="Примечание 3 4 3 3 2 2" xfId="42608"/>
    <cellStyle name="Примечание 3 4 3 3 3" xfId="42609"/>
    <cellStyle name="Примечание 3 4 3 4" xfId="42610"/>
    <cellStyle name="Примечание 3 4 3 4 2" xfId="42611"/>
    <cellStyle name="Примечание 3 4 3 5" xfId="42612"/>
    <cellStyle name="Примечание 3 4 4" xfId="42613"/>
    <cellStyle name="Примечание 3 4 4 2" xfId="42614"/>
    <cellStyle name="Примечание 3 4 4 2 2" xfId="42615"/>
    <cellStyle name="Примечание 3 4 4 2 2 2" xfId="42616"/>
    <cellStyle name="Примечание 3 4 4 2 3" xfId="42617"/>
    <cellStyle name="Примечание 3 4 4 3" xfId="42618"/>
    <cellStyle name="Примечание 3 4 4 3 2" xfId="42619"/>
    <cellStyle name="Примечание 3 4 4 3 2 2" xfId="42620"/>
    <cellStyle name="Примечание 3 4 4 3 3" xfId="42621"/>
    <cellStyle name="Примечание 3 4 4 4" xfId="42622"/>
    <cellStyle name="Примечание 3 4 4 4 2" xfId="42623"/>
    <cellStyle name="Примечание 3 4 4 5" xfId="42624"/>
    <cellStyle name="Примечание 3 4 5" xfId="42625"/>
    <cellStyle name="Примечание 3 4 5 2" xfId="42626"/>
    <cellStyle name="Примечание 3 4 5 2 2" xfId="42627"/>
    <cellStyle name="Примечание 3 4 5 2 2 2" xfId="42628"/>
    <cellStyle name="Примечание 3 4 5 2 3" xfId="42629"/>
    <cellStyle name="Примечание 3 4 5 3" xfId="42630"/>
    <cellStyle name="Примечание 3 4 5 3 2" xfId="42631"/>
    <cellStyle name="Примечание 3 4 5 3 2 2" xfId="42632"/>
    <cellStyle name="Примечание 3 4 5 3 3" xfId="42633"/>
    <cellStyle name="Примечание 3 4 5 4" xfId="42634"/>
    <cellStyle name="Примечание 3 4 5 4 2" xfId="42635"/>
    <cellStyle name="Примечание 3 4 5 5" xfId="42636"/>
    <cellStyle name="Примечание 3 4 6" xfId="42637"/>
    <cellStyle name="Примечание 3 4 6 2" xfId="42638"/>
    <cellStyle name="Примечание 3 4 6 2 2" xfId="42639"/>
    <cellStyle name="Примечание 3 4 6 3" xfId="42640"/>
    <cellStyle name="Примечание 3 4 7" xfId="42641"/>
    <cellStyle name="Примечание 3 4 7 2" xfId="42642"/>
    <cellStyle name="Примечание 3 4 7 2 2" xfId="42643"/>
    <cellStyle name="Примечание 3 4 7 3" xfId="42644"/>
    <cellStyle name="Примечание 3 4 8" xfId="42645"/>
    <cellStyle name="Примечание 3 4 8 2" xfId="42646"/>
    <cellStyle name="Примечание 3 4 9" xfId="42647"/>
    <cellStyle name="Примечание 3 5" xfId="42648"/>
    <cellStyle name="Примечание 3 5 2" xfId="42649"/>
    <cellStyle name="Примечание 3 5 2 2" xfId="42650"/>
    <cellStyle name="Примечание 3 5 2 2 2" xfId="42651"/>
    <cellStyle name="Примечание 3 5 2 2 2 2" xfId="42652"/>
    <cellStyle name="Примечание 3 5 2 2 3" xfId="42653"/>
    <cellStyle name="Примечание 3 5 2 3" xfId="42654"/>
    <cellStyle name="Примечание 3 5 2 3 2" xfId="42655"/>
    <cellStyle name="Примечание 3 5 2 4" xfId="42656"/>
    <cellStyle name="Примечание 3 5 3" xfId="42657"/>
    <cellStyle name="Примечание 3 5 3 2" xfId="42658"/>
    <cellStyle name="Примечание 3 5 3 2 2" xfId="42659"/>
    <cellStyle name="Примечание 3 5 3 2 2 2" xfId="42660"/>
    <cellStyle name="Примечание 3 5 3 2 3" xfId="42661"/>
    <cellStyle name="Примечание 3 5 3 3" xfId="42662"/>
    <cellStyle name="Примечание 3 5 3 3 2" xfId="42663"/>
    <cellStyle name="Примечание 3 5 3 4" xfId="42664"/>
    <cellStyle name="Примечание 3 5 4" xfId="42665"/>
    <cellStyle name="Примечание 3 5 4 2" xfId="42666"/>
    <cellStyle name="Примечание 3 5 4 2 2" xfId="42667"/>
    <cellStyle name="Примечание 3 5 4 2 2 2" xfId="42668"/>
    <cellStyle name="Примечание 3 5 4 2 3" xfId="42669"/>
    <cellStyle name="Примечание 3 5 4 3" xfId="42670"/>
    <cellStyle name="Примечание 3 5 4 3 2" xfId="42671"/>
    <cellStyle name="Примечание 3 5 4 4" xfId="42672"/>
    <cellStyle name="Примечание 3 5 5" xfId="42673"/>
    <cellStyle name="Примечание 3 5 5 2" xfId="42674"/>
    <cellStyle name="Примечание 3 5 5 2 2" xfId="42675"/>
    <cellStyle name="Примечание 3 5 5 2 2 2" xfId="42676"/>
    <cellStyle name="Примечание 3 5 5 2 3" xfId="42677"/>
    <cellStyle name="Примечание 3 5 5 3" xfId="42678"/>
    <cellStyle name="Примечание 3 5 5 3 2" xfId="42679"/>
    <cellStyle name="Примечание 3 5 5 4" xfId="42680"/>
    <cellStyle name="Примечание 3 5 6" xfId="42681"/>
    <cellStyle name="Примечание 3 5 6 2" xfId="42682"/>
    <cellStyle name="Примечание 3 5 6 2 2" xfId="42683"/>
    <cellStyle name="Примечание 3 5 6 3" xfId="42684"/>
    <cellStyle name="Примечание 3 5 7" xfId="42685"/>
    <cellStyle name="Примечание 3 5 7 2" xfId="42686"/>
    <cellStyle name="Примечание 3 5 7 2 2" xfId="42687"/>
    <cellStyle name="Примечание 3 5 7 3" xfId="42688"/>
    <cellStyle name="Примечание 3 5 8" xfId="42689"/>
    <cellStyle name="Примечание 3 5 8 2" xfId="42690"/>
    <cellStyle name="Примечание 3 5 9" xfId="42691"/>
    <cellStyle name="Примечание 3 6" xfId="42692"/>
    <cellStyle name="Примечание 3 6 2" xfId="42693"/>
    <cellStyle name="Примечание 3 6 2 2" xfId="42694"/>
    <cellStyle name="Примечание 3 6 2 2 2" xfId="42695"/>
    <cellStyle name="Примечание 3 6 2 2 2 2" xfId="42696"/>
    <cellStyle name="Примечание 3 6 2 2 3" xfId="42697"/>
    <cellStyle name="Примечание 3 6 2 3" xfId="42698"/>
    <cellStyle name="Примечание 3 6 2 3 2" xfId="42699"/>
    <cellStyle name="Примечание 3 6 2 4" xfId="42700"/>
    <cellStyle name="Примечание 3 6 3" xfId="42701"/>
    <cellStyle name="Примечание 3 6 3 2" xfId="42702"/>
    <cellStyle name="Примечание 3 6 3 2 2" xfId="42703"/>
    <cellStyle name="Примечание 3 6 3 2 2 2" xfId="42704"/>
    <cellStyle name="Примечание 3 6 3 2 3" xfId="42705"/>
    <cellStyle name="Примечание 3 6 3 3" xfId="42706"/>
    <cellStyle name="Примечание 3 6 3 3 2" xfId="42707"/>
    <cellStyle name="Примечание 3 6 3 4" xfId="42708"/>
    <cellStyle name="Примечание 3 6 4" xfId="42709"/>
    <cellStyle name="Примечание 3 6 4 2" xfId="42710"/>
    <cellStyle name="Примечание 3 6 4 2 2" xfId="42711"/>
    <cellStyle name="Примечание 3 6 4 2 2 2" xfId="42712"/>
    <cellStyle name="Примечание 3 6 4 2 3" xfId="42713"/>
    <cellStyle name="Примечание 3 6 4 3" xfId="42714"/>
    <cellStyle name="Примечание 3 6 4 3 2" xfId="42715"/>
    <cellStyle name="Примечание 3 6 4 4" xfId="42716"/>
    <cellStyle name="Примечание 3 6 5" xfId="42717"/>
    <cellStyle name="Примечание 3 6 5 2" xfId="42718"/>
    <cellStyle name="Примечание 3 6 5 2 2" xfId="42719"/>
    <cellStyle name="Примечание 3 6 5 2 2 2" xfId="42720"/>
    <cellStyle name="Примечание 3 6 5 2 3" xfId="42721"/>
    <cellStyle name="Примечание 3 6 5 3" xfId="42722"/>
    <cellStyle name="Примечание 3 6 5 3 2" xfId="42723"/>
    <cellStyle name="Примечание 3 6 5 4" xfId="42724"/>
    <cellStyle name="Примечание 3 6 6" xfId="42725"/>
    <cellStyle name="Примечание 3 6 6 2" xfId="42726"/>
    <cellStyle name="Примечание 3 6 6 2 2" xfId="42727"/>
    <cellStyle name="Примечание 3 6 6 3" xfId="42728"/>
    <cellStyle name="Примечание 3 6 7" xfId="42729"/>
    <cellStyle name="Примечание 3 6 7 2" xfId="42730"/>
    <cellStyle name="Примечание 3 6 7 2 2" xfId="42731"/>
    <cellStyle name="Примечание 3 6 7 3" xfId="42732"/>
    <cellStyle name="Примечание 3 6 8" xfId="42733"/>
    <cellStyle name="Примечание 3 6 8 2" xfId="42734"/>
    <cellStyle name="Примечание 3 6 9" xfId="42735"/>
    <cellStyle name="Примечание 3 7" xfId="42736"/>
    <cellStyle name="Примечание 3 7 2" xfId="42737"/>
    <cellStyle name="Примечание 3 7 2 2" xfId="42738"/>
    <cellStyle name="Примечание 3 7 2 2 2" xfId="42739"/>
    <cellStyle name="Примечание 3 7 2 2 2 2" xfId="42740"/>
    <cellStyle name="Примечание 3 7 2 2 3" xfId="42741"/>
    <cellStyle name="Примечание 3 7 2 3" xfId="42742"/>
    <cellStyle name="Примечание 3 7 2 3 2" xfId="42743"/>
    <cellStyle name="Примечание 3 7 2 4" xfId="42744"/>
    <cellStyle name="Примечание 3 7 3" xfId="42745"/>
    <cellStyle name="Примечание 3 7 3 2" xfId="42746"/>
    <cellStyle name="Примечание 3 7 3 2 2" xfId="42747"/>
    <cellStyle name="Примечание 3 7 3 2 2 2" xfId="42748"/>
    <cellStyle name="Примечание 3 7 3 2 3" xfId="42749"/>
    <cellStyle name="Примечание 3 7 3 3" xfId="42750"/>
    <cellStyle name="Примечание 3 7 3 3 2" xfId="42751"/>
    <cellStyle name="Примечание 3 7 3 4" xfId="42752"/>
    <cellStyle name="Примечание 3 7 4" xfId="42753"/>
    <cellStyle name="Примечание 3 7 4 2" xfId="42754"/>
    <cellStyle name="Примечание 3 7 4 2 2" xfId="42755"/>
    <cellStyle name="Примечание 3 7 4 2 2 2" xfId="42756"/>
    <cellStyle name="Примечание 3 7 4 2 3" xfId="42757"/>
    <cellStyle name="Примечание 3 7 4 3" xfId="42758"/>
    <cellStyle name="Примечание 3 7 4 3 2" xfId="42759"/>
    <cellStyle name="Примечание 3 7 4 4" xfId="42760"/>
    <cellStyle name="Примечание 3 7 5" xfId="42761"/>
    <cellStyle name="Примечание 3 7 5 2" xfId="42762"/>
    <cellStyle name="Примечание 3 7 5 2 2" xfId="42763"/>
    <cellStyle name="Примечание 3 7 5 2 2 2" xfId="42764"/>
    <cellStyle name="Примечание 3 7 5 2 3" xfId="42765"/>
    <cellStyle name="Примечание 3 7 5 3" xfId="42766"/>
    <cellStyle name="Примечание 3 7 5 3 2" xfId="42767"/>
    <cellStyle name="Примечание 3 7 5 4" xfId="42768"/>
    <cellStyle name="Примечание 3 7 6" xfId="42769"/>
    <cellStyle name="Примечание 3 7 6 2" xfId="42770"/>
    <cellStyle name="Примечание 3 7 6 2 2" xfId="42771"/>
    <cellStyle name="Примечание 3 7 6 3" xfId="42772"/>
    <cellStyle name="Примечание 3 7 7" xfId="42773"/>
    <cellStyle name="Примечание 3 7 7 2" xfId="42774"/>
    <cellStyle name="Примечание 3 7 7 2 2" xfId="42775"/>
    <cellStyle name="Примечание 3 7 7 3" xfId="42776"/>
    <cellStyle name="Примечание 3 7 8" xfId="42777"/>
    <cellStyle name="Примечание 3 7 8 2" xfId="42778"/>
    <cellStyle name="Примечание 3 7 9" xfId="42779"/>
    <cellStyle name="Примечание 3 8" xfId="42780"/>
    <cellStyle name="Примечание 3 8 2" xfId="42781"/>
    <cellStyle name="Примечание 3 8 2 2" xfId="42782"/>
    <cellStyle name="Примечание 3 8 2 2 2" xfId="42783"/>
    <cellStyle name="Примечание 3 8 2 2 2 2" xfId="42784"/>
    <cellStyle name="Примечание 3 8 2 2 3" xfId="42785"/>
    <cellStyle name="Примечание 3 8 2 3" xfId="42786"/>
    <cellStyle name="Примечание 3 8 2 3 2" xfId="42787"/>
    <cellStyle name="Примечание 3 8 2 4" xfId="42788"/>
    <cellStyle name="Примечание 3 8 3" xfId="42789"/>
    <cellStyle name="Примечание 3 8 3 2" xfId="42790"/>
    <cellStyle name="Примечание 3 8 3 2 2" xfId="42791"/>
    <cellStyle name="Примечание 3 8 3 2 2 2" xfId="42792"/>
    <cellStyle name="Примечание 3 8 3 2 3" xfId="42793"/>
    <cellStyle name="Примечание 3 8 3 3" xfId="42794"/>
    <cellStyle name="Примечание 3 8 3 3 2" xfId="42795"/>
    <cellStyle name="Примечание 3 8 3 4" xfId="42796"/>
    <cellStyle name="Примечание 3 8 4" xfId="42797"/>
    <cellStyle name="Примечание 3 8 4 2" xfId="42798"/>
    <cellStyle name="Примечание 3 8 4 2 2" xfId="42799"/>
    <cellStyle name="Примечание 3 8 4 2 2 2" xfId="42800"/>
    <cellStyle name="Примечание 3 8 4 2 3" xfId="42801"/>
    <cellStyle name="Примечание 3 8 4 3" xfId="42802"/>
    <cellStyle name="Примечание 3 8 4 3 2" xfId="42803"/>
    <cellStyle name="Примечание 3 8 4 4" xfId="42804"/>
    <cellStyle name="Примечание 3 8 5" xfId="42805"/>
    <cellStyle name="Примечание 3 8 5 2" xfId="42806"/>
    <cellStyle name="Примечание 3 8 5 2 2" xfId="42807"/>
    <cellStyle name="Примечание 3 8 5 2 2 2" xfId="42808"/>
    <cellStyle name="Примечание 3 8 5 2 3" xfId="42809"/>
    <cellStyle name="Примечание 3 8 5 3" xfId="42810"/>
    <cellStyle name="Примечание 3 8 5 3 2" xfId="42811"/>
    <cellStyle name="Примечание 3 8 5 4" xfId="42812"/>
    <cellStyle name="Примечание 3 8 6" xfId="42813"/>
    <cellStyle name="Примечание 3 8 6 2" xfId="42814"/>
    <cellStyle name="Примечание 3 8 6 2 2" xfId="42815"/>
    <cellStyle name="Примечание 3 8 6 3" xfId="42816"/>
    <cellStyle name="Примечание 3 8 7" xfId="42817"/>
    <cellStyle name="Примечание 3 8 7 2" xfId="42818"/>
    <cellStyle name="Примечание 3 8 8" xfId="42819"/>
    <cellStyle name="Примечание 3 9" xfId="42820"/>
    <cellStyle name="Примечание 3 9 2" xfId="42821"/>
    <cellStyle name="Примечание 3 9 2 2" xfId="42822"/>
    <cellStyle name="Примечание 3 9 2 2 2" xfId="42823"/>
    <cellStyle name="Примечание 3 9 2 3" xfId="42824"/>
    <cellStyle name="Примечание 3 9 3" xfId="42825"/>
    <cellStyle name="Примечание 3 9 3 2" xfId="42826"/>
    <cellStyle name="Примечание 3 9 4" xfId="42827"/>
    <cellStyle name="Примечание 3_МАРТ" xfId="42828"/>
    <cellStyle name="Примечание 4" xfId="42829"/>
    <cellStyle name="Примечание 4 10" xfId="42830"/>
    <cellStyle name="Примечание 4 10 2" xfId="42831"/>
    <cellStyle name="Примечание 4 10 2 2" xfId="42832"/>
    <cellStyle name="Примечание 4 10 2 2 2" xfId="42833"/>
    <cellStyle name="Примечание 4 10 2 3" xfId="42834"/>
    <cellStyle name="Примечание 4 10 3" xfId="42835"/>
    <cellStyle name="Примечание 4 10 3 2" xfId="42836"/>
    <cellStyle name="Примечание 4 10 4" xfId="42837"/>
    <cellStyle name="Примечание 4 11" xfId="42838"/>
    <cellStyle name="Примечание 4 11 2" xfId="42839"/>
    <cellStyle name="Примечание 4 11 2 2" xfId="42840"/>
    <cellStyle name="Примечание 4 11 2 2 2" xfId="42841"/>
    <cellStyle name="Примечание 4 11 2 3" xfId="42842"/>
    <cellStyle name="Примечание 4 11 3" xfId="42843"/>
    <cellStyle name="Примечание 4 11 3 2" xfId="42844"/>
    <cellStyle name="Примечание 4 11 4" xfId="42845"/>
    <cellStyle name="Примечание 4 12" xfId="42846"/>
    <cellStyle name="Примечание 4 12 2" xfId="42847"/>
    <cellStyle name="Примечание 4 12 2 2" xfId="42848"/>
    <cellStyle name="Примечание 4 12 2 2 2" xfId="42849"/>
    <cellStyle name="Примечание 4 12 2 3" xfId="42850"/>
    <cellStyle name="Примечание 4 12 3" xfId="42851"/>
    <cellStyle name="Примечание 4 12 3 2" xfId="42852"/>
    <cellStyle name="Примечание 4 12 4" xfId="42853"/>
    <cellStyle name="Примечание 4 13" xfId="42854"/>
    <cellStyle name="Примечание 4 13 2" xfId="42855"/>
    <cellStyle name="Примечание 4 13 2 2" xfId="42856"/>
    <cellStyle name="Примечание 4 13 3" xfId="42857"/>
    <cellStyle name="Примечание 4 14" xfId="42858"/>
    <cellStyle name="Примечание 4 14 2" xfId="42859"/>
    <cellStyle name="Примечание 4 15" xfId="42860"/>
    <cellStyle name="Примечание 4 2" xfId="42861"/>
    <cellStyle name="Примечание 4 2 2" xfId="42862"/>
    <cellStyle name="Примечание 4 2 2 2" xfId="42863"/>
    <cellStyle name="Примечание 4 2 2 2 2" xfId="42864"/>
    <cellStyle name="Примечание 4 2 2 2 2 2" xfId="42865"/>
    <cellStyle name="Примечание 4 2 2 2 3" xfId="42866"/>
    <cellStyle name="Примечание 4 2 2 3" xfId="42867"/>
    <cellStyle name="Примечание 4 2 2 3 2" xfId="42868"/>
    <cellStyle name="Примечание 4 2 2 4" xfId="42869"/>
    <cellStyle name="Примечание 4 2 3" xfId="42870"/>
    <cellStyle name="Примечание 4 2 3 2" xfId="42871"/>
    <cellStyle name="Примечание 4 2 3 2 2" xfId="42872"/>
    <cellStyle name="Примечание 4 2 3 2 2 2" xfId="42873"/>
    <cellStyle name="Примечание 4 2 3 2 3" xfId="42874"/>
    <cellStyle name="Примечание 4 2 3 3" xfId="42875"/>
    <cellStyle name="Примечание 4 2 3 3 2" xfId="42876"/>
    <cellStyle name="Примечание 4 2 3 4" xfId="42877"/>
    <cellStyle name="Примечание 4 2 4" xfId="42878"/>
    <cellStyle name="Примечание 4 2 4 2" xfId="42879"/>
    <cellStyle name="Примечание 4 2 4 2 2" xfId="42880"/>
    <cellStyle name="Примечание 4 2 4 2 2 2" xfId="42881"/>
    <cellStyle name="Примечание 4 2 4 2 3" xfId="42882"/>
    <cellStyle name="Примечание 4 2 4 3" xfId="42883"/>
    <cellStyle name="Примечание 4 2 4 3 2" xfId="42884"/>
    <cellStyle name="Примечание 4 2 4 4" xfId="42885"/>
    <cellStyle name="Примечание 4 2 5" xfId="42886"/>
    <cellStyle name="Примечание 4 2 5 2" xfId="42887"/>
    <cellStyle name="Примечание 4 2 5 2 2" xfId="42888"/>
    <cellStyle name="Примечание 4 2 5 2 2 2" xfId="42889"/>
    <cellStyle name="Примечание 4 2 5 2 3" xfId="42890"/>
    <cellStyle name="Примечание 4 2 5 3" xfId="42891"/>
    <cellStyle name="Примечание 4 2 5 3 2" xfId="42892"/>
    <cellStyle name="Примечание 4 2 5 4" xfId="42893"/>
    <cellStyle name="Примечание 4 2 6" xfId="42894"/>
    <cellStyle name="Примечание 4 2 6 2" xfId="42895"/>
    <cellStyle name="Примечание 4 2 6 2 2" xfId="42896"/>
    <cellStyle name="Примечание 4 2 6 3" xfId="42897"/>
    <cellStyle name="Примечание 4 2 7" xfId="42898"/>
    <cellStyle name="Примечание 4 2 7 2" xfId="42899"/>
    <cellStyle name="Примечание 4 2 8" xfId="42900"/>
    <cellStyle name="Примечание 4 3" xfId="42901"/>
    <cellStyle name="Примечание 4 3 2" xfId="42902"/>
    <cellStyle name="Примечание 4 3 2 2" xfId="42903"/>
    <cellStyle name="Примечание 4 3 2 2 2" xfId="42904"/>
    <cellStyle name="Примечание 4 3 2 2 2 2" xfId="42905"/>
    <cellStyle name="Примечание 4 3 2 2 3" xfId="42906"/>
    <cellStyle name="Примечание 4 3 2 3" xfId="42907"/>
    <cellStyle name="Примечание 4 3 2 3 2" xfId="42908"/>
    <cellStyle name="Примечание 4 3 2 4" xfId="42909"/>
    <cellStyle name="Примечание 4 3 3" xfId="42910"/>
    <cellStyle name="Примечание 4 3 3 2" xfId="42911"/>
    <cellStyle name="Примечание 4 3 3 2 2" xfId="42912"/>
    <cellStyle name="Примечание 4 3 3 2 2 2" xfId="42913"/>
    <cellStyle name="Примечание 4 3 3 2 3" xfId="42914"/>
    <cellStyle name="Примечание 4 3 3 3" xfId="42915"/>
    <cellStyle name="Примечание 4 3 3 3 2" xfId="42916"/>
    <cellStyle name="Примечание 4 3 3 4" xfId="42917"/>
    <cellStyle name="Примечание 4 3 4" xfId="42918"/>
    <cellStyle name="Примечание 4 3 4 2" xfId="42919"/>
    <cellStyle name="Примечание 4 3 4 2 2" xfId="42920"/>
    <cellStyle name="Примечание 4 3 4 2 2 2" xfId="42921"/>
    <cellStyle name="Примечание 4 3 4 2 3" xfId="42922"/>
    <cellStyle name="Примечание 4 3 4 3" xfId="42923"/>
    <cellStyle name="Примечание 4 3 4 3 2" xfId="42924"/>
    <cellStyle name="Примечание 4 3 4 4" xfId="42925"/>
    <cellStyle name="Примечание 4 3 5" xfId="42926"/>
    <cellStyle name="Примечание 4 3 5 2" xfId="42927"/>
    <cellStyle name="Примечание 4 3 5 2 2" xfId="42928"/>
    <cellStyle name="Примечание 4 3 5 2 2 2" xfId="42929"/>
    <cellStyle name="Примечание 4 3 5 2 3" xfId="42930"/>
    <cellStyle name="Примечание 4 3 5 3" xfId="42931"/>
    <cellStyle name="Примечание 4 3 5 3 2" xfId="42932"/>
    <cellStyle name="Примечание 4 3 5 4" xfId="42933"/>
    <cellStyle name="Примечание 4 3 6" xfId="42934"/>
    <cellStyle name="Примечание 4 3 6 2" xfId="42935"/>
    <cellStyle name="Примечание 4 3 6 2 2" xfId="42936"/>
    <cellStyle name="Примечание 4 3 6 3" xfId="42937"/>
    <cellStyle name="Примечание 4 3 7" xfId="42938"/>
    <cellStyle name="Примечание 4 3 7 2" xfId="42939"/>
    <cellStyle name="Примечание 4 3 8" xfId="42940"/>
    <cellStyle name="Примечание 4 4" xfId="42941"/>
    <cellStyle name="Примечание 4 4 2" xfId="42942"/>
    <cellStyle name="Примечание 4 4 2 2" xfId="42943"/>
    <cellStyle name="Примечание 4 4 2 2 2" xfId="42944"/>
    <cellStyle name="Примечание 4 4 2 2 2 2" xfId="42945"/>
    <cellStyle name="Примечание 4 4 2 2 3" xfId="42946"/>
    <cellStyle name="Примечание 4 4 2 3" xfId="42947"/>
    <cellStyle name="Примечание 4 4 2 3 2" xfId="42948"/>
    <cellStyle name="Примечание 4 4 2 4" xfId="42949"/>
    <cellStyle name="Примечание 4 4 3" xfId="42950"/>
    <cellStyle name="Примечание 4 4 3 2" xfId="42951"/>
    <cellStyle name="Примечание 4 4 3 2 2" xfId="42952"/>
    <cellStyle name="Примечание 4 4 3 2 2 2" xfId="42953"/>
    <cellStyle name="Примечание 4 4 3 2 3" xfId="42954"/>
    <cellStyle name="Примечание 4 4 3 3" xfId="42955"/>
    <cellStyle name="Примечание 4 4 3 3 2" xfId="42956"/>
    <cellStyle name="Примечание 4 4 3 4" xfId="42957"/>
    <cellStyle name="Примечание 4 4 4" xfId="42958"/>
    <cellStyle name="Примечание 4 4 4 2" xfId="42959"/>
    <cellStyle name="Примечание 4 4 4 2 2" xfId="42960"/>
    <cellStyle name="Примечание 4 4 4 2 2 2" xfId="42961"/>
    <cellStyle name="Примечание 4 4 4 2 3" xfId="42962"/>
    <cellStyle name="Примечание 4 4 4 3" xfId="42963"/>
    <cellStyle name="Примечание 4 4 4 3 2" xfId="42964"/>
    <cellStyle name="Примечание 4 4 4 4" xfId="42965"/>
    <cellStyle name="Примечание 4 4 5" xfId="42966"/>
    <cellStyle name="Примечание 4 4 5 2" xfId="42967"/>
    <cellStyle name="Примечание 4 4 5 2 2" xfId="42968"/>
    <cellStyle name="Примечание 4 4 5 2 2 2" xfId="42969"/>
    <cellStyle name="Примечание 4 4 5 2 3" xfId="42970"/>
    <cellStyle name="Примечание 4 4 5 3" xfId="42971"/>
    <cellStyle name="Примечание 4 4 5 3 2" xfId="42972"/>
    <cellStyle name="Примечание 4 4 5 4" xfId="42973"/>
    <cellStyle name="Примечание 4 4 6" xfId="42974"/>
    <cellStyle name="Примечание 4 4 6 2" xfId="42975"/>
    <cellStyle name="Примечание 4 4 6 2 2" xfId="42976"/>
    <cellStyle name="Примечание 4 4 6 3" xfId="42977"/>
    <cellStyle name="Примечание 4 4 7" xfId="42978"/>
    <cellStyle name="Примечание 4 4 7 2" xfId="42979"/>
    <cellStyle name="Примечание 4 4 8" xfId="42980"/>
    <cellStyle name="Примечание 4 5" xfId="42981"/>
    <cellStyle name="Примечание 4 5 2" xfId="42982"/>
    <cellStyle name="Примечание 4 5 2 2" xfId="42983"/>
    <cellStyle name="Примечание 4 5 2 2 2" xfId="42984"/>
    <cellStyle name="Примечание 4 5 2 2 2 2" xfId="42985"/>
    <cellStyle name="Примечание 4 5 2 2 3" xfId="42986"/>
    <cellStyle name="Примечание 4 5 2 3" xfId="42987"/>
    <cellStyle name="Примечание 4 5 2 3 2" xfId="42988"/>
    <cellStyle name="Примечание 4 5 2 4" xfId="42989"/>
    <cellStyle name="Примечание 4 5 3" xfId="42990"/>
    <cellStyle name="Примечание 4 5 3 2" xfId="42991"/>
    <cellStyle name="Примечание 4 5 3 2 2" xfId="42992"/>
    <cellStyle name="Примечание 4 5 3 2 2 2" xfId="42993"/>
    <cellStyle name="Примечание 4 5 3 2 3" xfId="42994"/>
    <cellStyle name="Примечание 4 5 3 3" xfId="42995"/>
    <cellStyle name="Примечание 4 5 3 3 2" xfId="42996"/>
    <cellStyle name="Примечание 4 5 3 4" xfId="42997"/>
    <cellStyle name="Примечание 4 5 4" xfId="42998"/>
    <cellStyle name="Примечание 4 5 4 2" xfId="42999"/>
    <cellStyle name="Примечание 4 5 4 2 2" xfId="43000"/>
    <cellStyle name="Примечание 4 5 4 2 2 2" xfId="43001"/>
    <cellStyle name="Примечание 4 5 4 2 3" xfId="43002"/>
    <cellStyle name="Примечание 4 5 4 3" xfId="43003"/>
    <cellStyle name="Примечание 4 5 4 3 2" xfId="43004"/>
    <cellStyle name="Примечание 4 5 4 4" xfId="43005"/>
    <cellStyle name="Примечание 4 5 5" xfId="43006"/>
    <cellStyle name="Примечание 4 5 5 2" xfId="43007"/>
    <cellStyle name="Примечание 4 5 5 2 2" xfId="43008"/>
    <cellStyle name="Примечание 4 5 5 2 2 2" xfId="43009"/>
    <cellStyle name="Примечание 4 5 5 2 3" xfId="43010"/>
    <cellStyle name="Примечание 4 5 5 3" xfId="43011"/>
    <cellStyle name="Примечание 4 5 5 3 2" xfId="43012"/>
    <cellStyle name="Примечание 4 5 5 4" xfId="43013"/>
    <cellStyle name="Примечание 4 5 6" xfId="43014"/>
    <cellStyle name="Примечание 4 5 6 2" xfId="43015"/>
    <cellStyle name="Примечание 4 5 6 2 2" xfId="43016"/>
    <cellStyle name="Примечание 4 5 6 3" xfId="43017"/>
    <cellStyle name="Примечание 4 5 7" xfId="43018"/>
    <cellStyle name="Примечание 4 5 7 2" xfId="43019"/>
    <cellStyle name="Примечание 4 5 8" xfId="43020"/>
    <cellStyle name="Примечание 4 6" xfId="43021"/>
    <cellStyle name="Примечание 4 6 2" xfId="43022"/>
    <cellStyle name="Примечание 4 6 2 2" xfId="43023"/>
    <cellStyle name="Примечание 4 6 2 2 2" xfId="43024"/>
    <cellStyle name="Примечание 4 6 2 2 2 2" xfId="43025"/>
    <cellStyle name="Примечание 4 6 2 2 3" xfId="43026"/>
    <cellStyle name="Примечание 4 6 2 3" xfId="43027"/>
    <cellStyle name="Примечание 4 6 2 3 2" xfId="43028"/>
    <cellStyle name="Примечание 4 6 2 4" xfId="43029"/>
    <cellStyle name="Примечание 4 6 3" xfId="43030"/>
    <cellStyle name="Примечание 4 6 3 2" xfId="43031"/>
    <cellStyle name="Примечание 4 6 3 2 2" xfId="43032"/>
    <cellStyle name="Примечание 4 6 3 2 2 2" xfId="43033"/>
    <cellStyle name="Примечание 4 6 3 2 3" xfId="43034"/>
    <cellStyle name="Примечание 4 6 3 3" xfId="43035"/>
    <cellStyle name="Примечание 4 6 3 3 2" xfId="43036"/>
    <cellStyle name="Примечание 4 6 3 4" xfId="43037"/>
    <cellStyle name="Примечание 4 6 4" xfId="43038"/>
    <cellStyle name="Примечание 4 6 4 2" xfId="43039"/>
    <cellStyle name="Примечание 4 6 4 2 2" xfId="43040"/>
    <cellStyle name="Примечание 4 6 4 2 2 2" xfId="43041"/>
    <cellStyle name="Примечание 4 6 4 2 3" xfId="43042"/>
    <cellStyle name="Примечание 4 6 4 3" xfId="43043"/>
    <cellStyle name="Примечание 4 6 4 3 2" xfId="43044"/>
    <cellStyle name="Примечание 4 6 4 4" xfId="43045"/>
    <cellStyle name="Примечание 4 6 5" xfId="43046"/>
    <cellStyle name="Примечание 4 6 5 2" xfId="43047"/>
    <cellStyle name="Примечание 4 6 5 2 2" xfId="43048"/>
    <cellStyle name="Примечание 4 6 5 2 2 2" xfId="43049"/>
    <cellStyle name="Примечание 4 6 5 2 3" xfId="43050"/>
    <cellStyle name="Примечание 4 6 5 3" xfId="43051"/>
    <cellStyle name="Примечание 4 6 5 3 2" xfId="43052"/>
    <cellStyle name="Примечание 4 6 5 4" xfId="43053"/>
    <cellStyle name="Примечание 4 6 6" xfId="43054"/>
    <cellStyle name="Примечание 4 6 6 2" xfId="43055"/>
    <cellStyle name="Примечание 4 6 6 2 2" xfId="43056"/>
    <cellStyle name="Примечание 4 6 6 3" xfId="43057"/>
    <cellStyle name="Примечание 4 6 7" xfId="43058"/>
    <cellStyle name="Примечание 4 6 7 2" xfId="43059"/>
    <cellStyle name="Примечание 4 6 8" xfId="43060"/>
    <cellStyle name="Примечание 4 7" xfId="43061"/>
    <cellStyle name="Примечание 4 7 2" xfId="43062"/>
    <cellStyle name="Примечание 4 7 2 2" xfId="43063"/>
    <cellStyle name="Примечание 4 7 2 2 2" xfId="43064"/>
    <cellStyle name="Примечание 4 7 2 2 2 2" xfId="43065"/>
    <cellStyle name="Примечание 4 7 2 2 3" xfId="43066"/>
    <cellStyle name="Примечание 4 7 2 3" xfId="43067"/>
    <cellStyle name="Примечание 4 7 2 3 2" xfId="43068"/>
    <cellStyle name="Примечание 4 7 2 4" xfId="43069"/>
    <cellStyle name="Примечание 4 7 3" xfId="43070"/>
    <cellStyle name="Примечание 4 7 3 2" xfId="43071"/>
    <cellStyle name="Примечание 4 7 3 2 2" xfId="43072"/>
    <cellStyle name="Примечание 4 7 3 2 2 2" xfId="43073"/>
    <cellStyle name="Примечание 4 7 3 2 3" xfId="43074"/>
    <cellStyle name="Примечание 4 7 3 3" xfId="43075"/>
    <cellStyle name="Примечание 4 7 3 3 2" xfId="43076"/>
    <cellStyle name="Примечание 4 7 3 4" xfId="43077"/>
    <cellStyle name="Примечание 4 7 4" xfId="43078"/>
    <cellStyle name="Примечание 4 7 4 2" xfId="43079"/>
    <cellStyle name="Примечание 4 7 4 2 2" xfId="43080"/>
    <cellStyle name="Примечание 4 7 4 2 2 2" xfId="43081"/>
    <cellStyle name="Примечание 4 7 4 2 3" xfId="43082"/>
    <cellStyle name="Примечание 4 7 4 3" xfId="43083"/>
    <cellStyle name="Примечание 4 7 4 3 2" xfId="43084"/>
    <cellStyle name="Примечание 4 7 4 4" xfId="43085"/>
    <cellStyle name="Примечание 4 7 5" xfId="43086"/>
    <cellStyle name="Примечание 4 7 5 2" xfId="43087"/>
    <cellStyle name="Примечание 4 7 5 2 2" xfId="43088"/>
    <cellStyle name="Примечание 4 7 5 2 2 2" xfId="43089"/>
    <cellStyle name="Примечание 4 7 5 2 3" xfId="43090"/>
    <cellStyle name="Примечание 4 7 5 3" xfId="43091"/>
    <cellStyle name="Примечание 4 7 5 3 2" xfId="43092"/>
    <cellStyle name="Примечание 4 7 5 4" xfId="43093"/>
    <cellStyle name="Примечание 4 7 6" xfId="43094"/>
    <cellStyle name="Примечание 4 7 6 2" xfId="43095"/>
    <cellStyle name="Примечание 4 7 6 2 2" xfId="43096"/>
    <cellStyle name="Примечание 4 7 6 3" xfId="43097"/>
    <cellStyle name="Примечание 4 7 7" xfId="43098"/>
    <cellStyle name="Примечание 4 7 7 2" xfId="43099"/>
    <cellStyle name="Примечание 4 7 8" xfId="43100"/>
    <cellStyle name="Примечание 4 8" xfId="43101"/>
    <cellStyle name="Примечание 4 8 2" xfId="43102"/>
    <cellStyle name="Примечание 4 8 2 2" xfId="43103"/>
    <cellStyle name="Примечание 4 8 2 2 2" xfId="43104"/>
    <cellStyle name="Примечание 4 8 2 2 2 2" xfId="43105"/>
    <cellStyle name="Примечание 4 8 2 2 3" xfId="43106"/>
    <cellStyle name="Примечание 4 8 2 3" xfId="43107"/>
    <cellStyle name="Примечание 4 8 2 3 2" xfId="43108"/>
    <cellStyle name="Примечание 4 8 2 4" xfId="43109"/>
    <cellStyle name="Примечание 4 8 3" xfId="43110"/>
    <cellStyle name="Примечание 4 8 3 2" xfId="43111"/>
    <cellStyle name="Примечание 4 8 3 2 2" xfId="43112"/>
    <cellStyle name="Примечание 4 8 3 2 2 2" xfId="43113"/>
    <cellStyle name="Примечание 4 8 3 2 3" xfId="43114"/>
    <cellStyle name="Примечание 4 8 3 3" xfId="43115"/>
    <cellStyle name="Примечание 4 8 3 3 2" xfId="43116"/>
    <cellStyle name="Примечание 4 8 3 4" xfId="43117"/>
    <cellStyle name="Примечание 4 8 4" xfId="43118"/>
    <cellStyle name="Примечание 4 8 4 2" xfId="43119"/>
    <cellStyle name="Примечание 4 8 4 2 2" xfId="43120"/>
    <cellStyle name="Примечание 4 8 4 2 2 2" xfId="43121"/>
    <cellStyle name="Примечание 4 8 4 2 3" xfId="43122"/>
    <cellStyle name="Примечание 4 8 4 3" xfId="43123"/>
    <cellStyle name="Примечание 4 8 4 3 2" xfId="43124"/>
    <cellStyle name="Примечание 4 8 4 4" xfId="43125"/>
    <cellStyle name="Примечание 4 8 5" xfId="43126"/>
    <cellStyle name="Примечание 4 8 5 2" xfId="43127"/>
    <cellStyle name="Примечание 4 8 5 2 2" xfId="43128"/>
    <cellStyle name="Примечание 4 8 5 2 2 2" xfId="43129"/>
    <cellStyle name="Примечание 4 8 5 2 3" xfId="43130"/>
    <cellStyle name="Примечание 4 8 5 3" xfId="43131"/>
    <cellStyle name="Примечание 4 8 5 3 2" xfId="43132"/>
    <cellStyle name="Примечание 4 8 5 4" xfId="43133"/>
    <cellStyle name="Примечание 4 8 6" xfId="43134"/>
    <cellStyle name="Примечание 4 8 6 2" xfId="43135"/>
    <cellStyle name="Примечание 4 8 6 2 2" xfId="43136"/>
    <cellStyle name="Примечание 4 8 6 3" xfId="43137"/>
    <cellStyle name="Примечание 4 8 7" xfId="43138"/>
    <cellStyle name="Примечание 4 8 7 2" xfId="43139"/>
    <cellStyle name="Примечание 4 8 8" xfId="43140"/>
    <cellStyle name="Примечание 4 9" xfId="43141"/>
    <cellStyle name="Примечание 4 9 2" xfId="43142"/>
    <cellStyle name="Примечание 4 9 2 2" xfId="43143"/>
    <cellStyle name="Примечание 4 9 2 2 2" xfId="43144"/>
    <cellStyle name="Примечание 4 9 2 3" xfId="43145"/>
    <cellStyle name="Примечание 4 9 3" xfId="43146"/>
    <cellStyle name="Примечание 4 9 3 2" xfId="43147"/>
    <cellStyle name="Примечание 4 9 4" xfId="43148"/>
    <cellStyle name="Примечание 5" xfId="43149"/>
    <cellStyle name="Примечание 5 10" xfId="43150"/>
    <cellStyle name="Примечание 5 10 2" xfId="43151"/>
    <cellStyle name="Примечание 5 10 2 2" xfId="43152"/>
    <cellStyle name="Примечание 5 10 2 2 2" xfId="43153"/>
    <cellStyle name="Примечание 5 10 2 3" xfId="43154"/>
    <cellStyle name="Примечание 5 10 3" xfId="43155"/>
    <cellStyle name="Примечание 5 10 3 2" xfId="43156"/>
    <cellStyle name="Примечание 5 10 4" xfId="43157"/>
    <cellStyle name="Примечание 5 11" xfId="43158"/>
    <cellStyle name="Примечание 5 11 2" xfId="43159"/>
    <cellStyle name="Примечание 5 11 2 2" xfId="43160"/>
    <cellStyle name="Примечание 5 11 2 2 2" xfId="43161"/>
    <cellStyle name="Примечание 5 11 2 3" xfId="43162"/>
    <cellStyle name="Примечание 5 11 3" xfId="43163"/>
    <cellStyle name="Примечание 5 11 3 2" xfId="43164"/>
    <cellStyle name="Примечание 5 11 4" xfId="43165"/>
    <cellStyle name="Примечание 5 12" xfId="43166"/>
    <cellStyle name="Примечание 5 12 2" xfId="43167"/>
    <cellStyle name="Примечание 5 12 2 2" xfId="43168"/>
    <cellStyle name="Примечание 5 12 2 2 2" xfId="43169"/>
    <cellStyle name="Примечание 5 12 2 3" xfId="43170"/>
    <cellStyle name="Примечание 5 12 3" xfId="43171"/>
    <cellStyle name="Примечание 5 12 3 2" xfId="43172"/>
    <cellStyle name="Примечание 5 12 4" xfId="43173"/>
    <cellStyle name="Примечание 5 13" xfId="43174"/>
    <cellStyle name="Примечание 5 13 2" xfId="43175"/>
    <cellStyle name="Примечание 5 13 2 2" xfId="43176"/>
    <cellStyle name="Примечание 5 13 3" xfId="43177"/>
    <cellStyle name="Примечание 5 14" xfId="43178"/>
    <cellStyle name="Примечание 5 14 2" xfId="43179"/>
    <cellStyle name="Примечание 5 15" xfId="43180"/>
    <cellStyle name="Примечание 5 2" xfId="43181"/>
    <cellStyle name="Примечание 5 2 2" xfId="43182"/>
    <cellStyle name="Примечание 5 2 2 2" xfId="43183"/>
    <cellStyle name="Примечание 5 2 2 2 2" xfId="43184"/>
    <cellStyle name="Примечание 5 2 2 2 2 2" xfId="43185"/>
    <cellStyle name="Примечание 5 2 2 2 3" xfId="43186"/>
    <cellStyle name="Примечание 5 2 2 3" xfId="43187"/>
    <cellStyle name="Примечание 5 2 2 3 2" xfId="43188"/>
    <cellStyle name="Примечание 5 2 2 4" xfId="43189"/>
    <cellStyle name="Примечание 5 2 3" xfId="43190"/>
    <cellStyle name="Примечание 5 2 3 2" xfId="43191"/>
    <cellStyle name="Примечание 5 2 3 2 2" xfId="43192"/>
    <cellStyle name="Примечание 5 2 3 2 2 2" xfId="43193"/>
    <cellStyle name="Примечание 5 2 3 2 3" xfId="43194"/>
    <cellStyle name="Примечание 5 2 3 3" xfId="43195"/>
    <cellStyle name="Примечание 5 2 3 3 2" xfId="43196"/>
    <cellStyle name="Примечание 5 2 3 4" xfId="43197"/>
    <cellStyle name="Примечание 5 2 4" xfId="43198"/>
    <cellStyle name="Примечание 5 2 4 2" xfId="43199"/>
    <cellStyle name="Примечание 5 2 4 2 2" xfId="43200"/>
    <cellStyle name="Примечание 5 2 4 2 2 2" xfId="43201"/>
    <cellStyle name="Примечание 5 2 4 2 3" xfId="43202"/>
    <cellStyle name="Примечание 5 2 4 3" xfId="43203"/>
    <cellStyle name="Примечание 5 2 4 3 2" xfId="43204"/>
    <cellStyle name="Примечание 5 2 4 4" xfId="43205"/>
    <cellStyle name="Примечание 5 2 5" xfId="43206"/>
    <cellStyle name="Примечание 5 2 5 2" xfId="43207"/>
    <cellStyle name="Примечание 5 2 5 2 2" xfId="43208"/>
    <cellStyle name="Примечание 5 2 5 2 2 2" xfId="43209"/>
    <cellStyle name="Примечание 5 2 5 2 3" xfId="43210"/>
    <cellStyle name="Примечание 5 2 5 3" xfId="43211"/>
    <cellStyle name="Примечание 5 2 5 3 2" xfId="43212"/>
    <cellStyle name="Примечание 5 2 5 4" xfId="43213"/>
    <cellStyle name="Примечание 5 2 6" xfId="43214"/>
    <cellStyle name="Примечание 5 2 6 2" xfId="43215"/>
    <cellStyle name="Примечание 5 2 6 2 2" xfId="43216"/>
    <cellStyle name="Примечание 5 2 6 3" xfId="43217"/>
    <cellStyle name="Примечание 5 2 7" xfId="43218"/>
    <cellStyle name="Примечание 5 2 7 2" xfId="43219"/>
    <cellStyle name="Примечание 5 2 8" xfId="43220"/>
    <cellStyle name="Примечание 5 3" xfId="43221"/>
    <cellStyle name="Примечание 5 3 2" xfId="43222"/>
    <cellStyle name="Примечание 5 3 2 2" xfId="43223"/>
    <cellStyle name="Примечание 5 3 2 2 2" xfId="43224"/>
    <cellStyle name="Примечание 5 3 2 2 2 2" xfId="43225"/>
    <cellStyle name="Примечание 5 3 2 2 3" xfId="43226"/>
    <cellStyle name="Примечание 5 3 2 3" xfId="43227"/>
    <cellStyle name="Примечание 5 3 2 3 2" xfId="43228"/>
    <cellStyle name="Примечание 5 3 2 4" xfId="43229"/>
    <cellStyle name="Примечание 5 3 3" xfId="43230"/>
    <cellStyle name="Примечание 5 3 3 2" xfId="43231"/>
    <cellStyle name="Примечание 5 3 3 2 2" xfId="43232"/>
    <cellStyle name="Примечание 5 3 3 2 2 2" xfId="43233"/>
    <cellStyle name="Примечание 5 3 3 2 3" xfId="43234"/>
    <cellStyle name="Примечание 5 3 3 3" xfId="43235"/>
    <cellStyle name="Примечание 5 3 3 3 2" xfId="43236"/>
    <cellStyle name="Примечание 5 3 3 4" xfId="43237"/>
    <cellStyle name="Примечание 5 3 4" xfId="43238"/>
    <cellStyle name="Примечание 5 3 4 2" xfId="43239"/>
    <cellStyle name="Примечание 5 3 4 2 2" xfId="43240"/>
    <cellStyle name="Примечание 5 3 4 2 2 2" xfId="43241"/>
    <cellStyle name="Примечание 5 3 4 2 3" xfId="43242"/>
    <cellStyle name="Примечание 5 3 4 3" xfId="43243"/>
    <cellStyle name="Примечание 5 3 4 3 2" xfId="43244"/>
    <cellStyle name="Примечание 5 3 4 4" xfId="43245"/>
    <cellStyle name="Примечание 5 3 5" xfId="43246"/>
    <cellStyle name="Примечание 5 3 5 2" xfId="43247"/>
    <cellStyle name="Примечание 5 3 5 2 2" xfId="43248"/>
    <cellStyle name="Примечание 5 3 5 2 2 2" xfId="43249"/>
    <cellStyle name="Примечание 5 3 5 2 3" xfId="43250"/>
    <cellStyle name="Примечание 5 3 5 3" xfId="43251"/>
    <cellStyle name="Примечание 5 3 5 3 2" xfId="43252"/>
    <cellStyle name="Примечание 5 3 5 4" xfId="43253"/>
    <cellStyle name="Примечание 5 3 6" xfId="43254"/>
    <cellStyle name="Примечание 5 3 6 2" xfId="43255"/>
    <cellStyle name="Примечание 5 3 6 2 2" xfId="43256"/>
    <cellStyle name="Примечание 5 3 6 3" xfId="43257"/>
    <cellStyle name="Примечание 5 3 7" xfId="43258"/>
    <cellStyle name="Примечание 5 3 7 2" xfId="43259"/>
    <cellStyle name="Примечание 5 3 8" xfId="43260"/>
    <cellStyle name="Примечание 5 4" xfId="43261"/>
    <cellStyle name="Примечание 5 4 2" xfId="43262"/>
    <cellStyle name="Примечание 5 4 2 2" xfId="43263"/>
    <cellStyle name="Примечание 5 4 2 2 2" xfId="43264"/>
    <cellStyle name="Примечание 5 4 2 2 2 2" xfId="43265"/>
    <cellStyle name="Примечание 5 4 2 2 3" xfId="43266"/>
    <cellStyle name="Примечание 5 4 2 3" xfId="43267"/>
    <cellStyle name="Примечание 5 4 2 3 2" xfId="43268"/>
    <cellStyle name="Примечание 5 4 2 4" xfId="43269"/>
    <cellStyle name="Примечание 5 4 3" xfId="43270"/>
    <cellStyle name="Примечание 5 4 3 2" xfId="43271"/>
    <cellStyle name="Примечание 5 4 3 2 2" xfId="43272"/>
    <cellStyle name="Примечание 5 4 3 2 2 2" xfId="43273"/>
    <cellStyle name="Примечание 5 4 3 2 3" xfId="43274"/>
    <cellStyle name="Примечание 5 4 3 3" xfId="43275"/>
    <cellStyle name="Примечание 5 4 3 3 2" xfId="43276"/>
    <cellStyle name="Примечание 5 4 3 4" xfId="43277"/>
    <cellStyle name="Примечание 5 4 4" xfId="43278"/>
    <cellStyle name="Примечание 5 4 4 2" xfId="43279"/>
    <cellStyle name="Примечание 5 4 4 2 2" xfId="43280"/>
    <cellStyle name="Примечание 5 4 4 2 2 2" xfId="43281"/>
    <cellStyle name="Примечание 5 4 4 2 3" xfId="43282"/>
    <cellStyle name="Примечание 5 4 4 3" xfId="43283"/>
    <cellStyle name="Примечание 5 4 4 3 2" xfId="43284"/>
    <cellStyle name="Примечание 5 4 4 4" xfId="43285"/>
    <cellStyle name="Примечание 5 4 5" xfId="43286"/>
    <cellStyle name="Примечание 5 4 5 2" xfId="43287"/>
    <cellStyle name="Примечание 5 4 5 2 2" xfId="43288"/>
    <cellStyle name="Примечание 5 4 5 2 2 2" xfId="43289"/>
    <cellStyle name="Примечание 5 4 5 2 3" xfId="43290"/>
    <cellStyle name="Примечание 5 4 5 3" xfId="43291"/>
    <cellStyle name="Примечание 5 4 5 3 2" xfId="43292"/>
    <cellStyle name="Примечание 5 4 5 4" xfId="43293"/>
    <cellStyle name="Примечание 5 4 6" xfId="43294"/>
    <cellStyle name="Примечание 5 4 6 2" xfId="43295"/>
    <cellStyle name="Примечание 5 4 6 2 2" xfId="43296"/>
    <cellStyle name="Примечание 5 4 6 3" xfId="43297"/>
    <cellStyle name="Примечание 5 4 7" xfId="43298"/>
    <cellStyle name="Примечание 5 4 7 2" xfId="43299"/>
    <cellStyle name="Примечание 5 4 8" xfId="43300"/>
    <cellStyle name="Примечание 5 5" xfId="43301"/>
    <cellStyle name="Примечание 5 5 2" xfId="43302"/>
    <cellStyle name="Примечание 5 5 2 2" xfId="43303"/>
    <cellStyle name="Примечание 5 5 2 2 2" xfId="43304"/>
    <cellStyle name="Примечание 5 5 2 2 2 2" xfId="43305"/>
    <cellStyle name="Примечание 5 5 2 2 3" xfId="43306"/>
    <cellStyle name="Примечание 5 5 2 3" xfId="43307"/>
    <cellStyle name="Примечание 5 5 2 3 2" xfId="43308"/>
    <cellStyle name="Примечание 5 5 2 4" xfId="43309"/>
    <cellStyle name="Примечание 5 5 3" xfId="43310"/>
    <cellStyle name="Примечание 5 5 3 2" xfId="43311"/>
    <cellStyle name="Примечание 5 5 3 2 2" xfId="43312"/>
    <cellStyle name="Примечание 5 5 3 2 2 2" xfId="43313"/>
    <cellStyle name="Примечание 5 5 3 2 3" xfId="43314"/>
    <cellStyle name="Примечание 5 5 3 3" xfId="43315"/>
    <cellStyle name="Примечание 5 5 3 3 2" xfId="43316"/>
    <cellStyle name="Примечание 5 5 3 4" xfId="43317"/>
    <cellStyle name="Примечание 5 5 4" xfId="43318"/>
    <cellStyle name="Примечание 5 5 4 2" xfId="43319"/>
    <cellStyle name="Примечание 5 5 4 2 2" xfId="43320"/>
    <cellStyle name="Примечание 5 5 4 2 2 2" xfId="43321"/>
    <cellStyle name="Примечание 5 5 4 2 3" xfId="43322"/>
    <cellStyle name="Примечание 5 5 4 3" xfId="43323"/>
    <cellStyle name="Примечание 5 5 4 3 2" xfId="43324"/>
    <cellStyle name="Примечание 5 5 4 4" xfId="43325"/>
    <cellStyle name="Примечание 5 5 5" xfId="43326"/>
    <cellStyle name="Примечание 5 5 5 2" xfId="43327"/>
    <cellStyle name="Примечание 5 5 5 2 2" xfId="43328"/>
    <cellStyle name="Примечание 5 5 5 2 2 2" xfId="43329"/>
    <cellStyle name="Примечание 5 5 5 2 3" xfId="43330"/>
    <cellStyle name="Примечание 5 5 5 3" xfId="43331"/>
    <cellStyle name="Примечание 5 5 5 3 2" xfId="43332"/>
    <cellStyle name="Примечание 5 5 5 4" xfId="43333"/>
    <cellStyle name="Примечание 5 5 6" xfId="43334"/>
    <cellStyle name="Примечание 5 5 6 2" xfId="43335"/>
    <cellStyle name="Примечание 5 5 6 2 2" xfId="43336"/>
    <cellStyle name="Примечание 5 5 6 3" xfId="43337"/>
    <cellStyle name="Примечание 5 5 7" xfId="43338"/>
    <cellStyle name="Примечание 5 5 7 2" xfId="43339"/>
    <cellStyle name="Примечание 5 5 8" xfId="43340"/>
    <cellStyle name="Примечание 5 6" xfId="43341"/>
    <cellStyle name="Примечание 5 6 2" xfId="43342"/>
    <cellStyle name="Примечание 5 6 2 2" xfId="43343"/>
    <cellStyle name="Примечание 5 6 2 2 2" xfId="43344"/>
    <cellStyle name="Примечание 5 6 2 2 2 2" xfId="43345"/>
    <cellStyle name="Примечание 5 6 2 2 3" xfId="43346"/>
    <cellStyle name="Примечание 5 6 2 3" xfId="43347"/>
    <cellStyle name="Примечание 5 6 2 3 2" xfId="43348"/>
    <cellStyle name="Примечание 5 6 2 4" xfId="43349"/>
    <cellStyle name="Примечание 5 6 3" xfId="43350"/>
    <cellStyle name="Примечание 5 6 3 2" xfId="43351"/>
    <cellStyle name="Примечание 5 6 3 2 2" xfId="43352"/>
    <cellStyle name="Примечание 5 6 3 2 2 2" xfId="43353"/>
    <cellStyle name="Примечание 5 6 3 2 3" xfId="43354"/>
    <cellStyle name="Примечание 5 6 3 3" xfId="43355"/>
    <cellStyle name="Примечание 5 6 3 3 2" xfId="43356"/>
    <cellStyle name="Примечание 5 6 3 4" xfId="43357"/>
    <cellStyle name="Примечание 5 6 4" xfId="43358"/>
    <cellStyle name="Примечание 5 6 4 2" xfId="43359"/>
    <cellStyle name="Примечание 5 6 4 2 2" xfId="43360"/>
    <cellStyle name="Примечание 5 6 4 2 2 2" xfId="43361"/>
    <cellStyle name="Примечание 5 6 4 2 3" xfId="43362"/>
    <cellStyle name="Примечание 5 6 4 3" xfId="43363"/>
    <cellStyle name="Примечание 5 6 4 3 2" xfId="43364"/>
    <cellStyle name="Примечание 5 6 4 4" xfId="43365"/>
    <cellStyle name="Примечание 5 6 5" xfId="43366"/>
    <cellStyle name="Примечание 5 6 5 2" xfId="43367"/>
    <cellStyle name="Примечание 5 6 5 2 2" xfId="43368"/>
    <cellStyle name="Примечание 5 6 5 2 2 2" xfId="43369"/>
    <cellStyle name="Примечание 5 6 5 2 3" xfId="43370"/>
    <cellStyle name="Примечание 5 6 5 3" xfId="43371"/>
    <cellStyle name="Примечание 5 6 5 3 2" xfId="43372"/>
    <cellStyle name="Примечание 5 6 5 4" xfId="43373"/>
    <cellStyle name="Примечание 5 6 6" xfId="43374"/>
    <cellStyle name="Примечание 5 6 6 2" xfId="43375"/>
    <cellStyle name="Примечание 5 6 6 2 2" xfId="43376"/>
    <cellStyle name="Примечание 5 6 6 3" xfId="43377"/>
    <cellStyle name="Примечание 5 6 7" xfId="43378"/>
    <cellStyle name="Примечание 5 6 7 2" xfId="43379"/>
    <cellStyle name="Примечание 5 6 8" xfId="43380"/>
    <cellStyle name="Примечание 5 7" xfId="43381"/>
    <cellStyle name="Примечание 5 7 2" xfId="43382"/>
    <cellStyle name="Примечание 5 7 2 2" xfId="43383"/>
    <cellStyle name="Примечание 5 7 2 2 2" xfId="43384"/>
    <cellStyle name="Примечание 5 7 2 2 2 2" xfId="43385"/>
    <cellStyle name="Примечание 5 7 2 2 3" xfId="43386"/>
    <cellStyle name="Примечание 5 7 2 3" xfId="43387"/>
    <cellStyle name="Примечание 5 7 2 3 2" xfId="43388"/>
    <cellStyle name="Примечание 5 7 2 4" xfId="43389"/>
    <cellStyle name="Примечание 5 7 3" xfId="43390"/>
    <cellStyle name="Примечание 5 7 3 2" xfId="43391"/>
    <cellStyle name="Примечание 5 7 3 2 2" xfId="43392"/>
    <cellStyle name="Примечание 5 7 3 2 2 2" xfId="43393"/>
    <cellStyle name="Примечание 5 7 3 2 3" xfId="43394"/>
    <cellStyle name="Примечание 5 7 3 3" xfId="43395"/>
    <cellStyle name="Примечание 5 7 3 3 2" xfId="43396"/>
    <cellStyle name="Примечание 5 7 3 4" xfId="43397"/>
    <cellStyle name="Примечание 5 7 4" xfId="43398"/>
    <cellStyle name="Примечание 5 7 4 2" xfId="43399"/>
    <cellStyle name="Примечание 5 7 4 2 2" xfId="43400"/>
    <cellStyle name="Примечание 5 7 4 2 2 2" xfId="43401"/>
    <cellStyle name="Примечание 5 7 4 2 3" xfId="43402"/>
    <cellStyle name="Примечание 5 7 4 3" xfId="43403"/>
    <cellStyle name="Примечание 5 7 4 3 2" xfId="43404"/>
    <cellStyle name="Примечание 5 7 4 4" xfId="43405"/>
    <cellStyle name="Примечание 5 7 5" xfId="43406"/>
    <cellStyle name="Примечание 5 7 5 2" xfId="43407"/>
    <cellStyle name="Примечание 5 7 5 2 2" xfId="43408"/>
    <cellStyle name="Примечание 5 7 5 2 2 2" xfId="43409"/>
    <cellStyle name="Примечание 5 7 5 2 3" xfId="43410"/>
    <cellStyle name="Примечание 5 7 5 3" xfId="43411"/>
    <cellStyle name="Примечание 5 7 5 3 2" xfId="43412"/>
    <cellStyle name="Примечание 5 7 5 4" xfId="43413"/>
    <cellStyle name="Примечание 5 7 6" xfId="43414"/>
    <cellStyle name="Примечание 5 7 6 2" xfId="43415"/>
    <cellStyle name="Примечание 5 7 6 2 2" xfId="43416"/>
    <cellStyle name="Примечание 5 7 6 3" xfId="43417"/>
    <cellStyle name="Примечание 5 7 7" xfId="43418"/>
    <cellStyle name="Примечание 5 7 7 2" xfId="43419"/>
    <cellStyle name="Примечание 5 7 8" xfId="43420"/>
    <cellStyle name="Примечание 5 8" xfId="43421"/>
    <cellStyle name="Примечание 5 8 2" xfId="43422"/>
    <cellStyle name="Примечание 5 8 2 2" xfId="43423"/>
    <cellStyle name="Примечание 5 8 2 2 2" xfId="43424"/>
    <cellStyle name="Примечание 5 8 2 2 2 2" xfId="43425"/>
    <cellStyle name="Примечание 5 8 2 2 3" xfId="43426"/>
    <cellStyle name="Примечание 5 8 2 3" xfId="43427"/>
    <cellStyle name="Примечание 5 8 2 3 2" xfId="43428"/>
    <cellStyle name="Примечание 5 8 2 4" xfId="43429"/>
    <cellStyle name="Примечание 5 8 3" xfId="43430"/>
    <cellStyle name="Примечание 5 8 3 2" xfId="43431"/>
    <cellStyle name="Примечание 5 8 3 2 2" xfId="43432"/>
    <cellStyle name="Примечание 5 8 3 2 2 2" xfId="43433"/>
    <cellStyle name="Примечание 5 8 3 2 3" xfId="43434"/>
    <cellStyle name="Примечание 5 8 3 3" xfId="43435"/>
    <cellStyle name="Примечание 5 8 3 3 2" xfId="43436"/>
    <cellStyle name="Примечание 5 8 3 4" xfId="43437"/>
    <cellStyle name="Примечание 5 8 4" xfId="43438"/>
    <cellStyle name="Примечание 5 8 4 2" xfId="43439"/>
    <cellStyle name="Примечание 5 8 4 2 2" xfId="43440"/>
    <cellStyle name="Примечание 5 8 4 2 2 2" xfId="43441"/>
    <cellStyle name="Примечание 5 8 4 2 3" xfId="43442"/>
    <cellStyle name="Примечание 5 8 4 3" xfId="43443"/>
    <cellStyle name="Примечание 5 8 4 3 2" xfId="43444"/>
    <cellStyle name="Примечание 5 8 4 4" xfId="43445"/>
    <cellStyle name="Примечание 5 8 5" xfId="43446"/>
    <cellStyle name="Примечание 5 8 5 2" xfId="43447"/>
    <cellStyle name="Примечание 5 8 5 2 2" xfId="43448"/>
    <cellStyle name="Примечание 5 8 5 2 2 2" xfId="43449"/>
    <cellStyle name="Примечание 5 8 5 2 3" xfId="43450"/>
    <cellStyle name="Примечание 5 8 5 3" xfId="43451"/>
    <cellStyle name="Примечание 5 8 5 3 2" xfId="43452"/>
    <cellStyle name="Примечание 5 8 5 4" xfId="43453"/>
    <cellStyle name="Примечание 5 8 6" xfId="43454"/>
    <cellStyle name="Примечание 5 8 6 2" xfId="43455"/>
    <cellStyle name="Примечание 5 8 6 2 2" xfId="43456"/>
    <cellStyle name="Примечание 5 8 6 3" xfId="43457"/>
    <cellStyle name="Примечание 5 8 7" xfId="43458"/>
    <cellStyle name="Примечание 5 8 7 2" xfId="43459"/>
    <cellStyle name="Примечание 5 8 8" xfId="43460"/>
    <cellStyle name="Примечание 5 9" xfId="43461"/>
    <cellStyle name="Примечание 5 9 2" xfId="43462"/>
    <cellStyle name="Примечание 5 9 2 2" xfId="43463"/>
    <cellStyle name="Примечание 5 9 2 2 2" xfId="43464"/>
    <cellStyle name="Примечание 5 9 2 3" xfId="43465"/>
    <cellStyle name="Примечание 5 9 3" xfId="43466"/>
    <cellStyle name="Примечание 5 9 3 2" xfId="43467"/>
    <cellStyle name="Примечание 5 9 4" xfId="43468"/>
    <cellStyle name="Примечание 6" xfId="43469"/>
    <cellStyle name="Примечание 6 10" xfId="43470"/>
    <cellStyle name="Примечание 6 10 2" xfId="43471"/>
    <cellStyle name="Примечание 6 10 2 2" xfId="43472"/>
    <cellStyle name="Примечание 6 10 3" xfId="43473"/>
    <cellStyle name="Примечание 6 11" xfId="43474"/>
    <cellStyle name="Примечание 6 11 2" xfId="43475"/>
    <cellStyle name="Примечание 6 12" xfId="43476"/>
    <cellStyle name="Примечание 6 2" xfId="43477"/>
    <cellStyle name="Примечание 6 2 2" xfId="43478"/>
    <cellStyle name="Примечание 6 2 2 2" xfId="43479"/>
    <cellStyle name="Примечание 6 2 2 2 2" xfId="43480"/>
    <cellStyle name="Примечание 6 2 2 2 2 2" xfId="43481"/>
    <cellStyle name="Примечание 6 2 2 2 3" xfId="43482"/>
    <cellStyle name="Примечание 6 2 2 3" xfId="43483"/>
    <cellStyle name="Примечание 6 2 2 3 2" xfId="43484"/>
    <cellStyle name="Примечание 6 2 2 4" xfId="43485"/>
    <cellStyle name="Примечание 6 2 3" xfId="43486"/>
    <cellStyle name="Примечание 6 2 3 2" xfId="43487"/>
    <cellStyle name="Примечание 6 2 3 2 2" xfId="43488"/>
    <cellStyle name="Примечание 6 2 3 2 2 2" xfId="43489"/>
    <cellStyle name="Примечание 6 2 3 2 3" xfId="43490"/>
    <cellStyle name="Примечание 6 2 3 3" xfId="43491"/>
    <cellStyle name="Примечание 6 2 3 3 2" xfId="43492"/>
    <cellStyle name="Примечание 6 2 3 4" xfId="43493"/>
    <cellStyle name="Примечание 6 2 4" xfId="43494"/>
    <cellStyle name="Примечание 6 2 4 2" xfId="43495"/>
    <cellStyle name="Примечание 6 2 4 2 2" xfId="43496"/>
    <cellStyle name="Примечание 6 2 4 2 2 2" xfId="43497"/>
    <cellStyle name="Примечание 6 2 4 2 3" xfId="43498"/>
    <cellStyle name="Примечание 6 2 4 3" xfId="43499"/>
    <cellStyle name="Примечание 6 2 4 3 2" xfId="43500"/>
    <cellStyle name="Примечание 6 2 4 4" xfId="43501"/>
    <cellStyle name="Примечание 6 2 5" xfId="43502"/>
    <cellStyle name="Примечание 6 2 5 2" xfId="43503"/>
    <cellStyle name="Примечание 6 2 5 2 2" xfId="43504"/>
    <cellStyle name="Примечание 6 2 5 2 2 2" xfId="43505"/>
    <cellStyle name="Примечание 6 2 5 2 3" xfId="43506"/>
    <cellStyle name="Примечание 6 2 5 3" xfId="43507"/>
    <cellStyle name="Примечание 6 2 5 3 2" xfId="43508"/>
    <cellStyle name="Примечание 6 2 5 4" xfId="43509"/>
    <cellStyle name="Примечание 6 2 6" xfId="43510"/>
    <cellStyle name="Примечание 6 2 6 2" xfId="43511"/>
    <cellStyle name="Примечание 6 2 6 2 2" xfId="43512"/>
    <cellStyle name="Примечание 6 2 6 3" xfId="43513"/>
    <cellStyle name="Примечание 6 2 7" xfId="43514"/>
    <cellStyle name="Примечание 6 2 7 2" xfId="43515"/>
    <cellStyle name="Примечание 6 2 8" xfId="43516"/>
    <cellStyle name="Примечание 6 3" xfId="43517"/>
    <cellStyle name="Примечание 6 3 2" xfId="43518"/>
    <cellStyle name="Примечание 6 3 2 2" xfId="43519"/>
    <cellStyle name="Примечание 6 3 2 2 2" xfId="43520"/>
    <cellStyle name="Примечание 6 3 2 2 2 2" xfId="43521"/>
    <cellStyle name="Примечание 6 3 2 2 3" xfId="43522"/>
    <cellStyle name="Примечание 6 3 2 3" xfId="43523"/>
    <cellStyle name="Примечание 6 3 2 3 2" xfId="43524"/>
    <cellStyle name="Примечание 6 3 2 4" xfId="43525"/>
    <cellStyle name="Примечание 6 3 3" xfId="43526"/>
    <cellStyle name="Примечание 6 3 3 2" xfId="43527"/>
    <cellStyle name="Примечание 6 3 3 2 2" xfId="43528"/>
    <cellStyle name="Примечание 6 3 3 2 2 2" xfId="43529"/>
    <cellStyle name="Примечание 6 3 3 2 3" xfId="43530"/>
    <cellStyle name="Примечание 6 3 3 3" xfId="43531"/>
    <cellStyle name="Примечание 6 3 3 3 2" xfId="43532"/>
    <cellStyle name="Примечание 6 3 3 4" xfId="43533"/>
    <cellStyle name="Примечание 6 3 4" xfId="43534"/>
    <cellStyle name="Примечание 6 3 4 2" xfId="43535"/>
    <cellStyle name="Примечание 6 3 4 2 2" xfId="43536"/>
    <cellStyle name="Примечание 6 3 4 2 2 2" xfId="43537"/>
    <cellStyle name="Примечание 6 3 4 2 3" xfId="43538"/>
    <cellStyle name="Примечание 6 3 4 3" xfId="43539"/>
    <cellStyle name="Примечание 6 3 4 3 2" xfId="43540"/>
    <cellStyle name="Примечание 6 3 4 4" xfId="43541"/>
    <cellStyle name="Примечание 6 3 5" xfId="43542"/>
    <cellStyle name="Примечание 6 3 5 2" xfId="43543"/>
    <cellStyle name="Примечание 6 3 5 2 2" xfId="43544"/>
    <cellStyle name="Примечание 6 3 5 2 2 2" xfId="43545"/>
    <cellStyle name="Примечание 6 3 5 2 3" xfId="43546"/>
    <cellStyle name="Примечание 6 3 5 3" xfId="43547"/>
    <cellStyle name="Примечание 6 3 5 3 2" xfId="43548"/>
    <cellStyle name="Примечание 6 3 5 4" xfId="43549"/>
    <cellStyle name="Примечание 6 3 6" xfId="43550"/>
    <cellStyle name="Примечание 6 3 6 2" xfId="43551"/>
    <cellStyle name="Примечание 6 3 6 2 2" xfId="43552"/>
    <cellStyle name="Примечание 6 3 6 3" xfId="43553"/>
    <cellStyle name="Примечание 6 3 7" xfId="43554"/>
    <cellStyle name="Примечание 6 3 7 2" xfId="43555"/>
    <cellStyle name="Примечание 6 3 8" xfId="43556"/>
    <cellStyle name="Примечание 6 4" xfId="43557"/>
    <cellStyle name="Примечание 6 4 2" xfId="43558"/>
    <cellStyle name="Примечание 6 4 2 2" xfId="43559"/>
    <cellStyle name="Примечание 6 4 2 2 2" xfId="43560"/>
    <cellStyle name="Примечание 6 4 2 2 2 2" xfId="43561"/>
    <cellStyle name="Примечание 6 4 2 2 3" xfId="43562"/>
    <cellStyle name="Примечание 6 4 2 3" xfId="43563"/>
    <cellStyle name="Примечание 6 4 2 3 2" xfId="43564"/>
    <cellStyle name="Примечание 6 4 2 4" xfId="43565"/>
    <cellStyle name="Примечание 6 4 3" xfId="43566"/>
    <cellStyle name="Примечание 6 4 3 2" xfId="43567"/>
    <cellStyle name="Примечание 6 4 3 2 2" xfId="43568"/>
    <cellStyle name="Примечание 6 4 3 2 2 2" xfId="43569"/>
    <cellStyle name="Примечание 6 4 3 2 3" xfId="43570"/>
    <cellStyle name="Примечание 6 4 3 3" xfId="43571"/>
    <cellStyle name="Примечание 6 4 3 3 2" xfId="43572"/>
    <cellStyle name="Примечание 6 4 3 4" xfId="43573"/>
    <cellStyle name="Примечание 6 4 4" xfId="43574"/>
    <cellStyle name="Примечание 6 4 4 2" xfId="43575"/>
    <cellStyle name="Примечание 6 4 4 2 2" xfId="43576"/>
    <cellStyle name="Примечание 6 4 4 2 2 2" xfId="43577"/>
    <cellStyle name="Примечание 6 4 4 2 3" xfId="43578"/>
    <cellStyle name="Примечание 6 4 4 3" xfId="43579"/>
    <cellStyle name="Примечание 6 4 4 3 2" xfId="43580"/>
    <cellStyle name="Примечание 6 4 4 4" xfId="43581"/>
    <cellStyle name="Примечание 6 4 5" xfId="43582"/>
    <cellStyle name="Примечание 6 4 5 2" xfId="43583"/>
    <cellStyle name="Примечание 6 4 5 2 2" xfId="43584"/>
    <cellStyle name="Примечание 6 4 5 2 2 2" xfId="43585"/>
    <cellStyle name="Примечание 6 4 5 2 3" xfId="43586"/>
    <cellStyle name="Примечание 6 4 5 3" xfId="43587"/>
    <cellStyle name="Примечание 6 4 5 3 2" xfId="43588"/>
    <cellStyle name="Примечание 6 4 5 4" xfId="43589"/>
    <cellStyle name="Примечание 6 4 6" xfId="43590"/>
    <cellStyle name="Примечание 6 4 6 2" xfId="43591"/>
    <cellStyle name="Примечание 6 4 6 2 2" xfId="43592"/>
    <cellStyle name="Примечание 6 4 6 3" xfId="43593"/>
    <cellStyle name="Примечание 6 4 7" xfId="43594"/>
    <cellStyle name="Примечание 6 4 7 2" xfId="43595"/>
    <cellStyle name="Примечание 6 4 8" xfId="43596"/>
    <cellStyle name="Примечание 6 5" xfId="43597"/>
    <cellStyle name="Примечание 6 5 2" xfId="43598"/>
    <cellStyle name="Примечание 6 5 2 2" xfId="43599"/>
    <cellStyle name="Примечание 6 5 2 2 2" xfId="43600"/>
    <cellStyle name="Примечание 6 5 2 2 2 2" xfId="43601"/>
    <cellStyle name="Примечание 6 5 2 2 3" xfId="43602"/>
    <cellStyle name="Примечание 6 5 2 3" xfId="43603"/>
    <cellStyle name="Примечание 6 5 2 3 2" xfId="43604"/>
    <cellStyle name="Примечание 6 5 2 4" xfId="43605"/>
    <cellStyle name="Примечание 6 5 3" xfId="43606"/>
    <cellStyle name="Примечание 6 5 3 2" xfId="43607"/>
    <cellStyle name="Примечание 6 5 3 2 2" xfId="43608"/>
    <cellStyle name="Примечание 6 5 3 2 2 2" xfId="43609"/>
    <cellStyle name="Примечание 6 5 3 2 3" xfId="43610"/>
    <cellStyle name="Примечание 6 5 3 3" xfId="43611"/>
    <cellStyle name="Примечание 6 5 3 3 2" xfId="43612"/>
    <cellStyle name="Примечание 6 5 3 4" xfId="43613"/>
    <cellStyle name="Примечание 6 5 4" xfId="43614"/>
    <cellStyle name="Примечание 6 5 4 2" xfId="43615"/>
    <cellStyle name="Примечание 6 5 4 2 2" xfId="43616"/>
    <cellStyle name="Примечание 6 5 4 2 2 2" xfId="43617"/>
    <cellStyle name="Примечание 6 5 4 2 3" xfId="43618"/>
    <cellStyle name="Примечание 6 5 4 3" xfId="43619"/>
    <cellStyle name="Примечание 6 5 4 3 2" xfId="43620"/>
    <cellStyle name="Примечание 6 5 4 4" xfId="43621"/>
    <cellStyle name="Примечание 6 5 5" xfId="43622"/>
    <cellStyle name="Примечание 6 5 5 2" xfId="43623"/>
    <cellStyle name="Примечание 6 5 5 2 2" xfId="43624"/>
    <cellStyle name="Примечание 6 5 5 2 2 2" xfId="43625"/>
    <cellStyle name="Примечание 6 5 5 2 3" xfId="43626"/>
    <cellStyle name="Примечание 6 5 5 3" xfId="43627"/>
    <cellStyle name="Примечание 6 5 5 3 2" xfId="43628"/>
    <cellStyle name="Примечание 6 5 5 4" xfId="43629"/>
    <cellStyle name="Примечание 6 5 6" xfId="43630"/>
    <cellStyle name="Примечание 6 5 6 2" xfId="43631"/>
    <cellStyle name="Примечание 6 5 6 2 2" xfId="43632"/>
    <cellStyle name="Примечание 6 5 6 3" xfId="43633"/>
    <cellStyle name="Примечание 6 5 7" xfId="43634"/>
    <cellStyle name="Примечание 6 5 7 2" xfId="43635"/>
    <cellStyle name="Примечание 6 5 8" xfId="43636"/>
    <cellStyle name="Примечание 6 6" xfId="43637"/>
    <cellStyle name="Примечание 6 6 2" xfId="43638"/>
    <cellStyle name="Примечание 6 6 2 2" xfId="43639"/>
    <cellStyle name="Примечание 6 6 2 2 2" xfId="43640"/>
    <cellStyle name="Примечание 6 6 2 3" xfId="43641"/>
    <cellStyle name="Примечание 6 6 3" xfId="43642"/>
    <cellStyle name="Примечание 6 6 3 2" xfId="43643"/>
    <cellStyle name="Примечание 6 6 4" xfId="43644"/>
    <cellStyle name="Примечание 6 7" xfId="43645"/>
    <cellStyle name="Примечание 6 7 2" xfId="43646"/>
    <cellStyle name="Примечание 6 7 2 2" xfId="43647"/>
    <cellStyle name="Примечание 6 7 2 2 2" xfId="43648"/>
    <cellStyle name="Примечание 6 7 2 3" xfId="43649"/>
    <cellStyle name="Примечание 6 7 3" xfId="43650"/>
    <cellStyle name="Примечание 6 7 3 2" xfId="43651"/>
    <cellStyle name="Примечание 6 7 4" xfId="43652"/>
    <cellStyle name="Примечание 6 8" xfId="43653"/>
    <cellStyle name="Примечание 6 8 2" xfId="43654"/>
    <cellStyle name="Примечание 6 8 2 2" xfId="43655"/>
    <cellStyle name="Примечание 6 8 2 2 2" xfId="43656"/>
    <cellStyle name="Примечание 6 8 2 3" xfId="43657"/>
    <cellStyle name="Примечание 6 8 3" xfId="43658"/>
    <cellStyle name="Примечание 6 8 3 2" xfId="43659"/>
    <cellStyle name="Примечание 6 8 4" xfId="43660"/>
    <cellStyle name="Примечание 6 9" xfId="43661"/>
    <cellStyle name="Примечание 6 9 2" xfId="43662"/>
    <cellStyle name="Примечание 6 9 2 2" xfId="43663"/>
    <cellStyle name="Примечание 6 9 2 2 2" xfId="43664"/>
    <cellStyle name="Примечание 6 9 2 3" xfId="43665"/>
    <cellStyle name="Примечание 6 9 3" xfId="43666"/>
    <cellStyle name="Примечание 6 9 3 2" xfId="43667"/>
    <cellStyle name="Примечание 6 9 4" xfId="43668"/>
    <cellStyle name="Примечание 7" xfId="43669"/>
    <cellStyle name="Примечание 7 2" xfId="43670"/>
    <cellStyle name="Примечание 7 2 2" xfId="43671"/>
    <cellStyle name="Примечание 7 2 2 2" xfId="43672"/>
    <cellStyle name="Примечание 7 2 2 2 2" xfId="43673"/>
    <cellStyle name="Примечание 7 2 2 3" xfId="43674"/>
    <cellStyle name="Примечание 7 2 3" xfId="43675"/>
    <cellStyle name="Примечание 7 2 3 2" xfId="43676"/>
    <cellStyle name="Примечание 7 2 4" xfId="43677"/>
    <cellStyle name="Примечание 7 3" xfId="43678"/>
    <cellStyle name="Примечание 7 3 2" xfId="43679"/>
    <cellStyle name="Примечание 7 3 2 2" xfId="43680"/>
    <cellStyle name="Примечание 7 3 2 2 2" xfId="43681"/>
    <cellStyle name="Примечание 7 3 2 3" xfId="43682"/>
    <cellStyle name="Примечание 7 3 3" xfId="43683"/>
    <cellStyle name="Примечание 7 3 3 2" xfId="43684"/>
    <cellStyle name="Примечание 7 3 4" xfId="43685"/>
    <cellStyle name="Примечание 7 4" xfId="43686"/>
    <cellStyle name="Примечание 7 4 2" xfId="43687"/>
    <cellStyle name="Примечание 7 4 2 2" xfId="43688"/>
    <cellStyle name="Примечание 7 4 2 2 2" xfId="43689"/>
    <cellStyle name="Примечание 7 4 2 3" xfId="43690"/>
    <cellStyle name="Примечание 7 4 3" xfId="43691"/>
    <cellStyle name="Примечание 7 4 3 2" xfId="43692"/>
    <cellStyle name="Примечание 7 4 4" xfId="43693"/>
    <cellStyle name="Примечание 7 5" xfId="43694"/>
    <cellStyle name="Примечание 7 5 2" xfId="43695"/>
    <cellStyle name="Примечание 7 5 2 2" xfId="43696"/>
    <cellStyle name="Примечание 7 5 2 2 2" xfId="43697"/>
    <cellStyle name="Примечание 7 5 2 3" xfId="43698"/>
    <cellStyle name="Примечание 7 5 3" xfId="43699"/>
    <cellStyle name="Примечание 7 5 3 2" xfId="43700"/>
    <cellStyle name="Примечание 7 5 4" xfId="43701"/>
    <cellStyle name="Примечание 7 6" xfId="43702"/>
    <cellStyle name="Примечание 7 6 2" xfId="43703"/>
    <cellStyle name="Примечание 7 6 2 2" xfId="43704"/>
    <cellStyle name="Примечание 7 6 3" xfId="43705"/>
    <cellStyle name="Примечание 7 7" xfId="43706"/>
    <cellStyle name="Примечание 7 7 2" xfId="43707"/>
    <cellStyle name="Примечание 7 8" xfId="43708"/>
    <cellStyle name="Примечание 8" xfId="43709"/>
    <cellStyle name="Примечание 8 2" xfId="43710"/>
    <cellStyle name="Примечание 8 2 2" xfId="43711"/>
    <cellStyle name="Примечание 8 3" xfId="43712"/>
    <cellStyle name="Примечание 9" xfId="43713"/>
    <cellStyle name="Процентный 10" xfId="43714"/>
    <cellStyle name="Процентный 11" xfId="43715"/>
    <cellStyle name="Процентный 11 2" xfId="43716"/>
    <cellStyle name="Процентный 11 2 2" xfId="43717"/>
    <cellStyle name="Процентный 11 3" xfId="43718"/>
    <cellStyle name="Процентный 2" xfId="43719"/>
    <cellStyle name="Процентный 2 2" xfId="43720"/>
    <cellStyle name="Процентный 2 2 2" xfId="43721"/>
    <cellStyle name="Процентный 2 3" xfId="43722"/>
    <cellStyle name="Процентный 2 4" xfId="43723"/>
    <cellStyle name="Процентный 2_Аренда квартир 2012 испр." xfId="43724"/>
    <cellStyle name="Процентный 3" xfId="43725"/>
    <cellStyle name="Процентный 3 2" xfId="43726"/>
    <cellStyle name="Процентный 3 2 2" xfId="43727"/>
    <cellStyle name="Процентный 3 2 2 2" xfId="43728"/>
    <cellStyle name="Процентный 3 2 2 2 2" xfId="43729"/>
    <cellStyle name="Процентный 3 2 2 3" xfId="43730"/>
    <cellStyle name="Процентный 3 2 2 4" xfId="43731"/>
    <cellStyle name="Процентный 3 2 2 5" xfId="43732"/>
    <cellStyle name="Процентный 3 2 2 6" xfId="43733"/>
    <cellStyle name="Процентный 3 2 3" xfId="43734"/>
    <cellStyle name="Процентный 3 2 4" xfId="43735"/>
    <cellStyle name="Процентный 3 2 5" xfId="43736"/>
    <cellStyle name="Процентный 3 3" xfId="43737"/>
    <cellStyle name="Процентный 3 3 2" xfId="43738"/>
    <cellStyle name="Процентный 3 4" xfId="43739"/>
    <cellStyle name="Процентный 3 5" xfId="43740"/>
    <cellStyle name="Процентный 3 6" xfId="43741"/>
    <cellStyle name="Процентный 3 6 2" xfId="43742"/>
    <cellStyle name="Процентный 3 7" xfId="43743"/>
    <cellStyle name="Процентный 3_АРЕНДА ОФИСОВ" xfId="43744"/>
    <cellStyle name="Процентный 4" xfId="43745"/>
    <cellStyle name="Процентный 4 2" xfId="43746"/>
    <cellStyle name="Процентный 4 3" xfId="43747"/>
    <cellStyle name="Процентный 5" xfId="43748"/>
    <cellStyle name="Процентный 5 2" xfId="43749"/>
    <cellStyle name="Процентный 5 2 2" xfId="43750"/>
    <cellStyle name="Процентный 5 2 2 2" xfId="43751"/>
    <cellStyle name="Процентный 5 2 2 2 2" xfId="43752"/>
    <cellStyle name="Процентный 5 2 2 2 2 2" xfId="43753"/>
    <cellStyle name="Процентный 5 2 2 2 3" xfId="43754"/>
    <cellStyle name="Процентный 5 2 2 3" xfId="43755"/>
    <cellStyle name="Процентный 5 2 2 3 2" xfId="43756"/>
    <cellStyle name="Процентный 5 2 2 4" xfId="43757"/>
    <cellStyle name="Процентный 5 2 3" xfId="43758"/>
    <cellStyle name="Процентный 5 2 3 2" xfId="43759"/>
    <cellStyle name="Процентный 5 2 3 2 2" xfId="43760"/>
    <cellStyle name="Процентный 5 2 3 3" xfId="43761"/>
    <cellStyle name="Процентный 5 3" xfId="43762"/>
    <cellStyle name="Процентный 5 4" xfId="43763"/>
    <cellStyle name="Процентный 5 4 2" xfId="43764"/>
    <cellStyle name="Процентный 5 4 2 2" xfId="43765"/>
    <cellStyle name="Процентный 5 4 3" xfId="43766"/>
    <cellStyle name="Процентный 6" xfId="43767"/>
    <cellStyle name="Процентный 7" xfId="43768"/>
    <cellStyle name="Процентный 8" xfId="43769"/>
    <cellStyle name="Процентный 9" xfId="43770"/>
    <cellStyle name="Связанная ячейка 2" xfId="43771"/>
    <cellStyle name="Связанная ячейка 2 2" xfId="43772"/>
    <cellStyle name="Связанная ячейка 2 3" xfId="43773"/>
    <cellStyle name="Связанная ячейка 2 3 2" xfId="43774"/>
    <cellStyle name="Связанная ячейка 2 4" xfId="43775"/>
    <cellStyle name="Связанная ячейка 3" xfId="43776"/>
    <cellStyle name="Связанная ячейка 3 2" xfId="43777"/>
    <cellStyle name="Связанная ячейка 3 3" xfId="43778"/>
    <cellStyle name="Связанная ячейка 3 4" xfId="43779"/>
    <cellStyle name="Связанная ячейка 3 5" xfId="43780"/>
    <cellStyle name="Связанная ячейка 3 6" xfId="43781"/>
    <cellStyle name="Связанная ячейка 3 7" xfId="43782"/>
    <cellStyle name="Связанная ячейка 3 8" xfId="43783"/>
    <cellStyle name="Связанная ячейка 4" xfId="43784"/>
    <cellStyle name="Связанная ячейка 4 2" xfId="43785"/>
    <cellStyle name="Связанная ячейка 4 3" xfId="43786"/>
    <cellStyle name="Связанная ячейка 4 4" xfId="43787"/>
    <cellStyle name="Связанная ячейка 4 5" xfId="43788"/>
    <cellStyle name="Связанная ячейка 4 6" xfId="43789"/>
    <cellStyle name="Связанная ячейка 4 7" xfId="43790"/>
    <cellStyle name="Связанная ячейка 4 8" xfId="43791"/>
    <cellStyle name="Связанная ячейка 5" xfId="43792"/>
    <cellStyle name="Связанная ячейка 5 2" xfId="43793"/>
    <cellStyle name="Связанная ячейка 5 3" xfId="43794"/>
    <cellStyle name="Связанная ячейка 5 4" xfId="43795"/>
    <cellStyle name="Связанная ячейка 5 5" xfId="43796"/>
    <cellStyle name="Связанная ячейка 5 6" xfId="43797"/>
    <cellStyle name="Связанная ячейка 5 7" xfId="43798"/>
    <cellStyle name="Связанная ячейка 5 8" xfId="43799"/>
    <cellStyle name="Связанная ячейка 6" xfId="43800"/>
    <cellStyle name="Связанная ячейка 6 2" xfId="43801"/>
    <cellStyle name="Связанная ячейка 6 3" xfId="43802"/>
    <cellStyle name="Связанная ячейка 6 4" xfId="43803"/>
    <cellStyle name="Связанная ячейка 6 5" xfId="43804"/>
    <cellStyle name="Связанная ячейка 7" xfId="43805"/>
    <cellStyle name="Связанная ячейка 8" xfId="43806"/>
    <cellStyle name="Стиль 1" xfId="43807"/>
    <cellStyle name="Стиль 1 10" xfId="43808"/>
    <cellStyle name="Стиль 1 11" xfId="43809"/>
    <cellStyle name="Стиль 1 12" xfId="43810"/>
    <cellStyle name="Стиль 1 13" xfId="43811"/>
    <cellStyle name="Стиль 1 14" xfId="43812"/>
    <cellStyle name="Стиль 1 15" xfId="43813"/>
    <cellStyle name="Стиль 1 16" xfId="43814"/>
    <cellStyle name="Стиль 1 17" xfId="43815"/>
    <cellStyle name="Стиль 1 18" xfId="43816"/>
    <cellStyle name="Стиль 1 19" xfId="43817"/>
    <cellStyle name="Стиль 1 2" xfId="43818"/>
    <cellStyle name="Стиль 1 2 2" xfId="43819"/>
    <cellStyle name="Стиль 1 2 2 2" xfId="43820"/>
    <cellStyle name="Стиль 1 2 3" xfId="43821"/>
    <cellStyle name="Стиль 1 2 3 2" xfId="43822"/>
    <cellStyle name="Стиль 1 2 4" xfId="43823"/>
    <cellStyle name="Стиль 1 2 5" xfId="43824"/>
    <cellStyle name="Стиль 1 2_Амортизация и налог на имущество 2012_01.11.11" xfId="43825"/>
    <cellStyle name="Стиль 1 20" xfId="43826"/>
    <cellStyle name="Стиль 1 21" xfId="43827"/>
    <cellStyle name="Стиль 1 22" xfId="43828"/>
    <cellStyle name="Стиль 1 23" xfId="43829"/>
    <cellStyle name="Стиль 1 24" xfId="43830"/>
    <cellStyle name="Стиль 1 25" xfId="43831"/>
    <cellStyle name="Стиль 1 26" xfId="43832"/>
    <cellStyle name="Стиль 1 27" xfId="43833"/>
    <cellStyle name="Стиль 1 28" xfId="43834"/>
    <cellStyle name="Стиль 1 29" xfId="43835"/>
    <cellStyle name="Стиль 1 3" xfId="43836"/>
    <cellStyle name="Стиль 1 3 2" xfId="43837"/>
    <cellStyle name="Стиль 1 30" xfId="43838"/>
    <cellStyle name="Стиль 1 31" xfId="43839"/>
    <cellStyle name="Стиль 1 32" xfId="43840"/>
    <cellStyle name="Стиль 1 33" xfId="43841"/>
    <cellStyle name="Стиль 1 34" xfId="43842"/>
    <cellStyle name="Стиль 1 35" xfId="43843"/>
    <cellStyle name="Стиль 1 36" xfId="43844"/>
    <cellStyle name="Стиль 1 37" xfId="43845"/>
    <cellStyle name="Стиль 1 38" xfId="43846"/>
    <cellStyle name="Стиль 1 39" xfId="43847"/>
    <cellStyle name="Стиль 1 4" xfId="43848"/>
    <cellStyle name="Стиль 1 4 2" xfId="43849"/>
    <cellStyle name="Стиль 1 40" xfId="43850"/>
    <cellStyle name="Стиль 1 41" xfId="43851"/>
    <cellStyle name="Стиль 1 42" xfId="43852"/>
    <cellStyle name="Стиль 1 43" xfId="43853"/>
    <cellStyle name="Стиль 1 44" xfId="43854"/>
    <cellStyle name="Стиль 1 45" xfId="43855"/>
    <cellStyle name="Стиль 1 46" xfId="43856"/>
    <cellStyle name="Стиль 1 47" xfId="43857"/>
    <cellStyle name="Стиль 1 48" xfId="43858"/>
    <cellStyle name="Стиль 1 49" xfId="43859"/>
    <cellStyle name="Стиль 1 5" xfId="43860"/>
    <cellStyle name="Стиль 1 5 2" xfId="43861"/>
    <cellStyle name="Стиль 1 50" xfId="43862"/>
    <cellStyle name="Стиль 1 51" xfId="43863"/>
    <cellStyle name="Стиль 1 52" xfId="43864"/>
    <cellStyle name="Стиль 1 53" xfId="43865"/>
    <cellStyle name="Стиль 1 54" xfId="43866"/>
    <cellStyle name="Стиль 1 55" xfId="43867"/>
    <cellStyle name="Стиль 1 56" xfId="43868"/>
    <cellStyle name="Стиль 1 6" xfId="43869"/>
    <cellStyle name="Стиль 1 6 2" xfId="43870"/>
    <cellStyle name="Стиль 1 6 3" xfId="43871"/>
    <cellStyle name="Стиль 1 7" xfId="43872"/>
    <cellStyle name="Стиль 1 8" xfId="43873"/>
    <cellStyle name="Стиль 1 9" xfId="43874"/>
    <cellStyle name="Стиль 1_Аренда квартир 2012 испр." xfId="43875"/>
    <cellStyle name="Стиль 10" xfId="43876"/>
    <cellStyle name="Стиль 11" xfId="43877"/>
    <cellStyle name="Стиль 12" xfId="43878"/>
    <cellStyle name="Стиль 13" xfId="43879"/>
    <cellStyle name="Стиль 14" xfId="43880"/>
    <cellStyle name="Стиль 15" xfId="43881"/>
    <cellStyle name="Стиль 2" xfId="43882"/>
    <cellStyle name="Стиль 2 2" xfId="43883"/>
    <cellStyle name="Стиль 2 2 2" xfId="43884"/>
    <cellStyle name="Стиль 2 3" xfId="43885"/>
    <cellStyle name="Стиль 2 4" xfId="43886"/>
    <cellStyle name="Стиль 2 4 2" xfId="43887"/>
    <cellStyle name="Стиль 2 5" xfId="43888"/>
    <cellStyle name="Стиль 3" xfId="43889"/>
    <cellStyle name="Стиль 3 2" xfId="43890"/>
    <cellStyle name="Стиль 3 2 2" xfId="43891"/>
    <cellStyle name="Стиль 3 3" xfId="43892"/>
    <cellStyle name="Стиль 3 4" xfId="43893"/>
    <cellStyle name="Стиль 3 4 2" xfId="43894"/>
    <cellStyle name="Стиль 3 5" xfId="43895"/>
    <cellStyle name="Стиль 4" xfId="43896"/>
    <cellStyle name="Стиль 4 2" xfId="43897"/>
    <cellStyle name="Стиль 4 2 2" xfId="43898"/>
    <cellStyle name="Стиль 4 3" xfId="43899"/>
    <cellStyle name="Стиль 4 4" xfId="43900"/>
    <cellStyle name="Стиль 4 4 2" xfId="43901"/>
    <cellStyle name="Стиль 4 5" xfId="43902"/>
    <cellStyle name="Стиль 5" xfId="43903"/>
    <cellStyle name="Стиль 5 2" xfId="43904"/>
    <cellStyle name="Стиль 5 2 2" xfId="43905"/>
    <cellStyle name="Стиль 5 3" xfId="43906"/>
    <cellStyle name="Стиль 5 4" xfId="43907"/>
    <cellStyle name="Стиль 5 4 2" xfId="43908"/>
    <cellStyle name="Стиль 5 5" xfId="43909"/>
    <cellStyle name="Стиль 6" xfId="43910"/>
    <cellStyle name="Стиль 6 2" xfId="43911"/>
    <cellStyle name="Стиль 6 2 2" xfId="43912"/>
    <cellStyle name="Стиль 6 3" xfId="43913"/>
    <cellStyle name="Стиль 6 4" xfId="43914"/>
    <cellStyle name="Стиль 6 4 2" xfId="43915"/>
    <cellStyle name="Стиль 6 5" xfId="43916"/>
    <cellStyle name="Стиль 7" xfId="43917"/>
    <cellStyle name="Стиль 8" xfId="43918"/>
    <cellStyle name="Стиль 9" xfId="43919"/>
    <cellStyle name="Стиль_1" xfId="43920"/>
    <cellStyle name="Строка нечётная" xfId="43921"/>
    <cellStyle name="Строка нечётная 2" xfId="43922"/>
    <cellStyle name="Строка нечётная 2 2" xfId="43923"/>
    <cellStyle name="Строка нечётная 2 2 2" xfId="43924"/>
    <cellStyle name="Строка нечётная 2 3" xfId="43925"/>
    <cellStyle name="Строка нечётная 2 3 2" xfId="43926"/>
    <cellStyle name="Строка нечётная 2 4" xfId="43927"/>
    <cellStyle name="Строка нечётная 2 4 2" xfId="43928"/>
    <cellStyle name="Строка нечётная 2 5" xfId="43929"/>
    <cellStyle name="Строка нечётная 3" xfId="43930"/>
    <cellStyle name="Строка нечётная 3 2" xfId="43931"/>
    <cellStyle name="Строка нечётная 3 2 2" xfId="43932"/>
    <cellStyle name="Строка нечётная 3 3" xfId="43933"/>
    <cellStyle name="Строка нечётная 3 3 2" xfId="43934"/>
    <cellStyle name="Строка нечётная 3 4" xfId="43935"/>
    <cellStyle name="Строка нечётная 3 4 2" xfId="43936"/>
    <cellStyle name="Строка нечётная 3 5" xfId="43937"/>
    <cellStyle name="Строка нечётная 4" xfId="43938"/>
    <cellStyle name="Строка нечётная 4 2" xfId="43939"/>
    <cellStyle name="Строка нечётная 5" xfId="43940"/>
    <cellStyle name="Строка нечётная 5 2" xfId="43941"/>
    <cellStyle name="Строка нечётная 6" xfId="43942"/>
    <cellStyle name="Строка нечётная 7" xfId="43943"/>
    <cellStyle name="Таблица" xfId="43944"/>
    <cellStyle name="Таблица 2" xfId="43945"/>
    <cellStyle name="Таблица 2 2" xfId="43946"/>
    <cellStyle name="Таблица 2 2 2" xfId="43947"/>
    <cellStyle name="Таблица 2 2 2 2" xfId="43948"/>
    <cellStyle name="Таблица 2 2 2 2 2" xfId="43949"/>
    <cellStyle name="Таблица 2 2 2 3" xfId="43950"/>
    <cellStyle name="Таблица 2 2 2 3 2" xfId="43951"/>
    <cellStyle name="Таблица 2 2 2 4" xfId="43952"/>
    <cellStyle name="Таблица 2 2 2 4 2" xfId="43953"/>
    <cellStyle name="Таблица 2 2 2 5" xfId="43954"/>
    <cellStyle name="Таблица 2 2 3" xfId="43955"/>
    <cellStyle name="Таблица 2 2 3 2" xfId="43956"/>
    <cellStyle name="Таблица 2 2 4" xfId="43957"/>
    <cellStyle name="Таблица 2 2 4 2" xfId="43958"/>
    <cellStyle name="Таблица 2 2 5" xfId="43959"/>
    <cellStyle name="Таблица 2 3" xfId="43960"/>
    <cellStyle name="Таблица 2 3 2" xfId="43961"/>
    <cellStyle name="Таблица 2 3 2 2" xfId="43962"/>
    <cellStyle name="Таблица 2 3 3" xfId="43963"/>
    <cellStyle name="Таблица 2 3 3 2" xfId="43964"/>
    <cellStyle name="Таблица 2 3 4" xfId="43965"/>
    <cellStyle name="Таблица 2 3 4 2" xfId="43966"/>
    <cellStyle name="Таблица 2 3 5" xfId="43967"/>
    <cellStyle name="Таблица 2 4" xfId="43968"/>
    <cellStyle name="Таблица 2 4 2" xfId="43969"/>
    <cellStyle name="Таблица 2 5" xfId="43970"/>
    <cellStyle name="Таблица 2 6" xfId="43971"/>
    <cellStyle name="Таблица 3" xfId="43972"/>
    <cellStyle name="Таблица 3 2" xfId="43973"/>
    <cellStyle name="Таблица 3 2 2" xfId="43974"/>
    <cellStyle name="Таблица 3 3" xfId="43975"/>
    <cellStyle name="Таблица 3 3 2" xfId="43976"/>
    <cellStyle name="Таблица 3 4" xfId="43977"/>
    <cellStyle name="Таблица 3 4 2" xfId="43978"/>
    <cellStyle name="Таблица 3 5" xfId="43979"/>
    <cellStyle name="Таблица 3 6" xfId="43980"/>
    <cellStyle name="Таблица 4" xfId="43981"/>
    <cellStyle name="Таблица 4 2" xfId="43982"/>
    <cellStyle name="Таблица 4 2 2" xfId="43983"/>
    <cellStyle name="Таблица 4 3" xfId="43984"/>
    <cellStyle name="Таблица 4 3 2" xfId="43985"/>
    <cellStyle name="Таблица 4 4" xfId="43986"/>
    <cellStyle name="Таблица 4 4 2" xfId="43987"/>
    <cellStyle name="Таблица 4 5" xfId="43988"/>
    <cellStyle name="Таблица 5" xfId="43989"/>
    <cellStyle name="Таблица 5 2" xfId="43990"/>
    <cellStyle name="Таблица 6" xfId="43991"/>
    <cellStyle name="Таблица 7" xfId="43992"/>
    <cellStyle name="Таблица_текст" xfId="43993"/>
    <cellStyle name="Текст предупреждения 2" xfId="43994"/>
    <cellStyle name="Текст предупреждения 2 2" xfId="43995"/>
    <cellStyle name="Текст предупреждения 2 3" xfId="43996"/>
    <cellStyle name="Текст предупреждения 2 3 2" xfId="43997"/>
    <cellStyle name="Текст предупреждения 2 4" xfId="43998"/>
    <cellStyle name="Текст предупреждения 3" xfId="43999"/>
    <cellStyle name="Текст предупреждения 3 2" xfId="44000"/>
    <cellStyle name="Текст предупреждения 3 3" xfId="44001"/>
    <cellStyle name="Текст предупреждения 3 4" xfId="44002"/>
    <cellStyle name="Текст предупреждения 3 5" xfId="44003"/>
    <cellStyle name="Текст предупреждения 3 6" xfId="44004"/>
    <cellStyle name="Текст предупреждения 3 7" xfId="44005"/>
    <cellStyle name="Текст предупреждения 3 8" xfId="44006"/>
    <cellStyle name="Текст предупреждения 4" xfId="44007"/>
    <cellStyle name="Текст предупреждения 4 2" xfId="44008"/>
    <cellStyle name="Текст предупреждения 4 3" xfId="44009"/>
    <cellStyle name="Текст предупреждения 4 4" xfId="44010"/>
    <cellStyle name="Текст предупреждения 4 5" xfId="44011"/>
    <cellStyle name="Текст предупреждения 4 6" xfId="44012"/>
    <cellStyle name="Текст предупреждения 4 7" xfId="44013"/>
    <cellStyle name="Текст предупреждения 4 8" xfId="44014"/>
    <cellStyle name="Текст предупреждения 5" xfId="44015"/>
    <cellStyle name="Текст предупреждения 5 2" xfId="44016"/>
    <cellStyle name="Текст предупреждения 5 3" xfId="44017"/>
    <cellStyle name="Текст предупреждения 5 4" xfId="44018"/>
    <cellStyle name="Текст предупреждения 5 5" xfId="44019"/>
    <cellStyle name="Текст предупреждения 5 6" xfId="44020"/>
    <cellStyle name="Текст предупреждения 5 7" xfId="44021"/>
    <cellStyle name="Текст предупреждения 5 8" xfId="44022"/>
    <cellStyle name="Текст предупреждения 6" xfId="44023"/>
    <cellStyle name="Текст предупреждения 6 2" xfId="44024"/>
    <cellStyle name="Текст предупреждения 6 3" xfId="44025"/>
    <cellStyle name="Текст предупреждения 6 4" xfId="44026"/>
    <cellStyle name="Текст предупреждения 6 5" xfId="44027"/>
    <cellStyle name="Текст предупреждения 7" xfId="44028"/>
    <cellStyle name="Текст предупреждения 8" xfId="44029"/>
    <cellStyle name="ТолькоЧисло" xfId="44030"/>
    <cellStyle name="ТолькоЧисло 2" xfId="44031"/>
    <cellStyle name="ТолькоЧисло 2 2" xfId="44032"/>
    <cellStyle name="ТолькоЧисло 2 2 2" xfId="44033"/>
    <cellStyle name="ТолькоЧисло 2 2 2 2" xfId="44034"/>
    <cellStyle name="ТолькоЧисло 2 2 2 2 2" xfId="44035"/>
    <cellStyle name="ТолькоЧисло 2 2 2 3" xfId="44036"/>
    <cellStyle name="ТолькоЧисло 2 2 2 3 2" xfId="44037"/>
    <cellStyle name="ТолькоЧисло 2 2 2 4" xfId="44038"/>
    <cellStyle name="ТолькоЧисло 2 2 2 4 2" xfId="44039"/>
    <cellStyle name="ТолькоЧисло 2 2 2 5" xfId="44040"/>
    <cellStyle name="ТолькоЧисло 2 2 3" xfId="44041"/>
    <cellStyle name="ТолькоЧисло 2 2 3 2" xfId="44042"/>
    <cellStyle name="ТолькоЧисло 2 2 4" xfId="44043"/>
    <cellStyle name="ТолькоЧисло 2 2 4 2" xfId="44044"/>
    <cellStyle name="ТолькоЧисло 2 2 5" xfId="44045"/>
    <cellStyle name="ТолькоЧисло 2 3" xfId="44046"/>
    <cellStyle name="ТолькоЧисло 2 3 2" xfId="44047"/>
    <cellStyle name="ТолькоЧисло 2 3 2 2" xfId="44048"/>
    <cellStyle name="ТолькоЧисло 2 3 3" xfId="44049"/>
    <cellStyle name="ТолькоЧисло 2 3 3 2" xfId="44050"/>
    <cellStyle name="ТолькоЧисло 2 3 4" xfId="44051"/>
    <cellStyle name="ТолькоЧисло 2 3 4 2" xfId="44052"/>
    <cellStyle name="ТолькоЧисло 2 3 5" xfId="44053"/>
    <cellStyle name="ТолькоЧисло 2 4" xfId="44054"/>
    <cellStyle name="ТолькоЧисло 2 4 2" xfId="44055"/>
    <cellStyle name="ТолькоЧисло 2 5" xfId="44056"/>
    <cellStyle name="ТолькоЧисло 3" xfId="44057"/>
    <cellStyle name="ТолькоЧисло 3 2" xfId="44058"/>
    <cellStyle name="ТолькоЧисло 3 2 2" xfId="44059"/>
    <cellStyle name="ТолькоЧисло 3 3" xfId="44060"/>
    <cellStyle name="ТолькоЧисло 3 3 2" xfId="44061"/>
    <cellStyle name="ТолькоЧисло 3 4" xfId="44062"/>
    <cellStyle name="ТолькоЧисло 3 4 2" xfId="44063"/>
    <cellStyle name="ТолькоЧисло 3 5" xfId="44064"/>
    <cellStyle name="ТолькоЧисло 4" xfId="44065"/>
    <cellStyle name="ТолькоЧисло 4 2" xfId="44066"/>
    <cellStyle name="ТолькоЧисло 4 2 2" xfId="44067"/>
    <cellStyle name="ТолькоЧисло 4 3" xfId="44068"/>
    <cellStyle name="ТолькоЧисло 4 3 2" xfId="44069"/>
    <cellStyle name="ТолькоЧисло 4 4" xfId="44070"/>
    <cellStyle name="ТолькоЧисло 4 4 2" xfId="44071"/>
    <cellStyle name="ТолькоЧисло 4 5" xfId="44072"/>
    <cellStyle name="ТолькоЧисло 5" xfId="44073"/>
    <cellStyle name="ТолькоЧисло 5 2" xfId="44074"/>
    <cellStyle name="ТолькоЧисло 6" xfId="44075"/>
    <cellStyle name="ТолькоЧисло 7" xfId="44076"/>
    <cellStyle name="Третий" xfId="44077"/>
    <cellStyle name="Третий 2" xfId="44078"/>
    <cellStyle name="Третий 2 2" xfId="44079"/>
    <cellStyle name="Третий 2 2 2" xfId="44080"/>
    <cellStyle name="Третий 2 2 2 2" xfId="44081"/>
    <cellStyle name="Третий 2 2 2 2 2" xfId="44082"/>
    <cellStyle name="Третий 2 2 2 3" xfId="44083"/>
    <cellStyle name="Третий 2 2 2 3 2" xfId="44084"/>
    <cellStyle name="Третий 2 2 2 4" xfId="44085"/>
    <cellStyle name="Третий 2 2 2 4 2" xfId="44086"/>
    <cellStyle name="Третий 2 2 2 5" xfId="44087"/>
    <cellStyle name="Третий 2 2 3" xfId="44088"/>
    <cellStyle name="Третий 2 2 3 2" xfId="44089"/>
    <cellStyle name="Третий 2 2 4" xfId="44090"/>
    <cellStyle name="Третий 2 2 4 2" xfId="44091"/>
    <cellStyle name="Третий 2 2 5" xfId="44092"/>
    <cellStyle name="Третий 2 3" xfId="44093"/>
    <cellStyle name="Третий 2 3 2" xfId="44094"/>
    <cellStyle name="Третий 2 3 2 2" xfId="44095"/>
    <cellStyle name="Третий 2 3 3" xfId="44096"/>
    <cellStyle name="Третий 2 3 3 2" xfId="44097"/>
    <cellStyle name="Третий 2 3 4" xfId="44098"/>
    <cellStyle name="Третий 2 3 4 2" xfId="44099"/>
    <cellStyle name="Третий 2 3 5" xfId="44100"/>
    <cellStyle name="Третий 2 4" xfId="44101"/>
    <cellStyle name="Третий 2 4 2" xfId="44102"/>
    <cellStyle name="Третий 2 5" xfId="44103"/>
    <cellStyle name="Третий 2 6" xfId="44104"/>
    <cellStyle name="Третий 3" xfId="44105"/>
    <cellStyle name="Третий 3 2" xfId="44106"/>
    <cellStyle name="Третий 3 2 2" xfId="44107"/>
    <cellStyle name="Третий 3 3" xfId="44108"/>
    <cellStyle name="Третий 3 3 2" xfId="44109"/>
    <cellStyle name="Третий 3 4" xfId="44110"/>
    <cellStyle name="Третий 3 4 2" xfId="44111"/>
    <cellStyle name="Третий 3 5" xfId="44112"/>
    <cellStyle name="Третий 3 6" xfId="44113"/>
    <cellStyle name="Третий 4" xfId="44114"/>
    <cellStyle name="Третий 4 2" xfId="44115"/>
    <cellStyle name="Третий 4 2 2" xfId="44116"/>
    <cellStyle name="Третий 4 3" xfId="44117"/>
    <cellStyle name="Третий 4 3 2" xfId="44118"/>
    <cellStyle name="Третий 4 4" xfId="44119"/>
    <cellStyle name="Третий 4 4 2" xfId="44120"/>
    <cellStyle name="Третий 4 5" xfId="44121"/>
    <cellStyle name="Третий 5" xfId="44122"/>
    <cellStyle name="Третий 5 2" xfId="44123"/>
    <cellStyle name="Третий 6" xfId="44124"/>
    <cellStyle name="Третий 7" xfId="44125"/>
    <cellStyle name="Тысячи [0]_ " xfId="44126"/>
    <cellStyle name="Тысячи [а]" xfId="44127"/>
    <cellStyle name="Тысячи(0)" xfId="44128"/>
    <cellStyle name="Тысячи(0) 2" xfId="44129"/>
    <cellStyle name="Тысячи(0) 2 2" xfId="44130"/>
    <cellStyle name="Тысячи(0) 2 2 2" xfId="44131"/>
    <cellStyle name="Тысячи(0) 2 2 2 2" xfId="44132"/>
    <cellStyle name="Тысячи(0) 2 2 3" xfId="44133"/>
    <cellStyle name="Тысячи(0) 2 2 3 2" xfId="44134"/>
    <cellStyle name="Тысячи(0) 2 2 4" xfId="44135"/>
    <cellStyle name="Тысячи(0) 2 2 4 2" xfId="44136"/>
    <cellStyle name="Тысячи(0) 2 2 5" xfId="44137"/>
    <cellStyle name="Тысячи(0) 2 3" xfId="44138"/>
    <cellStyle name="Тысячи(0) 2 3 2" xfId="44139"/>
    <cellStyle name="Тысячи(0) 2 3 2 2" xfId="44140"/>
    <cellStyle name="Тысячи(0) 2 3 3" xfId="44141"/>
    <cellStyle name="Тысячи(0) 2 3 3 2" xfId="44142"/>
    <cellStyle name="Тысячи(0) 2 3 4" xfId="44143"/>
    <cellStyle name="Тысячи(0) 2 3 4 2" xfId="44144"/>
    <cellStyle name="Тысячи(0) 2 3 5" xfId="44145"/>
    <cellStyle name="Тысячи(0) 2 4" xfId="44146"/>
    <cellStyle name="Тысячи(0) 2 4 2" xfId="44147"/>
    <cellStyle name="Тысячи(0) 2 5" xfId="44148"/>
    <cellStyle name="Тысячи(0) 2 5 2" xfId="44149"/>
    <cellStyle name="Тысячи(0) 2 6" xfId="44150"/>
    <cellStyle name="Тысячи(0) 2 7" xfId="44151"/>
    <cellStyle name="Тысячи(0) 3" xfId="44152"/>
    <cellStyle name="Тысячи(0) 3 2" xfId="44153"/>
    <cellStyle name="Тысячи(0) 3 2 2" xfId="44154"/>
    <cellStyle name="Тысячи(0) 3 2 2 2" xfId="44155"/>
    <cellStyle name="Тысячи(0) 3 2 2 2 2" xfId="44156"/>
    <cellStyle name="Тысячи(0) 3 2 2 3" xfId="44157"/>
    <cellStyle name="Тысячи(0) 3 2 2 3 2" xfId="44158"/>
    <cellStyle name="Тысячи(0) 3 2 2 4" xfId="44159"/>
    <cellStyle name="Тысячи(0) 3 2 2 4 2" xfId="44160"/>
    <cellStyle name="Тысячи(0) 3 2 2 5" xfId="44161"/>
    <cellStyle name="Тысячи(0) 3 2 3" xfId="44162"/>
    <cellStyle name="Тысячи(0) 3 2 3 2" xfId="44163"/>
    <cellStyle name="Тысячи(0) 3 2 4" xfId="44164"/>
    <cellStyle name="Тысячи(0) 3 2 4 2" xfId="44165"/>
    <cellStyle name="Тысячи(0) 3 2 5" xfId="44166"/>
    <cellStyle name="Тысячи(0) 3 3" xfId="44167"/>
    <cellStyle name="Тысячи(0) 3 3 2" xfId="44168"/>
    <cellStyle name="Тысячи(0) 3 3 2 2" xfId="44169"/>
    <cellStyle name="Тысячи(0) 3 3 3" xfId="44170"/>
    <cellStyle name="Тысячи(0) 3 3 3 2" xfId="44171"/>
    <cellStyle name="Тысячи(0) 3 3 4" xfId="44172"/>
    <cellStyle name="Тысячи(0) 3 3 4 2" xfId="44173"/>
    <cellStyle name="Тысячи(0) 3 3 5" xfId="44174"/>
    <cellStyle name="Тысячи(0) 3 4" xfId="44175"/>
    <cellStyle name="Тысячи(0) 3 4 2" xfId="44176"/>
    <cellStyle name="Тысячи(0) 3 5" xfId="44177"/>
    <cellStyle name="Тысячи(0) 3 6" xfId="44178"/>
    <cellStyle name="Тысячи(0) 4" xfId="44179"/>
    <cellStyle name="Тысячи(0) 4 2" xfId="44180"/>
    <cellStyle name="Тысячи(0) 4 2 2" xfId="44181"/>
    <cellStyle name="Тысячи(0) 4 3" xfId="44182"/>
    <cellStyle name="Тысячи(0) 4 3 2" xfId="44183"/>
    <cellStyle name="Тысячи(0) 4 4" xfId="44184"/>
    <cellStyle name="Тысячи(0) 4 4 2" xfId="44185"/>
    <cellStyle name="Тысячи(0) 4 5" xfId="44186"/>
    <cellStyle name="Тысячи(0) 5" xfId="44187"/>
    <cellStyle name="Тысячи(0) 5 2" xfId="44188"/>
    <cellStyle name="Тысячи(0) 5 2 2" xfId="44189"/>
    <cellStyle name="Тысячи(0) 5 3" xfId="44190"/>
    <cellStyle name="Тысячи(0) 5 3 2" xfId="44191"/>
    <cellStyle name="Тысячи(0) 5 4" xfId="44192"/>
    <cellStyle name="Тысячи(0) 5 4 2" xfId="44193"/>
    <cellStyle name="Тысячи(0) 5 5" xfId="44194"/>
    <cellStyle name="Тысячи(0) 6" xfId="44195"/>
    <cellStyle name="Тысячи(0) 6 2" xfId="44196"/>
    <cellStyle name="Тысячи(0) 7" xfId="44197"/>
    <cellStyle name="Тысячи(0) 8" xfId="44198"/>
    <cellStyle name="Тысячи_ " xfId="44199"/>
    <cellStyle name="Упаковка" xfId="44200"/>
    <cellStyle name="Упаковка 10" xfId="44201"/>
    <cellStyle name="Упаковка 2" xfId="44202"/>
    <cellStyle name="Упаковка 2 2" xfId="44203"/>
    <cellStyle name="Упаковка 2 2 2" xfId="44204"/>
    <cellStyle name="Упаковка 2 2 2 2" xfId="44205"/>
    <cellStyle name="Упаковка 2 2 3" xfId="44206"/>
    <cellStyle name="Упаковка 2 2 3 2" xfId="44207"/>
    <cellStyle name="Упаковка 2 2 4" xfId="44208"/>
    <cellStyle name="Упаковка 2 2 4 2" xfId="44209"/>
    <cellStyle name="Упаковка 2 2 5" xfId="44210"/>
    <cellStyle name="Упаковка 2 3" xfId="44211"/>
    <cellStyle name="Упаковка 2 3 2" xfId="44212"/>
    <cellStyle name="Упаковка 2 3 2 2" xfId="44213"/>
    <cellStyle name="Упаковка 2 3 3" xfId="44214"/>
    <cellStyle name="Упаковка 2 3 3 2" xfId="44215"/>
    <cellStyle name="Упаковка 2 3 4" xfId="44216"/>
    <cellStyle name="Упаковка 2 3 4 2" xfId="44217"/>
    <cellStyle name="Упаковка 2 3 5" xfId="44218"/>
    <cellStyle name="Упаковка 2 4" xfId="44219"/>
    <cellStyle name="Упаковка 2 4 2" xfId="44220"/>
    <cellStyle name="Упаковка 2 5" xfId="44221"/>
    <cellStyle name="Упаковка 2 5 2" xfId="44222"/>
    <cellStyle name="Упаковка 2 6" xfId="44223"/>
    <cellStyle name="Упаковка 2 7" xfId="44224"/>
    <cellStyle name="Упаковка 3" xfId="44225"/>
    <cellStyle name="Упаковка 3 2" xfId="44226"/>
    <cellStyle name="Упаковка 3 2 2" xfId="44227"/>
    <cellStyle name="Упаковка 3 2 2 2" xfId="44228"/>
    <cellStyle name="Упаковка 3 2 3" xfId="44229"/>
    <cellStyle name="Упаковка 3 2 3 2" xfId="44230"/>
    <cellStyle name="Упаковка 3 2 4" xfId="44231"/>
    <cellStyle name="Упаковка 3 2 4 2" xfId="44232"/>
    <cellStyle name="Упаковка 3 2 5" xfId="44233"/>
    <cellStyle name="Упаковка 3 3" xfId="44234"/>
    <cellStyle name="Упаковка 3 3 2" xfId="44235"/>
    <cellStyle name="Упаковка 3 4" xfId="44236"/>
    <cellStyle name="Упаковка 3 4 2" xfId="44237"/>
    <cellStyle name="Упаковка 3 5" xfId="44238"/>
    <cellStyle name="Упаковка 3 6" xfId="44239"/>
    <cellStyle name="Упаковка 4" xfId="44240"/>
    <cellStyle name="Упаковка 4 2" xfId="44241"/>
    <cellStyle name="Упаковка 4 2 2" xfId="44242"/>
    <cellStyle name="Упаковка 4 2 2 2" xfId="44243"/>
    <cellStyle name="Упаковка 4 2 2 2 2" xfId="44244"/>
    <cellStyle name="Упаковка 4 2 2 3" xfId="44245"/>
    <cellStyle name="Упаковка 4 2 2 3 2" xfId="44246"/>
    <cellStyle name="Упаковка 4 2 2 4" xfId="44247"/>
    <cellStyle name="Упаковка 4 2 2 4 2" xfId="44248"/>
    <cellStyle name="Упаковка 4 2 2 5" xfId="44249"/>
    <cellStyle name="Упаковка 4 2 3" xfId="44250"/>
    <cellStyle name="Упаковка 4 2 3 2" xfId="44251"/>
    <cellStyle name="Упаковка 4 2 4" xfId="44252"/>
    <cellStyle name="Упаковка 4 2 4 2" xfId="44253"/>
    <cellStyle name="Упаковка 4 2 5" xfId="44254"/>
    <cellStyle name="Упаковка 4 3" xfId="44255"/>
    <cellStyle name="Упаковка 4 3 2" xfId="44256"/>
    <cellStyle name="Упаковка 4 3 2 2" xfId="44257"/>
    <cellStyle name="Упаковка 4 3 3" xfId="44258"/>
    <cellStyle name="Упаковка 4 3 3 2" xfId="44259"/>
    <cellStyle name="Упаковка 4 3 4" xfId="44260"/>
    <cellStyle name="Упаковка 4 3 4 2" xfId="44261"/>
    <cellStyle name="Упаковка 4 3 5" xfId="44262"/>
    <cellStyle name="Упаковка 4 4" xfId="44263"/>
    <cellStyle name="Упаковка 4 4 2" xfId="44264"/>
    <cellStyle name="Упаковка 4 5" xfId="44265"/>
    <cellStyle name="Упаковка 5" xfId="44266"/>
    <cellStyle name="Упаковка 5 2" xfId="44267"/>
    <cellStyle name="Упаковка 5 2 2" xfId="44268"/>
    <cellStyle name="Упаковка 5 3" xfId="44269"/>
    <cellStyle name="Упаковка 5 3 2" xfId="44270"/>
    <cellStyle name="Упаковка 5 4" xfId="44271"/>
    <cellStyle name="Упаковка 5 4 2" xfId="44272"/>
    <cellStyle name="Упаковка 5 5" xfId="44273"/>
    <cellStyle name="Упаковка 6" xfId="44274"/>
    <cellStyle name="Упаковка 6 2" xfId="44275"/>
    <cellStyle name="Упаковка 6 2 2" xfId="44276"/>
    <cellStyle name="Упаковка 6 3" xfId="44277"/>
    <cellStyle name="Упаковка 6 3 2" xfId="44278"/>
    <cellStyle name="Упаковка 6 4" xfId="44279"/>
    <cellStyle name="Упаковка 6 4 2" xfId="44280"/>
    <cellStyle name="Упаковка 6 5" xfId="44281"/>
    <cellStyle name="Упаковка 7" xfId="44282"/>
    <cellStyle name="Упаковка 7 2" xfId="44283"/>
    <cellStyle name="Упаковка 8" xfId="44284"/>
    <cellStyle name="Упаковка 8 2" xfId="44285"/>
    <cellStyle name="Упаковка 9" xfId="44286"/>
    <cellStyle name="Упаковка_БДЗ_ГТТ_структурные_преобр_ 3кв.2013_24.05.13" xfId="44287"/>
    <cellStyle name="Уровень_1" xfId="44288"/>
    <cellStyle name="УровеньСтрок_1_АльбомФормПрРасхПланДохФинРез" xfId="44289"/>
    <cellStyle name="Финансовый [0] 2" xfId="44290"/>
    <cellStyle name="Финансовый 10" xfId="44291"/>
    <cellStyle name="Финансовый 10 2" xfId="44292"/>
    <cellStyle name="Финансовый 10 2 2" xfId="44293"/>
    <cellStyle name="Финансовый 10 2 2 2" xfId="44294"/>
    <cellStyle name="Финансовый 10 2 2 2 2" xfId="44295"/>
    <cellStyle name="Финансовый 10 2 2 3" xfId="44296"/>
    <cellStyle name="Финансовый 10 2 3" xfId="44297"/>
    <cellStyle name="Финансовый 10 2 3 2" xfId="44298"/>
    <cellStyle name="Финансовый 10 2 4" xfId="44299"/>
    <cellStyle name="Финансовый 10 3" xfId="44300"/>
    <cellStyle name="Финансовый 10 3 2" xfId="44301"/>
    <cellStyle name="Финансовый 10 3 2 2" xfId="44302"/>
    <cellStyle name="Финансовый 10 3 3" xfId="44303"/>
    <cellStyle name="Финансовый 10 4" xfId="44304"/>
    <cellStyle name="Финансовый 10 4 2" xfId="44305"/>
    <cellStyle name="Финансовый 10 5" xfId="44306"/>
    <cellStyle name="Финансовый 11" xfId="44307"/>
    <cellStyle name="Финансовый 12" xfId="44308"/>
    <cellStyle name="Финансовый 12 2" xfId="44309"/>
    <cellStyle name="Финансовый 12 2 2" xfId="44310"/>
    <cellStyle name="Финансовый 12 2 2 2" xfId="44311"/>
    <cellStyle name="Финансовый 12 2 3" xfId="44312"/>
    <cellStyle name="Финансовый 12 3" xfId="44313"/>
    <cellStyle name="Финансовый 12 3 2" xfId="44314"/>
    <cellStyle name="Финансовый 12 4" xfId="44315"/>
    <cellStyle name="Финансовый 13" xfId="44316"/>
    <cellStyle name="Финансовый 13 2" xfId="44317"/>
    <cellStyle name="Финансовый 13 2 2" xfId="44318"/>
    <cellStyle name="Финансовый 13 3" xfId="44319"/>
    <cellStyle name="Финансовый 2" xfId="44320"/>
    <cellStyle name="Финансовый 2 10" xfId="44321"/>
    <cellStyle name="Финансовый 2 11" xfId="44322"/>
    <cellStyle name="Финансовый 2 12" xfId="44323"/>
    <cellStyle name="Финансовый 2 13" xfId="44324"/>
    <cellStyle name="Финансовый 2 14" xfId="44325"/>
    <cellStyle name="Финансовый 2 15" xfId="44326"/>
    <cellStyle name="Финансовый 2 16" xfId="44327"/>
    <cellStyle name="Финансовый 2 17" xfId="44328"/>
    <cellStyle name="Финансовый 2 18" xfId="44329"/>
    <cellStyle name="Финансовый 2 19" xfId="44330"/>
    <cellStyle name="Финансовый 2 19 2" xfId="44331"/>
    <cellStyle name="Финансовый 2 19 2 2" xfId="44332"/>
    <cellStyle name="Финансовый 2 19 3" xfId="44333"/>
    <cellStyle name="Финансовый 2 2" xfId="44334"/>
    <cellStyle name="Финансовый 2 2 10" xfId="44335"/>
    <cellStyle name="Финансовый 2 2 10 2" xfId="44336"/>
    <cellStyle name="Финансовый 2 2 10 2 2" xfId="44337"/>
    <cellStyle name="Финансовый 2 2 10 3" xfId="44338"/>
    <cellStyle name="Финансовый 2 2 2" xfId="44339"/>
    <cellStyle name="Финансовый 2 2 2 2" xfId="44340"/>
    <cellStyle name="Финансовый 2 2 2 3" xfId="44341"/>
    <cellStyle name="Финансовый 2 2 2 4" xfId="44342"/>
    <cellStyle name="Финансовый 2 2 2 5" xfId="44343"/>
    <cellStyle name="Финансовый 2 2 2 6" xfId="44344"/>
    <cellStyle name="Финансовый 2 2 2 7" xfId="44345"/>
    <cellStyle name="Финансовый 2 2 3" xfId="44346"/>
    <cellStyle name="Финансовый 2 2 4" xfId="44347"/>
    <cellStyle name="Финансовый 2 2 5" xfId="44348"/>
    <cellStyle name="Финансовый 2 2 6" xfId="44349"/>
    <cellStyle name="Финансовый 2 2 7" xfId="44350"/>
    <cellStyle name="Финансовый 2 2 8" xfId="44351"/>
    <cellStyle name="Финансовый 2 2 9" xfId="44352"/>
    <cellStyle name="Финансовый 2 2 9 2" xfId="44353"/>
    <cellStyle name="Финансовый 2 2 9 2 2" xfId="44354"/>
    <cellStyle name="Финансовый 2 2 9 3" xfId="44355"/>
    <cellStyle name="Финансовый 2 20" xfId="44356"/>
    <cellStyle name="Финансовый 2 20 2" xfId="44357"/>
    <cellStyle name="Финансовый 2 20 2 2" xfId="44358"/>
    <cellStyle name="Финансовый 2 20 3" xfId="44359"/>
    <cellStyle name="Финансовый 2 21" xfId="44360"/>
    <cellStyle name="Финансовый 2 3" xfId="44361"/>
    <cellStyle name="Финансовый 2 3 2" xfId="44362"/>
    <cellStyle name="Финансовый 2 4" xfId="44363"/>
    <cellStyle name="Финансовый 2 5" xfId="44364"/>
    <cellStyle name="Финансовый 2 6" xfId="44365"/>
    <cellStyle name="Финансовый 2 7" xfId="44366"/>
    <cellStyle name="Финансовый 2 8" xfId="44367"/>
    <cellStyle name="Финансовый 2 9" xfId="44368"/>
    <cellStyle name="Финансовый 2_Амортизация и налог на имущество 2012_01.11.11" xfId="44369"/>
    <cellStyle name="Финансовый 3" xfId="44370"/>
    <cellStyle name="Финансовый 3 2" xfId="44371"/>
    <cellStyle name="Финансовый 3 2 2" xfId="44372"/>
    <cellStyle name="Финансовый 3 2 2 2" xfId="44373"/>
    <cellStyle name="Финансовый 3 2 2 2 2" xfId="44374"/>
    <cellStyle name="Финансовый 3 2 2 2 2 2" xfId="44375"/>
    <cellStyle name="Финансовый 3 2 2 2 2 3" xfId="44376"/>
    <cellStyle name="Финансовый 3 2 2 2 2 4" xfId="44377"/>
    <cellStyle name="Финансовый 3 2 2 2 2 5" xfId="44378"/>
    <cellStyle name="Финансовый 3 2 2 2 2 6" xfId="44379"/>
    <cellStyle name="Финансовый 3 2 2 2 2 7" xfId="44380"/>
    <cellStyle name="Финансовый 3 2 2 2 3" xfId="44381"/>
    <cellStyle name="Финансовый 3 2 2 3" xfId="44382"/>
    <cellStyle name="Финансовый 3 2 2 3 2" xfId="44383"/>
    <cellStyle name="Финансовый 3 2 2 4" xfId="44384"/>
    <cellStyle name="Финансовый 3 2 3" xfId="44385"/>
    <cellStyle name="Финансовый 3 2 4" xfId="44386"/>
    <cellStyle name="Финансовый 3 2 4 2" xfId="44387"/>
    <cellStyle name="Финансовый 3 3" xfId="44388"/>
    <cellStyle name="Финансовый 3 3 2" xfId="44389"/>
    <cellStyle name="Финансовый 3 3 2 2" xfId="44390"/>
    <cellStyle name="Финансовый 3 3 2 2 2" xfId="44391"/>
    <cellStyle name="Финансовый 3 3 2 2 2 2" xfId="44392"/>
    <cellStyle name="Финансовый 3 3 2 2 3" xfId="44393"/>
    <cellStyle name="Финансовый 3 3 3" xfId="44394"/>
    <cellStyle name="Финансовый 3 3 3 2" xfId="44395"/>
    <cellStyle name="Финансовый 3 3 3 2 2" xfId="44396"/>
    <cellStyle name="Финансовый 3 3 3 3" xfId="44397"/>
    <cellStyle name="Финансовый 3 3 4" xfId="44398"/>
    <cellStyle name="Финансовый 3 4" xfId="44399"/>
    <cellStyle name="Финансовый 3 4 2" xfId="44400"/>
    <cellStyle name="Финансовый 3 4 2 2" xfId="44401"/>
    <cellStyle name="Финансовый 3 4 2 2 2" xfId="44402"/>
    <cellStyle name="Финансовый 3 4 2 2 2 2" xfId="44403"/>
    <cellStyle name="Финансовый 3 4 2 2 3" xfId="44404"/>
    <cellStyle name="Финансовый 3 4 2 3" xfId="44405"/>
    <cellStyle name="Финансовый 3 4 2 3 2" xfId="44406"/>
    <cellStyle name="Финансовый 3 4 2 4" xfId="44407"/>
    <cellStyle name="Финансовый 3 4 3" xfId="44408"/>
    <cellStyle name="Финансовый 3 4 3 2" xfId="44409"/>
    <cellStyle name="Финансовый 3 4 3 2 2" xfId="44410"/>
    <cellStyle name="Финансовый 3 4 3 3" xfId="44411"/>
    <cellStyle name="Финансовый 3 4 4" xfId="44412"/>
    <cellStyle name="Финансовый 3 5" xfId="44413"/>
    <cellStyle name="Финансовый 3 5 2" xfId="44414"/>
    <cellStyle name="Финансовый 3 5 2 2" xfId="44415"/>
    <cellStyle name="Финансовый 3 5 2 2 2" xfId="44416"/>
    <cellStyle name="Финансовый 3 5 2 3" xfId="44417"/>
    <cellStyle name="Финансовый 3 5 3" xfId="44418"/>
    <cellStyle name="Финансовый 3 5 3 2" xfId="44419"/>
    <cellStyle name="Финансовый 3 5 4" xfId="44420"/>
    <cellStyle name="Финансовый 3 6" xfId="44421"/>
    <cellStyle name="Финансовый 3_Аренда квартир 2012 испр." xfId="44422"/>
    <cellStyle name="Финансовый 4" xfId="44423"/>
    <cellStyle name="Финансовый 4 2" xfId="44424"/>
    <cellStyle name="Финансовый 4 2 2" xfId="44425"/>
    <cellStyle name="Финансовый 4 2 2 2" xfId="44426"/>
    <cellStyle name="Финансовый 4 2 2 2 2" xfId="44427"/>
    <cellStyle name="Финансовый 4 2 2 2 2 2" xfId="44428"/>
    <cellStyle name="Финансовый 4 2 2 2 2 2 2" xfId="44429"/>
    <cellStyle name="Финансовый 4 2 2 2 2 3" xfId="44430"/>
    <cellStyle name="Финансовый 4 2 2 2 3" xfId="44431"/>
    <cellStyle name="Финансовый 4 2 2 2 3 2" xfId="44432"/>
    <cellStyle name="Финансовый 4 2 2 2 4" xfId="44433"/>
    <cellStyle name="Финансовый 4 2 2 3" xfId="44434"/>
    <cellStyle name="Финансовый 4 2 2 3 2" xfId="44435"/>
    <cellStyle name="Финансовый 4 2 2 3 2 2" xfId="44436"/>
    <cellStyle name="Финансовый 4 2 2 3 3" xfId="44437"/>
    <cellStyle name="Финансовый 4 2 2 4" xfId="44438"/>
    <cellStyle name="Финансовый 4 2 2 4 2" xfId="44439"/>
    <cellStyle name="Финансовый 4 2 2 5" xfId="44440"/>
    <cellStyle name="Финансовый 4 2 3" xfId="44441"/>
    <cellStyle name="Финансовый 4 2 3 2" xfId="44442"/>
    <cellStyle name="Финансовый 4 2 3 2 2" xfId="44443"/>
    <cellStyle name="Финансовый 4 2 3 2 2 2" xfId="44444"/>
    <cellStyle name="Финансовый 4 2 3 2 2 2 2" xfId="44445"/>
    <cellStyle name="Финансовый 4 2 3 2 2 3" xfId="44446"/>
    <cellStyle name="Финансовый 4 2 3 2 3" xfId="44447"/>
    <cellStyle name="Финансовый 4 2 3 2 3 2" xfId="44448"/>
    <cellStyle name="Финансовый 4 2 3 2 4" xfId="44449"/>
    <cellStyle name="Финансовый 4 2 3 3" xfId="44450"/>
    <cellStyle name="Финансовый 4 2 3 3 2" xfId="44451"/>
    <cellStyle name="Финансовый 4 2 3 3 2 2" xfId="44452"/>
    <cellStyle name="Финансовый 4 2 3 3 3" xfId="44453"/>
    <cellStyle name="Финансовый 4 2 3 4" xfId="44454"/>
    <cellStyle name="Финансовый 4 2 3 4 2" xfId="44455"/>
    <cellStyle name="Финансовый 4 2 3 5" xfId="44456"/>
    <cellStyle name="Финансовый 4 2 4" xfId="44457"/>
    <cellStyle name="Финансовый 4 2 4 2" xfId="44458"/>
    <cellStyle name="Финансовый 4 2 4 2 2" xfId="44459"/>
    <cellStyle name="Финансовый 4 2 4 2 2 2" xfId="44460"/>
    <cellStyle name="Финансовый 4 2 4 2 3" xfId="44461"/>
    <cellStyle name="Финансовый 4 2 4 3" xfId="44462"/>
    <cellStyle name="Финансовый 4 2 4 3 2" xfId="44463"/>
    <cellStyle name="Финансовый 4 2 4 4" xfId="44464"/>
    <cellStyle name="Финансовый 4 2 5" xfId="44465"/>
    <cellStyle name="Финансовый 4 2 5 2" xfId="44466"/>
    <cellStyle name="Финансовый 4 2 5 2 2" xfId="44467"/>
    <cellStyle name="Финансовый 4 2 5 3" xfId="44468"/>
    <cellStyle name="Финансовый 4 2 6" xfId="44469"/>
    <cellStyle name="Финансовый 4 3" xfId="44470"/>
    <cellStyle name="Финансовый 4 3 2" xfId="44471"/>
    <cellStyle name="Финансовый 4 4" xfId="44472"/>
    <cellStyle name="Финансовый 4 4 2" xfId="44473"/>
    <cellStyle name="Финансовый 4 5" xfId="44474"/>
    <cellStyle name="Финансовый 4 6" xfId="44475"/>
    <cellStyle name="Финансовый 4_АРЕНДА ОФИСОВ" xfId="44476"/>
    <cellStyle name="Финансовый 5" xfId="44477"/>
    <cellStyle name="Финансовый 5 2" xfId="44478"/>
    <cellStyle name="Финансовый 5 3" xfId="44479"/>
    <cellStyle name="Финансовый 5 3 2" xfId="44480"/>
    <cellStyle name="Финансовый 5 3 2 2" xfId="44481"/>
    <cellStyle name="Финансовый 5 3 2 2 2" xfId="44482"/>
    <cellStyle name="Финансовый 5 3 2 2 2 2" xfId="44483"/>
    <cellStyle name="Финансовый 5 3 2 2 3" xfId="44484"/>
    <cellStyle name="Финансовый 5 3 2 3" xfId="44485"/>
    <cellStyle name="Финансовый 5 3 2 3 2" xfId="44486"/>
    <cellStyle name="Финансовый 5 3 2 4" xfId="44487"/>
    <cellStyle name="Финансовый 5 3 3" xfId="44488"/>
    <cellStyle name="Финансовый 5 3 3 2" xfId="44489"/>
    <cellStyle name="Финансовый 5 3 3 2 2" xfId="44490"/>
    <cellStyle name="Финансовый 5 3 3 3" xfId="44491"/>
    <cellStyle name="Финансовый 5 3 4" xfId="44492"/>
    <cellStyle name="Финансовый 5 3 4 2" xfId="44493"/>
    <cellStyle name="Финансовый 5 3 5" xfId="44494"/>
    <cellStyle name="Финансовый 5 4" xfId="44495"/>
    <cellStyle name="Финансовый 5 4 2" xfId="44496"/>
    <cellStyle name="Финансовый 5 4 2 2" xfId="44497"/>
    <cellStyle name="Финансовый 5 4 2 2 2" xfId="44498"/>
    <cellStyle name="Финансовый 5 4 2 3" xfId="44499"/>
    <cellStyle name="Финансовый 5 4 3" xfId="44500"/>
    <cellStyle name="Финансовый 5 4 3 2" xfId="44501"/>
    <cellStyle name="Финансовый 5 4 4" xfId="44502"/>
    <cellStyle name="Финансовый 6" xfId="44503"/>
    <cellStyle name="Финансовый 6 2" xfId="44504"/>
    <cellStyle name="Финансовый 6 2 2" xfId="44505"/>
    <cellStyle name="Финансовый 6 3" xfId="44506"/>
    <cellStyle name="Финансовый 6 4" xfId="44507"/>
    <cellStyle name="Финансовый 6 5" xfId="44508"/>
    <cellStyle name="Финансовый 6 5 2" xfId="44509"/>
    <cellStyle name="Финансовый 6 5 2 2" xfId="44510"/>
    <cellStyle name="Финансовый 6 5 3" xfId="44511"/>
    <cellStyle name="Финансовый 6_АРЕНДА ОФИСОВ" xfId="44512"/>
    <cellStyle name="Финансовый 7" xfId="44513"/>
    <cellStyle name="Финансовый 7 2" xfId="44514"/>
    <cellStyle name="Финансовый 7 3" xfId="44515"/>
    <cellStyle name="Финансовый 7 3 2" xfId="44516"/>
    <cellStyle name="Финансовый 7 3 2 2" xfId="44517"/>
    <cellStyle name="Финансовый 7 3 3" xfId="44518"/>
    <cellStyle name="Финансовый 7 4" xfId="44519"/>
    <cellStyle name="Финансовый 8" xfId="44520"/>
    <cellStyle name="Финансовый 8 2" xfId="44521"/>
    <cellStyle name="Финансовый 8 2 2" xfId="44522"/>
    <cellStyle name="Финансовый 8 2 2 2" xfId="44523"/>
    <cellStyle name="Финансовый 8 2 3" xfId="44524"/>
    <cellStyle name="Финансовый 9" xfId="44525"/>
    <cellStyle name="Финансовый 9 2" xfId="44526"/>
    <cellStyle name="Финансовый 9 2 2" xfId="44527"/>
    <cellStyle name="Финансовый 9 2 2 2" xfId="44528"/>
    <cellStyle name="Финансовый 9 2 2 2 2" xfId="44529"/>
    <cellStyle name="Финансовый 9 2 2 3" xfId="44530"/>
    <cellStyle name="Финансовый 9 2 3" xfId="44531"/>
    <cellStyle name="Финансовый 9 2 3 2" xfId="44532"/>
    <cellStyle name="Финансовый 9 2 4" xfId="44533"/>
    <cellStyle name="Финансовый 9 3" xfId="44534"/>
    <cellStyle name="Финансовый 9 3 2" xfId="44535"/>
    <cellStyle name="Финансовый 9 3 2 2" xfId="44536"/>
    <cellStyle name="Финансовый 9 3 3" xfId="44537"/>
    <cellStyle name="Финансовый 9 4" xfId="44538"/>
    <cellStyle name="Финансовый 9 4 2" xfId="44539"/>
    <cellStyle name="Финансовый 9 5" xfId="44540"/>
    <cellStyle name="Финансовыع_Factors" xfId="44541"/>
    <cellStyle name="Хороший 2" xfId="44542"/>
    <cellStyle name="Хороший 2 2" xfId="44543"/>
    <cellStyle name="Хороший 2 3" xfId="44544"/>
    <cellStyle name="Хороший 2 3 2" xfId="44545"/>
    <cellStyle name="Хороший 2 4" xfId="44546"/>
    <cellStyle name="Хороший 3" xfId="44547"/>
    <cellStyle name="Хороший 3 2" xfId="44548"/>
    <cellStyle name="Хороший 3 3" xfId="44549"/>
    <cellStyle name="Хороший 3 4" xfId="44550"/>
    <cellStyle name="Хороший 3 5" xfId="44551"/>
    <cellStyle name="Хороший 3 6" xfId="44552"/>
    <cellStyle name="Хороший 3 7" xfId="44553"/>
    <cellStyle name="Хороший 3 8" xfId="44554"/>
    <cellStyle name="Хороший 4" xfId="44555"/>
    <cellStyle name="Хороший 4 2" xfId="44556"/>
    <cellStyle name="Хороший 4 3" xfId="44557"/>
    <cellStyle name="Хороший 4 4" xfId="44558"/>
    <cellStyle name="Хороший 4 5" xfId="44559"/>
    <cellStyle name="Хороший 4 6" xfId="44560"/>
    <cellStyle name="Хороший 4 7" xfId="44561"/>
    <cellStyle name="Хороший 4 8" xfId="44562"/>
    <cellStyle name="Хороший 5" xfId="44563"/>
    <cellStyle name="Хороший 5 2" xfId="44564"/>
    <cellStyle name="Хороший 5 3" xfId="44565"/>
    <cellStyle name="Хороший 5 4" xfId="44566"/>
    <cellStyle name="Хороший 5 5" xfId="44567"/>
    <cellStyle name="Хороший 5 6" xfId="44568"/>
    <cellStyle name="Хороший 5 7" xfId="44569"/>
    <cellStyle name="Хороший 5 8" xfId="44570"/>
    <cellStyle name="Хороший 6" xfId="44571"/>
    <cellStyle name="Хороший 6 2" xfId="44572"/>
    <cellStyle name="Хороший 6 3" xfId="44573"/>
    <cellStyle name="Хороший 6 4" xfId="44574"/>
    <cellStyle name="Хороший 6 5" xfId="44575"/>
    <cellStyle name="Хороший 7" xfId="44576"/>
    <cellStyle name="Хороший 8" xfId="44577"/>
    <cellStyle name="Чертвертый" xfId="44578"/>
    <cellStyle name="Чертвертый 2" xfId="44579"/>
    <cellStyle name="Чертвертый 2 2" xfId="44580"/>
    <cellStyle name="Чертвертый 2 2 2" xfId="44581"/>
    <cellStyle name="Чертвертый 2 2 2 2" xfId="44582"/>
    <cellStyle name="Чертвертый 2 2 2 2 2" xfId="44583"/>
    <cellStyle name="Чертвертый 2 2 2 3" xfId="44584"/>
    <cellStyle name="Чертвертый 2 2 2 3 2" xfId="44585"/>
    <cellStyle name="Чертвертый 2 2 2 4" xfId="44586"/>
    <cellStyle name="Чертвертый 2 2 2 4 2" xfId="44587"/>
    <cellStyle name="Чертвертый 2 2 2 5" xfId="44588"/>
    <cellStyle name="Чертвертый 2 2 3" xfId="44589"/>
    <cellStyle name="Чертвертый 2 2 3 2" xfId="44590"/>
    <cellStyle name="Чертвертый 2 2 4" xfId="44591"/>
    <cellStyle name="Чертвертый 2 2 4 2" xfId="44592"/>
    <cellStyle name="Чертвертый 2 2 5" xfId="44593"/>
    <cellStyle name="Чертвертый 2 3" xfId="44594"/>
    <cellStyle name="Чертвертый 2 3 2" xfId="44595"/>
    <cellStyle name="Чертвертый 2 3 2 2" xfId="44596"/>
    <cellStyle name="Чертвертый 2 3 3" xfId="44597"/>
    <cellStyle name="Чертвертый 2 3 3 2" xfId="44598"/>
    <cellStyle name="Чертвертый 2 3 4" xfId="44599"/>
    <cellStyle name="Чертвертый 2 3 4 2" xfId="44600"/>
    <cellStyle name="Чертвертый 2 3 5" xfId="44601"/>
    <cellStyle name="Чертвертый 2 4" xfId="44602"/>
    <cellStyle name="Чертвертый 2 4 2" xfId="44603"/>
    <cellStyle name="Чертвертый 2 5" xfId="44604"/>
    <cellStyle name="Чертвертый 3" xfId="44605"/>
    <cellStyle name="Чертвертый 3 2" xfId="44606"/>
    <cellStyle name="Чертвертый 3 2 2" xfId="44607"/>
    <cellStyle name="Чертвертый 3 3" xfId="44608"/>
    <cellStyle name="Чертвертый 3 3 2" xfId="44609"/>
    <cellStyle name="Чертвертый 3 4" xfId="44610"/>
    <cellStyle name="Чертвертый 3 4 2" xfId="44611"/>
    <cellStyle name="Чертвертый 3 5" xfId="44612"/>
    <cellStyle name="Чертвертый 4" xfId="44613"/>
    <cellStyle name="Чертвертый 4 2" xfId="44614"/>
    <cellStyle name="Чертвертый 4 2 2" xfId="44615"/>
    <cellStyle name="Чертвертый 4 3" xfId="44616"/>
    <cellStyle name="Чертвертый 4 3 2" xfId="44617"/>
    <cellStyle name="Чертвертый 4 4" xfId="44618"/>
    <cellStyle name="Чертвертый 4 4 2" xfId="44619"/>
    <cellStyle name="Чертвертый 4 5" xfId="44620"/>
    <cellStyle name="Чертвертый 5" xfId="44621"/>
    <cellStyle name="Чертвертый 5 2" xfId="44622"/>
    <cellStyle name="Чертвертый 6" xfId="44623"/>
    <cellStyle name="Чертвертый 7" xfId="44624"/>
    <cellStyle name="ый" xfId="44625"/>
    <cellStyle name="桁区切り [0.00]_Form M-4 March 2000" xfId="44626"/>
    <cellStyle name="桁区切り_Form M-4 March 2000" xfId="44627"/>
    <cellStyle name="桁蟻唇Ｆ [0.00]_11-98MR" xfId="44628"/>
  </cellStyles>
  <dxfs count="33">
    <dxf>
      <font>
        <b/>
        <i val="0"/>
        <strike val="0"/>
      </font>
      <fill>
        <patternFill>
          <bgColor theme="5" tint="0.79998168889431442"/>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ill>
        <patternFill patternType="lightUp">
          <fgColor theme="5" tint="0.39994506668294322"/>
          <bgColor theme="8" tint="0.39994506668294322"/>
        </patternFill>
      </fill>
    </dxf>
  </dxfs>
  <tableStyles count="0" defaultTableStyle="TableStyleMedium2" defaultPivotStyle="PivotStyleLight16"/>
  <colors>
    <mruColors>
      <color rgb="FFF7FFF7"/>
      <color rgb="FFFFFFCC"/>
      <color rgb="FFF7FDFF"/>
      <color rgb="FFEFF7FF"/>
      <color rgb="FFFFFF99"/>
      <color rgb="FFF3FFF3"/>
      <color rgb="FFF1FFF1"/>
      <color rgb="FFEFFFEF"/>
      <color rgb="FFFBE9FB"/>
      <color rgb="FFE8FF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85725</xdr:colOff>
          <xdr:row>3</xdr:row>
          <xdr:rowOff>47625</xdr:rowOff>
        </xdr:from>
        <xdr:to>
          <xdr:col>1</xdr:col>
          <xdr:colOff>533400</xdr:colOff>
          <xdr:row>5</xdr:row>
          <xdr:rowOff>9525</xdr:rowOff>
        </xdr:to>
        <xdr:sp macro="" textlink="">
          <xdr:nvSpPr>
            <xdr:cNvPr id="6146" name="Button 2" hidden="1">
              <a:extLst>
                <a:ext uri="{63B3BB69-23CF-44E3-9099-C40C66FF867C}">
                  <a14:compatExt spid="_x0000_s6146"/>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ru-RU" sz="1100" b="0" i="0" u="none" strike="noStrike" baseline="0">
                  <a:solidFill>
                    <a:srgbClr val="000000"/>
                  </a:solidFill>
                  <a:latin typeface="Calibri"/>
                </a:rPr>
                <a:t>Вставить в месяц точное значение</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xdr:col>
      <xdr:colOff>0</xdr:colOff>
      <xdr:row>7</xdr:row>
      <xdr:rowOff>0</xdr:rowOff>
    </xdr:from>
    <xdr:to>
      <xdr:col>2</xdr:col>
      <xdr:colOff>1082675</xdr:colOff>
      <xdr:row>7</xdr:row>
      <xdr:rowOff>149225</xdr:rowOff>
    </xdr:to>
    <xdr:pic>
      <xdr:nvPicPr>
        <xdr:cNvPr id="2" name="BExIX46DP585DEAGPRGFD68481ZL" descr="infofield_prev.gif" hidden="1"/>
        <xdr:cNvPicPr>
          <a:picLocks/>
        </xdr:cNvPicPr>
      </xdr:nvPicPr>
      <xdr:blipFill>
        <a:blip xmlns:r="http://schemas.openxmlformats.org/officeDocument/2006/relationships" r:embed="rId1" cstate="print"/>
        <a:stretch>
          <a:fillRect/>
        </a:stretch>
      </xdr:blipFill>
      <xdr:spPr>
        <a:xfrm>
          <a:off x="5372100" y="1362075"/>
          <a:ext cx="758825" cy="149225"/>
        </a:xfrm>
        <a:prstGeom prst="rect">
          <a:avLst/>
        </a:prstGeom>
      </xdr:spPr>
    </xdr:pic>
    <xdr:clientData/>
  </xdr:twoCellAnchor>
  <xdr:twoCellAnchor>
    <xdr:from>
      <xdr:col>2</xdr:col>
      <xdr:colOff>0</xdr:colOff>
      <xdr:row>6</xdr:row>
      <xdr:rowOff>0</xdr:rowOff>
    </xdr:from>
    <xdr:to>
      <xdr:col>2</xdr:col>
      <xdr:colOff>1082675</xdr:colOff>
      <xdr:row>6</xdr:row>
      <xdr:rowOff>149225</xdr:rowOff>
    </xdr:to>
    <xdr:pic>
      <xdr:nvPicPr>
        <xdr:cNvPr id="3" name="BEx959JT3DQ9FOBJJXJPOKZSGGMN" hidden="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72100" y="1200150"/>
          <a:ext cx="758825" cy="149225"/>
        </a:xfrm>
        <a:prstGeom prst="rect">
          <a:avLst/>
        </a:prstGeom>
      </xdr:spPr>
    </xdr:pic>
    <xdr:clientData/>
  </xdr:twoCellAnchor>
  <xdr:twoCellAnchor>
    <xdr:from>
      <xdr:col>2</xdr:col>
      <xdr:colOff>0</xdr:colOff>
      <xdr:row>5</xdr:row>
      <xdr:rowOff>0</xdr:rowOff>
    </xdr:from>
    <xdr:to>
      <xdr:col>2</xdr:col>
      <xdr:colOff>1082675</xdr:colOff>
      <xdr:row>5</xdr:row>
      <xdr:rowOff>149225</xdr:rowOff>
    </xdr:to>
    <xdr:pic>
      <xdr:nvPicPr>
        <xdr:cNvPr id="4" name="BEx5BYA5UUSL2KGUQMU4RLPLXBBV" hidden="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72100" y="1038225"/>
          <a:ext cx="758825" cy="149225"/>
        </a:xfrm>
        <a:prstGeom prst="rect">
          <a:avLst/>
        </a:prstGeom>
      </xdr:spPr>
    </xdr:pic>
    <xdr:clientData/>
  </xdr:twoCellAnchor>
  <xdr:twoCellAnchor>
    <xdr:from>
      <xdr:col>2</xdr:col>
      <xdr:colOff>0</xdr:colOff>
      <xdr:row>7</xdr:row>
      <xdr:rowOff>0</xdr:rowOff>
    </xdr:from>
    <xdr:to>
      <xdr:col>2</xdr:col>
      <xdr:colOff>1082675</xdr:colOff>
      <xdr:row>7</xdr:row>
      <xdr:rowOff>149225</xdr:rowOff>
    </xdr:to>
    <xdr:pic>
      <xdr:nvPicPr>
        <xdr:cNvPr id="5" name="BExIX46DP585DEAGPRGFD68481ZL" descr="infofield_prev.gif" hidden="1"/>
        <xdr:cNvPicPr>
          <a:picLocks/>
        </xdr:cNvPicPr>
      </xdr:nvPicPr>
      <xdr:blipFill>
        <a:blip xmlns:r="http://schemas.openxmlformats.org/officeDocument/2006/relationships" r:embed="rId1" cstate="print"/>
        <a:stretch>
          <a:fillRect/>
        </a:stretch>
      </xdr:blipFill>
      <xdr:spPr>
        <a:xfrm>
          <a:off x="5372100" y="1362075"/>
          <a:ext cx="758825" cy="149225"/>
        </a:xfrm>
        <a:prstGeom prst="rect">
          <a:avLst/>
        </a:prstGeom>
      </xdr:spPr>
    </xdr:pic>
    <xdr:clientData/>
  </xdr:twoCellAnchor>
  <xdr:twoCellAnchor>
    <xdr:from>
      <xdr:col>2</xdr:col>
      <xdr:colOff>0</xdr:colOff>
      <xdr:row>6</xdr:row>
      <xdr:rowOff>0</xdr:rowOff>
    </xdr:from>
    <xdr:to>
      <xdr:col>2</xdr:col>
      <xdr:colOff>1082675</xdr:colOff>
      <xdr:row>6</xdr:row>
      <xdr:rowOff>149225</xdr:rowOff>
    </xdr:to>
    <xdr:pic>
      <xdr:nvPicPr>
        <xdr:cNvPr id="6" name="BEx959JT3DQ9FOBJJXJPOKZSGGMN" hidden="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72100" y="1200150"/>
          <a:ext cx="758825" cy="149225"/>
        </a:xfrm>
        <a:prstGeom prst="rect">
          <a:avLst/>
        </a:prstGeom>
      </xdr:spPr>
    </xdr:pic>
    <xdr:clientData/>
  </xdr:twoCellAnchor>
  <xdr:twoCellAnchor>
    <xdr:from>
      <xdr:col>2</xdr:col>
      <xdr:colOff>0</xdr:colOff>
      <xdr:row>5</xdr:row>
      <xdr:rowOff>0</xdr:rowOff>
    </xdr:from>
    <xdr:to>
      <xdr:col>2</xdr:col>
      <xdr:colOff>1082675</xdr:colOff>
      <xdr:row>5</xdr:row>
      <xdr:rowOff>149225</xdr:rowOff>
    </xdr:to>
    <xdr:pic>
      <xdr:nvPicPr>
        <xdr:cNvPr id="7" name="BEx5BYA5UUSL2KGUQMU4RLPLXBBV" hidden="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72100" y="1038225"/>
          <a:ext cx="758825" cy="1492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onovalovav/AppData/Local/Microsoft/Windows/INetCache/Content.Outlook/VCHUYXNA/&#1055;&#1041;-&#1087;&#1088;&#1086;&#1077;&#1082;&#1090;-202202-&#1043;&#1055;&#1090;%20&#1057;&#1072;&#1084;&#1072;&#1088;&#10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база"/>
      <sheetName val="Легенда"/>
      <sheetName val="55газ"/>
      <sheetName val="ПУР"/>
      <sheetName val="ПУР2"/>
      <sheetName val="БДЗ"/>
      <sheetName val="ПБ"/>
      <sheetName val="Проверка"/>
      <sheetName val="Проверка2"/>
      <sheetName val="Пояснения"/>
      <sheetName val="ПБ (4 кв)"/>
    </sheetNames>
    <sheetDataSet>
      <sheetData sheetId="0"/>
      <sheetData sheetId="1">
        <row r="1">
          <cell r="B1">
            <v>2022</v>
          </cell>
          <cell r="D1" t="str">
            <v>I квартал 2022 г.</v>
          </cell>
        </row>
        <row r="2">
          <cell r="B2" t="str">
            <v>I</v>
          </cell>
        </row>
        <row r="3">
          <cell r="E3">
            <v>2</v>
          </cell>
        </row>
      </sheetData>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
    <pageSetUpPr fitToPage="1"/>
  </sheetPr>
  <dimension ref="A1:DX214"/>
  <sheetViews>
    <sheetView view="pageBreakPreview" topLeftCell="A12" zoomScale="70" zoomScaleNormal="80" zoomScaleSheetLayoutView="70" workbookViewId="0">
      <selection activeCell="A12" sqref="A1:XFD1048576"/>
    </sheetView>
  </sheetViews>
  <sheetFormatPr defaultRowHeight="15" outlineLevelRow="1" outlineLevelCol="1"/>
  <cols>
    <col min="1" max="1" width="7.140625" style="616" customWidth="1"/>
    <col min="2" max="2" width="70.5703125" style="616" customWidth="1"/>
    <col min="3" max="3" width="11.7109375" style="616" hidden="1" customWidth="1" outlineLevel="1"/>
    <col min="4" max="4" width="5" style="616" hidden="1" customWidth="1" outlineLevel="1"/>
    <col min="5" max="5" width="12.7109375" style="616" hidden="1" customWidth="1" outlineLevel="1" collapsed="1"/>
    <col min="6" max="6" width="12.7109375" style="616" customWidth="1" collapsed="1"/>
    <col min="7" max="11" width="12.7109375" style="616" hidden="1" customWidth="1" outlineLevel="1"/>
    <col min="12" max="12" width="12.7109375" style="616" customWidth="1" collapsed="1"/>
    <col min="13" max="13" width="0.85546875" style="616" customWidth="1"/>
    <col min="14" max="15" width="14.28515625" style="616" customWidth="1"/>
    <col min="16" max="16" width="0.85546875" style="616" customWidth="1"/>
    <col min="17" max="20" width="13.28515625" style="616" customWidth="1"/>
    <col min="21" max="21" width="14.140625" style="616" customWidth="1"/>
    <col min="22" max="23" width="13.28515625" style="616" customWidth="1"/>
    <col min="24" max="24" width="13.85546875" style="616" customWidth="1"/>
    <col min="25" max="28" width="13.28515625" style="616" customWidth="1"/>
    <col min="29" max="29" width="0.85546875" style="616" customWidth="1"/>
    <col min="30" max="31" width="13.140625" style="616" customWidth="1"/>
    <col min="32" max="33" width="13.28515625" style="616" hidden="1" customWidth="1"/>
    <col min="34" max="34" width="0.85546875" style="616" customWidth="1"/>
    <col min="35" max="38" width="12.85546875" style="616" hidden="1" customWidth="1" outlineLevel="1"/>
    <col min="39" max="48" width="12.7109375" style="616" hidden="1" customWidth="1" outlineLevel="1"/>
    <col min="49" max="49" width="0.85546875" style="616" customWidth="1" collapsed="1"/>
    <col min="50" max="54" width="12.140625" style="616" customWidth="1" outlineLevel="1"/>
    <col min="55" max="62" width="12.140625" style="616" customWidth="1"/>
    <col min="63" max="65" width="12.140625" style="616" hidden="1" customWidth="1" outlineLevel="1"/>
    <col min="66" max="66" width="0.5703125" style="616" hidden="1" customWidth="1" outlineLevel="1"/>
    <col min="67" max="67" width="12.5703125" style="616" customWidth="1" collapsed="1"/>
    <col min="68" max="69" width="12.5703125" style="616" customWidth="1"/>
    <col min="70" max="72" width="12.5703125" style="616" customWidth="1" outlineLevel="1"/>
    <col min="73" max="73" width="1.140625" style="616" customWidth="1" outlineLevel="1"/>
    <col min="74" max="74" width="11.5703125" style="616" customWidth="1"/>
    <col min="75" max="77" width="11" style="616" customWidth="1"/>
    <col min="78" max="78" width="11.5703125" style="616" customWidth="1"/>
    <col min="79" max="81" width="11" style="616" customWidth="1"/>
    <col min="82" max="82" width="16" style="325" hidden="1" customWidth="1" outlineLevel="1"/>
    <col min="83" max="83" width="13.28515625" style="325" hidden="1" customWidth="1" outlineLevel="1"/>
    <col min="84" max="84" width="100.7109375" style="616" customWidth="1" collapsed="1"/>
    <col min="85" max="87" width="15.7109375" style="616" hidden="1" customWidth="1" outlineLevel="1"/>
    <col min="88" max="88" width="9.140625" style="616" hidden="1" customWidth="1" outlineLevel="1"/>
    <col min="89" max="91" width="15.7109375" style="616" hidden="1" customWidth="1" outlineLevel="1"/>
    <col min="92" max="92" width="15.7109375" style="616" customWidth="1" collapsed="1"/>
    <col min="93" max="96" width="9.140625" style="616"/>
    <col min="97" max="97" width="8.42578125" style="121" bestFit="1" customWidth="1"/>
    <col min="98" max="105" width="9.140625" style="121"/>
    <col min="106" max="106" width="29.140625" style="121" bestFit="1" customWidth="1"/>
    <col min="107" max="107" width="20.140625" style="121" bestFit="1" customWidth="1"/>
    <col min="108" max="108" width="16.42578125" style="121" bestFit="1" customWidth="1"/>
    <col min="109" max="109" width="15.28515625" style="121" bestFit="1" customWidth="1"/>
    <col min="110" max="110" width="11.5703125" style="121" bestFit="1" customWidth="1"/>
    <col min="111" max="111" width="9.140625" style="121"/>
    <col min="112" max="112" width="27.28515625" style="121" bestFit="1" customWidth="1"/>
    <col min="113" max="113" width="19.28515625" style="121" bestFit="1" customWidth="1"/>
    <col min="114" max="114" width="15.85546875" style="121" bestFit="1" customWidth="1"/>
    <col min="115" max="115" width="17.7109375" style="121" bestFit="1" customWidth="1"/>
    <col min="116" max="116" width="14.42578125" style="121" bestFit="1" customWidth="1"/>
    <col min="117" max="117" width="15.140625" style="121" bestFit="1" customWidth="1"/>
    <col min="118" max="118" width="11.5703125" style="121" bestFit="1" customWidth="1"/>
    <col min="119" max="119" width="10.42578125" style="121" bestFit="1" customWidth="1"/>
    <col min="120" max="16384" width="9.140625" style="616"/>
  </cols>
  <sheetData>
    <row r="1" spans="1:119" ht="15" customHeight="1"/>
    <row r="2" spans="1:119" ht="24.75" customHeight="1">
      <c r="B2" s="230" t="str">
        <f>"Платёжный баланс "&amp;$B$3&amp;" на "&amp;яКварталГода</f>
        <v xml:space="preserve">Платёжный баланс ООО "Газпром добыча-трансгаз-переработка" на </v>
      </c>
      <c r="D2" s="229"/>
      <c r="F2" s="229"/>
      <c r="G2" s="229"/>
      <c r="H2" s="229"/>
      <c r="I2" s="229"/>
      <c r="J2" s="229"/>
      <c r="K2" s="229"/>
      <c r="L2" s="229"/>
      <c r="M2" s="229"/>
      <c r="N2" s="229"/>
      <c r="O2" s="229"/>
      <c r="P2" s="229"/>
      <c r="Q2" s="229"/>
      <c r="R2" s="229"/>
      <c r="S2" s="229"/>
      <c r="T2" s="229"/>
      <c r="U2" s="229"/>
      <c r="V2" s="229"/>
      <c r="W2" s="229"/>
      <c r="X2" s="229"/>
      <c r="Y2" s="229"/>
      <c r="Z2" s="229"/>
      <c r="AA2" s="229"/>
      <c r="AB2" s="229"/>
      <c r="AC2" s="229"/>
      <c r="AD2" s="229"/>
      <c r="AE2" s="229"/>
      <c r="AF2" s="229"/>
      <c r="AG2" s="229"/>
      <c r="AH2" s="229"/>
      <c r="AI2" s="229"/>
      <c r="AJ2" s="229"/>
      <c r="AK2" s="229"/>
      <c r="AL2" s="229"/>
      <c r="AM2" s="229"/>
      <c r="AN2" s="229"/>
      <c r="AO2" s="229"/>
      <c r="AP2" s="229"/>
      <c r="AQ2" s="229"/>
      <c r="AR2" s="229"/>
      <c r="AS2" s="229"/>
      <c r="AT2" s="229"/>
      <c r="AU2" s="229"/>
      <c r="AV2" s="229"/>
      <c r="AW2" s="229"/>
      <c r="AX2" s="229"/>
      <c r="AY2" s="229"/>
      <c r="AZ2" s="229"/>
      <c r="BA2" s="229"/>
      <c r="BB2" s="229"/>
      <c r="BC2" s="229"/>
      <c r="BD2" s="229"/>
      <c r="BE2" s="229"/>
      <c r="BF2" s="229"/>
      <c r="BG2" s="229"/>
      <c r="BH2" s="229"/>
      <c r="BI2" s="229"/>
      <c r="BJ2" s="229"/>
      <c r="BK2" s="229"/>
      <c r="BL2" s="229"/>
      <c r="BM2" s="229"/>
      <c r="BN2" s="229"/>
      <c r="BO2" s="229"/>
      <c r="BP2" s="229"/>
      <c r="BQ2" s="229"/>
      <c r="BR2" s="229"/>
      <c r="BS2" s="229"/>
      <c r="BT2" s="229"/>
      <c r="BV2" s="229"/>
      <c r="BW2" s="229"/>
      <c r="BX2" s="229"/>
      <c r="BY2" s="229"/>
      <c r="BZ2" s="229"/>
      <c r="CA2" s="229"/>
      <c r="CB2" s="229"/>
      <c r="CC2" s="229"/>
      <c r="CD2" s="326"/>
      <c r="CE2" s="326"/>
    </row>
    <row r="3" spans="1:119">
      <c r="A3" s="120" t="s">
        <v>216</v>
      </c>
      <c r="B3" s="661" t="s">
        <v>460</v>
      </c>
      <c r="C3" s="661"/>
      <c r="D3" s="661"/>
      <c r="E3" s="661"/>
      <c r="CC3" s="616" t="s">
        <v>11</v>
      </c>
    </row>
    <row r="4" spans="1:119" ht="27.75" customHeight="1">
      <c r="A4" s="666"/>
      <c r="B4" s="666" t="str">
        <f>"Наименование статей ПБ" &amp; CHAR(10) &amp; B3</f>
        <v>Наименование статей ПБ
ООО "Газпром добыча-трансгаз-переработка"</v>
      </c>
      <c r="C4" s="666" t="s">
        <v>13</v>
      </c>
      <c r="D4" s="666" t="s">
        <v>17</v>
      </c>
      <c r="E4" s="696" t="s">
        <v>210</v>
      </c>
      <c r="F4" s="696" t="s">
        <v>200</v>
      </c>
      <c r="G4" s="698" t="s">
        <v>213</v>
      </c>
      <c r="H4" s="666"/>
      <c r="I4" s="666"/>
      <c r="J4" s="666"/>
      <c r="K4" s="666"/>
      <c r="L4" s="690" t="str">
        <f>"Профинансировано в "&amp; яГод-1 &amp;" году (авансы, СЗ)"</f>
        <v>Профинансировано в -1 году (авансы, СЗ)</v>
      </c>
      <c r="M4" s="686"/>
      <c r="N4" s="705" t="s">
        <v>447</v>
      </c>
      <c r="O4" s="707" t="s">
        <v>448</v>
      </c>
      <c r="P4" s="686"/>
      <c r="Q4" s="690" t="str">
        <f>"ДО: Получено на р/с "&amp; яГод-1</f>
        <v>ДО: Получено на р/с -1</v>
      </c>
      <c r="R4" s="690" t="s">
        <v>444</v>
      </c>
      <c r="S4" s="690" t="str">
        <f>"ГП: Декабрь "&amp; яГод-2&amp;" в Январе "&amp;яГод-1&amp;" (OSTы, факт)"</f>
        <v>ГП: Декабрь -2 в Январе -1 (OSTы, факт)</v>
      </c>
      <c r="T4" s="690" t="s">
        <v>458</v>
      </c>
      <c r="U4" s="694" t="str">
        <f>"ГП: Декабрь "&amp; яГод-1&amp;" в Феврале "&amp;яГод&amp;" (уточн.)"</f>
        <v>ГП: Декабрь -1 в Феврале  (уточн.)</v>
      </c>
      <c r="V4" s="690" t="str">
        <f>"ДО: Декабрь "&amp; яГод-1&amp;" в Январе "&amp;яГод&amp;" (уточн.)"</f>
        <v>ДО: Декабрь -1 в Январе  (уточн.)</v>
      </c>
      <c r="W4" s="700" t="str">
        <f>"ДО: Декабрь "&amp; яГод-1&amp;" в Феврале "&amp;яГод&amp;" (уточн.)"</f>
        <v>ДО: Декабрь -1 в Феврале  (уточн.)</v>
      </c>
      <c r="X4" s="709" t="s">
        <v>466</v>
      </c>
      <c r="Y4" s="690" t="s">
        <v>456</v>
      </c>
      <c r="Z4" s="690" t="s">
        <v>439</v>
      </c>
      <c r="AA4" s="694" t="s">
        <v>457</v>
      </c>
      <c r="AB4" s="690" t="s">
        <v>440</v>
      </c>
      <c r="AC4" s="686"/>
      <c r="AD4" s="692" t="s">
        <v>449</v>
      </c>
      <c r="AE4" s="692" t="s">
        <v>450</v>
      </c>
      <c r="AF4" s="694" t="s">
        <v>451</v>
      </c>
      <c r="AG4" s="694" t="s">
        <v>452</v>
      </c>
      <c r="AH4" s="686"/>
      <c r="AI4" s="688" t="s">
        <v>442</v>
      </c>
      <c r="AJ4" s="688" t="s">
        <v>443</v>
      </c>
      <c r="AK4" s="677"/>
      <c r="AL4" s="677"/>
      <c r="AM4" s="677"/>
      <c r="AN4" s="677"/>
      <c r="AO4" s="677"/>
      <c r="AP4" s="677"/>
      <c r="AQ4" s="677"/>
      <c r="AR4" s="677"/>
      <c r="AS4" s="677"/>
      <c r="AT4" s="677"/>
      <c r="AU4" s="677"/>
      <c r="AV4" s="677"/>
      <c r="AW4" s="686"/>
      <c r="AX4" s="662" t="str">
        <f>яГод &amp; " год" &amp; " из БДЗ"</f>
        <v xml:space="preserve"> год из БДЗ</v>
      </c>
      <c r="AY4" s="663"/>
      <c r="AZ4" s="665"/>
      <c r="BA4" s="662" t="s">
        <v>139</v>
      </c>
      <c r="BB4" s="665"/>
      <c r="BC4" s="663" t="str">
        <f>яКварталГода &amp;  " из БДЗ (со смещением)"</f>
        <v xml:space="preserve"> из БДЗ (со смещением)</v>
      </c>
      <c r="BD4" s="663"/>
      <c r="BE4" s="665"/>
      <c r="BF4" s="662" t="s">
        <v>139</v>
      </c>
      <c r="BG4" s="665"/>
      <c r="BH4" s="666" t="s">
        <v>141</v>
      </c>
      <c r="BI4" s="668" t="str">
        <f>яГод &amp; " год," &amp; CHAR(10) &amp; " в т.ч."</f>
        <v xml:space="preserve"> год,
 в т.ч.</v>
      </c>
      <c r="BJ4" s="669"/>
      <c r="BK4" s="671" t="s">
        <v>141</v>
      </c>
      <c r="BL4" s="673" t="str">
        <f>"Факт 6 мес. " &amp; яГод &amp; " г."&amp; CHAR(10) &amp; " в т.ч."</f>
        <v>Факт 6 мес.  г.
 в т.ч.</v>
      </c>
      <c r="BM4" s="674"/>
      <c r="BN4" s="615"/>
      <c r="BO4" s="666" t="s">
        <v>141</v>
      </c>
      <c r="BP4" s="675" t="str">
        <f>яКварталГода &amp; "," &amp; CHAR(10) &amp; " в т.ч."</f>
        <v>,
 в т.ч.</v>
      </c>
      <c r="BQ4" s="676"/>
      <c r="BR4" s="666" t="str">
        <f>legend!E4 &amp; " с НДС (БДЗ " &amp; legend!F4 &amp; ")"</f>
        <v xml:space="preserve"> с НДС (БДЗ )</v>
      </c>
      <c r="BS4" s="666" t="str">
        <f>"Итого " &amp; legend!E4 &amp; " ПБ"</f>
        <v>Итого  ПБ</v>
      </c>
      <c r="BT4" s="666" t="str">
        <f>"Отклонение ПБ-БДЗ (" &amp; legend!E4 &amp; ")"</f>
        <v>Отклонение ПБ-БДЗ ()</v>
      </c>
      <c r="BV4" s="662" t="s">
        <v>15</v>
      </c>
      <c r="BW4" s="663"/>
      <c r="BX4" s="663"/>
      <c r="BY4" s="665"/>
      <c r="BZ4" s="662" t="str">
        <f>B3</f>
        <v>ООО "Газпром добыча-трансгаз-переработка"</v>
      </c>
      <c r="CA4" s="663"/>
      <c r="CB4" s="663"/>
      <c r="CC4" s="665"/>
      <c r="CD4" s="670"/>
      <c r="CE4" s="664"/>
      <c r="CG4" s="662" t="s">
        <v>206</v>
      </c>
      <c r="CH4" s="663"/>
      <c r="CI4" s="665"/>
      <c r="CJ4" s="254"/>
      <c r="CK4" s="662" t="str">
        <f>BZ4 &amp; "," &amp; CHAR(10) &amp; "финансирование запланировано в месяце:"</f>
        <v>ООО "Газпром добыча-трансгаз-переработка",
финансирование запланировано в месяце:</v>
      </c>
      <c r="CL4" s="663"/>
      <c r="CM4" s="663"/>
      <c r="CN4" s="253"/>
      <c r="DB4" s="702" t="str">
        <f>CA5</f>
        <v/>
      </c>
      <c r="DC4" s="703"/>
      <c r="DD4" s="703"/>
      <c r="DE4" s="703"/>
      <c r="DF4" s="703"/>
      <c r="DG4" s="704"/>
      <c r="DH4" s="702" t="str">
        <f>CB5</f>
        <v/>
      </c>
      <c r="DI4" s="703"/>
      <c r="DJ4" s="703"/>
      <c r="DK4" s="703"/>
      <c r="DL4" s="703"/>
      <c r="DM4" s="703"/>
      <c r="DN4" s="703"/>
      <c r="DO4" s="704"/>
    </row>
    <row r="5" spans="1:119" ht="27.75" customHeight="1">
      <c r="A5" s="667"/>
      <c r="B5" s="667"/>
      <c r="C5" s="667"/>
      <c r="D5" s="667"/>
      <c r="E5" s="697"/>
      <c r="F5" s="697"/>
      <c r="G5" s="699"/>
      <c r="H5" s="667"/>
      <c r="I5" s="667"/>
      <c r="J5" s="667"/>
      <c r="K5" s="667"/>
      <c r="L5" s="691"/>
      <c r="M5" s="687"/>
      <c r="N5" s="706"/>
      <c r="O5" s="708"/>
      <c r="P5" s="687"/>
      <c r="Q5" s="691"/>
      <c r="R5" s="691"/>
      <c r="S5" s="691"/>
      <c r="T5" s="691"/>
      <c r="U5" s="695"/>
      <c r="V5" s="691"/>
      <c r="W5" s="701"/>
      <c r="X5" s="710"/>
      <c r="Y5" s="691"/>
      <c r="Z5" s="691"/>
      <c r="AA5" s="695"/>
      <c r="AB5" s="691"/>
      <c r="AC5" s="687"/>
      <c r="AD5" s="693"/>
      <c r="AE5" s="693"/>
      <c r="AF5" s="695"/>
      <c r="AG5" s="695"/>
      <c r="AH5" s="687"/>
      <c r="AI5" s="689"/>
      <c r="AJ5" s="689"/>
      <c r="AK5" s="678"/>
      <c r="AL5" s="678"/>
      <c r="AM5" s="678"/>
      <c r="AN5" s="678"/>
      <c r="AO5" s="678"/>
      <c r="AP5" s="678"/>
      <c r="AQ5" s="678"/>
      <c r="AR5" s="678"/>
      <c r="AS5" s="678"/>
      <c r="AT5" s="678"/>
      <c r="AU5" s="678"/>
      <c r="AV5" s="678"/>
      <c r="AW5" s="687"/>
      <c r="AX5" s="402" t="str">
        <f>"дек" &amp; яГод-1</f>
        <v>дек-1</v>
      </c>
      <c r="AY5" s="403" t="str">
        <f>яГод &amp; " год"</f>
        <v xml:space="preserve"> год</v>
      </c>
      <c r="AZ5" s="404" t="str">
        <f>"дек " &amp; яГод</f>
        <v xml:space="preserve">дек </v>
      </c>
      <c r="BA5" s="405" t="s">
        <v>16</v>
      </c>
      <c r="BB5" s="406" t="s">
        <v>18</v>
      </c>
      <c r="BC5" s="411">
        <f>legend!$D$3</f>
        <v>0</v>
      </c>
      <c r="BD5" s="403">
        <f>legend!$D$4</f>
        <v>0</v>
      </c>
      <c r="BE5" s="404">
        <f>legend!$D$5</f>
        <v>0</v>
      </c>
      <c r="BF5" s="405" t="s">
        <v>16</v>
      </c>
      <c r="BG5" s="406" t="s">
        <v>18</v>
      </c>
      <c r="BH5" s="667"/>
      <c r="BI5" s="1" t="s">
        <v>19</v>
      </c>
      <c r="BJ5" s="1" t="s">
        <v>20</v>
      </c>
      <c r="BK5" s="672"/>
      <c r="BL5" s="261" t="s">
        <v>19</v>
      </c>
      <c r="BM5" s="261" t="s">
        <v>20</v>
      </c>
      <c r="BN5" s="614"/>
      <c r="BO5" s="667"/>
      <c r="BP5" s="1" t="s">
        <v>19</v>
      </c>
      <c r="BQ5" s="1" t="s">
        <v>20</v>
      </c>
      <c r="BR5" s="667"/>
      <c r="BS5" s="667"/>
      <c r="BT5" s="667"/>
      <c r="BV5" s="1" t="str">
        <f>"ВСЕГО" &amp; CHAR(10) &amp; legend!$D$2</f>
        <v xml:space="preserve">ВСЕГО
</v>
      </c>
      <c r="BW5" s="1" t="str">
        <f>UPPER(legend!$D$3)</f>
        <v/>
      </c>
      <c r="BX5" s="1" t="str">
        <f>UPPER(legend!$D$4)</f>
        <v/>
      </c>
      <c r="BY5" s="1" t="str">
        <f>UPPER(legend!$D$5)</f>
        <v/>
      </c>
      <c r="BZ5" s="1" t="str">
        <f>BV5</f>
        <v xml:space="preserve">ВСЕГО
</v>
      </c>
      <c r="CA5" s="1" t="str">
        <f>BW5</f>
        <v/>
      </c>
      <c r="CB5" s="1" t="str">
        <f>BX5</f>
        <v/>
      </c>
      <c r="CC5" s="1" t="str">
        <f>BY5</f>
        <v/>
      </c>
      <c r="CD5" s="670"/>
      <c r="CE5" s="664"/>
      <c r="CG5" s="255" t="s">
        <v>207</v>
      </c>
      <c r="CH5" s="255" t="s">
        <v>208</v>
      </c>
      <c r="CI5" s="255" t="s">
        <v>209</v>
      </c>
      <c r="CK5" s="255" t="s">
        <v>207</v>
      </c>
      <c r="CL5" s="255" t="s">
        <v>208</v>
      </c>
      <c r="CM5" s="255" t="s">
        <v>209</v>
      </c>
      <c r="DB5" s="617" t="s">
        <v>461</v>
      </c>
      <c r="DC5" s="617" t="s">
        <v>462</v>
      </c>
      <c r="DD5" s="617" t="s">
        <v>463</v>
      </c>
      <c r="DE5" s="617" t="s">
        <v>464</v>
      </c>
      <c r="DF5" s="619" t="s">
        <v>465</v>
      </c>
      <c r="DG5" s="617" t="s">
        <v>459</v>
      </c>
      <c r="DH5" s="617" t="s">
        <v>461</v>
      </c>
      <c r="DI5" s="617" t="s">
        <v>462</v>
      </c>
      <c r="DJ5" s="617" t="s">
        <v>463</v>
      </c>
      <c r="DK5" s="617" t="s">
        <v>467</v>
      </c>
      <c r="DL5" s="617" t="s">
        <v>468</v>
      </c>
      <c r="DM5" s="617" t="s">
        <v>464</v>
      </c>
      <c r="DN5" s="619" t="s">
        <v>465</v>
      </c>
      <c r="DO5" s="423" t="s">
        <v>459</v>
      </c>
    </row>
    <row r="6" spans="1:119">
      <c r="A6" s="143" t="s">
        <v>21</v>
      </c>
      <c r="B6" s="40" t="s">
        <v>22</v>
      </c>
      <c r="C6" s="55"/>
      <c r="D6" s="32"/>
      <c r="E6" s="61"/>
      <c r="F6" s="61"/>
      <c r="G6" s="61"/>
      <c r="H6" s="61"/>
      <c r="I6" s="61"/>
      <c r="J6" s="61"/>
      <c r="K6" s="61"/>
      <c r="L6" s="303"/>
      <c r="M6" s="570"/>
      <c r="N6" s="579"/>
      <c r="O6" s="569"/>
      <c r="P6" s="570"/>
      <c r="Q6" s="61"/>
      <c r="R6" s="61"/>
      <c r="S6" s="61"/>
      <c r="T6" s="61"/>
      <c r="U6" s="61"/>
      <c r="V6" s="61"/>
      <c r="W6" s="61"/>
      <c r="X6" s="61"/>
      <c r="Y6" s="61"/>
      <c r="Z6" s="61"/>
      <c r="AA6" s="61"/>
      <c r="AB6" s="323"/>
      <c r="AC6" s="574"/>
      <c r="AD6" s="61"/>
      <c r="AE6" s="569"/>
      <c r="AF6" s="61"/>
      <c r="AG6" s="61"/>
      <c r="AH6" s="323"/>
      <c r="AI6" s="61"/>
      <c r="AJ6" s="61"/>
      <c r="AK6" s="61"/>
      <c r="AL6" s="61"/>
      <c r="AM6" s="557"/>
      <c r="AN6" s="557"/>
      <c r="AO6" s="557"/>
      <c r="AP6" s="557"/>
      <c r="AQ6" s="557"/>
      <c r="AR6" s="557"/>
      <c r="AS6" s="557"/>
      <c r="AT6" s="557"/>
      <c r="AU6" s="557"/>
      <c r="AV6" s="557"/>
      <c r="AW6" s="323"/>
      <c r="AX6" s="31"/>
      <c r="AY6" s="32"/>
      <c r="AZ6" s="32"/>
      <c r="BA6" s="32"/>
      <c r="BB6" s="33"/>
      <c r="BC6" s="37"/>
      <c r="BD6" s="32"/>
      <c r="BE6" s="32"/>
      <c r="BF6" s="32"/>
      <c r="BG6" s="41"/>
      <c r="BH6" s="31">
        <f>BI6+BJ6</f>
        <v>0</v>
      </c>
      <c r="BI6" s="32">
        <f>BL6+N6</f>
        <v>0</v>
      </c>
      <c r="BJ6" s="33">
        <f>BM6+Y6</f>
        <v>0</v>
      </c>
      <c r="BK6" s="262">
        <f>BL6+BM6</f>
        <v>0</v>
      </c>
      <c r="BL6" s="546"/>
      <c r="BM6" s="547"/>
      <c r="BN6" s="337"/>
      <c r="BO6" s="31">
        <f>BP6+BQ6</f>
        <v>0</v>
      </c>
      <c r="BP6" s="32">
        <f>BV6</f>
        <v>0</v>
      </c>
      <c r="BQ6" s="33">
        <f>BZ6</f>
        <v>0</v>
      </c>
      <c r="BR6" s="31"/>
      <c r="BS6" s="32">
        <f ca="1">INDIRECT(legend!$H$4&amp;ROW())+INDIRECT(legend!$I$4&amp;ROW())</f>
        <v>0</v>
      </c>
      <c r="BT6" s="387"/>
      <c r="BV6" s="31">
        <f>BW6</f>
        <v>0</v>
      </c>
      <c r="BW6" s="169"/>
      <c r="BX6" s="215"/>
      <c r="BY6" s="221"/>
      <c r="BZ6" s="170">
        <f>CA6</f>
        <v>0</v>
      </c>
      <c r="CA6" s="169"/>
      <c r="CB6" s="215"/>
      <c r="CC6" s="218"/>
      <c r="CE6" s="327"/>
      <c r="CG6" s="170"/>
      <c r="CH6" s="169"/>
      <c r="CI6" s="259"/>
      <c r="CK6" s="170"/>
      <c r="CL6" s="169"/>
      <c r="CM6" s="259"/>
      <c r="DB6" s="622">
        <f>Q6+R6</f>
        <v>0</v>
      </c>
      <c r="DC6" s="623">
        <f>S6+T6</f>
        <v>0</v>
      </c>
      <c r="DD6" s="623">
        <f>V6+W6</f>
        <v>0</v>
      </c>
      <c r="DE6" s="623">
        <f>BW6-DC6</f>
        <v>0</v>
      </c>
      <c r="DF6" s="623">
        <f>CA6-DB6-DD6</f>
        <v>0</v>
      </c>
      <c r="DG6" s="627">
        <f>BW6+CA6-DB6-DC6-DD6-DE6-DF6</f>
        <v>0</v>
      </c>
      <c r="DH6" s="622">
        <f>X6</f>
        <v>0</v>
      </c>
      <c r="DI6" s="623">
        <f>U6</f>
        <v>0</v>
      </c>
      <c r="DJ6" s="623">
        <f>W6</f>
        <v>0</v>
      </c>
      <c r="DK6" s="626">
        <f>Z6</f>
        <v>0</v>
      </c>
      <c r="DL6" s="626">
        <f>AB6</f>
        <v>0</v>
      </c>
      <c r="DM6" s="623">
        <f>BX6-DI6-DK6</f>
        <v>0</v>
      </c>
      <c r="DN6" s="623">
        <f>CB6-DH6-DJ6-DL6</f>
        <v>0</v>
      </c>
      <c r="DO6" s="627">
        <f>BX6+CB6-DH6-DI6-DJ6-DK6-DL6-DM6-DN6</f>
        <v>0</v>
      </c>
    </row>
    <row r="7" spans="1:119">
      <c r="A7" s="144" t="s">
        <v>23</v>
      </c>
      <c r="B7" s="43" t="s">
        <v>24</v>
      </c>
      <c r="C7" s="56"/>
      <c r="D7" s="7"/>
      <c r="E7" s="62"/>
      <c r="F7" s="62"/>
      <c r="G7" s="62"/>
      <c r="H7" s="62"/>
      <c r="I7" s="62"/>
      <c r="J7" s="62"/>
      <c r="K7" s="62"/>
      <c r="L7" s="304"/>
      <c r="M7" s="62"/>
      <c r="N7" s="580"/>
      <c r="O7" s="304"/>
      <c r="P7" s="62"/>
      <c r="Q7" s="62"/>
      <c r="R7" s="62"/>
      <c r="S7" s="62"/>
      <c r="T7" s="62"/>
      <c r="U7" s="62"/>
      <c r="V7" s="62"/>
      <c r="W7" s="62"/>
      <c r="X7" s="62"/>
      <c r="Y7" s="62"/>
      <c r="Z7" s="62"/>
      <c r="AA7" s="62"/>
      <c r="AB7" s="315"/>
      <c r="AC7" s="416"/>
      <c r="AD7" s="62"/>
      <c r="AE7" s="304"/>
      <c r="AF7" s="62"/>
      <c r="AG7" s="62"/>
      <c r="AH7" s="315"/>
      <c r="AI7" s="62"/>
      <c r="AJ7" s="62"/>
      <c r="AK7" s="62"/>
      <c r="AL7" s="62"/>
      <c r="AM7" s="558"/>
      <c r="AN7" s="558"/>
      <c r="AO7" s="558"/>
      <c r="AP7" s="558"/>
      <c r="AQ7" s="558"/>
      <c r="AR7" s="558"/>
      <c r="AS7" s="558"/>
      <c r="AT7" s="558"/>
      <c r="AU7" s="558"/>
      <c r="AV7" s="558"/>
      <c r="AW7" s="315"/>
      <c r="AX7" s="26"/>
      <c r="AY7" s="7"/>
      <c r="AZ7" s="7"/>
      <c r="BA7" s="7"/>
      <c r="BB7" s="8"/>
      <c r="BC7" s="6"/>
      <c r="BD7" s="7"/>
      <c r="BE7" s="7"/>
      <c r="BF7" s="7"/>
      <c r="BG7" s="44"/>
      <c r="BH7" s="26">
        <f>BI7+BJ7</f>
        <v>0</v>
      </c>
      <c r="BI7" s="7">
        <f>BL7+N7</f>
        <v>0</v>
      </c>
      <c r="BJ7" s="8">
        <f>BM7+Y7</f>
        <v>0</v>
      </c>
      <c r="BK7" s="263">
        <f>BL7+BM7</f>
        <v>0</v>
      </c>
      <c r="BL7" s="548"/>
      <c r="BM7" s="549"/>
      <c r="BN7" s="338"/>
      <c r="BO7" s="26">
        <f>BP7+BQ7</f>
        <v>313.65660000000003</v>
      </c>
      <c r="BP7" s="7">
        <f>BV7</f>
        <v>7.0457920000000058</v>
      </c>
      <c r="BQ7" s="8">
        <f>BZ7</f>
        <v>306.61080800000002</v>
      </c>
      <c r="BR7" s="26"/>
      <c r="BS7" s="7" t="e">
        <f ca="1">INDIRECT(legend!$H$4&amp;ROW())+INDIRECT(legend!$I$4&amp;ROW())</f>
        <v>#REF!</v>
      </c>
      <c r="BT7" s="388"/>
      <c r="BV7" s="26">
        <f>BW7</f>
        <v>7.0457920000000058</v>
      </c>
      <c r="BW7" s="171">
        <f>186.7276-179.681808</f>
        <v>7.0457920000000058</v>
      </c>
      <c r="BX7" s="216" t="e">
        <f ca="1">BW6+BW7-BW14+0.003*BW31</f>
        <v>#REF!</v>
      </c>
      <c r="BY7" s="222" t="e">
        <f ca="1">BX6+BX7-BX14+0.003*BX31</f>
        <v>#REF!</v>
      </c>
      <c r="BZ7" s="173">
        <f>CA7</f>
        <v>306.61080800000002</v>
      </c>
      <c r="CA7" s="171">
        <f>126.929+179.681808</f>
        <v>306.61080800000002</v>
      </c>
      <c r="CB7" s="216"/>
      <c r="CC7" s="219"/>
      <c r="CE7" s="327"/>
      <c r="CG7" s="173"/>
      <c r="CH7" s="171"/>
      <c r="CI7" s="174"/>
      <c r="CK7" s="173"/>
      <c r="CL7" s="171"/>
      <c r="CM7" s="174"/>
      <c r="DB7" s="620">
        <f t="shared" ref="DB7:DB70" si="0">Q7+R7</f>
        <v>0</v>
      </c>
      <c r="DC7" s="621">
        <f t="shared" ref="DC7:DC70" si="1">S7+T7</f>
        <v>0</v>
      </c>
      <c r="DD7" s="621">
        <f t="shared" ref="DD7:DD70" si="2">V7+W7</f>
        <v>0</v>
      </c>
      <c r="DE7" s="621">
        <f t="shared" ref="DE7:DE70" si="3">BW7-DC7</f>
        <v>7.0457920000000058</v>
      </c>
      <c r="DF7" s="621">
        <f t="shared" ref="DF7:DF31" si="4">CA7-DB7-DD7</f>
        <v>306.61080800000002</v>
      </c>
      <c r="DG7" s="628">
        <f t="shared" ref="DG7:DG70" si="5">BW7+CA7-DB7-DC7-DD7-DE7-DF7</f>
        <v>0</v>
      </c>
      <c r="DH7" s="620">
        <f>X7</f>
        <v>0</v>
      </c>
      <c r="DI7" s="621">
        <f>U7</f>
        <v>0</v>
      </c>
      <c r="DJ7" s="621">
        <f>W7</f>
        <v>0</v>
      </c>
      <c r="DK7" s="621">
        <f>Z7</f>
        <v>0</v>
      </c>
      <c r="DL7" s="621">
        <f>AB7</f>
        <v>0</v>
      </c>
      <c r="DM7" s="621" t="e">
        <f ca="1">BX7-DI7-DK7</f>
        <v>#REF!</v>
      </c>
      <c r="DN7" s="621">
        <f>CB7-DH7-DJ7-DL7</f>
        <v>0</v>
      </c>
      <c r="DO7" s="628" t="e">
        <f t="shared" ref="DO7:DO70" ca="1" si="6">BX7+CB7-DH7-DI7-DJ7-DK7-DL7-DM7-DN7</f>
        <v>#REF!</v>
      </c>
    </row>
    <row r="8" spans="1:119" ht="30">
      <c r="A8" s="144" t="s">
        <v>25</v>
      </c>
      <c r="B8" s="43" t="s">
        <v>159</v>
      </c>
      <c r="C8" s="56"/>
      <c r="D8" s="7"/>
      <c r="E8" s="62"/>
      <c r="F8" s="62"/>
      <c r="G8" s="62"/>
      <c r="H8" s="62"/>
      <c r="I8" s="62"/>
      <c r="J8" s="62"/>
      <c r="K8" s="62"/>
      <c r="L8" s="304"/>
      <c r="M8" s="62"/>
      <c r="N8" s="580"/>
      <c r="O8" s="304"/>
      <c r="P8" s="62"/>
      <c r="Q8" s="62"/>
      <c r="R8" s="62"/>
      <c r="S8" s="62"/>
      <c r="T8" s="62"/>
      <c r="U8" s="62"/>
      <c r="V8" s="62"/>
      <c r="W8" s="62"/>
      <c r="X8" s="62"/>
      <c r="Y8" s="62"/>
      <c r="Z8" s="62"/>
      <c r="AA8" s="62"/>
      <c r="AB8" s="315"/>
      <c r="AC8" s="416"/>
      <c r="AD8" s="62"/>
      <c r="AE8" s="304"/>
      <c r="AF8" s="62"/>
      <c r="AG8" s="62"/>
      <c r="AH8" s="315"/>
      <c r="AI8" s="62"/>
      <c r="AJ8" s="62"/>
      <c r="AK8" s="62"/>
      <c r="AL8" s="62"/>
      <c r="AM8" s="558"/>
      <c r="AN8" s="558"/>
      <c r="AO8" s="558"/>
      <c r="AP8" s="558"/>
      <c r="AQ8" s="558"/>
      <c r="AR8" s="558"/>
      <c r="AS8" s="558"/>
      <c r="AT8" s="558"/>
      <c r="AU8" s="558"/>
      <c r="AV8" s="558"/>
      <c r="AW8" s="315"/>
      <c r="AX8" s="26"/>
      <c r="AY8" s="7"/>
      <c r="AZ8" s="7"/>
      <c r="BA8" s="7"/>
      <c r="BB8" s="8"/>
      <c r="BC8" s="6"/>
      <c r="BD8" s="7"/>
      <c r="BE8" s="7"/>
      <c r="BF8" s="7"/>
      <c r="BG8" s="44"/>
      <c r="BH8" s="26">
        <f>BI8+BJ8</f>
        <v>0</v>
      </c>
      <c r="BI8" s="7">
        <f>BL8+N8</f>
        <v>0</v>
      </c>
      <c r="BJ8" s="8">
        <f>BM8+Y8</f>
        <v>0</v>
      </c>
      <c r="BK8" s="263">
        <f>BL8+BM8</f>
        <v>0</v>
      </c>
      <c r="BL8" s="548"/>
      <c r="BM8" s="549"/>
      <c r="BN8" s="338"/>
      <c r="BO8" s="26">
        <f>BP8+BQ8</f>
        <v>1772.806</v>
      </c>
      <c r="BP8" s="7">
        <f>BV8</f>
        <v>1772.806</v>
      </c>
      <c r="BQ8" s="8">
        <f>BZ8</f>
        <v>0</v>
      </c>
      <c r="BR8" s="26"/>
      <c r="BS8" s="7" t="e">
        <f ca="1">INDIRECT(legend!$H$4&amp;ROW())+INDIRECT(legend!$I$4&amp;ROW())</f>
        <v>#REF!</v>
      </c>
      <c r="BT8" s="388"/>
      <c r="BV8" s="26">
        <f>BW8</f>
        <v>1772.806</v>
      </c>
      <c r="BW8" s="171">
        <v>1772.806</v>
      </c>
      <c r="BX8" s="216" t="e">
        <f ca="1">BW8-BW10-BW11+BW18-BW31-BW68</f>
        <v>#REF!</v>
      </c>
      <c r="BY8" s="222" t="e">
        <f ca="1">BX8-BX10-BX11+BX18-BX31-BX68-CB12-CB13-CB14-CB15-CB16</f>
        <v>#REF!</v>
      </c>
      <c r="BZ8" s="173">
        <f>CA8</f>
        <v>0</v>
      </c>
      <c r="CA8" s="171"/>
      <c r="CB8" s="216"/>
      <c r="CC8" s="219"/>
      <c r="CE8" s="327"/>
      <c r="CG8" s="173"/>
      <c r="CH8" s="171"/>
      <c r="CI8" s="174"/>
      <c r="CK8" s="173"/>
      <c r="CL8" s="171"/>
      <c r="CM8" s="174"/>
      <c r="DB8" s="620">
        <f t="shared" si="0"/>
        <v>0</v>
      </c>
      <c r="DC8" s="621">
        <f t="shared" si="1"/>
        <v>0</v>
      </c>
      <c r="DD8" s="621">
        <f t="shared" si="2"/>
        <v>0</v>
      </c>
      <c r="DE8" s="621">
        <f t="shared" si="3"/>
        <v>1772.806</v>
      </c>
      <c r="DF8" s="621">
        <f t="shared" si="4"/>
        <v>0</v>
      </c>
      <c r="DG8" s="628">
        <f t="shared" si="5"/>
        <v>0</v>
      </c>
      <c r="DH8" s="620">
        <f>X8</f>
        <v>0</v>
      </c>
      <c r="DI8" s="621">
        <f>U8</f>
        <v>0</v>
      </c>
      <c r="DJ8" s="621">
        <f>W8</f>
        <v>0</v>
      </c>
      <c r="DK8" s="621">
        <f>Z8</f>
        <v>0</v>
      </c>
      <c r="DL8" s="621">
        <f>AB8</f>
        <v>0</v>
      </c>
      <c r="DM8" s="621" t="e">
        <f ca="1">BX8-DI8-DK8</f>
        <v>#REF!</v>
      </c>
      <c r="DN8" s="621">
        <f>CB8-DH8-DJ8-DL8</f>
        <v>0</v>
      </c>
      <c r="DO8" s="628" t="e">
        <f t="shared" ca="1" si="6"/>
        <v>#REF!</v>
      </c>
    </row>
    <row r="9" spans="1:119" ht="6.75" customHeight="1">
      <c r="A9" s="144"/>
      <c r="B9" s="43"/>
      <c r="C9" s="56"/>
      <c r="D9" s="7"/>
      <c r="E9" s="62"/>
      <c r="F9" s="62"/>
      <c r="G9" s="62"/>
      <c r="H9" s="62"/>
      <c r="I9" s="62"/>
      <c r="J9" s="62"/>
      <c r="K9" s="62"/>
      <c r="L9" s="304"/>
      <c r="M9" s="62"/>
      <c r="N9" s="580"/>
      <c r="O9" s="304"/>
      <c r="P9" s="62"/>
      <c r="Q9" s="62"/>
      <c r="R9" s="62"/>
      <c r="S9" s="62"/>
      <c r="T9" s="62"/>
      <c r="U9" s="62"/>
      <c r="V9" s="62"/>
      <c r="W9" s="62"/>
      <c r="X9" s="62"/>
      <c r="Y9" s="62"/>
      <c r="Z9" s="62"/>
      <c r="AA9" s="62"/>
      <c r="AB9" s="315"/>
      <c r="AC9" s="416"/>
      <c r="AD9" s="62"/>
      <c r="AE9" s="304"/>
      <c r="AF9" s="62"/>
      <c r="AG9" s="62"/>
      <c r="AH9" s="315"/>
      <c r="AI9" s="62"/>
      <c r="AJ9" s="62"/>
      <c r="AK9" s="62"/>
      <c r="AL9" s="62"/>
      <c r="AM9" s="558"/>
      <c r="AN9" s="558"/>
      <c r="AO9" s="558"/>
      <c r="AP9" s="558"/>
      <c r="AQ9" s="558"/>
      <c r="AR9" s="558"/>
      <c r="AS9" s="558"/>
      <c r="AT9" s="558"/>
      <c r="AU9" s="558"/>
      <c r="AV9" s="558"/>
      <c r="AW9" s="315"/>
      <c r="AX9" s="26"/>
      <c r="AY9" s="7"/>
      <c r="AZ9" s="7"/>
      <c r="BA9" s="7"/>
      <c r="BB9" s="8"/>
      <c r="BC9" s="6"/>
      <c r="BD9" s="7"/>
      <c r="BE9" s="7"/>
      <c r="BF9" s="7"/>
      <c r="BG9" s="44"/>
      <c r="BH9" s="26"/>
      <c r="BI9" s="7"/>
      <c r="BJ9" s="8"/>
      <c r="BK9" s="263"/>
      <c r="BL9" s="271"/>
      <c r="BM9" s="272"/>
      <c r="BN9" s="339"/>
      <c r="BO9" s="26"/>
      <c r="BP9" s="7"/>
      <c r="BQ9" s="8"/>
      <c r="BR9" s="26"/>
      <c r="BS9" s="7"/>
      <c r="BT9" s="388"/>
      <c r="BV9" s="26"/>
      <c r="BW9" s="171"/>
      <c r="BX9" s="171"/>
      <c r="BY9" s="172"/>
      <c r="BZ9" s="173"/>
      <c r="CA9" s="171"/>
      <c r="CB9" s="171"/>
      <c r="CC9" s="174"/>
      <c r="CE9" s="327"/>
      <c r="CG9" s="173"/>
      <c r="CH9" s="171"/>
      <c r="CI9" s="174"/>
      <c r="CK9" s="173"/>
      <c r="CL9" s="171"/>
      <c r="CM9" s="174"/>
      <c r="DB9" s="620">
        <f t="shared" si="0"/>
        <v>0</v>
      </c>
      <c r="DC9" s="621">
        <f t="shared" si="1"/>
        <v>0</v>
      </c>
      <c r="DD9" s="621">
        <f t="shared" si="2"/>
        <v>0</v>
      </c>
      <c r="DE9" s="621">
        <f t="shared" si="3"/>
        <v>0</v>
      </c>
      <c r="DF9" s="621">
        <f t="shared" si="4"/>
        <v>0</v>
      </c>
      <c r="DG9" s="628">
        <f t="shared" si="5"/>
        <v>0</v>
      </c>
      <c r="DH9" s="620"/>
      <c r="DI9" s="621"/>
      <c r="DJ9" s="621"/>
      <c r="DK9" s="621"/>
      <c r="DL9" s="621"/>
      <c r="DM9" s="621"/>
      <c r="DN9" s="621"/>
      <c r="DO9" s="628"/>
    </row>
    <row r="10" spans="1:119" ht="45">
      <c r="A10" s="144" t="s">
        <v>27</v>
      </c>
      <c r="B10" s="43" t="s">
        <v>143</v>
      </c>
      <c r="C10" s="56"/>
      <c r="D10" s="7"/>
      <c r="E10" s="62"/>
      <c r="F10" s="62"/>
      <c r="G10" s="62"/>
      <c r="H10" s="62"/>
      <c r="I10" s="62"/>
      <c r="J10" s="62"/>
      <c r="K10" s="62"/>
      <c r="L10" s="304"/>
      <c r="M10" s="62"/>
      <c r="N10" s="580"/>
      <c r="O10" s="304"/>
      <c r="P10" s="62"/>
      <c r="Q10" s="62"/>
      <c r="R10" s="62"/>
      <c r="S10" s="62"/>
      <c r="T10" s="62"/>
      <c r="U10" s="62"/>
      <c r="V10" s="62"/>
      <c r="W10" s="62"/>
      <c r="X10" s="62"/>
      <c r="Y10" s="62"/>
      <c r="Z10" s="62"/>
      <c r="AA10" s="62"/>
      <c r="AB10" s="315"/>
      <c r="AC10" s="416"/>
      <c r="AD10" s="62"/>
      <c r="AE10" s="304"/>
      <c r="AF10" s="62"/>
      <c r="AG10" s="62"/>
      <c r="AH10" s="315"/>
      <c r="AI10" s="62"/>
      <c r="AJ10" s="62"/>
      <c r="AK10" s="62"/>
      <c r="AL10" s="62"/>
      <c r="AM10" s="558"/>
      <c r="AN10" s="558"/>
      <c r="AO10" s="558"/>
      <c r="AP10" s="558"/>
      <c r="AQ10" s="558"/>
      <c r="AR10" s="558"/>
      <c r="AS10" s="558"/>
      <c r="AT10" s="558"/>
      <c r="AU10" s="558"/>
      <c r="AV10" s="558"/>
      <c r="AW10" s="315"/>
      <c r="AX10" s="26"/>
      <c r="AY10" s="7"/>
      <c r="AZ10" s="7"/>
      <c r="BA10" s="7"/>
      <c r="BB10" s="8"/>
      <c r="BC10" s="6"/>
      <c r="BD10" s="7"/>
      <c r="BE10" s="7"/>
      <c r="BF10" s="7"/>
      <c r="BG10" s="44"/>
      <c r="BH10" s="26">
        <f t="shared" ref="BH10:BH15" si="7">BI10+BJ10</f>
        <v>0</v>
      </c>
      <c r="BI10" s="7">
        <f t="shared" ref="BI10:BI15" si="8">BL10+BP10+N10</f>
        <v>0</v>
      </c>
      <c r="BJ10" s="8">
        <f t="shared" ref="BJ10:BJ15" si="9">BM10+BQ10+Y10</f>
        <v>0</v>
      </c>
      <c r="BK10" s="263">
        <f t="shared" ref="BK10:BK15" si="10">BL10+BM10</f>
        <v>0</v>
      </c>
      <c r="BL10" s="548"/>
      <c r="BM10" s="549"/>
      <c r="BN10" s="338"/>
      <c r="BO10" s="26">
        <f t="shared" ref="BO10:BO15" si="11">BP10+BQ10</f>
        <v>0</v>
      </c>
      <c r="BP10" s="7">
        <f t="shared" ref="BP10:BP15" si="12">BV10</f>
        <v>0</v>
      </c>
      <c r="BQ10" s="8">
        <f t="shared" ref="BQ10:BQ15" si="13">BZ10</f>
        <v>0</v>
      </c>
      <c r="BR10" s="26"/>
      <c r="BS10" s="7">
        <f ca="1">INDIRECT(legend!$H$4&amp;ROW())+INDIRECT(legend!$I$4&amp;ROW())</f>
        <v>0</v>
      </c>
      <c r="BT10" s="388"/>
      <c r="BV10" s="26">
        <f t="shared" ref="BV10:BV16" si="14">BW10+BX10+BY10</f>
        <v>0</v>
      </c>
      <c r="BW10" s="171"/>
      <c r="BX10" s="216"/>
      <c r="BY10" s="222"/>
      <c r="BZ10" s="173">
        <f t="shared" ref="BZ10:BZ16" si="15">CA10+CB10+CC10</f>
        <v>0</v>
      </c>
      <c r="CA10" s="171"/>
      <c r="CB10" s="216"/>
      <c r="CC10" s="219"/>
      <c r="CE10" s="327"/>
      <c r="CG10" s="173"/>
      <c r="CH10" s="171"/>
      <c r="CI10" s="174"/>
      <c r="CK10" s="173"/>
      <c r="CL10" s="171"/>
      <c r="CM10" s="174"/>
      <c r="DB10" s="620">
        <f t="shared" si="0"/>
        <v>0</v>
      </c>
      <c r="DC10" s="621">
        <f t="shared" si="1"/>
        <v>0</v>
      </c>
      <c r="DD10" s="621">
        <f t="shared" si="2"/>
        <v>0</v>
      </c>
      <c r="DE10" s="621">
        <f t="shared" si="3"/>
        <v>0</v>
      </c>
      <c r="DF10" s="621">
        <f t="shared" si="4"/>
        <v>0</v>
      </c>
      <c r="DG10" s="628">
        <f t="shared" si="5"/>
        <v>0</v>
      </c>
      <c r="DH10" s="620">
        <f t="shared" ref="DH10:DH16" si="16">X10</f>
        <v>0</v>
      </c>
      <c r="DI10" s="621">
        <f t="shared" ref="DI10:DI16" si="17">U10</f>
        <v>0</v>
      </c>
      <c r="DJ10" s="621">
        <f t="shared" ref="DJ10:DJ16" si="18">W10</f>
        <v>0</v>
      </c>
      <c r="DK10" s="621">
        <f t="shared" ref="DK10:DK16" si="19">Z10</f>
        <v>0</v>
      </c>
      <c r="DL10" s="621">
        <f t="shared" ref="DL10:DL16" si="20">AB10</f>
        <v>0</v>
      </c>
      <c r="DM10" s="621">
        <f t="shared" ref="DM10:DM16" si="21">BX10-DI10-DK10</f>
        <v>0</v>
      </c>
      <c r="DN10" s="621">
        <f t="shared" ref="DN10:DN16" si="22">CB10-DH10-DJ10-DL10</f>
        <v>0</v>
      </c>
      <c r="DO10" s="628">
        <f t="shared" si="6"/>
        <v>0</v>
      </c>
    </row>
    <row r="11" spans="1:119" ht="60">
      <c r="A11" s="144" t="s">
        <v>28</v>
      </c>
      <c r="B11" s="85" t="s">
        <v>212</v>
      </c>
      <c r="C11" s="56"/>
      <c r="D11" s="7"/>
      <c r="E11" s="62"/>
      <c r="F11" s="62"/>
      <c r="G11" s="62"/>
      <c r="H11" s="62"/>
      <c r="I11" s="62"/>
      <c r="J11" s="62"/>
      <c r="K11" s="62"/>
      <c r="L11" s="304"/>
      <c r="M11" s="62"/>
      <c r="N11" s="580"/>
      <c r="O11" s="304"/>
      <c r="P11" s="62"/>
      <c r="Q11" s="62"/>
      <c r="R11" s="62"/>
      <c r="S11" s="62"/>
      <c r="T11" s="62"/>
      <c r="U11" s="62"/>
      <c r="V11" s="62"/>
      <c r="W11" s="62"/>
      <c r="X11" s="62"/>
      <c r="Y11" s="62"/>
      <c r="Z11" s="62"/>
      <c r="AA11" s="62"/>
      <c r="AB11" s="315"/>
      <c r="AC11" s="416"/>
      <c r="AD11" s="62"/>
      <c r="AE11" s="304"/>
      <c r="AF11" s="62"/>
      <c r="AG11" s="62"/>
      <c r="AH11" s="315"/>
      <c r="AI11" s="62"/>
      <c r="AJ11" s="62"/>
      <c r="AK11" s="62"/>
      <c r="AL11" s="62"/>
      <c r="AM11" s="558"/>
      <c r="AN11" s="558"/>
      <c r="AO11" s="558"/>
      <c r="AP11" s="558"/>
      <c r="AQ11" s="558"/>
      <c r="AR11" s="558"/>
      <c r="AS11" s="558"/>
      <c r="AT11" s="558"/>
      <c r="AU11" s="558"/>
      <c r="AV11" s="558"/>
      <c r="AW11" s="315"/>
      <c r="AX11" s="26"/>
      <c r="AY11" s="7"/>
      <c r="AZ11" s="7"/>
      <c r="BA11" s="7"/>
      <c r="BB11" s="8"/>
      <c r="BC11" s="6"/>
      <c r="BD11" s="7"/>
      <c r="BE11" s="7"/>
      <c r="BF11" s="7"/>
      <c r="BG11" s="44"/>
      <c r="BH11" s="26">
        <f t="shared" si="7"/>
        <v>390.45409999999998</v>
      </c>
      <c r="BI11" s="7">
        <f t="shared" si="8"/>
        <v>390.45409999999998</v>
      </c>
      <c r="BJ11" s="8">
        <f t="shared" si="9"/>
        <v>0</v>
      </c>
      <c r="BK11" s="263">
        <f t="shared" si="10"/>
        <v>0</v>
      </c>
      <c r="BL11" s="548"/>
      <c r="BM11" s="549"/>
      <c r="BN11" s="338"/>
      <c r="BO11" s="26">
        <f t="shared" si="11"/>
        <v>390.45409999999998</v>
      </c>
      <c r="BP11" s="7">
        <f t="shared" si="12"/>
        <v>390.45409999999998</v>
      </c>
      <c r="BQ11" s="8">
        <f t="shared" si="13"/>
        <v>0</v>
      </c>
      <c r="BR11" s="26"/>
      <c r="BS11" s="7">
        <f ca="1">INDIRECT(legend!$H$4&amp;ROW())+INDIRECT(legend!$I$4&amp;ROW())</f>
        <v>0</v>
      </c>
      <c r="BT11" s="388"/>
      <c r="BV11" s="26">
        <f t="shared" si="14"/>
        <v>390.45409999999998</v>
      </c>
      <c r="BW11" s="171">
        <f>306.2131+27.08</f>
        <v>333.29309999999998</v>
      </c>
      <c r="BX11" s="216"/>
      <c r="BY11" s="222">
        <v>57.161000000000001</v>
      </c>
      <c r="BZ11" s="173">
        <f t="shared" si="15"/>
        <v>0</v>
      </c>
      <c r="CA11" s="171"/>
      <c r="CB11" s="216"/>
      <c r="CC11" s="219"/>
      <c r="CE11" s="327"/>
      <c r="CG11" s="173"/>
      <c r="CH11" s="171"/>
      <c r="CI11" s="174"/>
      <c r="CK11" s="173"/>
      <c r="CL11" s="171"/>
      <c r="CM11" s="174"/>
      <c r="DB11" s="620">
        <f t="shared" si="0"/>
        <v>0</v>
      </c>
      <c r="DC11" s="621">
        <f t="shared" si="1"/>
        <v>0</v>
      </c>
      <c r="DD11" s="621">
        <f t="shared" si="2"/>
        <v>0</v>
      </c>
      <c r="DE11" s="621">
        <f t="shared" si="3"/>
        <v>333.29309999999998</v>
      </c>
      <c r="DF11" s="621">
        <f t="shared" si="4"/>
        <v>0</v>
      </c>
      <c r="DG11" s="628">
        <f t="shared" si="5"/>
        <v>0</v>
      </c>
      <c r="DH11" s="620">
        <f t="shared" si="16"/>
        <v>0</v>
      </c>
      <c r="DI11" s="621">
        <f t="shared" si="17"/>
        <v>0</v>
      </c>
      <c r="DJ11" s="621">
        <f t="shared" si="18"/>
        <v>0</v>
      </c>
      <c r="DK11" s="621">
        <f t="shared" si="19"/>
        <v>0</v>
      </c>
      <c r="DL11" s="621">
        <f t="shared" si="20"/>
        <v>0</v>
      </c>
      <c r="DM11" s="621">
        <f t="shared" si="21"/>
        <v>0</v>
      </c>
      <c r="DN11" s="621">
        <f t="shared" si="22"/>
        <v>0</v>
      </c>
      <c r="DO11" s="628">
        <f t="shared" si="6"/>
        <v>0</v>
      </c>
    </row>
    <row r="12" spans="1:119">
      <c r="A12" s="145" t="s">
        <v>145</v>
      </c>
      <c r="B12" s="95" t="s">
        <v>146</v>
      </c>
      <c r="C12" s="96"/>
      <c r="D12" s="7"/>
      <c r="E12" s="62"/>
      <c r="F12" s="62"/>
      <c r="G12" s="62"/>
      <c r="H12" s="62"/>
      <c r="I12" s="62"/>
      <c r="J12" s="62"/>
      <c r="K12" s="62"/>
      <c r="L12" s="304"/>
      <c r="M12" s="62"/>
      <c r="N12" s="580"/>
      <c r="O12" s="304"/>
      <c r="P12" s="62"/>
      <c r="Q12" s="62"/>
      <c r="R12" s="62"/>
      <c r="S12" s="62"/>
      <c r="T12" s="62"/>
      <c r="U12" s="62"/>
      <c r="V12" s="62"/>
      <c r="W12" s="62"/>
      <c r="X12" s="62"/>
      <c r="Y12" s="62"/>
      <c r="Z12" s="62"/>
      <c r="AA12" s="62"/>
      <c r="AB12" s="315"/>
      <c r="AC12" s="416"/>
      <c r="AD12" s="62"/>
      <c r="AE12" s="304"/>
      <c r="AF12" s="62"/>
      <c r="AG12" s="62"/>
      <c r="AH12" s="315"/>
      <c r="AI12" s="62"/>
      <c r="AJ12" s="62"/>
      <c r="AK12" s="62"/>
      <c r="AL12" s="62"/>
      <c r="AM12" s="558"/>
      <c r="AN12" s="558"/>
      <c r="AO12" s="558"/>
      <c r="AP12" s="558"/>
      <c r="AQ12" s="558"/>
      <c r="AR12" s="558"/>
      <c r="AS12" s="558"/>
      <c r="AT12" s="558"/>
      <c r="AU12" s="558"/>
      <c r="AV12" s="558"/>
      <c r="AW12" s="315"/>
      <c r="AX12" s="26"/>
      <c r="AY12" s="7"/>
      <c r="AZ12" s="7"/>
      <c r="BA12" s="7"/>
      <c r="BB12" s="8"/>
      <c r="BC12" s="6"/>
      <c r="BD12" s="7"/>
      <c r="BE12" s="7"/>
      <c r="BF12" s="7"/>
      <c r="BG12" s="44"/>
      <c r="BH12" s="26">
        <f t="shared" si="7"/>
        <v>0</v>
      </c>
      <c r="BI12" s="7">
        <f t="shared" si="8"/>
        <v>0</v>
      </c>
      <c r="BJ12" s="8">
        <f t="shared" si="9"/>
        <v>0</v>
      </c>
      <c r="BK12" s="263">
        <f t="shared" si="10"/>
        <v>0</v>
      </c>
      <c r="BL12" s="548"/>
      <c r="BM12" s="549"/>
      <c r="BN12" s="338"/>
      <c r="BO12" s="26">
        <f t="shared" si="11"/>
        <v>0</v>
      </c>
      <c r="BP12" s="7">
        <f t="shared" si="12"/>
        <v>0</v>
      </c>
      <c r="BQ12" s="8">
        <f t="shared" si="13"/>
        <v>0</v>
      </c>
      <c r="BR12" s="26"/>
      <c r="BS12" s="7">
        <f ca="1">INDIRECT(legend!$H$4&amp;ROW())+INDIRECT(legend!$I$4&amp;ROW())</f>
        <v>0</v>
      </c>
      <c r="BT12" s="388"/>
      <c r="BV12" s="26">
        <f t="shared" si="14"/>
        <v>0</v>
      </c>
      <c r="BW12" s="171"/>
      <c r="BX12" s="216"/>
      <c r="BY12" s="222"/>
      <c r="BZ12" s="173">
        <f t="shared" si="15"/>
        <v>0</v>
      </c>
      <c r="CA12" s="171"/>
      <c r="CB12" s="216"/>
      <c r="CC12" s="219"/>
      <c r="CE12" s="327"/>
      <c r="CG12" s="173"/>
      <c r="CH12" s="171"/>
      <c r="CI12" s="174"/>
      <c r="CK12" s="173"/>
      <c r="CL12" s="171"/>
      <c r="CM12" s="174"/>
      <c r="DB12" s="620">
        <f t="shared" si="0"/>
        <v>0</v>
      </c>
      <c r="DC12" s="621">
        <f t="shared" si="1"/>
        <v>0</v>
      </c>
      <c r="DD12" s="621">
        <f t="shared" si="2"/>
        <v>0</v>
      </c>
      <c r="DE12" s="621">
        <f t="shared" si="3"/>
        <v>0</v>
      </c>
      <c r="DF12" s="621">
        <f t="shared" si="4"/>
        <v>0</v>
      </c>
      <c r="DG12" s="628">
        <f t="shared" si="5"/>
        <v>0</v>
      </c>
      <c r="DH12" s="620">
        <f t="shared" si="16"/>
        <v>0</v>
      </c>
      <c r="DI12" s="621">
        <f t="shared" si="17"/>
        <v>0</v>
      </c>
      <c r="DJ12" s="621">
        <f t="shared" si="18"/>
        <v>0</v>
      </c>
      <c r="DK12" s="621">
        <f t="shared" si="19"/>
        <v>0</v>
      </c>
      <c r="DL12" s="621">
        <f t="shared" si="20"/>
        <v>0</v>
      </c>
      <c r="DM12" s="621">
        <f t="shared" si="21"/>
        <v>0</v>
      </c>
      <c r="DN12" s="621">
        <f t="shared" si="22"/>
        <v>0</v>
      </c>
      <c r="DO12" s="628">
        <f t="shared" si="6"/>
        <v>0</v>
      </c>
    </row>
    <row r="13" spans="1:119">
      <c r="A13" s="145" t="s">
        <v>147</v>
      </c>
      <c r="B13" s="95" t="s">
        <v>148</v>
      </c>
      <c r="C13" s="96"/>
      <c r="D13" s="7"/>
      <c r="E13" s="62"/>
      <c r="F13" s="62"/>
      <c r="G13" s="62"/>
      <c r="H13" s="62"/>
      <c r="I13" s="62"/>
      <c r="J13" s="62"/>
      <c r="K13" s="62"/>
      <c r="L13" s="304"/>
      <c r="M13" s="62"/>
      <c r="N13" s="580"/>
      <c r="O13" s="304"/>
      <c r="P13" s="62"/>
      <c r="Q13" s="62"/>
      <c r="R13" s="62"/>
      <c r="S13" s="62"/>
      <c r="T13" s="62"/>
      <c r="U13" s="62"/>
      <c r="V13" s="62"/>
      <c r="W13" s="62"/>
      <c r="X13" s="62"/>
      <c r="Y13" s="62"/>
      <c r="Z13" s="62"/>
      <c r="AA13" s="62"/>
      <c r="AB13" s="315"/>
      <c r="AC13" s="416"/>
      <c r="AD13" s="62"/>
      <c r="AE13" s="304"/>
      <c r="AF13" s="62"/>
      <c r="AG13" s="62"/>
      <c r="AH13" s="315"/>
      <c r="AI13" s="62"/>
      <c r="AJ13" s="62"/>
      <c r="AK13" s="62"/>
      <c r="AL13" s="62"/>
      <c r="AM13" s="558"/>
      <c r="AN13" s="558"/>
      <c r="AO13" s="558"/>
      <c r="AP13" s="558"/>
      <c r="AQ13" s="558"/>
      <c r="AR13" s="558"/>
      <c r="AS13" s="558"/>
      <c r="AT13" s="558"/>
      <c r="AU13" s="558"/>
      <c r="AV13" s="558"/>
      <c r="AW13" s="315"/>
      <c r="AX13" s="26"/>
      <c r="AY13" s="7"/>
      <c r="AZ13" s="7"/>
      <c r="BA13" s="7"/>
      <c r="BB13" s="8"/>
      <c r="BC13" s="6"/>
      <c r="BD13" s="7"/>
      <c r="BE13" s="7"/>
      <c r="BF13" s="7"/>
      <c r="BG13" s="44"/>
      <c r="BH13" s="26">
        <f t="shared" si="7"/>
        <v>0</v>
      </c>
      <c r="BI13" s="7">
        <f t="shared" si="8"/>
        <v>0</v>
      </c>
      <c r="BJ13" s="8">
        <f t="shared" si="9"/>
        <v>0</v>
      </c>
      <c r="BK13" s="263">
        <f t="shared" si="10"/>
        <v>0</v>
      </c>
      <c r="BL13" s="548"/>
      <c r="BM13" s="549"/>
      <c r="BN13" s="338"/>
      <c r="BO13" s="26">
        <f t="shared" si="11"/>
        <v>0</v>
      </c>
      <c r="BP13" s="7">
        <f t="shared" si="12"/>
        <v>0</v>
      </c>
      <c r="BQ13" s="8">
        <f t="shared" si="13"/>
        <v>0</v>
      </c>
      <c r="BR13" s="26"/>
      <c r="BS13" s="7">
        <f ca="1">INDIRECT(legend!$H$4&amp;ROW())+INDIRECT(legend!$I$4&amp;ROW())</f>
        <v>0</v>
      </c>
      <c r="BT13" s="388"/>
      <c r="BV13" s="26">
        <f t="shared" si="14"/>
        <v>0</v>
      </c>
      <c r="BW13" s="171"/>
      <c r="BX13" s="216"/>
      <c r="BY13" s="222"/>
      <c r="BZ13" s="173">
        <f t="shared" si="15"/>
        <v>0</v>
      </c>
      <c r="CA13" s="171"/>
      <c r="CB13" s="216"/>
      <c r="CC13" s="219"/>
      <c r="CE13" s="327"/>
      <c r="CG13" s="173"/>
      <c r="CH13" s="171"/>
      <c r="CI13" s="174"/>
      <c r="CK13" s="173"/>
      <c r="CL13" s="171"/>
      <c r="CM13" s="174"/>
      <c r="DB13" s="620">
        <f t="shared" si="0"/>
        <v>0</v>
      </c>
      <c r="DC13" s="621">
        <f t="shared" si="1"/>
        <v>0</v>
      </c>
      <c r="DD13" s="621">
        <f t="shared" si="2"/>
        <v>0</v>
      </c>
      <c r="DE13" s="621">
        <f t="shared" si="3"/>
        <v>0</v>
      </c>
      <c r="DF13" s="621">
        <f t="shared" si="4"/>
        <v>0</v>
      </c>
      <c r="DG13" s="628">
        <f t="shared" si="5"/>
        <v>0</v>
      </c>
      <c r="DH13" s="620">
        <f t="shared" si="16"/>
        <v>0</v>
      </c>
      <c r="DI13" s="621">
        <f t="shared" si="17"/>
        <v>0</v>
      </c>
      <c r="DJ13" s="621">
        <f t="shared" si="18"/>
        <v>0</v>
      </c>
      <c r="DK13" s="621">
        <f t="shared" si="19"/>
        <v>0</v>
      </c>
      <c r="DL13" s="621">
        <f t="shared" si="20"/>
        <v>0</v>
      </c>
      <c r="DM13" s="621">
        <f t="shared" si="21"/>
        <v>0</v>
      </c>
      <c r="DN13" s="621">
        <f t="shared" si="22"/>
        <v>0</v>
      </c>
      <c r="DO13" s="628">
        <f t="shared" si="6"/>
        <v>0</v>
      </c>
    </row>
    <row r="14" spans="1:119">
      <c r="A14" s="145" t="s">
        <v>149</v>
      </c>
      <c r="B14" s="95" t="s">
        <v>29</v>
      </c>
      <c r="C14" s="96"/>
      <c r="D14" s="7"/>
      <c r="E14" s="62"/>
      <c r="F14" s="62"/>
      <c r="G14" s="62"/>
      <c r="H14" s="62"/>
      <c r="I14" s="62"/>
      <c r="J14" s="62"/>
      <c r="K14" s="62"/>
      <c r="L14" s="304"/>
      <c r="M14" s="62"/>
      <c r="N14" s="580"/>
      <c r="O14" s="304"/>
      <c r="P14" s="62"/>
      <c r="Q14" s="62"/>
      <c r="R14" s="62"/>
      <c r="S14" s="62"/>
      <c r="T14" s="62"/>
      <c r="U14" s="62"/>
      <c r="V14" s="62"/>
      <c r="W14" s="62"/>
      <c r="X14" s="62"/>
      <c r="Y14" s="62"/>
      <c r="Z14" s="62"/>
      <c r="AA14" s="62"/>
      <c r="AB14" s="315"/>
      <c r="AC14" s="416"/>
      <c r="AD14" s="62"/>
      <c r="AE14" s="304"/>
      <c r="AF14" s="62"/>
      <c r="AG14" s="62"/>
      <c r="AH14" s="315"/>
      <c r="AI14" s="62"/>
      <c r="AJ14" s="62"/>
      <c r="AK14" s="62"/>
      <c r="AL14" s="62"/>
      <c r="AM14" s="558"/>
      <c r="AN14" s="558"/>
      <c r="AO14" s="558"/>
      <c r="AP14" s="558"/>
      <c r="AQ14" s="558"/>
      <c r="AR14" s="558"/>
      <c r="AS14" s="558"/>
      <c r="AT14" s="558"/>
      <c r="AU14" s="558"/>
      <c r="AV14" s="558"/>
      <c r="AW14" s="315"/>
      <c r="AX14" s="26"/>
      <c r="AY14" s="7"/>
      <c r="AZ14" s="7"/>
      <c r="BA14" s="7"/>
      <c r="BB14" s="8"/>
      <c r="BC14" s="6"/>
      <c r="BD14" s="7"/>
      <c r="BE14" s="7"/>
      <c r="BF14" s="7"/>
      <c r="BG14" s="44"/>
      <c r="BH14" s="26">
        <f t="shared" si="7"/>
        <v>206.06100000000001</v>
      </c>
      <c r="BI14" s="7">
        <f t="shared" si="8"/>
        <v>0</v>
      </c>
      <c r="BJ14" s="8">
        <f t="shared" si="9"/>
        <v>206.06100000000001</v>
      </c>
      <c r="BK14" s="263">
        <f t="shared" si="10"/>
        <v>0</v>
      </c>
      <c r="BL14" s="548"/>
      <c r="BM14" s="549"/>
      <c r="BN14" s="338"/>
      <c r="BO14" s="26">
        <f t="shared" si="11"/>
        <v>206.06100000000001</v>
      </c>
      <c r="BP14" s="7">
        <f t="shared" si="12"/>
        <v>0</v>
      </c>
      <c r="BQ14" s="8">
        <f t="shared" si="13"/>
        <v>206.06100000000001</v>
      </c>
      <c r="BR14" s="26"/>
      <c r="BS14" s="7">
        <f ca="1">INDIRECT(legend!$H$4&amp;ROW())+INDIRECT(legend!$I$4&amp;ROW())</f>
        <v>0</v>
      </c>
      <c r="BT14" s="388"/>
      <c r="BV14" s="26">
        <f t="shared" si="14"/>
        <v>0</v>
      </c>
      <c r="BW14" s="171"/>
      <c r="BX14" s="216"/>
      <c r="BY14" s="222"/>
      <c r="BZ14" s="173">
        <f t="shared" si="15"/>
        <v>206.06100000000001</v>
      </c>
      <c r="CA14" s="171">
        <f>73.625+2.54+45.03+5.535+0.869+52.082+1.38+25</f>
        <v>206.06100000000001</v>
      </c>
      <c r="CB14" s="216"/>
      <c r="CC14" s="219"/>
      <c r="CE14" s="327"/>
      <c r="CG14" s="173"/>
      <c r="CH14" s="171"/>
      <c r="CI14" s="174"/>
      <c r="CK14" s="173"/>
      <c r="CL14" s="171"/>
      <c r="CM14" s="174"/>
      <c r="DB14" s="620">
        <f t="shared" si="0"/>
        <v>0</v>
      </c>
      <c r="DC14" s="621">
        <f t="shared" si="1"/>
        <v>0</v>
      </c>
      <c r="DD14" s="621">
        <f t="shared" si="2"/>
        <v>0</v>
      </c>
      <c r="DE14" s="621">
        <f t="shared" si="3"/>
        <v>0</v>
      </c>
      <c r="DF14" s="621">
        <f t="shared" si="4"/>
        <v>206.06100000000001</v>
      </c>
      <c r="DG14" s="628">
        <f t="shared" si="5"/>
        <v>0</v>
      </c>
      <c r="DH14" s="620">
        <f t="shared" si="16"/>
        <v>0</v>
      </c>
      <c r="DI14" s="621">
        <f t="shared" si="17"/>
        <v>0</v>
      </c>
      <c r="DJ14" s="621">
        <f t="shared" si="18"/>
        <v>0</v>
      </c>
      <c r="DK14" s="621">
        <f t="shared" si="19"/>
        <v>0</v>
      </c>
      <c r="DL14" s="621">
        <f t="shared" si="20"/>
        <v>0</v>
      </c>
      <c r="DM14" s="621">
        <f t="shared" si="21"/>
        <v>0</v>
      </c>
      <c r="DN14" s="621">
        <f t="shared" si="22"/>
        <v>0</v>
      </c>
      <c r="DO14" s="628">
        <f t="shared" si="6"/>
        <v>0</v>
      </c>
    </row>
    <row r="15" spans="1:119">
      <c r="A15" s="145" t="s">
        <v>150</v>
      </c>
      <c r="B15" s="95" t="s">
        <v>151</v>
      </c>
      <c r="C15" s="96"/>
      <c r="D15" s="7"/>
      <c r="E15" s="62"/>
      <c r="F15" s="62"/>
      <c r="G15" s="62"/>
      <c r="H15" s="62"/>
      <c r="I15" s="62"/>
      <c r="J15" s="62"/>
      <c r="K15" s="62"/>
      <c r="L15" s="304"/>
      <c r="M15" s="62"/>
      <c r="N15" s="580"/>
      <c r="O15" s="304"/>
      <c r="P15" s="62"/>
      <c r="Q15" s="62"/>
      <c r="R15" s="62"/>
      <c r="S15" s="62"/>
      <c r="T15" s="62"/>
      <c r="U15" s="62"/>
      <c r="V15" s="62"/>
      <c r="W15" s="62"/>
      <c r="X15" s="62"/>
      <c r="Y15" s="62"/>
      <c r="Z15" s="62"/>
      <c r="AA15" s="62"/>
      <c r="AB15" s="315"/>
      <c r="AC15" s="416"/>
      <c r="AD15" s="62"/>
      <c r="AE15" s="304"/>
      <c r="AF15" s="62"/>
      <c r="AG15" s="62"/>
      <c r="AH15" s="315"/>
      <c r="AI15" s="62"/>
      <c r="AJ15" s="62"/>
      <c r="AK15" s="62"/>
      <c r="AL15" s="62"/>
      <c r="AM15" s="558"/>
      <c r="AN15" s="558"/>
      <c r="AO15" s="558"/>
      <c r="AP15" s="558"/>
      <c r="AQ15" s="558"/>
      <c r="AR15" s="558"/>
      <c r="AS15" s="558"/>
      <c r="AT15" s="558"/>
      <c r="AU15" s="558"/>
      <c r="AV15" s="558"/>
      <c r="AW15" s="315"/>
      <c r="AX15" s="26"/>
      <c r="AY15" s="7"/>
      <c r="AZ15" s="7"/>
      <c r="BA15" s="7"/>
      <c r="BB15" s="8"/>
      <c r="BC15" s="6"/>
      <c r="BD15" s="7"/>
      <c r="BE15" s="7"/>
      <c r="BF15" s="7"/>
      <c r="BG15" s="44"/>
      <c r="BH15" s="26">
        <f t="shared" si="7"/>
        <v>0</v>
      </c>
      <c r="BI15" s="7">
        <f t="shared" si="8"/>
        <v>0</v>
      </c>
      <c r="BJ15" s="8">
        <f t="shared" si="9"/>
        <v>0</v>
      </c>
      <c r="BK15" s="263">
        <f t="shared" si="10"/>
        <v>0</v>
      </c>
      <c r="BL15" s="548"/>
      <c r="BM15" s="549"/>
      <c r="BN15" s="338"/>
      <c r="BO15" s="26">
        <f t="shared" si="11"/>
        <v>0</v>
      </c>
      <c r="BP15" s="7">
        <f t="shared" si="12"/>
        <v>0</v>
      </c>
      <c r="BQ15" s="8">
        <f t="shared" si="13"/>
        <v>0</v>
      </c>
      <c r="BR15" s="26"/>
      <c r="BS15" s="7">
        <f ca="1">INDIRECT(legend!$H$4&amp;ROW())+INDIRECT(legend!$I$4&amp;ROW())</f>
        <v>0</v>
      </c>
      <c r="BT15" s="388"/>
      <c r="BV15" s="26">
        <f t="shared" si="14"/>
        <v>0</v>
      </c>
      <c r="BW15" s="171"/>
      <c r="BX15" s="216"/>
      <c r="BY15" s="222"/>
      <c r="BZ15" s="173">
        <f t="shared" si="15"/>
        <v>0</v>
      </c>
      <c r="CA15" s="171"/>
      <c r="CB15" s="216"/>
      <c r="CC15" s="219"/>
      <c r="CE15" s="327"/>
      <c r="CG15" s="173"/>
      <c r="CH15" s="171"/>
      <c r="CI15" s="174"/>
      <c r="CK15" s="173"/>
      <c r="CL15" s="171"/>
      <c r="CM15" s="174"/>
      <c r="DB15" s="620">
        <f t="shared" si="0"/>
        <v>0</v>
      </c>
      <c r="DC15" s="621">
        <f t="shared" si="1"/>
        <v>0</v>
      </c>
      <c r="DD15" s="621">
        <f t="shared" si="2"/>
        <v>0</v>
      </c>
      <c r="DE15" s="621">
        <f t="shared" si="3"/>
        <v>0</v>
      </c>
      <c r="DF15" s="621">
        <f t="shared" si="4"/>
        <v>0</v>
      </c>
      <c r="DG15" s="628">
        <f t="shared" si="5"/>
        <v>0</v>
      </c>
      <c r="DH15" s="620">
        <f t="shared" si="16"/>
        <v>0</v>
      </c>
      <c r="DI15" s="621">
        <f t="shared" si="17"/>
        <v>0</v>
      </c>
      <c r="DJ15" s="621">
        <f t="shared" si="18"/>
        <v>0</v>
      </c>
      <c r="DK15" s="621">
        <f t="shared" si="19"/>
        <v>0</v>
      </c>
      <c r="DL15" s="621">
        <f t="shared" si="20"/>
        <v>0</v>
      </c>
      <c r="DM15" s="621">
        <f t="shared" si="21"/>
        <v>0</v>
      </c>
      <c r="DN15" s="621">
        <f t="shared" si="22"/>
        <v>0</v>
      </c>
      <c r="DO15" s="628">
        <f t="shared" si="6"/>
        <v>0</v>
      </c>
    </row>
    <row r="16" spans="1:119" ht="30">
      <c r="A16" s="146" t="s">
        <v>453</v>
      </c>
      <c r="B16" s="46" t="s">
        <v>455</v>
      </c>
      <c r="C16" s="57"/>
      <c r="D16" s="35"/>
      <c r="E16" s="63"/>
      <c r="F16" s="63"/>
      <c r="G16" s="63"/>
      <c r="H16" s="63"/>
      <c r="I16" s="63"/>
      <c r="J16" s="63"/>
      <c r="K16" s="63"/>
      <c r="L16" s="305"/>
      <c r="M16" s="63"/>
      <c r="N16" s="581"/>
      <c r="O16" s="305"/>
      <c r="P16" s="63"/>
      <c r="Q16" s="63"/>
      <c r="R16" s="63"/>
      <c r="S16" s="63"/>
      <c r="T16" s="63"/>
      <c r="U16" s="63"/>
      <c r="V16" s="63"/>
      <c r="W16" s="63"/>
      <c r="X16" s="63"/>
      <c r="Y16" s="63"/>
      <c r="Z16" s="63"/>
      <c r="AA16" s="63"/>
      <c r="AB16" s="63"/>
      <c r="AC16" s="305"/>
      <c r="AD16" s="63"/>
      <c r="AE16" s="305"/>
      <c r="AF16" s="63"/>
      <c r="AG16" s="63"/>
      <c r="AH16" s="63"/>
      <c r="AI16" s="63"/>
      <c r="AJ16" s="63"/>
      <c r="AK16" s="63"/>
      <c r="AL16" s="63"/>
      <c r="AM16" s="559"/>
      <c r="AN16" s="559"/>
      <c r="AO16" s="559"/>
      <c r="AP16" s="559"/>
      <c r="AQ16" s="559"/>
      <c r="AR16" s="559"/>
      <c r="AS16" s="559"/>
      <c r="AT16" s="559"/>
      <c r="AU16" s="559"/>
      <c r="AV16" s="559"/>
      <c r="AW16" s="63"/>
      <c r="AX16" s="34"/>
      <c r="AY16" s="35"/>
      <c r="AZ16" s="35"/>
      <c r="BA16" s="35"/>
      <c r="BB16" s="36"/>
      <c r="BC16" s="38"/>
      <c r="BD16" s="35"/>
      <c r="BE16" s="35"/>
      <c r="BF16" s="35"/>
      <c r="BG16" s="47"/>
      <c r="BH16" s="34">
        <f>BI16+BJ16</f>
        <v>0</v>
      </c>
      <c r="BI16" s="35">
        <f>BL16+BP16+N16</f>
        <v>0</v>
      </c>
      <c r="BJ16" s="36">
        <f>BM16+BQ16+Y16</f>
        <v>0</v>
      </c>
      <c r="BK16" s="266">
        <f>BL16+BM16</f>
        <v>0</v>
      </c>
      <c r="BL16" s="280"/>
      <c r="BM16" s="281"/>
      <c r="BN16" s="340"/>
      <c r="BO16" s="34">
        <f>BP16+BQ16</f>
        <v>0</v>
      </c>
      <c r="BP16" s="35">
        <f>BV16</f>
        <v>0</v>
      </c>
      <c r="BQ16" s="36">
        <f>BZ16</f>
        <v>0</v>
      </c>
      <c r="BR16" s="34"/>
      <c r="BS16" s="35"/>
      <c r="BT16" s="389"/>
      <c r="BV16" s="34">
        <f t="shared" si="14"/>
        <v>0</v>
      </c>
      <c r="BW16" s="618"/>
      <c r="BX16" s="601"/>
      <c r="BY16" s="603"/>
      <c r="BZ16" s="34">
        <f t="shared" si="15"/>
        <v>0</v>
      </c>
      <c r="CA16" s="618"/>
      <c r="CB16" s="601"/>
      <c r="CC16" s="602"/>
      <c r="CE16" s="327"/>
      <c r="CG16" s="258"/>
      <c r="CH16" s="35"/>
      <c r="CI16" s="36"/>
      <c r="CK16" s="258"/>
      <c r="CL16" s="35"/>
      <c r="CM16" s="36"/>
      <c r="DB16" s="620">
        <f t="shared" si="0"/>
        <v>0</v>
      </c>
      <c r="DC16" s="621">
        <f t="shared" si="1"/>
        <v>0</v>
      </c>
      <c r="DD16" s="621">
        <f t="shared" si="2"/>
        <v>0</v>
      </c>
      <c r="DE16" s="621">
        <f t="shared" si="3"/>
        <v>0</v>
      </c>
      <c r="DF16" s="621">
        <f t="shared" si="4"/>
        <v>0</v>
      </c>
      <c r="DG16" s="628">
        <f t="shared" si="5"/>
        <v>0</v>
      </c>
      <c r="DH16" s="620">
        <f t="shared" si="16"/>
        <v>0</v>
      </c>
      <c r="DI16" s="621">
        <f t="shared" si="17"/>
        <v>0</v>
      </c>
      <c r="DJ16" s="621">
        <f t="shared" si="18"/>
        <v>0</v>
      </c>
      <c r="DK16" s="621">
        <f t="shared" si="19"/>
        <v>0</v>
      </c>
      <c r="DL16" s="621">
        <f t="shared" si="20"/>
        <v>0</v>
      </c>
      <c r="DM16" s="621">
        <f t="shared" si="21"/>
        <v>0</v>
      </c>
      <c r="DN16" s="621">
        <f t="shared" si="22"/>
        <v>0</v>
      </c>
      <c r="DO16" s="628">
        <f t="shared" si="6"/>
        <v>0</v>
      </c>
    </row>
    <row r="17" spans="1:128">
      <c r="A17" s="444"/>
      <c r="B17" s="445" t="s">
        <v>30</v>
      </c>
      <c r="C17" s="446"/>
      <c r="D17" s="393"/>
      <c r="E17" s="396"/>
      <c r="F17" s="396"/>
      <c r="G17" s="396"/>
      <c r="H17" s="396"/>
      <c r="I17" s="396"/>
      <c r="J17" s="396"/>
      <c r="K17" s="396"/>
      <c r="L17" s="393"/>
      <c r="M17" s="396"/>
      <c r="N17" s="413"/>
      <c r="O17" s="393"/>
      <c r="P17" s="396"/>
      <c r="Q17" s="396"/>
      <c r="R17" s="396"/>
      <c r="S17" s="396"/>
      <c r="T17" s="396"/>
      <c r="U17" s="396"/>
      <c r="V17" s="396"/>
      <c r="W17" s="396"/>
      <c r="X17" s="396"/>
      <c r="Y17" s="396"/>
      <c r="Z17" s="396"/>
      <c r="AA17" s="396"/>
      <c r="AB17" s="396"/>
      <c r="AC17" s="393"/>
      <c r="AD17" s="396"/>
      <c r="AE17" s="393"/>
      <c r="AF17" s="396"/>
      <c r="AG17" s="396"/>
      <c r="AH17" s="396"/>
      <c r="AI17" s="396"/>
      <c r="AJ17" s="396"/>
      <c r="AK17" s="396"/>
      <c r="AL17" s="396"/>
      <c r="AM17" s="399"/>
      <c r="AN17" s="399"/>
      <c r="AO17" s="399"/>
      <c r="AP17" s="399"/>
      <c r="AQ17" s="399"/>
      <c r="AR17" s="399"/>
      <c r="AS17" s="399"/>
      <c r="AT17" s="399"/>
      <c r="AU17" s="399"/>
      <c r="AV17" s="399"/>
      <c r="AW17" s="396"/>
      <c r="AX17" s="399"/>
      <c r="AY17" s="393"/>
      <c r="AZ17" s="393"/>
      <c r="BA17" s="393"/>
      <c r="BB17" s="413"/>
      <c r="BC17" s="393"/>
      <c r="BD17" s="393"/>
      <c r="BE17" s="393"/>
      <c r="BF17" s="393"/>
      <c r="BG17" s="393"/>
      <c r="BH17" s="399"/>
      <c r="BI17" s="393"/>
      <c r="BJ17" s="413"/>
      <c r="BK17" s="447"/>
      <c r="BL17" s="448"/>
      <c r="BM17" s="449"/>
      <c r="BN17" s="448"/>
      <c r="BO17" s="399"/>
      <c r="BP17" s="393"/>
      <c r="BQ17" s="413"/>
      <c r="BR17" s="354"/>
      <c r="BS17" s="375"/>
      <c r="BT17" s="450"/>
      <c r="BV17" s="399"/>
      <c r="BW17" s="393"/>
      <c r="BX17" s="393"/>
      <c r="BY17" s="393"/>
      <c r="BZ17" s="399"/>
      <c r="CA17" s="393"/>
      <c r="CB17" s="393"/>
      <c r="CC17" s="413"/>
      <c r="CE17" s="327"/>
      <c r="CG17" s="399"/>
      <c r="CH17" s="393"/>
      <c r="CI17" s="413"/>
      <c r="CK17" s="399"/>
      <c r="CL17" s="393"/>
      <c r="CM17" s="413"/>
      <c r="DB17" s="622">
        <f t="shared" si="0"/>
        <v>0</v>
      </c>
      <c r="DC17" s="623">
        <f t="shared" si="1"/>
        <v>0</v>
      </c>
      <c r="DD17" s="623">
        <f t="shared" si="2"/>
        <v>0</v>
      </c>
      <c r="DE17" s="623">
        <f t="shared" si="3"/>
        <v>0</v>
      </c>
      <c r="DF17" s="623">
        <f t="shared" si="4"/>
        <v>0</v>
      </c>
      <c r="DG17" s="627">
        <f t="shared" si="5"/>
        <v>0</v>
      </c>
      <c r="DH17" s="622"/>
      <c r="DI17" s="623"/>
      <c r="DJ17" s="623"/>
      <c r="DK17" s="623"/>
      <c r="DL17" s="623"/>
      <c r="DM17" s="623"/>
      <c r="DN17" s="623"/>
      <c r="DO17" s="627"/>
    </row>
    <row r="18" spans="1:128">
      <c r="A18" s="147">
        <v>1</v>
      </c>
      <c r="B18" s="49" t="s">
        <v>31</v>
      </c>
      <c r="C18" s="58">
        <v>2110000000</v>
      </c>
      <c r="D18" s="4"/>
      <c r="E18" s="64" t="e">
        <f>E19+E22+E25+E26+E29+E30</f>
        <v>#REF!</v>
      </c>
      <c r="F18" s="64" t="e">
        <f ca="1">F19+F22+F25+F26+F29+F30</f>
        <v>#REF!</v>
      </c>
      <c r="G18" s="64" t="e">
        <f ca="1">G19+G22+G25+G26+G29+G30</f>
        <v>#REF!</v>
      </c>
      <c r="H18" s="64"/>
      <c r="I18" s="64"/>
      <c r="J18" s="64"/>
      <c r="K18" s="64"/>
      <c r="L18" s="64">
        <f>L19+L22+L25+L26+L29+L30</f>
        <v>0</v>
      </c>
      <c r="M18" s="321"/>
      <c r="N18" s="64">
        <f>N19+N22+N25+N26+N29+N30</f>
        <v>0</v>
      </c>
      <c r="O18" s="321">
        <f>O19+O22+O25+O26+O29+O30</f>
        <v>0</v>
      </c>
      <c r="P18" s="321"/>
      <c r="Q18" s="64">
        <f t="shared" ref="Q18:W18" si="23">Q19+Q22+Q25+Q26+Q29+Q30</f>
        <v>0</v>
      </c>
      <c r="R18" s="64">
        <f t="shared" si="23"/>
        <v>0</v>
      </c>
      <c r="S18" s="64">
        <f t="shared" si="23"/>
        <v>0</v>
      </c>
      <c r="T18" s="64">
        <f t="shared" si="23"/>
        <v>0</v>
      </c>
      <c r="U18" s="64">
        <f t="shared" si="23"/>
        <v>0</v>
      </c>
      <c r="V18" s="64">
        <f t="shared" si="23"/>
        <v>0</v>
      </c>
      <c r="W18" s="321">
        <f t="shared" si="23"/>
        <v>0</v>
      </c>
      <c r="X18" s="321"/>
      <c r="Y18" s="64">
        <f>Y19+Y22+Y25+Y26+Y29+Y30</f>
        <v>0</v>
      </c>
      <c r="Z18" s="64">
        <f>Z19+Z22+Z25+Z26+Z29+Z30</f>
        <v>0</v>
      </c>
      <c r="AA18" s="64">
        <f>AA19+AA22+AA25+AA26+AA29+AA30</f>
        <v>0</v>
      </c>
      <c r="AB18" s="321">
        <f>AB19+AB22+AB25+AB26+AB29+AB30</f>
        <v>0</v>
      </c>
      <c r="AC18" s="321"/>
      <c r="AD18" s="64">
        <f>AD19+AD22+AD25+AD26+AD29+AD30</f>
        <v>0</v>
      </c>
      <c r="AE18" s="321">
        <f>AE19+AE22+AE25+AE26+AE29+AE30</f>
        <v>0</v>
      </c>
      <c r="AF18" s="64">
        <f>AF19+AF22+AF25+AF26+AF29+AF30</f>
        <v>0</v>
      </c>
      <c r="AG18" s="64">
        <f>AG19+AG22+AG25+AG26+AG29+AG30</f>
        <v>0</v>
      </c>
      <c r="AH18" s="321"/>
      <c r="AI18" s="64">
        <f>AI19+AI22+AI25+AI26+AI29+AI30</f>
        <v>0</v>
      </c>
      <c r="AJ18" s="321">
        <f>AJ19+AJ22+AJ25+AJ26+AJ29+AJ30</f>
        <v>0</v>
      </c>
      <c r="AK18" s="321">
        <f>AK19+AK22+AK25+AK26+AK29+AK30</f>
        <v>0</v>
      </c>
      <c r="AL18" s="321">
        <f>AL19+AL22+AL25+AL26+AL29+AL30</f>
        <v>0</v>
      </c>
      <c r="AM18" s="560"/>
      <c r="AN18" s="560"/>
      <c r="AO18" s="560"/>
      <c r="AP18" s="560"/>
      <c r="AQ18" s="560"/>
      <c r="AR18" s="560"/>
      <c r="AS18" s="560"/>
      <c r="AT18" s="560"/>
      <c r="AU18" s="560"/>
      <c r="AV18" s="560">
        <f>AV19+AV22+AV25+AV26+AV29+AV30</f>
        <v>0</v>
      </c>
      <c r="AW18" s="321"/>
      <c r="AX18" s="451" t="e">
        <f t="shared" ref="AX18:BM18" si="24">AX19+AX22+AX25+AX26+AX29+AX30</f>
        <v>#REF!</v>
      </c>
      <c r="AY18" s="452" t="e">
        <f t="shared" si="24"/>
        <v>#REF!</v>
      </c>
      <c r="AZ18" s="452" t="e">
        <f t="shared" si="24"/>
        <v>#REF!</v>
      </c>
      <c r="BA18" s="4" t="e">
        <f t="shared" si="24"/>
        <v>#REF!</v>
      </c>
      <c r="BB18" s="5" t="e">
        <f t="shared" si="24"/>
        <v>#REF!</v>
      </c>
      <c r="BC18" s="453" t="e">
        <f t="shared" ca="1" si="24"/>
        <v>#REF!</v>
      </c>
      <c r="BD18" s="452" t="e">
        <f t="shared" ca="1" si="24"/>
        <v>#REF!</v>
      </c>
      <c r="BE18" s="452" t="e">
        <f t="shared" ca="1" si="24"/>
        <v>#REF!</v>
      </c>
      <c r="BF18" s="4" t="e">
        <f t="shared" ca="1" si="24"/>
        <v>#REF!</v>
      </c>
      <c r="BG18" s="86" t="e">
        <f t="shared" ca="1" si="24"/>
        <v>#REF!</v>
      </c>
      <c r="BH18" s="25" t="e">
        <f t="shared" si="24"/>
        <v>#REF!</v>
      </c>
      <c r="BI18" s="4" t="e">
        <f t="shared" si="24"/>
        <v>#REF!</v>
      </c>
      <c r="BJ18" s="5" t="e">
        <f t="shared" si="24"/>
        <v>#REF!</v>
      </c>
      <c r="BK18" s="267">
        <f t="shared" si="24"/>
        <v>0</v>
      </c>
      <c r="BL18" s="268">
        <f t="shared" si="24"/>
        <v>0</v>
      </c>
      <c r="BM18" s="269">
        <f t="shared" si="24"/>
        <v>0</v>
      </c>
      <c r="BN18" s="341"/>
      <c r="BO18" s="184" t="e">
        <f ca="1">BO19+BO22+BO25+BO26+BO29+BO30</f>
        <v>#REF!</v>
      </c>
      <c r="BP18" s="185" t="e">
        <f ca="1">BP19+BP22+BP25+BP26+BP29+BP30</f>
        <v>#REF!</v>
      </c>
      <c r="BQ18" s="186" t="e">
        <f ca="1">BQ19+BQ22+BQ25+BQ26+BQ29+BQ30</f>
        <v>#REF!</v>
      </c>
      <c r="BR18" s="355" t="e">
        <f ca="1">BR19+BR22+BR25+BR26+BR29+BR30</f>
        <v>#REF!</v>
      </c>
      <c r="BS18" s="376" t="e">
        <f ca="1">BS19+BS22+BS25+BS26+BS29+BS30</f>
        <v>#REF!</v>
      </c>
      <c r="BT18" s="356" t="e">
        <f ca="1">BS18-BR18</f>
        <v>#REF!</v>
      </c>
      <c r="BV18" s="25" t="e">
        <f t="shared" ref="BV18:CC18" ca="1" si="25">BV19+BV22+BV25+BV26+BV29+BV30</f>
        <v>#REF!</v>
      </c>
      <c r="BW18" s="185" t="e">
        <f t="shared" ca="1" si="25"/>
        <v>#REF!</v>
      </c>
      <c r="BX18" s="4" t="e">
        <f t="shared" ca="1" si="25"/>
        <v>#REF!</v>
      </c>
      <c r="BY18" s="86" t="e">
        <f t="shared" ca="1" si="25"/>
        <v>#REF!</v>
      </c>
      <c r="BZ18" s="25" t="e">
        <f t="shared" ca="1" si="25"/>
        <v>#REF!</v>
      </c>
      <c r="CA18" s="185" t="e">
        <f t="shared" ca="1" si="25"/>
        <v>#REF!</v>
      </c>
      <c r="CB18" s="4" t="e">
        <f t="shared" ca="1" si="25"/>
        <v>#REF!</v>
      </c>
      <c r="CC18" s="5" t="e">
        <f t="shared" ca="1" si="25"/>
        <v>#REF!</v>
      </c>
      <c r="CE18" s="328"/>
      <c r="CG18" s="184" t="e">
        <f ca="1">CG19+CG22+CG25+CG26+CG29+CG30</f>
        <v>#REF!</v>
      </c>
      <c r="CH18" s="4">
        <f>CH19+CH22+CH25+CH26+CH29+CH30</f>
        <v>0</v>
      </c>
      <c r="CI18" s="5">
        <f>CI19+CI22+CI25+CI26+CI29+CI30</f>
        <v>0</v>
      </c>
      <c r="CK18" s="184">
        <f>CK19+CK22+CK25+CK26+CK29+CK30</f>
        <v>0</v>
      </c>
      <c r="CL18" s="4">
        <f>CL19+CL22+CL25+CL26+CL29+CL30</f>
        <v>0</v>
      </c>
      <c r="CM18" s="5">
        <f>CM19+CM22+CM25+CM26+CM29+CM30</f>
        <v>0</v>
      </c>
      <c r="DB18" s="620">
        <f t="shared" si="0"/>
        <v>0</v>
      </c>
      <c r="DC18" s="621">
        <f t="shared" si="1"/>
        <v>0</v>
      </c>
      <c r="DD18" s="621">
        <f t="shared" si="2"/>
        <v>0</v>
      </c>
      <c r="DE18" s="621" t="e">
        <f t="shared" ca="1" si="3"/>
        <v>#REF!</v>
      </c>
      <c r="DF18" s="621" t="e">
        <f t="shared" ca="1" si="4"/>
        <v>#REF!</v>
      </c>
      <c r="DG18" s="628" t="e">
        <f t="shared" ca="1" si="5"/>
        <v>#REF!</v>
      </c>
      <c r="DH18" s="620">
        <f t="shared" ref="DH18:DH31" si="26">X18</f>
        <v>0</v>
      </c>
      <c r="DI18" s="621">
        <f t="shared" ref="DI18:DI58" si="27">U18</f>
        <v>0</v>
      </c>
      <c r="DJ18" s="621">
        <f t="shared" ref="DJ18:DJ58" si="28">W18</f>
        <v>0</v>
      </c>
      <c r="DK18" s="621">
        <f t="shared" ref="DK18:DK58" si="29">Z18</f>
        <v>0</v>
      </c>
      <c r="DL18" s="621">
        <f t="shared" ref="DL18:DL31" si="30">AB18</f>
        <v>0</v>
      </c>
      <c r="DM18" s="621" t="e">
        <f t="shared" ref="DM18:DM58" ca="1" si="31">BX18-DI18-DK18</f>
        <v>#REF!</v>
      </c>
      <c r="DN18" s="621" t="e">
        <f t="shared" ref="DN18:DN31" ca="1" si="32">CB18-DH18-DJ18-DL18</f>
        <v>#REF!</v>
      </c>
      <c r="DO18" s="628" t="e">
        <f t="shared" ca="1" si="6"/>
        <v>#REF!</v>
      </c>
    </row>
    <row r="19" spans="1:128">
      <c r="A19" s="144" t="s">
        <v>32</v>
      </c>
      <c r="B19" s="85" t="s">
        <v>33</v>
      </c>
      <c r="C19" s="59">
        <v>2110100000</v>
      </c>
      <c r="D19" s="7"/>
      <c r="E19" s="62" t="e">
        <f t="shared" ref="E19:E30" si="33">BH19-BB19</f>
        <v>#REF!</v>
      </c>
      <c r="F19" s="62" t="e">
        <f t="shared" ref="F19:F30" ca="1" si="34">BO19-BG19</f>
        <v>#REF!</v>
      </c>
      <c r="G19" s="62" t="e">
        <f t="shared" ref="G19:G30" ca="1" si="35">BO19-BG19-Y19-AG19</f>
        <v>#REF!</v>
      </c>
      <c r="H19" s="62"/>
      <c r="I19" s="62"/>
      <c r="J19" s="62"/>
      <c r="K19" s="62"/>
      <c r="L19" s="315">
        <f>L20+L21</f>
        <v>0</v>
      </c>
      <c r="M19" s="315"/>
      <c r="N19" s="315">
        <f>N20+N21</f>
        <v>0</v>
      </c>
      <c r="O19" s="315">
        <f>O20+O21</f>
        <v>0</v>
      </c>
      <c r="P19" s="315"/>
      <c r="Q19" s="315">
        <f t="shared" ref="Q19:W19" si="36">Q20+Q21</f>
        <v>0</v>
      </c>
      <c r="R19" s="315">
        <f t="shared" si="36"/>
        <v>0</v>
      </c>
      <c r="S19" s="315">
        <f t="shared" si="36"/>
        <v>0</v>
      </c>
      <c r="T19" s="315">
        <f t="shared" si="36"/>
        <v>0</v>
      </c>
      <c r="U19" s="315">
        <f t="shared" si="36"/>
        <v>0</v>
      </c>
      <c r="V19" s="315">
        <f t="shared" si="36"/>
        <v>0</v>
      </c>
      <c r="W19" s="315">
        <f t="shared" si="36"/>
        <v>0</v>
      </c>
      <c r="X19" s="315"/>
      <c r="Y19" s="315">
        <f>Y20+Y21</f>
        <v>0</v>
      </c>
      <c r="Z19" s="315">
        <f>Z20+Z21</f>
        <v>0</v>
      </c>
      <c r="AA19" s="315">
        <f>AA20+AA21</f>
        <v>0</v>
      </c>
      <c r="AB19" s="315">
        <f>AB20+AB21</f>
        <v>0</v>
      </c>
      <c r="AC19" s="315"/>
      <c r="AD19" s="315">
        <f>AD20+AD21</f>
        <v>0</v>
      </c>
      <c r="AE19" s="315">
        <f>AE20+AE21</f>
        <v>0</v>
      </c>
      <c r="AF19" s="315">
        <f>AF20+AF21</f>
        <v>0</v>
      </c>
      <c r="AG19" s="315">
        <f t="shared" ref="AG19:BM19" si="37">AG20+AG21</f>
        <v>0</v>
      </c>
      <c r="AH19" s="315"/>
      <c r="AI19" s="315">
        <f>AI20+AI21</f>
        <v>0</v>
      </c>
      <c r="AJ19" s="315">
        <f>AJ20+AJ21</f>
        <v>0</v>
      </c>
      <c r="AK19" s="315">
        <f t="shared" si="37"/>
        <v>0</v>
      </c>
      <c r="AL19" s="315">
        <f t="shared" si="37"/>
        <v>0</v>
      </c>
      <c r="AM19" s="561"/>
      <c r="AN19" s="561"/>
      <c r="AO19" s="561"/>
      <c r="AP19" s="561"/>
      <c r="AQ19" s="561"/>
      <c r="AR19" s="561"/>
      <c r="AS19" s="561"/>
      <c r="AT19" s="561"/>
      <c r="AU19" s="561"/>
      <c r="AV19" s="561">
        <f>AV20+AV21</f>
        <v>0</v>
      </c>
      <c r="AW19" s="315"/>
      <c r="AX19" s="454" t="e">
        <f t="shared" si="37"/>
        <v>#REF!</v>
      </c>
      <c r="AY19" s="455" t="e">
        <f t="shared" si="37"/>
        <v>#REF!</v>
      </c>
      <c r="AZ19" s="455" t="e">
        <f t="shared" si="37"/>
        <v>#REF!</v>
      </c>
      <c r="BA19" s="7" t="e">
        <f t="shared" si="37"/>
        <v>#REF!</v>
      </c>
      <c r="BB19" s="174" t="e">
        <f t="shared" si="37"/>
        <v>#REF!</v>
      </c>
      <c r="BC19" s="456" t="e">
        <f t="shared" ca="1" si="37"/>
        <v>#REF!</v>
      </c>
      <c r="BD19" s="455" t="e">
        <f t="shared" ca="1" si="37"/>
        <v>#REF!</v>
      </c>
      <c r="BE19" s="455" t="e">
        <f t="shared" ca="1" si="37"/>
        <v>#REF!</v>
      </c>
      <c r="BF19" s="7" t="e">
        <f t="shared" ca="1" si="37"/>
        <v>#REF!</v>
      </c>
      <c r="BG19" s="172" t="e">
        <f t="shared" ca="1" si="37"/>
        <v>#REF!</v>
      </c>
      <c r="BH19" s="173" t="e">
        <f t="shared" si="37"/>
        <v>#REF!</v>
      </c>
      <c r="BI19" s="171" t="e">
        <f t="shared" si="37"/>
        <v>#REF!</v>
      </c>
      <c r="BJ19" s="174" t="e">
        <f t="shared" si="37"/>
        <v>#REF!</v>
      </c>
      <c r="BK19" s="270">
        <f t="shared" si="37"/>
        <v>0</v>
      </c>
      <c r="BL19" s="271">
        <f t="shared" si="37"/>
        <v>0</v>
      </c>
      <c r="BM19" s="272">
        <f t="shared" si="37"/>
        <v>0</v>
      </c>
      <c r="BN19" s="342"/>
      <c r="BO19" s="173" t="e">
        <f t="shared" ref="BO19:BT19" ca="1" si="38">BO20+BO21</f>
        <v>#REF!</v>
      </c>
      <c r="BP19" s="171" t="e">
        <f t="shared" ca="1" si="38"/>
        <v>#REF!</v>
      </c>
      <c r="BQ19" s="174" t="e">
        <f t="shared" ca="1" si="38"/>
        <v>#REF!</v>
      </c>
      <c r="BR19" s="357" t="e">
        <f ca="1">BR20+BR21</f>
        <v>#REF!</v>
      </c>
      <c r="BS19" s="377" t="e">
        <f t="shared" ca="1" si="38"/>
        <v>#REF!</v>
      </c>
      <c r="BT19" s="358" t="e">
        <f t="shared" ca="1" si="38"/>
        <v>#REF!</v>
      </c>
      <c r="BV19" s="173" t="e">
        <f t="shared" ref="BV19:CC19" ca="1" si="39">BV20+BV21</f>
        <v>#REF!</v>
      </c>
      <c r="BW19" s="171" t="e">
        <f t="shared" ca="1" si="39"/>
        <v>#REF!</v>
      </c>
      <c r="BX19" s="171" t="e">
        <f t="shared" ca="1" si="39"/>
        <v>#REF!</v>
      </c>
      <c r="BY19" s="172" t="e">
        <f t="shared" ca="1" si="39"/>
        <v>#REF!</v>
      </c>
      <c r="BZ19" s="173" t="e">
        <f t="shared" ca="1" si="39"/>
        <v>#REF!</v>
      </c>
      <c r="CA19" s="171" t="e">
        <f t="shared" ca="1" si="39"/>
        <v>#REF!</v>
      </c>
      <c r="CB19" s="171" t="e">
        <f t="shared" ca="1" si="39"/>
        <v>#REF!</v>
      </c>
      <c r="CC19" s="174" t="e">
        <f t="shared" ca="1" si="39"/>
        <v>#REF!</v>
      </c>
      <c r="CD19" s="327" t="e">
        <f ca="1">BW19+CA19</f>
        <v>#REF!</v>
      </c>
      <c r="CE19" s="327" t="e">
        <f ca="1">BX19+CB19</f>
        <v>#REF!</v>
      </c>
      <c r="CG19" s="173">
        <f>CG20+CG21</f>
        <v>0</v>
      </c>
      <c r="CH19" s="171">
        <f>CH20+CH21</f>
        <v>0</v>
      </c>
      <c r="CI19" s="174">
        <f>CI20+CI21</f>
        <v>0</v>
      </c>
      <c r="CK19" s="173">
        <f>CK20+CK21</f>
        <v>0</v>
      </c>
      <c r="CL19" s="171">
        <f>CL20+CL21</f>
        <v>0</v>
      </c>
      <c r="CM19" s="174">
        <f>CM20+CM21</f>
        <v>0</v>
      </c>
      <c r="DB19" s="620">
        <f t="shared" si="0"/>
        <v>0</v>
      </c>
      <c r="DC19" s="621">
        <f t="shared" si="1"/>
        <v>0</v>
      </c>
      <c r="DD19" s="621">
        <f t="shared" si="2"/>
        <v>0</v>
      </c>
      <c r="DE19" s="621" t="e">
        <f t="shared" ca="1" si="3"/>
        <v>#REF!</v>
      </c>
      <c r="DF19" s="621" t="e">
        <f t="shared" ca="1" si="4"/>
        <v>#REF!</v>
      </c>
      <c r="DG19" s="628" t="e">
        <f t="shared" ca="1" si="5"/>
        <v>#REF!</v>
      </c>
      <c r="DH19" s="620">
        <f t="shared" si="26"/>
        <v>0</v>
      </c>
      <c r="DI19" s="621">
        <f t="shared" si="27"/>
        <v>0</v>
      </c>
      <c r="DJ19" s="621">
        <f t="shared" si="28"/>
        <v>0</v>
      </c>
      <c r="DK19" s="621">
        <f t="shared" si="29"/>
        <v>0</v>
      </c>
      <c r="DL19" s="621">
        <f t="shared" si="30"/>
        <v>0</v>
      </c>
      <c r="DM19" s="621" t="e">
        <f t="shared" ca="1" si="31"/>
        <v>#REF!</v>
      </c>
      <c r="DN19" s="621" t="e">
        <f t="shared" ca="1" si="32"/>
        <v>#REF!</v>
      </c>
      <c r="DO19" s="628" t="e">
        <f t="shared" ca="1" si="6"/>
        <v>#REF!</v>
      </c>
    </row>
    <row r="20" spans="1:128" ht="12" customHeight="1">
      <c r="A20" s="148" t="s">
        <v>34</v>
      </c>
      <c r="B20" s="82" t="s">
        <v>35</v>
      </c>
      <c r="C20" s="165">
        <v>2110110000</v>
      </c>
      <c r="D20" s="10">
        <v>1.2</v>
      </c>
      <c r="E20" s="65" t="e">
        <f t="shared" si="33"/>
        <v>#REF!</v>
      </c>
      <c r="F20" s="65" t="e">
        <f ca="1">BO20-BG20</f>
        <v>#REF!</v>
      </c>
      <c r="G20" s="65" t="e">
        <f t="shared" ca="1" si="35"/>
        <v>#REF!</v>
      </c>
      <c r="H20" s="65"/>
      <c r="I20" s="65"/>
      <c r="J20" s="65"/>
      <c r="K20" s="65"/>
      <c r="L20" s="457"/>
      <c r="M20" s="427"/>
      <c r="N20" s="317">
        <f>T20+Y20+AD20+AF20</f>
        <v>0</v>
      </c>
      <c r="O20" s="317"/>
      <c r="P20" s="427"/>
      <c r="Q20" s="317"/>
      <c r="R20" s="317"/>
      <c r="S20" s="317"/>
      <c r="T20" s="317"/>
      <c r="U20" s="457"/>
      <c r="V20" s="317"/>
      <c r="W20" s="317"/>
      <c r="X20" s="317"/>
      <c r="Y20" s="317"/>
      <c r="Z20" s="457"/>
      <c r="AA20" s="317"/>
      <c r="AB20" s="317"/>
      <c r="AC20" s="427"/>
      <c r="AD20" s="457"/>
      <c r="AE20" s="317"/>
      <c r="AF20" s="317"/>
      <c r="AG20" s="317"/>
      <c r="AH20" s="317"/>
      <c r="AI20" s="457"/>
      <c r="AJ20" s="317"/>
      <c r="AK20" s="317"/>
      <c r="AL20" s="317"/>
      <c r="AM20" s="562"/>
      <c r="AN20" s="562"/>
      <c r="AO20" s="562"/>
      <c r="AP20" s="562"/>
      <c r="AQ20" s="562"/>
      <c r="AR20" s="562"/>
      <c r="AS20" s="562"/>
      <c r="AT20" s="562"/>
      <c r="AU20" s="562"/>
      <c r="AV20" s="562"/>
      <c r="AW20" s="317"/>
      <c r="AX20" s="458" t="e">
        <f>#REF!</f>
        <v>#REF!</v>
      </c>
      <c r="AY20" s="459" t="e">
        <f>#REF!</f>
        <v>#REF!</v>
      </c>
      <c r="AZ20" s="459" t="e">
        <f>#REF!</f>
        <v>#REF!</v>
      </c>
      <c r="BA20" s="10" t="e">
        <f>AX20+AY20-AZ20</f>
        <v>#REF!</v>
      </c>
      <c r="BB20" s="168" t="e">
        <f>ROUNDUP(BA20*$D20,2)</f>
        <v>#REF!</v>
      </c>
      <c r="BC20" s="460" t="e">
        <f ca="1">INDIRECT("БДЗ!$"&amp;legend!G$7&amp;TEXT(ROW()+230,0))</f>
        <v>#REF!</v>
      </c>
      <c r="BD20" s="459" t="e">
        <f ca="1">INDIRECT("БДЗ!$"&amp;legend!H$7&amp;TEXT(ROW()+230,0))</f>
        <v>#REF!</v>
      </c>
      <c r="BE20" s="459" t="e">
        <f ca="1">INDIRECT("БДЗ!$"&amp;legend!I$7&amp;TEXT(ROW()+230,0))</f>
        <v>#REF!</v>
      </c>
      <c r="BF20" s="10" t="e">
        <f ca="1">BC20+BD20+BE20</f>
        <v>#REF!</v>
      </c>
      <c r="BG20" s="175" t="e">
        <f ca="1">ROUNDUP(BF20*$D20,2)</f>
        <v>#REF!</v>
      </c>
      <c r="BH20" s="167" t="e">
        <f>BB20+L20+N20</f>
        <v>#REF!</v>
      </c>
      <c r="BI20" s="166" t="e">
        <f>BH20</f>
        <v>#REF!</v>
      </c>
      <c r="BJ20" s="168"/>
      <c r="BK20" s="273">
        <f>BL20+BM20</f>
        <v>0</v>
      </c>
      <c r="BL20" s="274">
        <f>'55газ'!$L$24-'55газ'!$M$24+'55газ'!$N$24-'55газ'!$O$24+AI20</f>
        <v>0</v>
      </c>
      <c r="BM20" s="275"/>
      <c r="BN20" s="343"/>
      <c r="BO20" s="582" t="e">
        <f ca="1">BG20+Q20+R20+S20+T20+U20+V20+W20+X20+Y20+Z20+AA20+AB20</f>
        <v>#REF!</v>
      </c>
      <c r="BP20" s="166" t="e">
        <f ca="1">BO20</f>
        <v>#REF!</v>
      </c>
      <c r="BQ20" s="168"/>
      <c r="BR20" s="359" t="e">
        <f ca="1">ROUNDUP(INDIRECT(legend!$K$4&amp;ROW())*$D20,2)</f>
        <v>#REF!</v>
      </c>
      <c r="BS20" s="378" t="e">
        <f ca="1">INDIRECT(legend!$H$4&amp;ROW())+INDIRECT(legend!$I$4&amp;ROW())</f>
        <v>#REF!</v>
      </c>
      <c r="BT20" s="360" t="e">
        <f t="shared" ref="BT20:BT57" ca="1" si="40">BS20-BR20</f>
        <v>#REF!</v>
      </c>
      <c r="BV20" s="167" t="e">
        <f ca="1">BP20</f>
        <v>#REF!</v>
      </c>
      <c r="BW20" s="166" t="e">
        <f ca="1">ROUNDUP(BC20*$D20,2)+Y20+T20+S20+R20+Q20</f>
        <v>#REF!</v>
      </c>
      <c r="BX20" s="214" t="e">
        <f ca="1">ROUNDUP(BD20*$D20,2)+AB20+Z20+X20+W20+U20</f>
        <v>#REF!</v>
      </c>
      <c r="BY20" s="175" t="e">
        <f ca="1">BV20-BW20-BX20</f>
        <v>#REF!</v>
      </c>
      <c r="BZ20" s="167"/>
      <c r="CA20" s="166"/>
      <c r="CB20" s="166"/>
      <c r="CC20" s="168"/>
      <c r="CD20" s="327" t="e">
        <f t="shared" ref="CD20:CE57" ca="1" si="41">BW20+CA20</f>
        <v>#REF!</v>
      </c>
      <c r="CE20" s="327" t="e">
        <f t="shared" ca="1" si="41"/>
        <v>#REF!</v>
      </c>
      <c r="CG20" s="167">
        <f>IF(legend!$E$1=12,BY20-CH20-CI20,0)</f>
        <v>0</v>
      </c>
      <c r="CH20" s="214"/>
      <c r="CI20" s="168"/>
      <c r="CK20" s="167"/>
      <c r="CL20" s="166"/>
      <c r="CM20" s="168"/>
      <c r="DB20" s="620">
        <f t="shared" si="0"/>
        <v>0</v>
      </c>
      <c r="DC20" s="621">
        <f t="shared" si="1"/>
        <v>0</v>
      </c>
      <c r="DD20" s="621">
        <f t="shared" si="2"/>
        <v>0</v>
      </c>
      <c r="DE20" s="621" t="e">
        <f t="shared" ca="1" si="3"/>
        <v>#REF!</v>
      </c>
      <c r="DF20" s="621">
        <f t="shared" si="4"/>
        <v>0</v>
      </c>
      <c r="DG20" s="628" t="e">
        <f t="shared" ca="1" si="5"/>
        <v>#REF!</v>
      </c>
      <c r="DH20" s="620">
        <f t="shared" si="26"/>
        <v>0</v>
      </c>
      <c r="DI20" s="621">
        <f t="shared" si="27"/>
        <v>0</v>
      </c>
      <c r="DJ20" s="621">
        <f t="shared" si="28"/>
        <v>0</v>
      </c>
      <c r="DK20" s="621">
        <f t="shared" si="29"/>
        <v>0</v>
      </c>
      <c r="DL20" s="621">
        <f t="shared" si="30"/>
        <v>0</v>
      </c>
      <c r="DM20" s="621" t="e">
        <f t="shared" ca="1" si="31"/>
        <v>#REF!</v>
      </c>
      <c r="DN20" s="621">
        <f t="shared" si="32"/>
        <v>0</v>
      </c>
      <c r="DO20" s="628" t="e">
        <f t="shared" ca="1" si="6"/>
        <v>#REF!</v>
      </c>
    </row>
    <row r="21" spans="1:128" ht="12" customHeight="1">
      <c r="A21" s="148" t="s">
        <v>36</v>
      </c>
      <c r="B21" s="82" t="s">
        <v>37</v>
      </c>
      <c r="C21" s="165">
        <v>2110120000</v>
      </c>
      <c r="D21" s="10">
        <v>1.2</v>
      </c>
      <c r="E21" s="65" t="e">
        <f t="shared" si="33"/>
        <v>#REF!</v>
      </c>
      <c r="F21" s="65" t="e">
        <f t="shared" ca="1" si="34"/>
        <v>#REF!</v>
      </c>
      <c r="G21" s="65" t="e">
        <f t="shared" ca="1" si="35"/>
        <v>#REF!</v>
      </c>
      <c r="H21" s="65"/>
      <c r="I21" s="65"/>
      <c r="J21" s="65"/>
      <c r="K21" s="65"/>
      <c r="L21" s="317"/>
      <c r="M21" s="427"/>
      <c r="N21" s="317"/>
      <c r="O21" s="317">
        <f>Q21+R21+V21+AA21+AE21+AG21</f>
        <v>0</v>
      </c>
      <c r="P21" s="427"/>
      <c r="Q21" s="317"/>
      <c r="R21" s="317"/>
      <c r="S21" s="317"/>
      <c r="T21" s="317"/>
      <c r="U21" s="317"/>
      <c r="V21" s="317"/>
      <c r="W21" s="457"/>
      <c r="X21" s="457"/>
      <c r="Y21" s="317"/>
      <c r="Z21" s="317"/>
      <c r="AA21" s="317"/>
      <c r="AB21" s="457"/>
      <c r="AC21" s="427"/>
      <c r="AD21" s="317"/>
      <c r="AE21" s="457"/>
      <c r="AF21" s="317"/>
      <c r="AG21" s="317"/>
      <c r="AH21" s="317"/>
      <c r="AI21" s="317"/>
      <c r="AJ21" s="457"/>
      <c r="AK21" s="317"/>
      <c r="AL21" s="317"/>
      <c r="AM21" s="562"/>
      <c r="AN21" s="562"/>
      <c r="AO21" s="562"/>
      <c r="AP21" s="562"/>
      <c r="AQ21" s="562"/>
      <c r="AR21" s="562"/>
      <c r="AS21" s="562"/>
      <c r="AT21" s="562"/>
      <c r="AU21" s="562"/>
      <c r="AV21" s="562"/>
      <c r="AW21" s="317"/>
      <c r="AX21" s="458" t="e">
        <f>#REF!</f>
        <v>#REF!</v>
      </c>
      <c r="AY21" s="459" t="e">
        <f>#REF!</f>
        <v>#REF!</v>
      </c>
      <c r="AZ21" s="459" t="e">
        <f>#REF!</f>
        <v>#REF!</v>
      </c>
      <c r="BA21" s="10" t="e">
        <f>AX21+AY21-AZ21</f>
        <v>#REF!</v>
      </c>
      <c r="BB21" s="168" t="e">
        <f>ROUNDUP(BA21*$D21,2)</f>
        <v>#REF!</v>
      </c>
      <c r="BC21" s="460" t="e">
        <f ca="1">INDIRECT("БДЗ!$"&amp;legend!G$7&amp;TEXT(ROW()+230,0))</f>
        <v>#REF!</v>
      </c>
      <c r="BD21" s="459" t="e">
        <f ca="1">INDIRECT("БДЗ!$"&amp;legend!H$7&amp;TEXT(ROW()+230,0))</f>
        <v>#REF!</v>
      </c>
      <c r="BE21" s="459" t="e">
        <f ca="1">INDIRECT("БДЗ!$"&amp;legend!I$7&amp;TEXT(ROW()+230,0))</f>
        <v>#REF!</v>
      </c>
      <c r="BF21" s="10" t="e">
        <f ca="1">BC21+BD21+BE21</f>
        <v>#REF!</v>
      </c>
      <c r="BG21" s="175" t="e">
        <f ca="1">ROUNDUP(BF21*$D21,2)</f>
        <v>#REF!</v>
      </c>
      <c r="BH21" s="167" t="e">
        <f>BB21+O21</f>
        <v>#REF!</v>
      </c>
      <c r="BI21" s="166"/>
      <c r="BJ21" s="168" t="e">
        <f>BH21</f>
        <v>#REF!</v>
      </c>
      <c r="BK21" s="273">
        <f>BL21+BM21</f>
        <v>0</v>
      </c>
      <c r="BL21" s="274"/>
      <c r="BM21" s="275">
        <f>'55газ'!$P$25-'55газ'!$R$25-'55газ'!$T$25-'55газ'!$V$25+AJ21</f>
        <v>0</v>
      </c>
      <c r="BN21" s="343"/>
      <c r="BO21" s="582" t="e">
        <f ca="1">BG21+Q21+R21+S21+T21+U21+V21+W21+X21+Y21+Z21+AA21+AB21</f>
        <v>#REF!</v>
      </c>
      <c r="BP21" s="166"/>
      <c r="BQ21" s="168" t="e">
        <f ca="1">BO21</f>
        <v>#REF!</v>
      </c>
      <c r="BR21" s="359" t="e">
        <f ca="1">ROUNDUP(INDIRECT(legend!$K$4&amp;ROW())*$D21,2)</f>
        <v>#REF!</v>
      </c>
      <c r="BS21" s="378" t="e">
        <f ca="1">INDIRECT(legend!$H$4&amp;ROW())+INDIRECT(legend!$I$4&amp;ROW())</f>
        <v>#REF!</v>
      </c>
      <c r="BT21" s="360" t="e">
        <f t="shared" ca="1" si="40"/>
        <v>#REF!</v>
      </c>
      <c r="BV21" s="167"/>
      <c r="BW21" s="166"/>
      <c r="BX21" s="166"/>
      <c r="BY21" s="175"/>
      <c r="BZ21" s="167" t="e">
        <f ca="1">BQ21</f>
        <v>#REF!</v>
      </c>
      <c r="CA21" s="166" t="e">
        <f ca="1">ROUNDUP(BC21*$D21,2)+AA21+V21+R21+Q21</f>
        <v>#REF!</v>
      </c>
      <c r="CB21" s="214" t="e">
        <f ca="1">ROUNDUP(BD21*$D21,2)+AB21+X21+W21</f>
        <v>#REF!</v>
      </c>
      <c r="CC21" s="168" t="e">
        <f ca="1">BZ21-CA21-CB21</f>
        <v>#REF!</v>
      </c>
      <c r="CD21" s="327" t="e">
        <f t="shared" ca="1" si="41"/>
        <v>#REF!</v>
      </c>
      <c r="CE21" s="327" t="e">
        <f t="shared" ca="1" si="41"/>
        <v>#REF!</v>
      </c>
      <c r="CG21" s="167"/>
      <c r="CH21" s="166"/>
      <c r="CI21" s="168"/>
      <c r="CK21" s="167">
        <f>IF(legend!$E$1=12,CC21-CL21-CM21,0)</f>
        <v>0</v>
      </c>
      <c r="CL21" s="214"/>
      <c r="CM21" s="168"/>
      <c r="DB21" s="620">
        <f t="shared" si="0"/>
        <v>0</v>
      </c>
      <c r="DC21" s="621">
        <f t="shared" si="1"/>
        <v>0</v>
      </c>
      <c r="DD21" s="621">
        <f t="shared" si="2"/>
        <v>0</v>
      </c>
      <c r="DE21" s="621">
        <f t="shared" si="3"/>
        <v>0</v>
      </c>
      <c r="DF21" s="621" t="e">
        <f t="shared" ca="1" si="4"/>
        <v>#REF!</v>
      </c>
      <c r="DG21" s="628" t="e">
        <f t="shared" ca="1" si="5"/>
        <v>#REF!</v>
      </c>
      <c r="DH21" s="620">
        <f t="shared" si="26"/>
        <v>0</v>
      </c>
      <c r="DI21" s="621">
        <f t="shared" si="27"/>
        <v>0</v>
      </c>
      <c r="DJ21" s="621">
        <f t="shared" si="28"/>
        <v>0</v>
      </c>
      <c r="DK21" s="621">
        <f t="shared" si="29"/>
        <v>0</v>
      </c>
      <c r="DL21" s="621">
        <f t="shared" si="30"/>
        <v>0</v>
      </c>
      <c r="DM21" s="621">
        <f t="shared" si="31"/>
        <v>0</v>
      </c>
      <c r="DN21" s="621" t="e">
        <f t="shared" ca="1" si="32"/>
        <v>#REF!</v>
      </c>
      <c r="DO21" s="628" t="e">
        <f t="shared" ca="1" si="6"/>
        <v>#REF!</v>
      </c>
    </row>
    <row r="22" spans="1:128">
      <c r="A22" s="144" t="s">
        <v>38</v>
      </c>
      <c r="B22" s="43" t="s">
        <v>39</v>
      </c>
      <c r="C22" s="59">
        <v>2110200000</v>
      </c>
      <c r="D22" s="10"/>
      <c r="E22" s="62" t="e">
        <f t="shared" si="33"/>
        <v>#REF!</v>
      </c>
      <c r="F22" s="62" t="e">
        <f t="shared" ca="1" si="34"/>
        <v>#REF!</v>
      </c>
      <c r="G22" s="62" t="e">
        <f t="shared" ca="1" si="35"/>
        <v>#REF!</v>
      </c>
      <c r="H22" s="62"/>
      <c r="I22" s="62"/>
      <c r="J22" s="62"/>
      <c r="K22" s="62"/>
      <c r="L22" s="315">
        <f>L23+L24</f>
        <v>0</v>
      </c>
      <c r="M22" s="315"/>
      <c r="N22" s="315">
        <f>N23+N24</f>
        <v>0</v>
      </c>
      <c r="O22" s="315">
        <f>O23+O24</f>
        <v>0</v>
      </c>
      <c r="P22" s="315"/>
      <c r="Q22" s="315">
        <f t="shared" ref="Q22:W22" si="42">Q23+Q24</f>
        <v>0</v>
      </c>
      <c r="R22" s="315">
        <f t="shared" si="42"/>
        <v>0</v>
      </c>
      <c r="S22" s="315">
        <f t="shared" si="42"/>
        <v>0</v>
      </c>
      <c r="T22" s="315">
        <f t="shared" si="42"/>
        <v>0</v>
      </c>
      <c r="U22" s="315">
        <f t="shared" si="42"/>
        <v>0</v>
      </c>
      <c r="V22" s="315">
        <f t="shared" si="42"/>
        <v>0</v>
      </c>
      <c r="W22" s="315">
        <f t="shared" si="42"/>
        <v>0</v>
      </c>
      <c r="X22" s="315"/>
      <c r="Y22" s="315">
        <f>Y23+Y24</f>
        <v>0</v>
      </c>
      <c r="Z22" s="315">
        <f>Z23+Z24</f>
        <v>0</v>
      </c>
      <c r="AA22" s="315">
        <f>AA23+AA24</f>
        <v>0</v>
      </c>
      <c r="AB22" s="315">
        <f>AB23+AB24</f>
        <v>0</v>
      </c>
      <c r="AC22" s="315"/>
      <c r="AD22" s="315">
        <f>AD23+AD24</f>
        <v>0</v>
      </c>
      <c r="AE22" s="315">
        <f>AE23+AE24</f>
        <v>0</v>
      </c>
      <c r="AF22" s="315">
        <f>AF23+AF24</f>
        <v>0</v>
      </c>
      <c r="AG22" s="315">
        <f t="shared" ref="AG22:BM22" si="43">AG23+AG24</f>
        <v>0</v>
      </c>
      <c r="AH22" s="315"/>
      <c r="AI22" s="315">
        <f>AI23+AI24</f>
        <v>0</v>
      </c>
      <c r="AJ22" s="315">
        <f>AJ23+AJ24</f>
        <v>0</v>
      </c>
      <c r="AK22" s="315">
        <f t="shared" si="43"/>
        <v>0</v>
      </c>
      <c r="AL22" s="315">
        <f t="shared" si="43"/>
        <v>0</v>
      </c>
      <c r="AM22" s="561"/>
      <c r="AN22" s="561"/>
      <c r="AO22" s="561"/>
      <c r="AP22" s="561"/>
      <c r="AQ22" s="561"/>
      <c r="AR22" s="561"/>
      <c r="AS22" s="561"/>
      <c r="AT22" s="561"/>
      <c r="AU22" s="561"/>
      <c r="AV22" s="561">
        <f>AV23+AV24</f>
        <v>0</v>
      </c>
      <c r="AW22" s="315"/>
      <c r="AX22" s="454" t="e">
        <f t="shared" si="43"/>
        <v>#REF!</v>
      </c>
      <c r="AY22" s="455" t="e">
        <f t="shared" si="43"/>
        <v>#REF!</v>
      </c>
      <c r="AZ22" s="455" t="e">
        <f t="shared" si="43"/>
        <v>#REF!</v>
      </c>
      <c r="BA22" s="7" t="e">
        <f t="shared" si="43"/>
        <v>#REF!</v>
      </c>
      <c r="BB22" s="174" t="e">
        <f t="shared" si="43"/>
        <v>#REF!</v>
      </c>
      <c r="BC22" s="456" t="e">
        <f t="shared" ca="1" si="43"/>
        <v>#REF!</v>
      </c>
      <c r="BD22" s="455" t="e">
        <f t="shared" ca="1" si="43"/>
        <v>#REF!</v>
      </c>
      <c r="BE22" s="455" t="e">
        <f t="shared" ca="1" si="43"/>
        <v>#REF!</v>
      </c>
      <c r="BF22" s="7" t="e">
        <f t="shared" ca="1" si="43"/>
        <v>#REF!</v>
      </c>
      <c r="BG22" s="172" t="e">
        <f t="shared" ca="1" si="43"/>
        <v>#REF!</v>
      </c>
      <c r="BH22" s="173" t="e">
        <f t="shared" si="43"/>
        <v>#REF!</v>
      </c>
      <c r="BI22" s="171" t="e">
        <f t="shared" si="43"/>
        <v>#REF!</v>
      </c>
      <c r="BJ22" s="174" t="e">
        <f t="shared" si="43"/>
        <v>#REF!</v>
      </c>
      <c r="BK22" s="270">
        <f t="shared" si="43"/>
        <v>0</v>
      </c>
      <c r="BL22" s="271">
        <f t="shared" si="43"/>
        <v>0</v>
      </c>
      <c r="BM22" s="272">
        <f t="shared" si="43"/>
        <v>0</v>
      </c>
      <c r="BN22" s="342"/>
      <c r="BO22" s="173" t="e">
        <f t="shared" ref="BO22:BT22" ca="1" si="44">BO23+BO24</f>
        <v>#REF!</v>
      </c>
      <c r="BP22" s="171" t="e">
        <f t="shared" ca="1" si="44"/>
        <v>#REF!</v>
      </c>
      <c r="BQ22" s="174" t="e">
        <f t="shared" ca="1" si="44"/>
        <v>#REF!</v>
      </c>
      <c r="BR22" s="357" t="e">
        <f ca="1">BR23+BR24</f>
        <v>#REF!</v>
      </c>
      <c r="BS22" s="377" t="e">
        <f t="shared" ca="1" si="44"/>
        <v>#REF!</v>
      </c>
      <c r="BT22" s="358" t="e">
        <f t="shared" ca="1" si="44"/>
        <v>#REF!</v>
      </c>
      <c r="BV22" s="173" t="e">
        <f t="shared" ref="BV22:CC22" ca="1" si="45">BV23+BV24</f>
        <v>#REF!</v>
      </c>
      <c r="BW22" s="171" t="e">
        <f t="shared" ca="1" si="45"/>
        <v>#REF!</v>
      </c>
      <c r="BX22" s="171" t="e">
        <f t="shared" ca="1" si="45"/>
        <v>#REF!</v>
      </c>
      <c r="BY22" s="172" t="e">
        <f t="shared" ca="1" si="45"/>
        <v>#REF!</v>
      </c>
      <c r="BZ22" s="173" t="e">
        <f t="shared" ca="1" si="45"/>
        <v>#REF!</v>
      </c>
      <c r="CA22" s="171" t="e">
        <f t="shared" ca="1" si="45"/>
        <v>#REF!</v>
      </c>
      <c r="CB22" s="171" t="e">
        <f t="shared" ca="1" si="45"/>
        <v>#REF!</v>
      </c>
      <c r="CC22" s="174" t="e">
        <f t="shared" ca="1" si="45"/>
        <v>#REF!</v>
      </c>
      <c r="CD22" s="327" t="e">
        <f t="shared" ca="1" si="41"/>
        <v>#REF!</v>
      </c>
      <c r="CE22" s="327" t="e">
        <f t="shared" ca="1" si="41"/>
        <v>#REF!</v>
      </c>
      <c r="CG22" s="173">
        <f>CG23+CG24</f>
        <v>0</v>
      </c>
      <c r="CH22" s="171">
        <f>CH23+CH24</f>
        <v>0</v>
      </c>
      <c r="CI22" s="174">
        <f>CI23+CI24</f>
        <v>0</v>
      </c>
      <c r="CK22" s="173">
        <f>CK23+CK24</f>
        <v>0</v>
      </c>
      <c r="CL22" s="171">
        <f>CL23+CL24</f>
        <v>0</v>
      </c>
      <c r="CM22" s="174">
        <f>CM23+CM24</f>
        <v>0</v>
      </c>
      <c r="DB22" s="620">
        <f t="shared" si="0"/>
        <v>0</v>
      </c>
      <c r="DC22" s="621">
        <f t="shared" si="1"/>
        <v>0</v>
      </c>
      <c r="DD22" s="621">
        <f t="shared" si="2"/>
        <v>0</v>
      </c>
      <c r="DE22" s="621" t="e">
        <f t="shared" ca="1" si="3"/>
        <v>#REF!</v>
      </c>
      <c r="DF22" s="621" t="e">
        <f t="shared" ca="1" si="4"/>
        <v>#REF!</v>
      </c>
      <c r="DG22" s="628" t="e">
        <f t="shared" ca="1" si="5"/>
        <v>#REF!</v>
      </c>
      <c r="DH22" s="620">
        <f t="shared" si="26"/>
        <v>0</v>
      </c>
      <c r="DI22" s="621">
        <f t="shared" si="27"/>
        <v>0</v>
      </c>
      <c r="DJ22" s="621">
        <f t="shared" si="28"/>
        <v>0</v>
      </c>
      <c r="DK22" s="621">
        <f t="shared" si="29"/>
        <v>0</v>
      </c>
      <c r="DL22" s="621">
        <f t="shared" si="30"/>
        <v>0</v>
      </c>
      <c r="DM22" s="621" t="e">
        <f t="shared" ca="1" si="31"/>
        <v>#REF!</v>
      </c>
      <c r="DN22" s="621" t="e">
        <f t="shared" ca="1" si="32"/>
        <v>#REF!</v>
      </c>
      <c r="DO22" s="628" t="e">
        <f t="shared" ca="1" si="6"/>
        <v>#REF!</v>
      </c>
    </row>
    <row r="23" spans="1:128" ht="12" customHeight="1">
      <c r="A23" s="148" t="s">
        <v>40</v>
      </c>
      <c r="B23" s="82" t="s">
        <v>35</v>
      </c>
      <c r="C23" s="165">
        <v>2110210000</v>
      </c>
      <c r="D23" s="10">
        <v>1.2</v>
      </c>
      <c r="E23" s="65" t="e">
        <f t="shared" si="33"/>
        <v>#REF!</v>
      </c>
      <c r="F23" s="65" t="e">
        <f t="shared" ca="1" si="34"/>
        <v>#REF!</v>
      </c>
      <c r="G23" s="65" t="e">
        <f t="shared" ca="1" si="35"/>
        <v>#REF!</v>
      </c>
      <c r="H23" s="65"/>
      <c r="I23" s="65"/>
      <c r="J23" s="65"/>
      <c r="K23" s="65"/>
      <c r="L23" s="457"/>
      <c r="M23" s="427"/>
      <c r="N23" s="317">
        <f>T23+Y23+AD23+AF23</f>
        <v>0</v>
      </c>
      <c r="O23" s="317"/>
      <c r="P23" s="427"/>
      <c r="Q23" s="317"/>
      <c r="R23" s="317"/>
      <c r="S23" s="317"/>
      <c r="T23" s="317"/>
      <c r="U23" s="457"/>
      <c r="V23" s="317"/>
      <c r="W23" s="317"/>
      <c r="X23" s="317"/>
      <c r="Y23" s="317"/>
      <c r="Z23" s="457"/>
      <c r="AA23" s="317"/>
      <c r="AB23" s="317"/>
      <c r="AC23" s="427"/>
      <c r="AD23" s="457"/>
      <c r="AE23" s="317"/>
      <c r="AF23" s="317"/>
      <c r="AG23" s="317"/>
      <c r="AH23" s="317"/>
      <c r="AI23" s="457"/>
      <c r="AJ23" s="317"/>
      <c r="AK23" s="317"/>
      <c r="AL23" s="317"/>
      <c r="AM23" s="562"/>
      <c r="AN23" s="562"/>
      <c r="AO23" s="562"/>
      <c r="AP23" s="562"/>
      <c r="AQ23" s="562"/>
      <c r="AR23" s="562"/>
      <c r="AS23" s="562"/>
      <c r="AT23" s="562"/>
      <c r="AU23" s="562"/>
      <c r="AV23" s="562"/>
      <c r="AW23" s="317"/>
      <c r="AX23" s="458" t="e">
        <f>#REF!</f>
        <v>#REF!</v>
      </c>
      <c r="AY23" s="459" t="e">
        <f>#REF!</f>
        <v>#REF!</v>
      </c>
      <c r="AZ23" s="459" t="e">
        <f>#REF!</f>
        <v>#REF!</v>
      </c>
      <c r="BA23" s="10" t="e">
        <f>AX23+AY23-AZ23</f>
        <v>#REF!</v>
      </c>
      <c r="BB23" s="168" t="e">
        <f>ROUNDUP(BA23*$D23,2)</f>
        <v>#REF!</v>
      </c>
      <c r="BC23" s="460" t="e">
        <f ca="1">INDIRECT("БДЗ!$"&amp;legend!G$7&amp;TEXT(ROW()+230,0))</f>
        <v>#REF!</v>
      </c>
      <c r="BD23" s="459" t="e">
        <f ca="1">INDIRECT("БДЗ!$"&amp;legend!H$7&amp;TEXT(ROW()+230,0))</f>
        <v>#REF!</v>
      </c>
      <c r="BE23" s="459" t="e">
        <f ca="1">INDIRECT("БДЗ!$"&amp;legend!I$7&amp;TEXT(ROW()+230,0))</f>
        <v>#REF!</v>
      </c>
      <c r="BF23" s="10" t="e">
        <f ca="1">BC23+BD23+BE23</f>
        <v>#REF!</v>
      </c>
      <c r="BG23" s="175" t="e">
        <f ca="1">ROUNDUP(BF23*$D23,2)</f>
        <v>#REF!</v>
      </c>
      <c r="BH23" s="167" t="e">
        <f>BB23+L23+N23</f>
        <v>#REF!</v>
      </c>
      <c r="BI23" s="166" t="e">
        <f>BH23</f>
        <v>#REF!</v>
      </c>
      <c r="BJ23" s="168"/>
      <c r="BK23" s="273">
        <f>BL23+BM23</f>
        <v>0</v>
      </c>
      <c r="BL23" s="274">
        <f>'55газ'!$L$27-'55газ'!$M$27+'55газ'!$N$27-'55газ'!$O$27+AI23</f>
        <v>0</v>
      </c>
      <c r="BM23" s="275"/>
      <c r="BN23" s="343"/>
      <c r="BO23" s="582" t="e">
        <f ca="1">BG23+Q23+R23+S23+T23+U23+V23+W23+X23+Y23+Z23+AA23+AB23</f>
        <v>#REF!</v>
      </c>
      <c r="BP23" s="166" t="e">
        <f ca="1">BO23</f>
        <v>#REF!</v>
      </c>
      <c r="BQ23" s="168"/>
      <c r="BR23" s="359" t="e">
        <f ca="1">ROUNDUP(INDIRECT(legend!$K$4&amp;ROW())*$D23,2)</f>
        <v>#REF!</v>
      </c>
      <c r="BS23" s="378" t="e">
        <f ca="1">INDIRECT(legend!$H$4&amp;ROW())+INDIRECT(legend!$I$4&amp;ROW())</f>
        <v>#REF!</v>
      </c>
      <c r="BT23" s="360" t="e">
        <f t="shared" ca="1" si="40"/>
        <v>#REF!</v>
      </c>
      <c r="BV23" s="167" t="e">
        <f ca="1">BP23</f>
        <v>#REF!</v>
      </c>
      <c r="BW23" s="166" t="e">
        <f ca="1">ROUNDUP(BC23*$D23,2)+Y23+T23+S23+R23+Q23</f>
        <v>#REF!</v>
      </c>
      <c r="BX23" s="214" t="e">
        <f ca="1">ROUNDUP(BD23*$D23,2)+AB23+Z23+X23+W23+U23</f>
        <v>#REF!</v>
      </c>
      <c r="BY23" s="175" t="e">
        <f ca="1">BV23-BW23-BX23</f>
        <v>#REF!</v>
      </c>
      <c r="BZ23" s="167"/>
      <c r="CA23" s="166"/>
      <c r="CB23" s="166"/>
      <c r="CC23" s="168"/>
      <c r="CD23" s="327" t="e">
        <f t="shared" ca="1" si="41"/>
        <v>#REF!</v>
      </c>
      <c r="CE23" s="327" t="e">
        <f t="shared" ca="1" si="41"/>
        <v>#REF!</v>
      </c>
      <c r="CG23" s="167">
        <f>IF(legend!$E$1=12,BY23-CH23-CI23,0)</f>
        <v>0</v>
      </c>
      <c r="CH23" s="214"/>
      <c r="CI23" s="168"/>
      <c r="CK23" s="167"/>
      <c r="CL23" s="166"/>
      <c r="CM23" s="168"/>
      <c r="DB23" s="620">
        <f t="shared" si="0"/>
        <v>0</v>
      </c>
      <c r="DC23" s="621">
        <f t="shared" si="1"/>
        <v>0</v>
      </c>
      <c r="DD23" s="621">
        <f t="shared" si="2"/>
        <v>0</v>
      </c>
      <c r="DE23" s="621" t="e">
        <f t="shared" ca="1" si="3"/>
        <v>#REF!</v>
      </c>
      <c r="DF23" s="621">
        <f t="shared" si="4"/>
        <v>0</v>
      </c>
      <c r="DG23" s="628" t="e">
        <f t="shared" ca="1" si="5"/>
        <v>#REF!</v>
      </c>
      <c r="DH23" s="620">
        <f t="shared" si="26"/>
        <v>0</v>
      </c>
      <c r="DI23" s="621">
        <f t="shared" si="27"/>
        <v>0</v>
      </c>
      <c r="DJ23" s="621">
        <f t="shared" si="28"/>
        <v>0</v>
      </c>
      <c r="DK23" s="621">
        <f t="shared" si="29"/>
        <v>0</v>
      </c>
      <c r="DL23" s="621">
        <f t="shared" si="30"/>
        <v>0</v>
      </c>
      <c r="DM23" s="621" t="e">
        <f t="shared" ca="1" si="31"/>
        <v>#REF!</v>
      </c>
      <c r="DN23" s="621">
        <f t="shared" si="32"/>
        <v>0</v>
      </c>
      <c r="DO23" s="628" t="e">
        <f t="shared" ca="1" si="6"/>
        <v>#REF!</v>
      </c>
    </row>
    <row r="24" spans="1:128" ht="12" customHeight="1">
      <c r="A24" s="148" t="s">
        <v>41</v>
      </c>
      <c r="B24" s="82" t="s">
        <v>42</v>
      </c>
      <c r="C24" s="165">
        <v>2110220000</v>
      </c>
      <c r="D24" s="10">
        <v>1.2</v>
      </c>
      <c r="E24" s="65" t="e">
        <f t="shared" si="33"/>
        <v>#REF!</v>
      </c>
      <c r="F24" s="65" t="e">
        <f t="shared" ca="1" si="34"/>
        <v>#REF!</v>
      </c>
      <c r="G24" s="65" t="e">
        <f t="shared" ca="1" si="35"/>
        <v>#REF!</v>
      </c>
      <c r="H24" s="65"/>
      <c r="I24" s="65"/>
      <c r="J24" s="65"/>
      <c r="K24" s="65"/>
      <c r="L24" s="317"/>
      <c r="M24" s="427"/>
      <c r="N24" s="317"/>
      <c r="O24" s="317">
        <f>Q24+R24+V24+AA24+AE24+AG24</f>
        <v>0</v>
      </c>
      <c r="P24" s="427"/>
      <c r="Q24" s="317"/>
      <c r="R24" s="317"/>
      <c r="S24" s="317"/>
      <c r="T24" s="317"/>
      <c r="U24" s="317"/>
      <c r="V24" s="317"/>
      <c r="W24" s="457"/>
      <c r="X24" s="457"/>
      <c r="Y24" s="317"/>
      <c r="Z24" s="317"/>
      <c r="AA24" s="317"/>
      <c r="AB24" s="457"/>
      <c r="AC24" s="427"/>
      <c r="AD24" s="317"/>
      <c r="AE24" s="457"/>
      <c r="AF24" s="317"/>
      <c r="AG24" s="317"/>
      <c r="AH24" s="317"/>
      <c r="AI24" s="317"/>
      <c r="AJ24" s="457"/>
      <c r="AK24" s="317"/>
      <c r="AL24" s="317"/>
      <c r="AM24" s="562"/>
      <c r="AN24" s="562"/>
      <c r="AO24" s="562"/>
      <c r="AP24" s="562"/>
      <c r="AQ24" s="562"/>
      <c r="AR24" s="562"/>
      <c r="AS24" s="562"/>
      <c r="AT24" s="562"/>
      <c r="AU24" s="562"/>
      <c r="AV24" s="562"/>
      <c r="AW24" s="317"/>
      <c r="AX24" s="458" t="e">
        <f>#REF!</f>
        <v>#REF!</v>
      </c>
      <c r="AY24" s="459" t="e">
        <f>#REF!</f>
        <v>#REF!</v>
      </c>
      <c r="AZ24" s="459" t="e">
        <f>#REF!</f>
        <v>#REF!</v>
      </c>
      <c r="BA24" s="10" t="e">
        <f>AX24+AY24-AZ24</f>
        <v>#REF!</v>
      </c>
      <c r="BB24" s="168" t="e">
        <f>ROUNDUP(BA24*$D24,2)</f>
        <v>#REF!</v>
      </c>
      <c r="BC24" s="460" t="e">
        <f ca="1">INDIRECT("БДЗ!$"&amp;legend!G$7&amp;TEXT(ROW()+230,0))</f>
        <v>#REF!</v>
      </c>
      <c r="BD24" s="459" t="e">
        <f ca="1">INDIRECT("БДЗ!$"&amp;legend!H$7&amp;TEXT(ROW()+230,0))</f>
        <v>#REF!</v>
      </c>
      <c r="BE24" s="459" t="e">
        <f ca="1">INDIRECT("БДЗ!$"&amp;legend!I$7&amp;TEXT(ROW()+230,0))</f>
        <v>#REF!</v>
      </c>
      <c r="BF24" s="10" t="e">
        <f ca="1">BC24+BD24+BE24</f>
        <v>#REF!</v>
      </c>
      <c r="BG24" s="175" t="e">
        <f ca="1">ROUNDUP(BF24*$D24,2)</f>
        <v>#REF!</v>
      </c>
      <c r="BH24" s="167" t="e">
        <f>BB24+O24</f>
        <v>#REF!</v>
      </c>
      <c r="BI24" s="166"/>
      <c r="BJ24" s="168" t="e">
        <f>BH24</f>
        <v>#REF!</v>
      </c>
      <c r="BK24" s="273">
        <f>BL24+BM24</f>
        <v>0</v>
      </c>
      <c r="BL24" s="274"/>
      <c r="BM24" s="275">
        <f>'55газ'!$P$28-'55газ'!$R$28-'55газ'!$T$28-'55газ'!$V$28+AJ24</f>
        <v>0</v>
      </c>
      <c r="BN24" s="343"/>
      <c r="BO24" s="582" t="e">
        <f ca="1">BG24+Q24+R24+S24+T24+U24+V24+W24+X24+Y24+Z24+AA24+AB24</f>
        <v>#REF!</v>
      </c>
      <c r="BP24" s="166"/>
      <c r="BQ24" s="168" t="e">
        <f ca="1">BO24</f>
        <v>#REF!</v>
      </c>
      <c r="BR24" s="359" t="e">
        <f ca="1">ROUNDUP(INDIRECT(legend!$K$4&amp;ROW())*$D24,2)</f>
        <v>#REF!</v>
      </c>
      <c r="BS24" s="378" t="e">
        <f ca="1">INDIRECT(legend!$H$4&amp;ROW())+INDIRECT(legend!$I$4&amp;ROW())</f>
        <v>#REF!</v>
      </c>
      <c r="BT24" s="360" t="e">
        <f t="shared" ca="1" si="40"/>
        <v>#REF!</v>
      </c>
      <c r="BV24" s="167"/>
      <c r="BW24" s="166"/>
      <c r="BX24" s="166"/>
      <c r="BY24" s="175"/>
      <c r="BZ24" s="167" t="e">
        <f ca="1">BQ24</f>
        <v>#REF!</v>
      </c>
      <c r="CA24" s="166" t="e">
        <f ca="1">ROUNDUP(BC24*$D24,2)+AA24+V24+R24+Q24</f>
        <v>#REF!</v>
      </c>
      <c r="CB24" s="214" t="e">
        <f ca="1">ROUNDUP(BD24*$D24,2)+AB24+X24+W24</f>
        <v>#REF!</v>
      </c>
      <c r="CC24" s="168" t="e">
        <f ca="1">BZ24-CA24-CB24</f>
        <v>#REF!</v>
      </c>
      <c r="CD24" s="327" t="e">
        <f t="shared" ca="1" si="41"/>
        <v>#REF!</v>
      </c>
      <c r="CE24" s="327" t="e">
        <f t="shared" ca="1" si="41"/>
        <v>#REF!</v>
      </c>
      <c r="CG24" s="167"/>
      <c r="CH24" s="166"/>
      <c r="CI24" s="168"/>
      <c r="CK24" s="167">
        <f>IF(legend!$E$1=12,CC24-CL24-CM24,0)</f>
        <v>0</v>
      </c>
      <c r="CL24" s="214"/>
      <c r="CM24" s="168"/>
      <c r="DB24" s="620">
        <f t="shared" si="0"/>
        <v>0</v>
      </c>
      <c r="DC24" s="621">
        <f t="shared" si="1"/>
        <v>0</v>
      </c>
      <c r="DD24" s="621">
        <f t="shared" si="2"/>
        <v>0</v>
      </c>
      <c r="DE24" s="621">
        <f t="shared" si="3"/>
        <v>0</v>
      </c>
      <c r="DF24" s="621" t="e">
        <f t="shared" ca="1" si="4"/>
        <v>#REF!</v>
      </c>
      <c r="DG24" s="628" t="e">
        <f t="shared" ca="1" si="5"/>
        <v>#REF!</v>
      </c>
      <c r="DH24" s="620">
        <f t="shared" si="26"/>
        <v>0</v>
      </c>
      <c r="DI24" s="621">
        <f t="shared" si="27"/>
        <v>0</v>
      </c>
      <c r="DJ24" s="621">
        <f t="shared" si="28"/>
        <v>0</v>
      </c>
      <c r="DK24" s="621">
        <f t="shared" si="29"/>
        <v>0</v>
      </c>
      <c r="DL24" s="621">
        <f t="shared" si="30"/>
        <v>0</v>
      </c>
      <c r="DM24" s="621">
        <f t="shared" si="31"/>
        <v>0</v>
      </c>
      <c r="DN24" s="621" t="e">
        <f t="shared" ca="1" si="32"/>
        <v>#REF!</v>
      </c>
      <c r="DO24" s="628" t="e">
        <f t="shared" ca="1" si="6"/>
        <v>#REF!</v>
      </c>
    </row>
    <row r="25" spans="1:128">
      <c r="A25" s="144" t="s">
        <v>43</v>
      </c>
      <c r="B25" s="43" t="s">
        <v>44</v>
      </c>
      <c r="C25" s="165">
        <v>2110300000</v>
      </c>
      <c r="D25" s="10">
        <v>1.2</v>
      </c>
      <c r="E25" s="62" t="e">
        <f t="shared" si="33"/>
        <v>#REF!</v>
      </c>
      <c r="F25" s="62" t="e">
        <f t="shared" ca="1" si="34"/>
        <v>#REF!</v>
      </c>
      <c r="G25" s="62" t="e">
        <f t="shared" ca="1" si="35"/>
        <v>#REF!</v>
      </c>
      <c r="H25" s="62"/>
      <c r="I25" s="62"/>
      <c r="J25" s="62"/>
      <c r="K25" s="62"/>
      <c r="L25" s="457"/>
      <c r="M25" s="416"/>
      <c r="N25" s="317">
        <f>T25+Y25+AD25+AF25</f>
        <v>0</v>
      </c>
      <c r="O25" s="315"/>
      <c r="P25" s="416"/>
      <c r="Q25" s="317"/>
      <c r="R25" s="317"/>
      <c r="S25" s="317"/>
      <c r="T25" s="317"/>
      <c r="U25" s="457"/>
      <c r="V25" s="317"/>
      <c r="W25" s="315"/>
      <c r="X25" s="315"/>
      <c r="Y25" s="317"/>
      <c r="Z25" s="457"/>
      <c r="AA25" s="317"/>
      <c r="AB25" s="315"/>
      <c r="AC25" s="416"/>
      <c r="AD25" s="457"/>
      <c r="AE25" s="315"/>
      <c r="AF25" s="317"/>
      <c r="AG25" s="317"/>
      <c r="AH25" s="315"/>
      <c r="AI25" s="457"/>
      <c r="AJ25" s="315"/>
      <c r="AK25" s="317"/>
      <c r="AL25" s="315"/>
      <c r="AM25" s="561"/>
      <c r="AN25" s="561"/>
      <c r="AO25" s="561"/>
      <c r="AP25" s="561"/>
      <c r="AQ25" s="561"/>
      <c r="AR25" s="561"/>
      <c r="AS25" s="561"/>
      <c r="AT25" s="561"/>
      <c r="AU25" s="561"/>
      <c r="AV25" s="561"/>
      <c r="AW25" s="315"/>
      <c r="AX25" s="454" t="e">
        <f>#REF!</f>
        <v>#REF!</v>
      </c>
      <c r="AY25" s="455" t="e">
        <f>#REF!</f>
        <v>#REF!</v>
      </c>
      <c r="AZ25" s="455" t="e">
        <f>#REF!</f>
        <v>#REF!</v>
      </c>
      <c r="BA25" s="7" t="e">
        <f>AX25+AY25-AZ25</f>
        <v>#REF!</v>
      </c>
      <c r="BB25" s="174" t="e">
        <f>ROUNDUP(BA25*$D25,2)</f>
        <v>#REF!</v>
      </c>
      <c r="BC25" s="456" t="e">
        <f ca="1">INDIRECT("БДЗ!$"&amp;legend!G$7&amp;TEXT(ROW()+230,0))</f>
        <v>#REF!</v>
      </c>
      <c r="BD25" s="455" t="e">
        <f ca="1">INDIRECT("БДЗ!$"&amp;legend!H$7&amp;TEXT(ROW()+230,0))</f>
        <v>#REF!</v>
      </c>
      <c r="BE25" s="455" t="e">
        <f ca="1">INDIRECT("БДЗ!$"&amp;legend!I$7&amp;TEXT(ROW()+230,0))</f>
        <v>#REF!</v>
      </c>
      <c r="BF25" s="7" t="e">
        <f ca="1">BC25+BD25+BE25</f>
        <v>#REF!</v>
      </c>
      <c r="BG25" s="172" t="e">
        <f ca="1">ROUNDUP(BF25*$D25,2)</f>
        <v>#REF!</v>
      </c>
      <c r="BH25" s="167" t="e">
        <f>BB25+L25+N25</f>
        <v>#REF!</v>
      </c>
      <c r="BI25" s="166" t="e">
        <f>BH25</f>
        <v>#REF!</v>
      </c>
      <c r="BJ25" s="174"/>
      <c r="BK25" s="270">
        <f>BL25+BM25</f>
        <v>0</v>
      </c>
      <c r="BL25" s="271">
        <f>'55газ'!$L$29-'55газ'!$M$29+'55газ'!$N$29-'55газ'!$O$29+AI25</f>
        <v>0</v>
      </c>
      <c r="BM25" s="272">
        <f>'55газ'!$P$29-'55газ'!$R$29-'55газ'!$T$29-'55газ'!$V$29+AJ25</f>
        <v>0</v>
      </c>
      <c r="BN25" s="342"/>
      <c r="BO25" s="582" t="e">
        <f ca="1">BG25+Q25+R25+S25+T25+U25+V25+W25+X25+Y25+Z25+AA25+AB25</f>
        <v>#REF!</v>
      </c>
      <c r="BP25" s="171" t="e">
        <f ca="1">BO25</f>
        <v>#REF!</v>
      </c>
      <c r="BQ25" s="174"/>
      <c r="BR25" s="357" t="e">
        <f ca="1">ROUNDUP(INDIRECT(legend!$K$4&amp;ROW())*$D25,2)</f>
        <v>#REF!</v>
      </c>
      <c r="BS25" s="377" t="e">
        <f ca="1">INDIRECT(legend!$H$4&amp;ROW())+INDIRECT(legend!$I$4&amp;ROW())</f>
        <v>#REF!</v>
      </c>
      <c r="BT25" s="358" t="e">
        <f t="shared" ca="1" si="40"/>
        <v>#REF!</v>
      </c>
      <c r="BV25" s="173" t="e">
        <f ca="1">BP25</f>
        <v>#REF!</v>
      </c>
      <c r="BW25" s="166" t="e">
        <f ca="1">ROUNDUP(BC25*$D25,2)+Y25+T25+S25+R25+Q25</f>
        <v>#REF!</v>
      </c>
      <c r="BX25" s="214" t="e">
        <f ca="1">ROUNDUP(BD25*$D25,2)+AB25+Z25+X25+W25+U25</f>
        <v>#REF!</v>
      </c>
      <c r="BY25" s="172" t="e">
        <f ca="1">BV25-BW25-BX25</f>
        <v>#REF!</v>
      </c>
      <c r="BZ25" s="173"/>
      <c r="CA25" s="166"/>
      <c r="CB25" s="171"/>
      <c r="CC25" s="174"/>
      <c r="CD25" s="327" t="e">
        <f t="shared" ca="1" si="41"/>
        <v>#REF!</v>
      </c>
      <c r="CE25" s="327" t="e">
        <f t="shared" ca="1" si="41"/>
        <v>#REF!</v>
      </c>
      <c r="CG25" s="173" t="e">
        <f ca="1">BY25-CH25-CI25</f>
        <v>#REF!</v>
      </c>
      <c r="CH25" s="216"/>
      <c r="CI25" s="174"/>
      <c r="CK25" s="173"/>
      <c r="CL25" s="171"/>
      <c r="CM25" s="174"/>
      <c r="DB25" s="620">
        <f t="shared" si="0"/>
        <v>0</v>
      </c>
      <c r="DC25" s="621">
        <f t="shared" si="1"/>
        <v>0</v>
      </c>
      <c r="DD25" s="621">
        <f t="shared" si="2"/>
        <v>0</v>
      </c>
      <c r="DE25" s="621" t="e">
        <f t="shared" ca="1" si="3"/>
        <v>#REF!</v>
      </c>
      <c r="DF25" s="621">
        <f t="shared" si="4"/>
        <v>0</v>
      </c>
      <c r="DG25" s="628" t="e">
        <f t="shared" ca="1" si="5"/>
        <v>#REF!</v>
      </c>
      <c r="DH25" s="620">
        <f t="shared" si="26"/>
        <v>0</v>
      </c>
      <c r="DI25" s="621">
        <f t="shared" si="27"/>
        <v>0</v>
      </c>
      <c r="DJ25" s="621">
        <f t="shared" si="28"/>
        <v>0</v>
      </c>
      <c r="DK25" s="621">
        <f t="shared" si="29"/>
        <v>0</v>
      </c>
      <c r="DL25" s="621">
        <f t="shared" si="30"/>
        <v>0</v>
      </c>
      <c r="DM25" s="621" t="e">
        <f t="shared" ca="1" si="31"/>
        <v>#REF!</v>
      </c>
      <c r="DN25" s="621">
        <f t="shared" si="32"/>
        <v>0</v>
      </c>
      <c r="DO25" s="628" t="e">
        <f t="shared" ca="1" si="6"/>
        <v>#REF!</v>
      </c>
    </row>
    <row r="26" spans="1:128" ht="45">
      <c r="A26" s="144" t="s">
        <v>45</v>
      </c>
      <c r="B26" s="43" t="s">
        <v>46</v>
      </c>
      <c r="C26" s="59">
        <v>2110400000</v>
      </c>
      <c r="D26" s="10"/>
      <c r="E26" s="62" t="e">
        <f t="shared" si="33"/>
        <v>#REF!</v>
      </c>
      <c r="F26" s="62" t="e">
        <f t="shared" ca="1" si="34"/>
        <v>#REF!</v>
      </c>
      <c r="G26" s="62" t="e">
        <f t="shared" ca="1" si="35"/>
        <v>#REF!</v>
      </c>
      <c r="H26" s="62"/>
      <c r="I26" s="62"/>
      <c r="J26" s="62"/>
      <c r="K26" s="62"/>
      <c r="L26" s="315">
        <f>L27+L28</f>
        <v>0</v>
      </c>
      <c r="M26" s="315"/>
      <c r="N26" s="315">
        <f>N27+N28</f>
        <v>0</v>
      </c>
      <c r="O26" s="315">
        <f>O27+O28</f>
        <v>0</v>
      </c>
      <c r="P26" s="315"/>
      <c r="Q26" s="315">
        <f t="shared" ref="Q26:W26" si="46">Q27+Q28</f>
        <v>0</v>
      </c>
      <c r="R26" s="315">
        <f t="shared" si="46"/>
        <v>0</v>
      </c>
      <c r="S26" s="315">
        <f t="shared" si="46"/>
        <v>0</v>
      </c>
      <c r="T26" s="315">
        <f t="shared" si="46"/>
        <v>0</v>
      </c>
      <c r="U26" s="315">
        <f t="shared" si="46"/>
        <v>0</v>
      </c>
      <c r="V26" s="315">
        <f t="shared" si="46"/>
        <v>0</v>
      </c>
      <c r="W26" s="315">
        <f t="shared" si="46"/>
        <v>0</v>
      </c>
      <c r="X26" s="315"/>
      <c r="Y26" s="315">
        <f>Y27+Y28</f>
        <v>0</v>
      </c>
      <c r="Z26" s="315">
        <f>Z27+Z28</f>
        <v>0</v>
      </c>
      <c r="AA26" s="315">
        <f>AA27+AA28</f>
        <v>0</v>
      </c>
      <c r="AB26" s="315">
        <f>AB27+AB28</f>
        <v>0</v>
      </c>
      <c r="AC26" s="315"/>
      <c r="AD26" s="315">
        <f>AD27+AD28</f>
        <v>0</v>
      </c>
      <c r="AE26" s="315">
        <f>AE27+AE28</f>
        <v>0</v>
      </c>
      <c r="AF26" s="315">
        <f>AF27+AF28</f>
        <v>0</v>
      </c>
      <c r="AG26" s="315">
        <f t="shared" ref="AG26:BM26" si="47">AG27+AG28</f>
        <v>0</v>
      </c>
      <c r="AH26" s="315"/>
      <c r="AI26" s="315">
        <f>AI27+AI28</f>
        <v>0</v>
      </c>
      <c r="AJ26" s="315">
        <f>AJ27+AJ28</f>
        <v>0</v>
      </c>
      <c r="AK26" s="315">
        <f t="shared" si="47"/>
        <v>0</v>
      </c>
      <c r="AL26" s="315">
        <f t="shared" si="47"/>
        <v>0</v>
      </c>
      <c r="AM26" s="561"/>
      <c r="AN26" s="561"/>
      <c r="AO26" s="561"/>
      <c r="AP26" s="561"/>
      <c r="AQ26" s="561"/>
      <c r="AR26" s="561"/>
      <c r="AS26" s="561"/>
      <c r="AT26" s="561"/>
      <c r="AU26" s="561"/>
      <c r="AV26" s="561">
        <f>AV27+AV28</f>
        <v>0</v>
      </c>
      <c r="AW26" s="315"/>
      <c r="AX26" s="454" t="e">
        <f t="shared" si="47"/>
        <v>#REF!</v>
      </c>
      <c r="AY26" s="455" t="e">
        <f t="shared" si="47"/>
        <v>#REF!</v>
      </c>
      <c r="AZ26" s="455" t="e">
        <f t="shared" si="47"/>
        <v>#REF!</v>
      </c>
      <c r="BA26" s="7" t="e">
        <f t="shared" si="47"/>
        <v>#REF!</v>
      </c>
      <c r="BB26" s="174" t="e">
        <f t="shared" si="47"/>
        <v>#REF!</v>
      </c>
      <c r="BC26" s="456" t="e">
        <f t="shared" ca="1" si="47"/>
        <v>#REF!</v>
      </c>
      <c r="BD26" s="455" t="e">
        <f t="shared" ca="1" si="47"/>
        <v>#REF!</v>
      </c>
      <c r="BE26" s="455" t="e">
        <f t="shared" ca="1" si="47"/>
        <v>#REF!</v>
      </c>
      <c r="BF26" s="7" t="e">
        <f t="shared" ca="1" si="47"/>
        <v>#REF!</v>
      </c>
      <c r="BG26" s="172" t="e">
        <f t="shared" ca="1" si="47"/>
        <v>#REF!</v>
      </c>
      <c r="BH26" s="173" t="e">
        <f t="shared" si="47"/>
        <v>#REF!</v>
      </c>
      <c r="BI26" s="171" t="e">
        <f t="shared" si="47"/>
        <v>#REF!</v>
      </c>
      <c r="BJ26" s="174" t="e">
        <f t="shared" si="47"/>
        <v>#REF!</v>
      </c>
      <c r="BK26" s="270">
        <f t="shared" si="47"/>
        <v>0</v>
      </c>
      <c r="BL26" s="271">
        <f t="shared" si="47"/>
        <v>0</v>
      </c>
      <c r="BM26" s="272">
        <f t="shared" si="47"/>
        <v>0</v>
      </c>
      <c r="BN26" s="342"/>
      <c r="BO26" s="173" t="e">
        <f t="shared" ref="BO26:BT26" ca="1" si="48">BO27+BO28</f>
        <v>#REF!</v>
      </c>
      <c r="BP26" s="171" t="e">
        <f t="shared" ca="1" si="48"/>
        <v>#REF!</v>
      </c>
      <c r="BQ26" s="174" t="e">
        <f ca="1">BQ27+BQ28</f>
        <v>#REF!</v>
      </c>
      <c r="BR26" s="357" t="e">
        <f ca="1">BR27+BR28</f>
        <v>#REF!</v>
      </c>
      <c r="BS26" s="377" t="e">
        <f t="shared" ca="1" si="48"/>
        <v>#REF!</v>
      </c>
      <c r="BT26" s="358" t="e">
        <f t="shared" ca="1" si="48"/>
        <v>#REF!</v>
      </c>
      <c r="BV26" s="173" t="e">
        <f ca="1">BP26</f>
        <v>#REF!</v>
      </c>
      <c r="BW26" s="171" t="e">
        <f ca="1">BW27+BW28</f>
        <v>#REF!</v>
      </c>
      <c r="BX26" s="171" t="e">
        <f ca="1">BX27+BX28</f>
        <v>#REF!</v>
      </c>
      <c r="BY26" s="172" t="e">
        <f ca="1">BY27+BY28</f>
        <v>#REF!</v>
      </c>
      <c r="BZ26" s="173" t="e">
        <f ca="1">BQ26</f>
        <v>#REF!</v>
      </c>
      <c r="CA26" s="171" t="e">
        <f ca="1">CA27+CA28</f>
        <v>#REF!</v>
      </c>
      <c r="CB26" s="171" t="e">
        <f ca="1">CB27+CB28</f>
        <v>#REF!</v>
      </c>
      <c r="CC26" s="174" t="e">
        <f ca="1">CC27+CC28</f>
        <v>#REF!</v>
      </c>
      <c r="CD26" s="327" t="e">
        <f t="shared" ca="1" si="41"/>
        <v>#REF!</v>
      </c>
      <c r="CE26" s="327" t="e">
        <f t="shared" ca="1" si="41"/>
        <v>#REF!</v>
      </c>
      <c r="CG26" s="173">
        <f>CG27+CG28</f>
        <v>0</v>
      </c>
      <c r="CH26" s="171">
        <f>CH27+CH28</f>
        <v>0</v>
      </c>
      <c r="CI26" s="174">
        <f>CI27+CI28</f>
        <v>0</v>
      </c>
      <c r="CK26" s="173">
        <f>CK27+CK28</f>
        <v>0</v>
      </c>
      <c r="CL26" s="171">
        <f>CL27+CL28</f>
        <v>0</v>
      </c>
      <c r="CM26" s="174">
        <f>CM27+CM28</f>
        <v>0</v>
      </c>
      <c r="DB26" s="620">
        <f t="shared" si="0"/>
        <v>0</v>
      </c>
      <c r="DC26" s="621">
        <f t="shared" si="1"/>
        <v>0</v>
      </c>
      <c r="DD26" s="621">
        <f t="shared" si="2"/>
        <v>0</v>
      </c>
      <c r="DE26" s="621" t="e">
        <f t="shared" ca="1" si="3"/>
        <v>#REF!</v>
      </c>
      <c r="DF26" s="621" t="e">
        <f t="shared" ca="1" si="4"/>
        <v>#REF!</v>
      </c>
      <c r="DG26" s="628" t="e">
        <f t="shared" ca="1" si="5"/>
        <v>#REF!</v>
      </c>
      <c r="DH26" s="620">
        <f t="shared" si="26"/>
        <v>0</v>
      </c>
      <c r="DI26" s="621">
        <f t="shared" si="27"/>
        <v>0</v>
      </c>
      <c r="DJ26" s="621">
        <f t="shared" si="28"/>
        <v>0</v>
      </c>
      <c r="DK26" s="621">
        <f t="shared" si="29"/>
        <v>0</v>
      </c>
      <c r="DL26" s="621">
        <f t="shared" si="30"/>
        <v>0</v>
      </c>
      <c r="DM26" s="621" t="e">
        <f t="shared" ca="1" si="31"/>
        <v>#REF!</v>
      </c>
      <c r="DN26" s="621" t="e">
        <f t="shared" ca="1" si="32"/>
        <v>#REF!</v>
      </c>
      <c r="DO26" s="628" t="e">
        <f t="shared" ca="1" si="6"/>
        <v>#REF!</v>
      </c>
    </row>
    <row r="27" spans="1:128" ht="12" customHeight="1">
      <c r="A27" s="148" t="s">
        <v>47</v>
      </c>
      <c r="B27" s="82" t="s">
        <v>35</v>
      </c>
      <c r="C27" s="165">
        <v>2110410000</v>
      </c>
      <c r="D27" s="10">
        <v>1.2</v>
      </c>
      <c r="E27" s="65" t="e">
        <f t="shared" si="33"/>
        <v>#REF!</v>
      </c>
      <c r="F27" s="65" t="e">
        <f t="shared" ca="1" si="34"/>
        <v>#REF!</v>
      </c>
      <c r="G27" s="65" t="e">
        <f t="shared" ca="1" si="35"/>
        <v>#REF!</v>
      </c>
      <c r="H27" s="65"/>
      <c r="I27" s="65"/>
      <c r="J27" s="65"/>
      <c r="K27" s="65"/>
      <c r="L27" s="457"/>
      <c r="M27" s="427"/>
      <c r="N27" s="317">
        <f>T27+Y27+AD27+AF27</f>
        <v>0</v>
      </c>
      <c r="O27" s="317"/>
      <c r="P27" s="427"/>
      <c r="Q27" s="317"/>
      <c r="R27" s="317"/>
      <c r="S27" s="317"/>
      <c r="T27" s="317"/>
      <c r="U27" s="457"/>
      <c r="V27" s="317"/>
      <c r="W27" s="317"/>
      <c r="X27" s="317"/>
      <c r="Y27" s="317"/>
      <c r="Z27" s="457"/>
      <c r="AA27" s="317"/>
      <c r="AB27" s="317"/>
      <c r="AC27" s="427"/>
      <c r="AD27" s="457"/>
      <c r="AE27" s="317"/>
      <c r="AF27" s="317"/>
      <c r="AG27" s="317"/>
      <c r="AH27" s="317"/>
      <c r="AI27" s="457"/>
      <c r="AJ27" s="317"/>
      <c r="AK27" s="317"/>
      <c r="AL27" s="317"/>
      <c r="AM27" s="562"/>
      <c r="AN27" s="562"/>
      <c r="AO27" s="562"/>
      <c r="AP27" s="562"/>
      <c r="AQ27" s="562"/>
      <c r="AR27" s="562"/>
      <c r="AS27" s="562"/>
      <c r="AT27" s="562"/>
      <c r="AU27" s="562"/>
      <c r="AV27" s="562"/>
      <c r="AW27" s="317"/>
      <c r="AX27" s="458" t="e">
        <f>#REF!</f>
        <v>#REF!</v>
      </c>
      <c r="AY27" s="459" t="e">
        <f>#REF!</f>
        <v>#REF!</v>
      </c>
      <c r="AZ27" s="459" t="e">
        <f>#REF!</f>
        <v>#REF!</v>
      </c>
      <c r="BA27" s="10" t="e">
        <f>AX27+AY27-AZ27</f>
        <v>#REF!</v>
      </c>
      <c r="BB27" s="168" t="e">
        <f>ROUNDUP(BA27*$D27,2)</f>
        <v>#REF!</v>
      </c>
      <c r="BC27" s="460" t="e">
        <f ca="1">INDIRECT("БДЗ!$"&amp;legend!G$7&amp;TEXT(ROW()+230,0))</f>
        <v>#REF!</v>
      </c>
      <c r="BD27" s="459" t="e">
        <f ca="1">INDIRECT("БДЗ!$"&amp;legend!H$7&amp;TEXT(ROW()+230,0))</f>
        <v>#REF!</v>
      </c>
      <c r="BE27" s="459" t="e">
        <f ca="1">INDIRECT("БДЗ!$"&amp;legend!I$7&amp;TEXT(ROW()+230,0))</f>
        <v>#REF!</v>
      </c>
      <c r="BF27" s="10" t="e">
        <f ca="1">BC27+BD27+BE27</f>
        <v>#REF!</v>
      </c>
      <c r="BG27" s="175" t="e">
        <f ca="1">ROUNDUP(BF27*$D27,2)</f>
        <v>#REF!</v>
      </c>
      <c r="BH27" s="167" t="e">
        <f>BB27+L27+N27</f>
        <v>#REF!</v>
      </c>
      <c r="BI27" s="166" t="e">
        <f>BH27</f>
        <v>#REF!</v>
      </c>
      <c r="BJ27" s="168"/>
      <c r="BK27" s="273">
        <f>BL27+BM27</f>
        <v>0</v>
      </c>
      <c r="BL27" s="274">
        <f>'55газ'!$L$31-'55газ'!$M$31+'55газ'!$N$31-'55газ'!$O$31+AI27</f>
        <v>0</v>
      </c>
      <c r="BM27" s="275"/>
      <c r="BN27" s="343"/>
      <c r="BO27" s="582" t="e">
        <f ca="1">BG27+Q27+R27+S27+T27+U27+V27+W27+X27+Y27+Z27+AA27+AB27</f>
        <v>#REF!</v>
      </c>
      <c r="BP27" s="166" t="e">
        <f ca="1">BO27</f>
        <v>#REF!</v>
      </c>
      <c r="BQ27" s="168"/>
      <c r="BR27" s="359" t="e">
        <f ca="1">ROUNDUP(INDIRECT(legend!$K$4&amp;ROW())*$D27,2)</f>
        <v>#REF!</v>
      </c>
      <c r="BS27" s="378" t="e">
        <f ca="1">INDIRECT(legend!$H$4&amp;ROW())+INDIRECT(legend!$I$4&amp;ROW())</f>
        <v>#REF!</v>
      </c>
      <c r="BT27" s="360" t="e">
        <f t="shared" ca="1" si="40"/>
        <v>#REF!</v>
      </c>
      <c r="BV27" s="167" t="e">
        <f ca="1">BP27</f>
        <v>#REF!</v>
      </c>
      <c r="BW27" s="166" t="e">
        <f ca="1">ROUNDUP(BC27*$D27,2)+Y27+T27+S27+R27+Q27</f>
        <v>#REF!</v>
      </c>
      <c r="BX27" s="214" t="e">
        <f ca="1">ROUNDUP(BD27*$D27,2)+AB27+Z27+X27+W27+U27</f>
        <v>#REF!</v>
      </c>
      <c r="BY27" s="175" t="e">
        <f ca="1">BV27-BW27-BX27</f>
        <v>#REF!</v>
      </c>
      <c r="BZ27" s="167"/>
      <c r="CA27" s="166"/>
      <c r="CB27" s="166"/>
      <c r="CC27" s="168"/>
      <c r="CD27" s="327" t="e">
        <f t="shared" ca="1" si="41"/>
        <v>#REF!</v>
      </c>
      <c r="CE27" s="327" t="e">
        <f t="shared" ca="1" si="41"/>
        <v>#REF!</v>
      </c>
      <c r="CG27" s="167">
        <f>IF(legend!$E$1=12,BY27-CH27-CI27,0)</f>
        <v>0</v>
      </c>
      <c r="CH27" s="214"/>
      <c r="CI27" s="168"/>
      <c r="CK27" s="167"/>
      <c r="CL27" s="166"/>
      <c r="CM27" s="168"/>
      <c r="DB27" s="620">
        <f t="shared" si="0"/>
        <v>0</v>
      </c>
      <c r="DC27" s="621">
        <f t="shared" si="1"/>
        <v>0</v>
      </c>
      <c r="DD27" s="621">
        <f t="shared" si="2"/>
        <v>0</v>
      </c>
      <c r="DE27" s="621" t="e">
        <f t="shared" ca="1" si="3"/>
        <v>#REF!</v>
      </c>
      <c r="DF27" s="621">
        <f t="shared" si="4"/>
        <v>0</v>
      </c>
      <c r="DG27" s="628" t="e">
        <f t="shared" ca="1" si="5"/>
        <v>#REF!</v>
      </c>
      <c r="DH27" s="620">
        <f t="shared" si="26"/>
        <v>0</v>
      </c>
      <c r="DI27" s="621">
        <f t="shared" si="27"/>
        <v>0</v>
      </c>
      <c r="DJ27" s="621">
        <f t="shared" si="28"/>
        <v>0</v>
      </c>
      <c r="DK27" s="621">
        <f t="shared" si="29"/>
        <v>0</v>
      </c>
      <c r="DL27" s="621">
        <f t="shared" si="30"/>
        <v>0</v>
      </c>
      <c r="DM27" s="621" t="e">
        <f t="shared" ca="1" si="31"/>
        <v>#REF!</v>
      </c>
      <c r="DN27" s="621">
        <f t="shared" si="32"/>
        <v>0</v>
      </c>
      <c r="DO27" s="628" t="e">
        <f t="shared" ca="1" si="6"/>
        <v>#REF!</v>
      </c>
    </row>
    <row r="28" spans="1:128" ht="12" customHeight="1">
      <c r="A28" s="148" t="s">
        <v>48</v>
      </c>
      <c r="B28" s="82" t="s">
        <v>37</v>
      </c>
      <c r="C28" s="165">
        <v>2110420000</v>
      </c>
      <c r="D28" s="10">
        <v>1.2</v>
      </c>
      <c r="E28" s="65" t="e">
        <f t="shared" si="33"/>
        <v>#REF!</v>
      </c>
      <c r="F28" s="65" t="e">
        <f t="shared" ca="1" si="34"/>
        <v>#REF!</v>
      </c>
      <c r="G28" s="65" t="e">
        <f t="shared" ca="1" si="35"/>
        <v>#REF!</v>
      </c>
      <c r="H28" s="65"/>
      <c r="I28" s="65"/>
      <c r="J28" s="65"/>
      <c r="K28" s="65"/>
      <c r="L28" s="317"/>
      <c r="M28" s="427"/>
      <c r="N28" s="317"/>
      <c r="O28" s="317">
        <f>Q28+R28+V28+AA28+AE28+AG28</f>
        <v>0</v>
      </c>
      <c r="P28" s="427"/>
      <c r="Q28" s="317"/>
      <c r="R28" s="317"/>
      <c r="S28" s="317"/>
      <c r="T28" s="317"/>
      <c r="U28" s="317"/>
      <c r="V28" s="317"/>
      <c r="W28" s="457"/>
      <c r="X28" s="457"/>
      <c r="Y28" s="317"/>
      <c r="Z28" s="317"/>
      <c r="AA28" s="317"/>
      <c r="AB28" s="457"/>
      <c r="AC28" s="427"/>
      <c r="AD28" s="317"/>
      <c r="AE28" s="457"/>
      <c r="AF28" s="317"/>
      <c r="AG28" s="317"/>
      <c r="AH28" s="317"/>
      <c r="AI28" s="317"/>
      <c r="AJ28" s="457"/>
      <c r="AK28" s="317"/>
      <c r="AL28" s="317"/>
      <c r="AM28" s="562"/>
      <c r="AN28" s="562"/>
      <c r="AO28" s="562"/>
      <c r="AP28" s="562"/>
      <c r="AQ28" s="562"/>
      <c r="AR28" s="562"/>
      <c r="AS28" s="562"/>
      <c r="AT28" s="562"/>
      <c r="AU28" s="562"/>
      <c r="AV28" s="562"/>
      <c r="AW28" s="317"/>
      <c r="AX28" s="458" t="e">
        <f>#REF!</f>
        <v>#REF!</v>
      </c>
      <c r="AY28" s="459" t="e">
        <f>#REF!</f>
        <v>#REF!</v>
      </c>
      <c r="AZ28" s="459" t="e">
        <f>#REF!</f>
        <v>#REF!</v>
      </c>
      <c r="BA28" s="10" t="e">
        <f>AX28+AY28-AZ28</f>
        <v>#REF!</v>
      </c>
      <c r="BB28" s="168" t="e">
        <f>ROUNDUP(BA28*$D28,2)</f>
        <v>#REF!</v>
      </c>
      <c r="BC28" s="460" t="e">
        <f ca="1">INDIRECT("БДЗ!$"&amp;legend!G$7&amp;TEXT(ROW()+230,0))</f>
        <v>#REF!</v>
      </c>
      <c r="BD28" s="459" t="e">
        <f ca="1">INDIRECT("БДЗ!$"&amp;legend!H$7&amp;TEXT(ROW()+230,0))</f>
        <v>#REF!</v>
      </c>
      <c r="BE28" s="459" t="e">
        <f ca="1">INDIRECT("БДЗ!$"&amp;legend!I$7&amp;TEXT(ROW()+230,0))</f>
        <v>#REF!</v>
      </c>
      <c r="BF28" s="10" t="e">
        <f ca="1">BC28+BD28+BE28</f>
        <v>#REF!</v>
      </c>
      <c r="BG28" s="175" t="e">
        <f ca="1">ROUNDUP(BF28*$D28,2)</f>
        <v>#REF!</v>
      </c>
      <c r="BH28" s="167" t="e">
        <f>BB28+O28</f>
        <v>#REF!</v>
      </c>
      <c r="BI28" s="166"/>
      <c r="BJ28" s="168" t="e">
        <f>BH28</f>
        <v>#REF!</v>
      </c>
      <c r="BK28" s="273">
        <f>BL28+BM28</f>
        <v>0</v>
      </c>
      <c r="BL28" s="274"/>
      <c r="BM28" s="275">
        <f>'55газ'!$P$32-'55газ'!$R$32-'55газ'!$T$32-'55газ'!$V$32+AJ28</f>
        <v>0</v>
      </c>
      <c r="BN28" s="343"/>
      <c r="BO28" s="582" t="e">
        <f ca="1">BG28+Q28+R28+S28+T28+U28+V28+W28+X28+Y28+Z28+AA28+AB28</f>
        <v>#REF!</v>
      </c>
      <c r="BP28" s="166"/>
      <c r="BQ28" s="168" t="e">
        <f ca="1">BO28</f>
        <v>#REF!</v>
      </c>
      <c r="BR28" s="359" t="e">
        <f ca="1">ROUNDUP(INDIRECT(legend!$K$4&amp;ROW())*$D28,2)</f>
        <v>#REF!</v>
      </c>
      <c r="BS28" s="378" t="e">
        <f ca="1">INDIRECT(legend!$H$4&amp;ROW())+INDIRECT(legend!$I$4&amp;ROW())</f>
        <v>#REF!</v>
      </c>
      <c r="BT28" s="360" t="e">
        <f t="shared" ca="1" si="40"/>
        <v>#REF!</v>
      </c>
      <c r="BV28" s="167"/>
      <c r="BW28" s="166"/>
      <c r="BX28" s="166"/>
      <c r="BY28" s="175"/>
      <c r="BZ28" s="167" t="e">
        <f ca="1">BQ28</f>
        <v>#REF!</v>
      </c>
      <c r="CA28" s="166" t="e">
        <f ca="1">ROUNDUP(BC28*$D28,2)+AA28+V28+R28+Q28</f>
        <v>#REF!</v>
      </c>
      <c r="CB28" s="214" t="e">
        <f ca="1">ROUNDUP(BD28*$D28,2)+AB28+X28+W28</f>
        <v>#REF!</v>
      </c>
      <c r="CC28" s="168" t="e">
        <f ca="1">BZ28-CA28-CB28</f>
        <v>#REF!</v>
      </c>
      <c r="CD28" s="327" t="e">
        <f t="shared" ca="1" si="41"/>
        <v>#REF!</v>
      </c>
      <c r="CE28" s="327" t="e">
        <f t="shared" ca="1" si="41"/>
        <v>#REF!</v>
      </c>
      <c r="CG28" s="167"/>
      <c r="CH28" s="166"/>
      <c r="CI28" s="168"/>
      <c r="CK28" s="167">
        <f>IF(legend!$E$1=12,CC28-CL28-CM28,0)</f>
        <v>0</v>
      </c>
      <c r="CL28" s="214"/>
      <c r="CM28" s="168"/>
      <c r="DB28" s="620">
        <f t="shared" si="0"/>
        <v>0</v>
      </c>
      <c r="DC28" s="621">
        <f t="shared" si="1"/>
        <v>0</v>
      </c>
      <c r="DD28" s="621">
        <f t="shared" si="2"/>
        <v>0</v>
      </c>
      <c r="DE28" s="621">
        <f t="shared" si="3"/>
        <v>0</v>
      </c>
      <c r="DF28" s="621" t="e">
        <f t="shared" ca="1" si="4"/>
        <v>#REF!</v>
      </c>
      <c r="DG28" s="628" t="e">
        <f t="shared" ca="1" si="5"/>
        <v>#REF!</v>
      </c>
      <c r="DH28" s="620">
        <f t="shared" si="26"/>
        <v>0</v>
      </c>
      <c r="DI28" s="621">
        <f t="shared" si="27"/>
        <v>0</v>
      </c>
      <c r="DJ28" s="621">
        <f t="shared" si="28"/>
        <v>0</v>
      </c>
      <c r="DK28" s="621">
        <f t="shared" si="29"/>
        <v>0</v>
      </c>
      <c r="DL28" s="621">
        <f t="shared" si="30"/>
        <v>0</v>
      </c>
      <c r="DM28" s="621">
        <f t="shared" si="31"/>
        <v>0</v>
      </c>
      <c r="DN28" s="621" t="e">
        <f t="shared" ca="1" si="32"/>
        <v>#REF!</v>
      </c>
      <c r="DO28" s="628" t="e">
        <f t="shared" ca="1" si="6"/>
        <v>#REF!</v>
      </c>
    </row>
    <row r="29" spans="1:128">
      <c r="A29" s="144" t="s">
        <v>49</v>
      </c>
      <c r="B29" s="43" t="s">
        <v>50</v>
      </c>
      <c r="C29" s="165">
        <v>2110600000</v>
      </c>
      <c r="D29" s="10"/>
      <c r="E29" s="62" t="e">
        <f t="shared" si="33"/>
        <v>#REF!</v>
      </c>
      <c r="F29" s="62" t="e">
        <f t="shared" ca="1" si="34"/>
        <v>#REF!</v>
      </c>
      <c r="G29" s="62" t="e">
        <f t="shared" ca="1" si="35"/>
        <v>#REF!</v>
      </c>
      <c r="H29" s="62"/>
      <c r="I29" s="62"/>
      <c r="J29" s="62"/>
      <c r="K29" s="62"/>
      <c r="L29" s="315"/>
      <c r="M29" s="416"/>
      <c r="N29" s="315"/>
      <c r="O29" s="315">
        <f>Q29+R29+V29+AA29+AE29+AG29</f>
        <v>0</v>
      </c>
      <c r="P29" s="416"/>
      <c r="Q29" s="315"/>
      <c r="R29" s="315"/>
      <c r="S29" s="315"/>
      <c r="T29" s="315"/>
      <c r="U29" s="315"/>
      <c r="V29" s="315"/>
      <c r="W29" s="461"/>
      <c r="X29" s="461"/>
      <c r="Y29" s="315"/>
      <c r="Z29" s="315"/>
      <c r="AA29" s="315"/>
      <c r="AB29" s="461"/>
      <c r="AC29" s="416"/>
      <c r="AD29" s="315"/>
      <c r="AE29" s="461"/>
      <c r="AF29" s="315"/>
      <c r="AG29" s="315"/>
      <c r="AH29" s="315"/>
      <c r="AI29" s="315"/>
      <c r="AJ29" s="461"/>
      <c r="AK29" s="315"/>
      <c r="AL29" s="315"/>
      <c r="AM29" s="561"/>
      <c r="AN29" s="561"/>
      <c r="AO29" s="561"/>
      <c r="AP29" s="561"/>
      <c r="AQ29" s="561"/>
      <c r="AR29" s="561"/>
      <c r="AS29" s="561"/>
      <c r="AT29" s="561"/>
      <c r="AU29" s="561"/>
      <c r="AV29" s="561"/>
      <c r="AW29" s="315"/>
      <c r="AX29" s="454" t="e">
        <f t="shared" ref="AX29:BE29" si="49">AX94</f>
        <v>#REF!</v>
      </c>
      <c r="AY29" s="455" t="e">
        <f t="shared" si="49"/>
        <v>#REF!</v>
      </c>
      <c r="AZ29" s="455" t="e">
        <f t="shared" si="49"/>
        <v>#REF!</v>
      </c>
      <c r="BA29" s="455" t="e">
        <f t="shared" si="49"/>
        <v>#REF!</v>
      </c>
      <c r="BB29" s="174" t="e">
        <f t="shared" si="49"/>
        <v>#REF!</v>
      </c>
      <c r="BC29" s="456" t="e">
        <f t="shared" ca="1" si="49"/>
        <v>#REF!</v>
      </c>
      <c r="BD29" s="455" t="e">
        <f t="shared" ca="1" si="49"/>
        <v>#REF!</v>
      </c>
      <c r="BE29" s="455" t="e">
        <f t="shared" ca="1" si="49"/>
        <v>#REF!</v>
      </c>
      <c r="BF29" s="7" t="e">
        <f ca="1">BC29+BD29+BE29</f>
        <v>#REF!</v>
      </c>
      <c r="BG29" s="172" t="e">
        <f ca="1">BG94</f>
        <v>#REF!</v>
      </c>
      <c r="BH29" s="173" t="e">
        <f>BB29+L29+N29+O29</f>
        <v>#REF!</v>
      </c>
      <c r="BI29" s="171" t="e">
        <f>BH29-BJ29</f>
        <v>#REF!</v>
      </c>
      <c r="BJ29" s="174" t="e">
        <f>BH29</f>
        <v>#REF!</v>
      </c>
      <c r="BK29" s="270">
        <f>BL29+BM29</f>
        <v>0</v>
      </c>
      <c r="BL29" s="271">
        <f>'55газ'!$L$33-'55газ'!$M$33+'55газ'!$N$33-'55газ'!$O$33+AI29</f>
        <v>0</v>
      </c>
      <c r="BM29" s="272">
        <f>'55газ'!$P$33-'55газ'!$R$33-'55газ'!$T$33-'55газ'!$V$33+AJ29</f>
        <v>0</v>
      </c>
      <c r="BN29" s="342"/>
      <c r="BO29" s="583" t="e">
        <f ca="1">BO95+BO96</f>
        <v>#REF!</v>
      </c>
      <c r="BP29" s="171" t="e">
        <f ca="1">BO29-BQ29</f>
        <v>#REF!</v>
      </c>
      <c r="BQ29" s="174" t="e">
        <f ca="1">BO29</f>
        <v>#REF!</v>
      </c>
      <c r="BR29" s="357" t="e">
        <f ca="1">BR94</f>
        <v>#REF!</v>
      </c>
      <c r="BS29" s="377" t="e">
        <f ca="1">INDIRECT(legend!$H$4&amp;ROW())+INDIRECT(legend!$I$4&amp;ROW())</f>
        <v>#REF!</v>
      </c>
      <c r="BT29" s="358" t="e">
        <f t="shared" ca="1" si="40"/>
        <v>#REF!</v>
      </c>
      <c r="BV29" s="173"/>
      <c r="BW29" s="171"/>
      <c r="BX29" s="171"/>
      <c r="BY29" s="172"/>
      <c r="BZ29" s="173" t="e">
        <f ca="1">BO29</f>
        <v>#REF!</v>
      </c>
      <c r="CA29" s="171" t="e">
        <f ca="1">CA94</f>
        <v>#REF!</v>
      </c>
      <c r="CB29" s="216" t="e">
        <f ca="1">CB94</f>
        <v>#REF!</v>
      </c>
      <c r="CC29" s="174" t="e">
        <f ca="1">BZ29-CA29-CB29</f>
        <v>#REF!</v>
      </c>
      <c r="CD29" s="327" t="e">
        <f t="shared" ca="1" si="41"/>
        <v>#REF!</v>
      </c>
      <c r="CE29" s="327" t="e">
        <f t="shared" ca="1" si="41"/>
        <v>#REF!</v>
      </c>
      <c r="CG29" s="173"/>
      <c r="CH29" s="171"/>
      <c r="CI29" s="174"/>
      <c r="CK29" s="173">
        <f>IF(legend!$E$1=12,CC29-CL29-CM29,0)</f>
        <v>0</v>
      </c>
      <c r="CL29" s="216"/>
      <c r="CM29" s="174"/>
      <c r="DB29" s="620">
        <f t="shared" si="0"/>
        <v>0</v>
      </c>
      <c r="DC29" s="621">
        <f t="shared" si="1"/>
        <v>0</v>
      </c>
      <c r="DD29" s="621">
        <f t="shared" si="2"/>
        <v>0</v>
      </c>
      <c r="DE29" s="621">
        <f t="shared" si="3"/>
        <v>0</v>
      </c>
      <c r="DF29" s="621" t="e">
        <f t="shared" ca="1" si="4"/>
        <v>#REF!</v>
      </c>
      <c r="DG29" s="628" t="e">
        <f t="shared" ca="1" si="5"/>
        <v>#REF!</v>
      </c>
      <c r="DH29" s="620">
        <f t="shared" si="26"/>
        <v>0</v>
      </c>
      <c r="DI29" s="621">
        <f t="shared" si="27"/>
        <v>0</v>
      </c>
      <c r="DJ29" s="621">
        <f t="shared" si="28"/>
        <v>0</v>
      </c>
      <c r="DK29" s="621">
        <f t="shared" si="29"/>
        <v>0</v>
      </c>
      <c r="DL29" s="621">
        <f t="shared" si="30"/>
        <v>0</v>
      </c>
      <c r="DM29" s="621">
        <f t="shared" si="31"/>
        <v>0</v>
      </c>
      <c r="DN29" s="621" t="e">
        <f t="shared" ca="1" si="32"/>
        <v>#REF!</v>
      </c>
      <c r="DO29" s="628" t="e">
        <f t="shared" ca="1" si="6"/>
        <v>#REF!</v>
      </c>
    </row>
    <row r="30" spans="1:128">
      <c r="A30" s="144" t="s">
        <v>53</v>
      </c>
      <c r="B30" s="43" t="s">
        <v>54</v>
      </c>
      <c r="C30" s="165">
        <v>2110500000</v>
      </c>
      <c r="D30" s="10">
        <v>1.2</v>
      </c>
      <c r="E30" s="62" t="e">
        <f t="shared" si="33"/>
        <v>#REF!</v>
      </c>
      <c r="F30" s="62" t="e">
        <f t="shared" ca="1" si="34"/>
        <v>#REF!</v>
      </c>
      <c r="G30" s="62" t="e">
        <f t="shared" ca="1" si="35"/>
        <v>#REF!</v>
      </c>
      <c r="H30" s="62"/>
      <c r="I30" s="62"/>
      <c r="J30" s="62"/>
      <c r="K30" s="62"/>
      <c r="L30" s="315"/>
      <c r="M30" s="416"/>
      <c r="N30" s="315"/>
      <c r="O30" s="315">
        <f>Q30+R30+V30+AA30+AE30+AG30</f>
        <v>0</v>
      </c>
      <c r="P30" s="416"/>
      <c r="Q30" s="315"/>
      <c r="R30" s="315"/>
      <c r="S30" s="315"/>
      <c r="T30" s="315"/>
      <c r="U30" s="315"/>
      <c r="V30" s="315"/>
      <c r="W30" s="461"/>
      <c r="X30" s="461"/>
      <c r="Y30" s="315"/>
      <c r="Z30" s="315"/>
      <c r="AA30" s="315"/>
      <c r="AB30" s="461"/>
      <c r="AC30" s="416"/>
      <c r="AD30" s="315"/>
      <c r="AE30" s="461"/>
      <c r="AF30" s="315"/>
      <c r="AG30" s="315"/>
      <c r="AH30" s="315"/>
      <c r="AI30" s="315"/>
      <c r="AJ30" s="461"/>
      <c r="AK30" s="315"/>
      <c r="AL30" s="315"/>
      <c r="AM30" s="561"/>
      <c r="AN30" s="561"/>
      <c r="AO30" s="561"/>
      <c r="AP30" s="561"/>
      <c r="AQ30" s="561"/>
      <c r="AR30" s="561"/>
      <c r="AS30" s="561"/>
      <c r="AT30" s="561"/>
      <c r="AU30" s="561"/>
      <c r="AV30" s="561"/>
      <c r="AW30" s="315"/>
      <c r="AX30" s="454" t="e">
        <f>#REF!</f>
        <v>#REF!</v>
      </c>
      <c r="AY30" s="455" t="e">
        <f>#REF!</f>
        <v>#REF!</v>
      </c>
      <c r="AZ30" s="455" t="e">
        <f>#REF!</f>
        <v>#REF!</v>
      </c>
      <c r="BA30" s="7" t="e">
        <f>AX30+AY30-AZ30</f>
        <v>#REF!</v>
      </c>
      <c r="BB30" s="174" t="e">
        <f>ROUNDUP(BA30*$D30,2)</f>
        <v>#REF!</v>
      </c>
      <c r="BC30" s="456" t="e">
        <f ca="1">INDIRECT("БДЗ!$"&amp;legend!G$7&amp;TEXT(ROW()+230,0))</f>
        <v>#REF!</v>
      </c>
      <c r="BD30" s="455" t="e">
        <f ca="1">INDIRECT("БДЗ!$"&amp;legend!H$7&amp;TEXT(ROW()+230,0))</f>
        <v>#REF!</v>
      </c>
      <c r="BE30" s="455" t="e">
        <f ca="1">INDIRECT("БДЗ!$"&amp;legend!I$7&amp;TEXT(ROW()+230,0))</f>
        <v>#REF!</v>
      </c>
      <c r="BF30" s="7" t="e">
        <f ca="1">BC30+BD30+BE30</f>
        <v>#REF!</v>
      </c>
      <c r="BG30" s="172" t="e">
        <f ca="1">ROUNDUP(BF30*$D30,2)</f>
        <v>#REF!</v>
      </c>
      <c r="BH30" s="173" t="e">
        <f>BB30+L30+N30+O30</f>
        <v>#REF!</v>
      </c>
      <c r="BI30" s="171" t="e">
        <f>BH30-BJ30</f>
        <v>#REF!</v>
      </c>
      <c r="BJ30" s="174" t="e">
        <f>BH30</f>
        <v>#REF!</v>
      </c>
      <c r="BK30" s="270">
        <f>BL30+BM30</f>
        <v>0</v>
      </c>
      <c r="BL30" s="271">
        <f>'55газ'!$L$35-'55газ'!$M$35+'55газ'!$N$35-'55газ'!$O$35+AI30</f>
        <v>0</v>
      </c>
      <c r="BM30" s="272">
        <f>'55газ'!$P$35-'55газ'!$R$35-'55газ'!$T$35-'55газ'!$V$35+AJ30</f>
        <v>0</v>
      </c>
      <c r="BN30" s="342"/>
      <c r="BO30" s="583" t="e">
        <f ca="1">BG30+Q30+R30+S30+T30+U30+V30+W30+X30+Y30+Z30+AA30+AB30</f>
        <v>#REF!</v>
      </c>
      <c r="BP30" s="171"/>
      <c r="BQ30" s="174" t="e">
        <f ca="1">BO30</f>
        <v>#REF!</v>
      </c>
      <c r="BR30" s="357" t="e">
        <f ca="1">ROUNDUP(INDIRECT(legend!$K$4&amp;ROW())*$D30,2)</f>
        <v>#REF!</v>
      </c>
      <c r="BS30" s="377" t="e">
        <f ca="1">INDIRECT(legend!$H$4&amp;ROW())+INDIRECT(legend!$I$4&amp;ROW())</f>
        <v>#REF!</v>
      </c>
      <c r="BT30" s="358" t="e">
        <f t="shared" ca="1" si="40"/>
        <v>#REF!</v>
      </c>
      <c r="BV30" s="173"/>
      <c r="BW30" s="171"/>
      <c r="BX30" s="171"/>
      <c r="BY30" s="172"/>
      <c r="BZ30" s="173" t="e">
        <f ca="1">CA30+CB30+CC30</f>
        <v>#REF!</v>
      </c>
      <c r="CA30" s="171" t="e">
        <f ca="1">ROUNDUP(BC30*$D30,2)+AA30+V30+R30+Q30</f>
        <v>#REF!</v>
      </c>
      <c r="CB30" s="216" t="e">
        <f ca="1">ROUNDUP(BD30*$D30,2)+AB30+X30+W30</f>
        <v>#REF!</v>
      </c>
      <c r="CC30" s="174" t="e">
        <f ca="1">BQ30-CB30-CA30</f>
        <v>#REF!</v>
      </c>
      <c r="CD30" s="327" t="e">
        <f t="shared" ca="1" si="41"/>
        <v>#REF!</v>
      </c>
      <c r="CE30" s="327" t="e">
        <f t="shared" ca="1" si="41"/>
        <v>#REF!</v>
      </c>
      <c r="CG30" s="173"/>
      <c r="CH30" s="171"/>
      <c r="CI30" s="174"/>
      <c r="CK30" s="173">
        <f>IF(legend!$E$1=12,CC30-CL30-CM30,0)</f>
        <v>0</v>
      </c>
      <c r="CL30" s="216"/>
      <c r="CM30" s="174"/>
      <c r="DB30" s="620">
        <f t="shared" si="0"/>
        <v>0</v>
      </c>
      <c r="DC30" s="621">
        <f t="shared" si="1"/>
        <v>0</v>
      </c>
      <c r="DD30" s="621">
        <f t="shared" si="2"/>
        <v>0</v>
      </c>
      <c r="DE30" s="621">
        <f t="shared" si="3"/>
        <v>0</v>
      </c>
      <c r="DF30" s="621" t="e">
        <f t="shared" ca="1" si="4"/>
        <v>#REF!</v>
      </c>
      <c r="DG30" s="628" t="e">
        <f t="shared" ca="1" si="5"/>
        <v>#REF!</v>
      </c>
      <c r="DH30" s="620">
        <f t="shared" si="26"/>
        <v>0</v>
      </c>
      <c r="DI30" s="621">
        <f t="shared" si="27"/>
        <v>0</v>
      </c>
      <c r="DJ30" s="621">
        <f t="shared" si="28"/>
        <v>0</v>
      </c>
      <c r="DK30" s="621">
        <f t="shared" si="29"/>
        <v>0</v>
      </c>
      <c r="DL30" s="621">
        <f t="shared" si="30"/>
        <v>0</v>
      </c>
      <c r="DM30" s="621">
        <f t="shared" si="31"/>
        <v>0</v>
      </c>
      <c r="DN30" s="621" t="e">
        <f t="shared" ca="1" si="32"/>
        <v>#REF!</v>
      </c>
      <c r="DO30" s="628" t="e">
        <f t="shared" ca="1" si="6"/>
        <v>#REF!</v>
      </c>
      <c r="DW30" s="552" t="s">
        <v>437</v>
      </c>
      <c r="DX30" s="552" t="s">
        <v>438</v>
      </c>
    </row>
    <row r="31" spans="1:128" ht="15" customHeight="1">
      <c r="A31" s="144">
        <v>2</v>
      </c>
      <c r="B31" s="52" t="s">
        <v>55</v>
      </c>
      <c r="C31" s="59"/>
      <c r="D31" s="14"/>
      <c r="E31" s="66" t="e">
        <f>E32+E33+E34+E35+E36+E39+E40+E43+E44+E50+E51+E52+E53+E54+E55+E56+E57</f>
        <v>#REF!</v>
      </c>
      <c r="F31" s="66" t="e">
        <f ca="1">F32+F33+F34+F35+F36+F39+F40+F43+F44+F50+F51+F52+F53+F54+F55+F56+F57</f>
        <v>#REF!</v>
      </c>
      <c r="G31" s="66" t="e">
        <f ca="1">G32+G33+G34+G35+G36+G39+G40+G43+G44+G50+G51+G52+G53+G54+G55+G56+G57</f>
        <v>#REF!</v>
      </c>
      <c r="H31" s="66"/>
      <c r="I31" s="66"/>
      <c r="J31" s="66"/>
      <c r="K31" s="66"/>
      <c r="L31" s="319">
        <f>L32+L33+L34+L35+L36+L39+L40+L43+L44+L50+L51+L52+L53+L54+L55+L56+L57</f>
        <v>0</v>
      </c>
      <c r="M31" s="66"/>
      <c r="N31" s="319">
        <f>N32+N33+N34+N35+N36+N39+N40+N43+N44+N50+N51+N52+N53+N54+N55+N56+N57</f>
        <v>1112.0461785800001</v>
      </c>
      <c r="O31" s="319">
        <f>O32+O33+O34+O35+O36+O39+O40+O43+O44+O50+O51+O52+O53+O54+O55+O56+O57</f>
        <v>179.68100000000001</v>
      </c>
      <c r="P31" s="66"/>
      <c r="Q31" s="319">
        <f t="shared" ref="Q31:W31" si="50">Q32+Q33+Q34+Q35+Q36+Q39+Q40+Q43+Q44+Q50+Q51+Q52+Q53+Q54+Q55+Q56+Q57</f>
        <v>179.68100000000001</v>
      </c>
      <c r="R31" s="319">
        <f t="shared" si="50"/>
        <v>0</v>
      </c>
      <c r="S31" s="319">
        <f t="shared" si="50"/>
        <v>293.10837464999997</v>
      </c>
      <c r="T31" s="319">
        <f t="shared" si="50"/>
        <v>-2.480000000000004</v>
      </c>
      <c r="U31" s="319">
        <f t="shared" si="50"/>
        <v>0</v>
      </c>
      <c r="V31" s="319">
        <f t="shared" si="50"/>
        <v>0</v>
      </c>
      <c r="W31" s="319">
        <f t="shared" si="50"/>
        <v>0</v>
      </c>
      <c r="X31" s="319"/>
      <c r="Y31" s="319">
        <f>Y32+Y33+Y34+Y35+Y36+Y39+Y40+Y43+Y44+Y50+Y51+Y52+Y53+Y54+Y55+Y56+Y57</f>
        <v>-4.82</v>
      </c>
      <c r="Z31" s="319">
        <f>Z32+Z33+Z34+Z35+Z36+Z39+Z40+Z43+Z44+Z50+Z51+Z52+Z53+Z54+Z55+Z56+Z57</f>
        <v>0</v>
      </c>
      <c r="AA31" s="319">
        <f>AA32+AA33+AA34+AA35+AA36+AA39+AA40+AA43+AA44+AA50+AA51+AA52+AA53+AA54+AA55+AA56+AA57</f>
        <v>0</v>
      </c>
      <c r="AB31" s="319">
        <f>AB32+AB33+AB34+AB35+AB36+AB39+AB40+AB43+AB44+AB50+AB51+AB52+AB53+AB54+AB55+AB56+AB57</f>
        <v>0</v>
      </c>
      <c r="AC31" s="66"/>
      <c r="AD31" s="319">
        <f>AD32+AD33+AD34+AD35+AD36+AD39+AD40+AD43+AD44+AD50+AD51+AD52+AD53+AD54+AD55+AD56+AD57</f>
        <v>1119.34617858</v>
      </c>
      <c r="AE31" s="319">
        <f>AE32+AE33+AE34+AE35+AE36+AE39+AE40+AE43+AE44+AE50+AE51+AE52+AE53+AE54+AE55+AE56+AE57</f>
        <v>0</v>
      </c>
      <c r="AF31" s="319">
        <f>AF32+AF33+AF34+AF35+AF36+AF39+AF40+AF43+AF44+AF50+AF51+AF52+AF53+AF54+AF55+AF56+AF57</f>
        <v>0</v>
      </c>
      <c r="AG31" s="319">
        <f>AG32+AG33+AG34+AG35+AG36+AG39+AG40+AG43+AG44+AG50+AG51+AG52+AG53+AG54+AG55+AG56+AG57</f>
        <v>0</v>
      </c>
      <c r="AH31" s="319"/>
      <c r="AI31" s="319">
        <f>AI32+AI33+AI34+AI35+AI36+AI39+AI40+AI43+AI44+AI50+AI51+AI52+AI53+AI54+AI55+AI56+AI57</f>
        <v>0</v>
      </c>
      <c r="AJ31" s="319">
        <f>AJ32+AJ33+AJ34+AJ35+AJ36+AJ39+AJ40+AJ43+AJ44+AJ50+AJ51+AJ52+AJ53+AJ54+AJ55+AJ56+AJ57</f>
        <v>0</v>
      </c>
      <c r="AK31" s="319">
        <f>AK32+AK33+AK34+AK35+AK36+AK39+AK40+AK43+AK44+AK50+AK51+AK52+AK53+AK54+AK55+AK56+AK57</f>
        <v>0</v>
      </c>
      <c r="AL31" s="319">
        <f>AL32+AL33+AL34+AL35+AL36+AL39+AL40+AL43+AL44+AL50+AL51+AL52+AL53+AL54+AL55+AL56+AL57</f>
        <v>0</v>
      </c>
      <c r="AM31" s="563"/>
      <c r="AN31" s="563"/>
      <c r="AO31" s="563"/>
      <c r="AP31" s="563"/>
      <c r="AQ31" s="563"/>
      <c r="AR31" s="563"/>
      <c r="AS31" s="563"/>
      <c r="AT31" s="563"/>
      <c r="AU31" s="563"/>
      <c r="AV31" s="563">
        <f>AV32+AV33+AV34+AV35+AV36+AV39+AV40+AV43+AV44+AV50+AV51+AV52+AV53+AV54+AV55+AV56+AV57</f>
        <v>0</v>
      </c>
      <c r="AW31" s="319"/>
      <c r="AX31" s="462" t="e">
        <f t="shared" ref="AX31:BM31" si="51">AX32+AX33+AX34+AX35+AX36+AX39+AX40+AX43+AX44+AX50+AX51+AX52+AX53+AX54+AX55+AX56+AX57</f>
        <v>#REF!</v>
      </c>
      <c r="AY31" s="463" t="e">
        <f t="shared" si="51"/>
        <v>#REF!</v>
      </c>
      <c r="AZ31" s="463" t="e">
        <f t="shared" si="51"/>
        <v>#REF!</v>
      </c>
      <c r="BA31" s="13" t="e">
        <f t="shared" si="51"/>
        <v>#REF!</v>
      </c>
      <c r="BB31" s="179" t="e">
        <f t="shared" si="51"/>
        <v>#REF!</v>
      </c>
      <c r="BC31" s="464" t="e">
        <f t="shared" ca="1" si="51"/>
        <v>#REF!</v>
      </c>
      <c r="BD31" s="463" t="e">
        <f t="shared" ca="1" si="51"/>
        <v>#REF!</v>
      </c>
      <c r="BE31" s="463" t="e">
        <f t="shared" ca="1" si="51"/>
        <v>#REF!</v>
      </c>
      <c r="BF31" s="13" t="e">
        <f t="shared" ca="1" si="51"/>
        <v>#REF!</v>
      </c>
      <c r="BG31" s="177" t="e">
        <f t="shared" ca="1" si="51"/>
        <v>#REF!</v>
      </c>
      <c r="BH31" s="178" t="e">
        <f t="shared" si="51"/>
        <v>#REF!</v>
      </c>
      <c r="BI31" s="176" t="e">
        <f t="shared" ca="1" si="51"/>
        <v>#REF!</v>
      </c>
      <c r="BJ31" s="179" t="e">
        <f t="shared" ca="1" si="51"/>
        <v>#REF!</v>
      </c>
      <c r="BK31" s="276">
        <f t="shared" si="51"/>
        <v>0</v>
      </c>
      <c r="BL31" s="277">
        <f t="shared" si="51"/>
        <v>0</v>
      </c>
      <c r="BM31" s="278">
        <f t="shared" si="51"/>
        <v>0</v>
      </c>
      <c r="BN31" s="344"/>
      <c r="BO31" s="178" t="e">
        <f t="shared" ref="BO31:BT31" ca="1" si="52">BO32+BO33+BO34+BO35+BO36+BO39+BO40+BO43+BO44+BO50+BO51+BO52+BO53+BO54+BO55+BO56+BO57</f>
        <v>#REF!</v>
      </c>
      <c r="BP31" s="176" t="e">
        <f t="shared" ca="1" si="52"/>
        <v>#REF!</v>
      </c>
      <c r="BQ31" s="179" t="e">
        <f t="shared" ca="1" si="52"/>
        <v>#REF!</v>
      </c>
      <c r="BR31" s="361" t="e">
        <f ca="1">BR32+BR33+BR34+BR35+BR36+BR39+BR40+BR43+BR44+BR50+BR51+BR52+BR53+BR54+BR55+BR56+BR57</f>
        <v>#REF!</v>
      </c>
      <c r="BS31" s="379" t="e">
        <f t="shared" ca="1" si="52"/>
        <v>#REF!</v>
      </c>
      <c r="BT31" s="362" t="e">
        <f t="shared" ca="1" si="52"/>
        <v>#REF!</v>
      </c>
      <c r="BV31" s="178" t="e">
        <f t="shared" ref="BV31:CC31" ca="1" si="53">BV32+BV33+BV34+BV35+BV36+BV39+BV40+BV43+BV44+BV50+BV51+BV52+BV53+BV54+BV55+BV56+BV57</f>
        <v>#REF!</v>
      </c>
      <c r="BW31" s="176" t="e">
        <f t="shared" ca="1" si="53"/>
        <v>#REF!</v>
      </c>
      <c r="BX31" s="176" t="e">
        <f t="shared" ca="1" si="53"/>
        <v>#REF!</v>
      </c>
      <c r="BY31" s="177" t="e">
        <f t="shared" ca="1" si="53"/>
        <v>#REF!</v>
      </c>
      <c r="BZ31" s="178" t="e">
        <f ca="1">BZ32+BZ33+BZ34+BZ35+BZ36+BZ39+BZ40+BZ43+BZ44+BZ50+BZ51+BZ52+BZ53+BZ54+BZ55+BZ56+BZ57</f>
        <v>#REF!</v>
      </c>
      <c r="CA31" s="176" t="e">
        <f t="shared" ca="1" si="53"/>
        <v>#REF!</v>
      </c>
      <c r="CB31" s="176" t="e">
        <f t="shared" ca="1" si="53"/>
        <v>#REF!</v>
      </c>
      <c r="CC31" s="179" t="e">
        <f t="shared" ca="1" si="53"/>
        <v>#REF!</v>
      </c>
      <c r="CD31" s="327" t="e">
        <f t="shared" ca="1" si="41"/>
        <v>#REF!</v>
      </c>
      <c r="CE31" s="327" t="e">
        <f t="shared" ca="1" si="41"/>
        <v>#REF!</v>
      </c>
      <c r="CG31" s="178">
        <f>CG32+CG33+CG34+CG35+CG36+CG39+CG40+CG43+CG44+CG50+CG51+CG52+CG53+CG54+CG55+CG56+CG57</f>
        <v>0</v>
      </c>
      <c r="CH31" s="176">
        <f>CH32+CH33+CH34+CH35+CH36+CH39+CH40+CH43+CH44+CH50+CH51+CH52+CH53+CH54+CH55+CH56+CH57</f>
        <v>0</v>
      </c>
      <c r="CI31" s="179">
        <f>CI32+CI33+CI34+CI35+CI36+CI39+CI40+CI43+CI44+CI50+CI51+CI52+CI53+CI54+CI55+CI56+CI57</f>
        <v>0</v>
      </c>
      <c r="CK31" s="178">
        <f>CK32+CK33+CK34+CK35+CK36+CK39+CK40+CK43+CK44+CK50+CK51+CK52+CK53+CK54+CK55+CK56+CK57</f>
        <v>0</v>
      </c>
      <c r="CL31" s="176">
        <f>CL32+CL33+CL34+CL35+CL36+CL39+CL40+CL43+CL44+CL50+CL51+CL52+CL53+CL54+CL55+CL56+CL57</f>
        <v>0</v>
      </c>
      <c r="CM31" s="179">
        <f>CM32+CM33+CM34+CM35+CM36+CM39+CM40+CM43+CM44+CM50+CM51+CM52+CM53+CM54+CM55+CM56+CM57</f>
        <v>0</v>
      </c>
      <c r="DB31" s="620">
        <f t="shared" si="0"/>
        <v>179.68100000000001</v>
      </c>
      <c r="DC31" s="621">
        <f t="shared" si="1"/>
        <v>290.62837464999996</v>
      </c>
      <c r="DD31" s="621">
        <f t="shared" si="2"/>
        <v>0</v>
      </c>
      <c r="DE31" s="621" t="e">
        <f t="shared" ca="1" si="3"/>
        <v>#REF!</v>
      </c>
      <c r="DF31" s="621" t="e">
        <f t="shared" ca="1" si="4"/>
        <v>#REF!</v>
      </c>
      <c r="DG31" s="628" t="e">
        <f t="shared" ca="1" si="5"/>
        <v>#REF!</v>
      </c>
      <c r="DH31" s="620">
        <f t="shared" si="26"/>
        <v>0</v>
      </c>
      <c r="DI31" s="621">
        <f t="shared" si="27"/>
        <v>0</v>
      </c>
      <c r="DJ31" s="621">
        <f t="shared" si="28"/>
        <v>0</v>
      </c>
      <c r="DK31" s="621">
        <f t="shared" si="29"/>
        <v>0</v>
      </c>
      <c r="DL31" s="621">
        <f t="shared" si="30"/>
        <v>0</v>
      </c>
      <c r="DM31" s="621" t="e">
        <f t="shared" ca="1" si="31"/>
        <v>#REF!</v>
      </c>
      <c r="DN31" s="621" t="e">
        <f t="shared" ca="1" si="32"/>
        <v>#REF!</v>
      </c>
      <c r="DO31" s="628" t="e">
        <f t="shared" ca="1" si="6"/>
        <v>#REF!</v>
      </c>
      <c r="DQ31" s="616" t="s">
        <v>217</v>
      </c>
      <c r="DR31" s="616" t="s">
        <v>218</v>
      </c>
      <c r="DS31" s="616" t="s">
        <v>219</v>
      </c>
      <c r="DT31" s="616" t="s">
        <v>2</v>
      </c>
      <c r="DU31" s="616" t="s">
        <v>4</v>
      </c>
      <c r="DV31" s="616" t="s">
        <v>6</v>
      </c>
      <c r="DW31" s="553">
        <f>DW32+DW33+DW34+DW35+DW36+DW39+DW40+DW43+DW44+DW50+DW51+DW52+DW53+DW54+DW55+DW56+DW57</f>
        <v>0</v>
      </c>
      <c r="DX31" s="553">
        <f>DX32+DX33+DX34+DX35+DX36+DX39+DX40+DX43+DX44+DX50+DX51+DX52+DX53+DX54+DX55+DX56+DX57</f>
        <v>0</v>
      </c>
    </row>
    <row r="32" spans="1:128">
      <c r="A32" s="144" t="s">
        <v>56</v>
      </c>
      <c r="B32" s="43" t="s">
        <v>57</v>
      </c>
      <c r="C32" s="161">
        <v>2220100000</v>
      </c>
      <c r="D32" s="10">
        <v>1</v>
      </c>
      <c r="E32" s="62" t="e">
        <f t="shared" ref="E32:E57" si="54">BH32-BB32</f>
        <v>#REF!</v>
      </c>
      <c r="F32" s="62" t="e">
        <f ca="1">BO32-BG32</f>
        <v>#REF!</v>
      </c>
      <c r="G32" s="62" t="e">
        <f ca="1">BO32-BG32-Y32-AG32</f>
        <v>#REF!</v>
      </c>
      <c r="H32" s="62"/>
      <c r="I32" s="62"/>
      <c r="J32" s="62"/>
      <c r="K32" s="62"/>
      <c r="L32" s="461"/>
      <c r="M32" s="416"/>
      <c r="N32" s="315">
        <f>T32+Y32+AD32+AF32-L32</f>
        <v>0</v>
      </c>
      <c r="O32" s="315">
        <f>Q32+R32+V32+AA32+AE32+AG32</f>
        <v>0</v>
      </c>
      <c r="P32" s="416"/>
      <c r="Q32" s="315"/>
      <c r="R32" s="315"/>
      <c r="S32" s="315">
        <v>0</v>
      </c>
      <c r="T32" s="315"/>
      <c r="U32" s="461"/>
      <c r="V32" s="315"/>
      <c r="W32" s="461"/>
      <c r="X32" s="315"/>
      <c r="Y32" s="315"/>
      <c r="Z32" s="461"/>
      <c r="AA32" s="315"/>
      <c r="AB32" s="461"/>
      <c r="AC32" s="416"/>
      <c r="AD32" s="461"/>
      <c r="AE32" s="600"/>
      <c r="AF32" s="315"/>
      <c r="AG32" s="315"/>
      <c r="AH32" s="315"/>
      <c r="AI32" s="461"/>
      <c r="AJ32" s="461"/>
      <c r="AK32" s="315"/>
      <c r="AL32" s="315"/>
      <c r="AM32" s="561"/>
      <c r="AN32" s="561"/>
      <c r="AO32" s="561"/>
      <c r="AP32" s="561"/>
      <c r="AQ32" s="561"/>
      <c r="AR32" s="561"/>
      <c r="AS32" s="561"/>
      <c r="AT32" s="561"/>
      <c r="AU32" s="561"/>
      <c r="AV32" s="561"/>
      <c r="AW32" s="315"/>
      <c r="AX32" s="454" t="e">
        <f>AX97</f>
        <v>#REF!</v>
      </c>
      <c r="AY32" s="455" t="e">
        <f>AY97</f>
        <v>#REF!</v>
      </c>
      <c r="AZ32" s="455" t="e">
        <f>AZ97</f>
        <v>#REF!</v>
      </c>
      <c r="BA32" s="7" t="e">
        <f>AX32+AY32-AZ32</f>
        <v>#REF!</v>
      </c>
      <c r="BB32" s="174" t="e">
        <f>ROUNDUP(BA32,2)</f>
        <v>#REF!</v>
      </c>
      <c r="BC32" s="456" t="e">
        <f ca="1">BC97</f>
        <v>#REF!</v>
      </c>
      <c r="BD32" s="455" t="e">
        <f ca="1">BD97</f>
        <v>#REF!</v>
      </c>
      <c r="BE32" s="455" t="e">
        <f ca="1">BE97</f>
        <v>#REF!</v>
      </c>
      <c r="BF32" s="7" t="e">
        <f ca="1">BC32+BD32+BE32</f>
        <v>#REF!</v>
      </c>
      <c r="BG32" s="172" t="e">
        <f ca="1">ROUNDUP(BF32,2)</f>
        <v>#REF!</v>
      </c>
      <c r="BH32" s="173" t="e">
        <f>BB32+L32+N32</f>
        <v>#REF!</v>
      </c>
      <c r="BI32" s="171" t="e">
        <f>BH32-BJ32</f>
        <v>#REF!</v>
      </c>
      <c r="BJ32" s="174">
        <f>O32</f>
        <v>0</v>
      </c>
      <c r="BK32" s="270">
        <f>BL32+BM32</f>
        <v>0</v>
      </c>
      <c r="BL32" s="271">
        <f>ПУР!$GE32+ПУР!$HG32+ПУР!$HH32+ПУР!$HI32+ПУР!$HJ32+AI32</f>
        <v>0</v>
      </c>
      <c r="BM32" s="272">
        <f>ПУР!$GL32+AJ32</f>
        <v>0</v>
      </c>
      <c r="BN32" s="342"/>
      <c r="BO32" s="583" t="e">
        <f ca="1">BG32+Q32+R32+S32+T32+U32+V32+W32+X32+Y32+Z32+AA32+AB32</f>
        <v>#REF!</v>
      </c>
      <c r="BP32" s="171" t="e">
        <f t="shared" ref="BP32:BP78" ca="1" si="55">BO32-BQ32</f>
        <v>#REF!</v>
      </c>
      <c r="BQ32" s="219">
        <f>Q32+R32+V32+W32+X32+AA32+AB32+25+ 0.00243905</f>
        <v>25.00243905</v>
      </c>
      <c r="BR32" s="357" t="e">
        <f ca="1">ROUNDUP(INDIRECT(legend!$K$4&amp;ROW())*$D32,2)</f>
        <v>#REF!</v>
      </c>
      <c r="BS32" s="377" t="e">
        <f ca="1">INDIRECT(legend!$H$4&amp;ROW())+INDIRECT(legend!$I$4&amp;ROW())</f>
        <v>#REF!</v>
      </c>
      <c r="BT32" s="358" t="e">
        <f t="shared" ca="1" si="40"/>
        <v>#REF!</v>
      </c>
      <c r="BV32" s="561" t="e">
        <f t="shared" ref="BV32:BV54" ca="1" si="56">BP32</f>
        <v>#REF!</v>
      </c>
      <c r="BW32" s="171" t="e">
        <f ca="1">ROUNDUP(BC32,2)-CA32+Y32+T32+S32+R32+Q32+27.65+ 0.00820058</f>
        <v>#REF!</v>
      </c>
      <c r="BX32" s="586" t="e">
        <f ca="1">ROUNDUP(BD32,2)-CB32+AB32+Z32+X32+W32+U32+19.76</f>
        <v>#REF!</v>
      </c>
      <c r="BY32" s="172" t="e">
        <f ca="1">BV32-BW32-BX32</f>
        <v>#REF!</v>
      </c>
      <c r="BZ32" s="173">
        <f>BQ32</f>
        <v>25.00243905</v>
      </c>
      <c r="CA32" s="171">
        <f>+AA32+V32+R32+Q32+1.38+ 0.00820058</f>
        <v>1.3882005799999999</v>
      </c>
      <c r="CB32" s="216">
        <f>+AB32+X32+W32</f>
        <v>0</v>
      </c>
      <c r="CC32" s="174">
        <f t="shared" ref="CC32:CC54" si="57">BZ32-CA32-CB32</f>
        <v>23.61423847</v>
      </c>
      <c r="CD32" s="327" t="e">
        <f t="shared" ca="1" si="41"/>
        <v>#REF!</v>
      </c>
      <c r="CE32" s="327" t="e">
        <f t="shared" ca="1" si="41"/>
        <v>#REF!</v>
      </c>
      <c r="CG32" s="173">
        <f>IF(legend!$E$1=12,BY32-CH32-CI32,0)</f>
        <v>0</v>
      </c>
      <c r="CH32" s="216"/>
      <c r="CI32" s="174"/>
      <c r="CK32" s="173">
        <f>IF(legend!$E$1=12,CC32-CL32-CM32,0)</f>
        <v>0</v>
      </c>
      <c r="CL32" s="216"/>
      <c r="CM32" s="174"/>
      <c r="DB32" s="620"/>
      <c r="DC32" s="621">
        <f t="shared" si="1"/>
        <v>0</v>
      </c>
      <c r="DD32" s="621">
        <f t="shared" si="2"/>
        <v>0</v>
      </c>
      <c r="DE32" s="621" t="e">
        <f t="shared" ca="1" si="3"/>
        <v>#REF!</v>
      </c>
      <c r="DF32" s="621">
        <f>CA32-DD32</f>
        <v>1.3882005799999999</v>
      </c>
      <c r="DG32" s="628" t="e">
        <f t="shared" ca="1" si="5"/>
        <v>#REF!</v>
      </c>
      <c r="DH32" s="620"/>
      <c r="DI32" s="621">
        <f t="shared" si="27"/>
        <v>0</v>
      </c>
      <c r="DJ32" s="621">
        <f t="shared" si="28"/>
        <v>0</v>
      </c>
      <c r="DK32" s="621">
        <f t="shared" si="29"/>
        <v>0</v>
      </c>
      <c r="DL32" s="621">
        <f t="shared" ref="DL32:DL33" si="58">AB32</f>
        <v>0</v>
      </c>
      <c r="DM32" s="621" t="e">
        <f t="shared" ca="1" si="31"/>
        <v>#REF!</v>
      </c>
      <c r="DN32" s="621">
        <f>CB32-DJ32-DL32</f>
        <v>0</v>
      </c>
      <c r="DO32" s="628" t="e">
        <f t="shared" ca="1" si="6"/>
        <v>#REF!</v>
      </c>
      <c r="DT32" s="101" t="e">
        <f t="shared" ref="DT32:DT68" ca="1" si="59">BW32+CA32</f>
        <v>#REF!</v>
      </c>
      <c r="DU32" s="101" t="e">
        <f t="shared" ref="DU32:DU68" ca="1" si="60">BX32+CB32</f>
        <v>#REF!</v>
      </c>
      <c r="DV32" s="101" t="e">
        <f t="shared" ref="DV32:DV68" ca="1" si="61">BY32+CC32</f>
        <v>#REF!</v>
      </c>
      <c r="DW32" s="554">
        <f>ПУР!$EU32+ПУР!$HG32+ПУР!$HH32+ПУР!$HI32</f>
        <v>0</v>
      </c>
      <c r="DX32" s="554">
        <f>ПУР!GO32-ПУР!GP32</f>
        <v>0</v>
      </c>
    </row>
    <row r="33" spans="1:128">
      <c r="A33" s="144" t="s">
        <v>58</v>
      </c>
      <c r="B33" s="43" t="s">
        <v>8</v>
      </c>
      <c r="C33" s="161">
        <v>2220200000</v>
      </c>
      <c r="D33" s="10">
        <v>1</v>
      </c>
      <c r="E33" s="62" t="e">
        <f t="shared" si="54"/>
        <v>#REF!</v>
      </c>
      <c r="F33" s="62" t="e">
        <f t="shared" ref="F33:F57" ca="1" si="62">BO33-BG33</f>
        <v>#REF!</v>
      </c>
      <c r="G33" s="62" t="e">
        <f t="shared" ref="G33:G57" ca="1" si="63">BO33-BG33-Y33-AG33</f>
        <v>#REF!</v>
      </c>
      <c r="H33" s="62"/>
      <c r="I33" s="62"/>
      <c r="J33" s="62"/>
      <c r="K33" s="62"/>
      <c r="L33" s="461"/>
      <c r="M33" s="416"/>
      <c r="N33" s="315">
        <f>T33+Y33+AD33+AF33-L33</f>
        <v>0</v>
      </c>
      <c r="O33" s="315">
        <f>Q33+R33+V33+AA33+AE33+AG33</f>
        <v>0</v>
      </c>
      <c r="P33" s="416"/>
      <c r="Q33" s="315"/>
      <c r="R33" s="315"/>
      <c r="S33" s="315">
        <v>0</v>
      </c>
      <c r="T33" s="315"/>
      <c r="U33" s="461"/>
      <c r="V33" s="315"/>
      <c r="W33" s="461"/>
      <c r="X33" s="315"/>
      <c r="Y33" s="315"/>
      <c r="Z33" s="461"/>
      <c r="AA33" s="315"/>
      <c r="AB33" s="461"/>
      <c r="AC33" s="416"/>
      <c r="AD33" s="461"/>
      <c r="AE33" s="600"/>
      <c r="AF33" s="315"/>
      <c r="AG33" s="315"/>
      <c r="AH33" s="315"/>
      <c r="AI33" s="461"/>
      <c r="AJ33" s="461"/>
      <c r="AK33" s="315"/>
      <c r="AL33" s="315"/>
      <c r="AM33" s="561"/>
      <c r="AN33" s="561"/>
      <c r="AO33" s="561"/>
      <c r="AP33" s="561"/>
      <c r="AQ33" s="561"/>
      <c r="AR33" s="561"/>
      <c r="AS33" s="561"/>
      <c r="AT33" s="561"/>
      <c r="AU33" s="561"/>
      <c r="AV33" s="561"/>
      <c r="AW33" s="315"/>
      <c r="AX33" s="454" t="e">
        <f>#REF!</f>
        <v>#REF!</v>
      </c>
      <c r="AY33" s="455" t="e">
        <f>#REF!</f>
        <v>#REF!</v>
      </c>
      <c r="AZ33" s="455" t="e">
        <f>#REF!</f>
        <v>#REF!</v>
      </c>
      <c r="BA33" s="7" t="e">
        <f>AX33+AY33-AZ33</f>
        <v>#REF!</v>
      </c>
      <c r="BB33" s="174" t="e">
        <f>ROUNDUP(BA33,2)</f>
        <v>#REF!</v>
      </c>
      <c r="BC33" s="456" t="e">
        <f ca="1">INDIRECT("БДЗ!$"&amp;legend!G$7&amp;TEXT(ROW()+230,0))</f>
        <v>#REF!</v>
      </c>
      <c r="BD33" s="455" t="e">
        <f ca="1">INDIRECT("БДЗ!$"&amp;legend!H$7&amp;TEXT(ROW()+230,0))</f>
        <v>#REF!</v>
      </c>
      <c r="BE33" s="455" t="e">
        <f ca="1">INDIRECT("БДЗ!$"&amp;legend!I$7&amp;TEXT(ROW()+230,0))</f>
        <v>#REF!</v>
      </c>
      <c r="BF33" s="7" t="e">
        <f ca="1">BC33+BD33+BE33</f>
        <v>#REF!</v>
      </c>
      <c r="BG33" s="172" t="e">
        <f ca="1">ROUNDUP(BF33,2)</f>
        <v>#REF!</v>
      </c>
      <c r="BH33" s="173" t="e">
        <f t="shared" ref="BH33:BH44" si="64">BB33+L33+N33+O33</f>
        <v>#REF!</v>
      </c>
      <c r="BI33" s="171" t="e">
        <f>BH33-BJ33</f>
        <v>#REF!</v>
      </c>
      <c r="BJ33" s="174">
        <f>O33</f>
        <v>0</v>
      </c>
      <c r="BK33" s="270">
        <f>BL33+BM33</f>
        <v>0</v>
      </c>
      <c r="BL33" s="271">
        <f>ПУР!$GE33+ПУР!$HG33+ПУР!$HH33+ПУР!$HI33+ПУР!$HJ33+AI33</f>
        <v>0</v>
      </c>
      <c r="BM33" s="272">
        <f>ПУР!$GL33+AJ33</f>
        <v>0</v>
      </c>
      <c r="BN33" s="342"/>
      <c r="BO33" s="583" t="e">
        <f ca="1">BG33+Q33+R33+S33+T33+U33+V33+W33+X33+Y33+Z33+AA33+AB33+3</f>
        <v>#REF!</v>
      </c>
      <c r="BP33" s="171" t="e">
        <f t="shared" ca="1" si="55"/>
        <v>#REF!</v>
      </c>
      <c r="BQ33" s="219">
        <f>Q33+R33+V33+W33+X33+AA33+AB33</f>
        <v>0</v>
      </c>
      <c r="BR33" s="357" t="e">
        <f ca="1">ROUNDUP(INDIRECT(legend!$K$4&amp;ROW())*$D33,2)</f>
        <v>#REF!</v>
      </c>
      <c r="BS33" s="377" t="e">
        <f ca="1">INDIRECT(legend!$H$4&amp;ROW())+INDIRECT(legend!$I$4&amp;ROW())</f>
        <v>#REF!</v>
      </c>
      <c r="BT33" s="358" t="e">
        <f t="shared" ca="1" si="40"/>
        <v>#REF!</v>
      </c>
      <c r="BV33" s="561" t="e">
        <f t="shared" ca="1" si="56"/>
        <v>#REF!</v>
      </c>
      <c r="BW33" s="171" t="e">
        <f ca="1">ROUNDUP(BC33,2)-CA33+Y33+T33+S33+R33+Q33-4.88000000000001</f>
        <v>#REF!</v>
      </c>
      <c r="BX33" s="586" t="e">
        <f ca="1">ROUNDUP(BD33,2)-CB33+AB33+Z33+X33+W33+U33-6.06</f>
        <v>#REF!</v>
      </c>
      <c r="BY33" s="172" t="e">
        <f ca="1">BV33-BW33-BX33</f>
        <v>#REF!</v>
      </c>
      <c r="BZ33" s="173">
        <f t="shared" ref="BZ33:BZ55" si="65">BQ33</f>
        <v>0</v>
      </c>
      <c r="CA33" s="171">
        <f>+AA33+V33+R33+Q33</f>
        <v>0</v>
      </c>
      <c r="CB33" s="216">
        <f>+AB33+X33+W33</f>
        <v>0</v>
      </c>
      <c r="CC33" s="174">
        <f t="shared" si="57"/>
        <v>0</v>
      </c>
      <c r="CD33" s="327" t="e">
        <f t="shared" ca="1" si="41"/>
        <v>#REF!</v>
      </c>
      <c r="CE33" s="327" t="e">
        <f t="shared" ca="1" si="41"/>
        <v>#REF!</v>
      </c>
      <c r="CG33" s="173">
        <f>IF(legend!$E$1=12,BY33-CH33-CI33,0)</f>
        <v>0</v>
      </c>
      <c r="CH33" s="216"/>
      <c r="CI33" s="174"/>
      <c r="CK33" s="173">
        <f>IF(legend!$E$1=12,CC33-CL33-CM33,0)</f>
        <v>0</v>
      </c>
      <c r="CL33" s="216"/>
      <c r="CM33" s="174"/>
      <c r="DB33" s="620"/>
      <c r="DC33" s="621">
        <f t="shared" si="1"/>
        <v>0</v>
      </c>
      <c r="DD33" s="621">
        <f t="shared" si="2"/>
        <v>0</v>
      </c>
      <c r="DE33" s="621" t="e">
        <f t="shared" ca="1" si="3"/>
        <v>#REF!</v>
      </c>
      <c r="DF33" s="621">
        <f t="shared" ref="DF33" si="66">CA33-DD33</f>
        <v>0</v>
      </c>
      <c r="DG33" s="628" t="e">
        <f t="shared" ca="1" si="5"/>
        <v>#REF!</v>
      </c>
      <c r="DH33" s="620"/>
      <c r="DI33" s="621">
        <f t="shared" si="27"/>
        <v>0</v>
      </c>
      <c r="DJ33" s="621">
        <f t="shared" si="28"/>
        <v>0</v>
      </c>
      <c r="DK33" s="621">
        <f t="shared" si="29"/>
        <v>0</v>
      </c>
      <c r="DL33" s="621">
        <f t="shared" si="58"/>
        <v>0</v>
      </c>
      <c r="DM33" s="621" t="e">
        <f t="shared" ca="1" si="31"/>
        <v>#REF!</v>
      </c>
      <c r="DN33" s="621">
        <f>CB33-DJ33-DL33</f>
        <v>0</v>
      </c>
      <c r="DO33" s="628" t="e">
        <f t="shared" ca="1" si="6"/>
        <v>#REF!</v>
      </c>
      <c r="DT33" s="101" t="e">
        <f t="shared" ca="1" si="59"/>
        <v>#REF!</v>
      </c>
      <c r="DU33" s="101" t="e">
        <f t="shared" ca="1" si="60"/>
        <v>#REF!</v>
      </c>
      <c r="DV33" s="101" t="e">
        <f t="shared" ca="1" si="61"/>
        <v>#REF!</v>
      </c>
      <c r="DW33" s="554">
        <f>ПУР!$EU33+ПУР!$HG33+ПУР!$HH33+ПУР!$HI33</f>
        <v>0</v>
      </c>
      <c r="DX33" s="554">
        <f>ПУР!GO33-ПУР!GP33</f>
        <v>0</v>
      </c>
    </row>
    <row r="34" spans="1:128">
      <c r="A34" s="144" t="s">
        <v>59</v>
      </c>
      <c r="B34" s="43" t="s">
        <v>60</v>
      </c>
      <c r="C34" s="161">
        <v>2220300000</v>
      </c>
      <c r="D34" s="10">
        <v>1</v>
      </c>
      <c r="E34" s="62" t="e">
        <f t="shared" si="54"/>
        <v>#REF!</v>
      </c>
      <c r="F34" s="62" t="e">
        <f t="shared" ca="1" si="62"/>
        <v>#REF!</v>
      </c>
      <c r="G34" s="62" t="e">
        <f t="shared" ca="1" si="63"/>
        <v>#REF!</v>
      </c>
      <c r="H34" s="62"/>
      <c r="I34" s="62"/>
      <c r="J34" s="62"/>
      <c r="K34" s="62"/>
      <c r="L34" s="461"/>
      <c r="M34" s="416"/>
      <c r="N34" s="315">
        <f>T34+Y34+AD34+AF34-L34</f>
        <v>1169.2872440000001</v>
      </c>
      <c r="O34" s="315">
        <f>Q34+R34+V34+AA34+AE34+AG34</f>
        <v>0</v>
      </c>
      <c r="P34" s="416"/>
      <c r="Q34" s="315"/>
      <c r="R34" s="315"/>
      <c r="S34" s="315">
        <v>0</v>
      </c>
      <c r="T34" s="315"/>
      <c r="U34" s="461"/>
      <c r="V34" s="315"/>
      <c r="W34" s="461"/>
      <c r="X34" s="461"/>
      <c r="Y34" s="315"/>
      <c r="Z34" s="461"/>
      <c r="AA34" s="315"/>
      <c r="AB34" s="461"/>
      <c r="AC34" s="416"/>
      <c r="AD34" s="461">
        <f>1169.287244</f>
        <v>1169.2872440000001</v>
      </c>
      <c r="AE34" s="600"/>
      <c r="AF34" s="315"/>
      <c r="AG34" s="315"/>
      <c r="AH34" s="315"/>
      <c r="AI34" s="461"/>
      <c r="AJ34" s="461"/>
      <c r="AK34" s="315"/>
      <c r="AL34" s="315"/>
      <c r="AM34" s="561"/>
      <c r="AN34" s="561"/>
      <c r="AO34" s="561"/>
      <c r="AP34" s="561"/>
      <c r="AQ34" s="561"/>
      <c r="AR34" s="561"/>
      <c r="AS34" s="561"/>
      <c r="AT34" s="561"/>
      <c r="AU34" s="561"/>
      <c r="AV34" s="561"/>
      <c r="AW34" s="315"/>
      <c r="AX34" s="454" t="e">
        <f>#REF!</f>
        <v>#REF!</v>
      </c>
      <c r="AY34" s="455" t="e">
        <f>#REF!</f>
        <v>#REF!</v>
      </c>
      <c r="AZ34" s="455" t="e">
        <f>#REF!</f>
        <v>#REF!</v>
      </c>
      <c r="BA34" s="7" t="e">
        <f>AX34+AY34-AZ34</f>
        <v>#REF!</v>
      </c>
      <c r="BB34" s="174" t="e">
        <f>ROUNDUP(BA34,2)</f>
        <v>#REF!</v>
      </c>
      <c r="BC34" s="456" t="e">
        <f ca="1">INDIRECT("БДЗ!$"&amp;legend!G$7&amp;TEXT(ROW()+230,0))</f>
        <v>#REF!</v>
      </c>
      <c r="BD34" s="455" t="e">
        <f ca="1">INDIRECT("БДЗ!$"&amp;legend!H$7&amp;TEXT(ROW()+230,0))</f>
        <v>#REF!</v>
      </c>
      <c r="BE34" s="455" t="e">
        <f ca="1">INDIRECT("БДЗ!$"&amp;legend!I$7&amp;TEXT(ROW()+230,0))</f>
        <v>#REF!</v>
      </c>
      <c r="BF34" s="7" t="e">
        <f ca="1">BC34+BD34+BE34</f>
        <v>#REF!</v>
      </c>
      <c r="BG34" s="172" t="e">
        <f ca="1">ROUNDUP(BF34,2)</f>
        <v>#REF!</v>
      </c>
      <c r="BH34" s="173" t="e">
        <f t="shared" si="64"/>
        <v>#REF!</v>
      </c>
      <c r="BI34" s="171" t="e">
        <f>BH34-BJ34</f>
        <v>#REF!</v>
      </c>
      <c r="BJ34" s="174">
        <f>O34</f>
        <v>0</v>
      </c>
      <c r="BK34" s="270">
        <f>BL34+BM34</f>
        <v>0</v>
      </c>
      <c r="BL34" s="271">
        <f>ПУР!$GE34+ПУР!$HG34+ПУР!$HH34+ПУР!$HI34+ПУР!$HJ34+AI34</f>
        <v>0</v>
      </c>
      <c r="BM34" s="272">
        <f>ПУР!$GL34+AJ34</f>
        <v>0</v>
      </c>
      <c r="BN34" s="342"/>
      <c r="BO34" s="583" t="e">
        <f ca="1">BG34+Q34+R34+S34+T34+U34+V34+W34+X34+Y34+Z34+AA34+AB34+170.32-0.001143</f>
        <v>#REF!</v>
      </c>
      <c r="BP34" s="171" t="e">
        <f t="shared" ca="1" si="55"/>
        <v>#REF!</v>
      </c>
      <c r="BQ34" s="219">
        <f>Q34+R34+V34+W34+X34+AA34+AB34</f>
        <v>0</v>
      </c>
      <c r="BR34" s="357" t="e">
        <f ca="1">ROUNDUP(INDIRECT(legend!$K$4&amp;ROW())*$D34,2)</f>
        <v>#REF!</v>
      </c>
      <c r="BS34" s="377" t="e">
        <f ca="1">INDIRECT(legend!$H$4&amp;ROW())+INDIRECT(legend!$I$4&amp;ROW())</f>
        <v>#REF!</v>
      </c>
      <c r="BT34" s="358" t="e">
        <f t="shared" ca="1" si="40"/>
        <v>#REF!</v>
      </c>
      <c r="BV34" s="561" t="e">
        <f t="shared" ca="1" si="56"/>
        <v>#REF!</v>
      </c>
      <c r="BW34" s="171" t="e">
        <f ca="1">ROUNDUP(BC34,2)-CA34+Y34+T34+S34+R34+Q34+51.15-0.004059</f>
        <v>#REF!</v>
      </c>
      <c r="BX34" s="586" t="e">
        <f ca="1">ROUNDUP(BD34,2)-CB34+AB34+Z34+X34+W34+U34+50.22+ 0.004697</f>
        <v>#REF!</v>
      </c>
      <c r="BY34" s="172" t="e">
        <f ca="1">BV34-BW34-BX34</f>
        <v>#REF!</v>
      </c>
      <c r="BZ34" s="173">
        <f t="shared" si="65"/>
        <v>0</v>
      </c>
      <c r="CA34" s="171">
        <f>+AA34+V34+R34+Q34</f>
        <v>0</v>
      </c>
      <c r="CB34" s="216">
        <f>+AB34+X34+W34</f>
        <v>0</v>
      </c>
      <c r="CC34" s="174">
        <f t="shared" si="57"/>
        <v>0</v>
      </c>
      <c r="CD34" s="327" t="e">
        <f t="shared" ca="1" si="41"/>
        <v>#REF!</v>
      </c>
      <c r="CE34" s="327" t="e">
        <f ca="1">BX34+CB34</f>
        <v>#REF!</v>
      </c>
      <c r="CG34" s="173">
        <f>IF(legend!$E$1=12,BY34-CH34-CI34,0)</f>
        <v>0</v>
      </c>
      <c r="CH34" s="216"/>
      <c r="CI34" s="174"/>
      <c r="CK34" s="173">
        <f>IF(legend!$E$1=12,CC34-CL34-CM34,0)</f>
        <v>0</v>
      </c>
      <c r="CL34" s="216"/>
      <c r="CM34" s="174"/>
      <c r="DB34" s="620">
        <f t="shared" si="0"/>
        <v>0</v>
      </c>
      <c r="DC34" s="621">
        <f t="shared" si="1"/>
        <v>0</v>
      </c>
      <c r="DD34" s="621">
        <f t="shared" si="2"/>
        <v>0</v>
      </c>
      <c r="DE34" s="621" t="e">
        <f t="shared" ca="1" si="3"/>
        <v>#REF!</v>
      </c>
      <c r="DF34" s="621">
        <f t="shared" ref="DF34:DF86" si="67">CA34-DB34-DD34</f>
        <v>0</v>
      </c>
      <c r="DG34" s="628" t="e">
        <f t="shared" ca="1" si="5"/>
        <v>#REF!</v>
      </c>
      <c r="DH34" s="620">
        <f t="shared" ref="DH34:DH58" si="68">X34</f>
        <v>0</v>
      </c>
      <c r="DI34" s="621">
        <f t="shared" si="27"/>
        <v>0</v>
      </c>
      <c r="DJ34" s="621">
        <f t="shared" si="28"/>
        <v>0</v>
      </c>
      <c r="DK34" s="621">
        <f t="shared" si="29"/>
        <v>0</v>
      </c>
      <c r="DL34" s="621">
        <f t="shared" ref="DL34:DL58" si="69">AB34</f>
        <v>0</v>
      </c>
      <c r="DM34" s="621" t="e">
        <f t="shared" ca="1" si="31"/>
        <v>#REF!</v>
      </c>
      <c r="DN34" s="621">
        <f t="shared" ref="DN34:DN58" si="70">CB34-DH34-DJ34-DL34</f>
        <v>0</v>
      </c>
      <c r="DO34" s="628" t="e">
        <f ca="1">BX34+CB34-DH34-DI34-DJ34-DK34-DL34-DM34-DN34</f>
        <v>#REF!</v>
      </c>
      <c r="DT34" s="101" t="e">
        <f t="shared" ca="1" si="59"/>
        <v>#REF!</v>
      </c>
      <c r="DU34" s="101" t="e">
        <f t="shared" ca="1" si="60"/>
        <v>#REF!</v>
      </c>
      <c r="DV34" s="101" t="e">
        <f t="shared" ca="1" si="61"/>
        <v>#REF!</v>
      </c>
      <c r="DW34" s="554">
        <f>ПУР!$EU34+ПУР!$HG34+ПУР!$HH34+ПУР!$HI34</f>
        <v>0</v>
      </c>
      <c r="DX34" s="554">
        <f>ПУР!GO34-ПУР!GP34</f>
        <v>0</v>
      </c>
    </row>
    <row r="35" spans="1:128">
      <c r="A35" s="144" t="s">
        <v>61</v>
      </c>
      <c r="B35" s="43" t="s">
        <v>62</v>
      </c>
      <c r="C35" s="161">
        <v>2220400000</v>
      </c>
      <c r="D35" s="10">
        <v>1.2</v>
      </c>
      <c r="E35" s="62" t="e">
        <f t="shared" si="54"/>
        <v>#REF!</v>
      </c>
      <c r="F35" s="62" t="e">
        <f t="shared" ca="1" si="62"/>
        <v>#REF!</v>
      </c>
      <c r="G35" s="62" t="e">
        <f t="shared" ca="1" si="63"/>
        <v>#REF!</v>
      </c>
      <c r="H35" s="62"/>
      <c r="I35" s="62"/>
      <c r="J35" s="62"/>
      <c r="K35" s="62"/>
      <c r="L35" s="461"/>
      <c r="M35" s="416"/>
      <c r="N35" s="315">
        <f>T35+Y35+AD35+AF35-L35</f>
        <v>-21.42</v>
      </c>
      <c r="O35" s="315">
        <f>Q35+R35+V35+AA35+AE35+AG35</f>
        <v>73.625</v>
      </c>
      <c r="P35" s="416"/>
      <c r="Q35" s="315">
        <v>73.625</v>
      </c>
      <c r="R35" s="315"/>
      <c r="S35" s="315">
        <v>173.99384119999999</v>
      </c>
      <c r="T35" s="315">
        <v>-21.42</v>
      </c>
      <c r="U35" s="461"/>
      <c r="V35" s="315"/>
      <c r="W35" s="461"/>
      <c r="X35" s="461"/>
      <c r="Y35" s="315"/>
      <c r="Z35" s="461"/>
      <c r="AA35" s="315"/>
      <c r="AB35" s="461"/>
      <c r="AC35" s="416"/>
      <c r="AD35" s="461"/>
      <c r="AE35" s="600"/>
      <c r="AF35" s="315"/>
      <c r="AG35" s="315"/>
      <c r="AH35" s="315"/>
      <c r="AI35" s="461"/>
      <c r="AJ35" s="461"/>
      <c r="AK35" s="315"/>
      <c r="AL35" s="315"/>
      <c r="AM35" s="561"/>
      <c r="AN35" s="561"/>
      <c r="AO35" s="561"/>
      <c r="AP35" s="561"/>
      <c r="AQ35" s="561"/>
      <c r="AR35" s="561"/>
      <c r="AS35" s="561"/>
      <c r="AT35" s="561"/>
      <c r="AU35" s="561"/>
      <c r="AV35" s="561"/>
      <c r="AW35" s="315"/>
      <c r="AX35" s="454" t="e">
        <f>#REF!</f>
        <v>#REF!</v>
      </c>
      <c r="AY35" s="455" t="e">
        <f>#REF!</f>
        <v>#REF!</v>
      </c>
      <c r="AZ35" s="455" t="e">
        <f>#REF!</f>
        <v>#REF!</v>
      </c>
      <c r="BA35" s="7" t="e">
        <f>AX35+AY35-AZ35</f>
        <v>#REF!</v>
      </c>
      <c r="BB35" s="174" t="e">
        <f>ROUNDUP(BA35*$D35,2)</f>
        <v>#REF!</v>
      </c>
      <c r="BC35" s="456" t="e">
        <f ca="1">INDIRECT("БДЗ!$"&amp;legend!G$7&amp;TEXT(ROW()+230,0))</f>
        <v>#REF!</v>
      </c>
      <c r="BD35" s="455" t="e">
        <f ca="1">INDIRECT("БДЗ!$"&amp;legend!H$7&amp;TEXT(ROW()+230,0))</f>
        <v>#REF!</v>
      </c>
      <c r="BE35" s="455" t="e">
        <f ca="1">INDIRECT("БДЗ!$"&amp;legend!I$7&amp;TEXT(ROW()+230,0))</f>
        <v>#REF!</v>
      </c>
      <c r="BF35" s="7" t="e">
        <f ca="1">BC35+BD35+BE35</f>
        <v>#REF!</v>
      </c>
      <c r="BG35" s="172" t="e">
        <f ca="1">ROUNDUP(BF35*$D35,2)</f>
        <v>#REF!</v>
      </c>
      <c r="BH35" s="173" t="e">
        <f t="shared" si="64"/>
        <v>#REF!</v>
      </c>
      <c r="BI35" s="171" t="e">
        <f>BH35-BJ35</f>
        <v>#REF!</v>
      </c>
      <c r="BJ35" s="174">
        <f>O35</f>
        <v>73.625</v>
      </c>
      <c r="BK35" s="270">
        <f>BL35+BM35</f>
        <v>0</v>
      </c>
      <c r="BL35" s="271">
        <f>ПУР!$GE35+ПУР!$HG35+ПУР!$HH35+ПУР!$HI35+ПУР!$HJ35+AI35</f>
        <v>0</v>
      </c>
      <c r="BM35" s="272">
        <f>ПУР!$GL35+AJ35</f>
        <v>0</v>
      </c>
      <c r="BN35" s="342"/>
      <c r="BO35" s="583" t="e">
        <f ca="1">BG35+Q35+R35+S35+T35+U35+V35+W35+X35+Y35+Z35+AA35+AB35</f>
        <v>#REF!</v>
      </c>
      <c r="BP35" s="171" t="e">
        <f t="shared" ca="1" si="55"/>
        <v>#REF!</v>
      </c>
      <c r="BQ35" s="219">
        <f>Q35+R35+V35+W35+X35+AA35+AB35</f>
        <v>73.625</v>
      </c>
      <c r="BR35" s="357" t="e">
        <f ca="1">ROUNDUP(INDIRECT(legend!$K$4&amp;ROW())*$D35,2)</f>
        <v>#REF!</v>
      </c>
      <c r="BS35" s="377" t="e">
        <f ca="1">INDIRECT(legend!$H$4&amp;ROW())+INDIRECT(legend!$I$4&amp;ROW())</f>
        <v>#REF!</v>
      </c>
      <c r="BT35" s="358" t="e">
        <f t="shared" ca="1" si="40"/>
        <v>#REF!</v>
      </c>
      <c r="BV35" s="561" t="e">
        <f t="shared" ca="1" si="56"/>
        <v>#REF!</v>
      </c>
      <c r="BW35" s="171" t="e">
        <f ca="1">ROUNDUP(BC35*$D35,2)-CA35+Y35+T35+S35+R35+Q35-0.00384120000001076</f>
        <v>#REF!</v>
      </c>
      <c r="BX35" s="586" t="e">
        <f ca="1">ROUNDUP(BD35*$D35,2)-CB35+AB35+Z35+X35+W35+U35</f>
        <v>#REF!</v>
      </c>
      <c r="BY35" s="172" t="e">
        <f ca="1">BV35-BW35-BX35</f>
        <v>#REF!</v>
      </c>
      <c r="BZ35" s="173">
        <f t="shared" si="65"/>
        <v>73.625</v>
      </c>
      <c r="CA35" s="171">
        <f>+AA35+V35+R35+Q35</f>
        <v>73.625</v>
      </c>
      <c r="CB35" s="216">
        <f>+AB35+X35+W35</f>
        <v>0</v>
      </c>
      <c r="CC35" s="174">
        <f t="shared" si="57"/>
        <v>0</v>
      </c>
      <c r="CD35" s="327" t="e">
        <f t="shared" ca="1" si="41"/>
        <v>#REF!</v>
      </c>
      <c r="CE35" s="327" t="e">
        <f t="shared" ca="1" si="41"/>
        <v>#REF!</v>
      </c>
      <c r="CG35" s="173">
        <f>IF(legend!$E$1=12,BY35-CH35-CI35,0)</f>
        <v>0</v>
      </c>
      <c r="CH35" s="216"/>
      <c r="CI35" s="174"/>
      <c r="CK35" s="173">
        <f>IF(legend!$E$1=12,CC35-CL35-CM35,0)</f>
        <v>0</v>
      </c>
      <c r="CL35" s="216"/>
      <c r="CM35" s="174"/>
      <c r="DB35" s="620">
        <f t="shared" si="0"/>
        <v>73.625</v>
      </c>
      <c r="DC35" s="621">
        <f t="shared" si="1"/>
        <v>152.5738412</v>
      </c>
      <c r="DD35" s="621">
        <f t="shared" si="2"/>
        <v>0</v>
      </c>
      <c r="DE35" s="621" t="e">
        <f t="shared" ca="1" si="3"/>
        <v>#REF!</v>
      </c>
      <c r="DF35" s="621">
        <f t="shared" si="67"/>
        <v>0</v>
      </c>
      <c r="DG35" s="628" t="e">
        <f t="shared" ca="1" si="5"/>
        <v>#REF!</v>
      </c>
      <c r="DH35" s="620">
        <f t="shared" si="68"/>
        <v>0</v>
      </c>
      <c r="DI35" s="621">
        <f t="shared" si="27"/>
        <v>0</v>
      </c>
      <c r="DJ35" s="621">
        <f t="shared" si="28"/>
        <v>0</v>
      </c>
      <c r="DK35" s="621">
        <f t="shared" si="29"/>
        <v>0</v>
      </c>
      <c r="DL35" s="621">
        <f t="shared" si="69"/>
        <v>0</v>
      </c>
      <c r="DM35" s="621" t="e">
        <f t="shared" ca="1" si="31"/>
        <v>#REF!</v>
      </c>
      <c r="DN35" s="621">
        <f t="shared" si="70"/>
        <v>0</v>
      </c>
      <c r="DO35" s="628" t="e">
        <f t="shared" ca="1" si="6"/>
        <v>#REF!</v>
      </c>
      <c r="DT35" s="101" t="e">
        <f t="shared" ca="1" si="59"/>
        <v>#REF!</v>
      </c>
      <c r="DU35" s="101" t="e">
        <f t="shared" ca="1" si="60"/>
        <v>#REF!</v>
      </c>
      <c r="DV35" s="101" t="e">
        <f t="shared" ca="1" si="61"/>
        <v>#REF!</v>
      </c>
      <c r="DW35" s="554">
        <f>ПУР!$EU35+ПУР!$HG35+ПУР!$HH35+ПУР!$HI35</f>
        <v>0</v>
      </c>
      <c r="DX35" s="554">
        <f>ПУР!GO35-ПУР!GP35</f>
        <v>0</v>
      </c>
    </row>
    <row r="36" spans="1:128">
      <c r="A36" s="144" t="s">
        <v>63</v>
      </c>
      <c r="B36" s="43" t="s">
        <v>64</v>
      </c>
      <c r="C36" s="162">
        <v>2220500000</v>
      </c>
      <c r="D36" s="10"/>
      <c r="E36" s="62" t="e">
        <f t="shared" si="54"/>
        <v>#REF!</v>
      </c>
      <c r="F36" s="62" t="e">
        <f t="shared" ca="1" si="62"/>
        <v>#REF!</v>
      </c>
      <c r="G36" s="62" t="e">
        <f t="shared" ca="1" si="63"/>
        <v>#REF!</v>
      </c>
      <c r="H36" s="62"/>
      <c r="I36" s="62"/>
      <c r="J36" s="62"/>
      <c r="K36" s="62"/>
      <c r="L36" s="315">
        <f>L37+L38</f>
        <v>0</v>
      </c>
      <c r="M36" s="315"/>
      <c r="N36" s="315">
        <f>N37+N38</f>
        <v>-2.17</v>
      </c>
      <c r="O36" s="315">
        <f>O37+O38</f>
        <v>2.54</v>
      </c>
      <c r="P36" s="315"/>
      <c r="Q36" s="315">
        <f t="shared" ref="Q36:W36" si="71">Q37+Q38</f>
        <v>2.54</v>
      </c>
      <c r="R36" s="315">
        <f t="shared" si="71"/>
        <v>0</v>
      </c>
      <c r="S36" s="315">
        <f t="shared" si="71"/>
        <v>0</v>
      </c>
      <c r="T36" s="315">
        <f t="shared" si="71"/>
        <v>0</v>
      </c>
      <c r="U36" s="315">
        <f t="shared" si="71"/>
        <v>0</v>
      </c>
      <c r="V36" s="315">
        <f t="shared" si="71"/>
        <v>0</v>
      </c>
      <c r="W36" s="315">
        <f t="shared" si="71"/>
        <v>0</v>
      </c>
      <c r="X36" s="315"/>
      <c r="Y36" s="315">
        <f>Y37+Y38</f>
        <v>-2.17</v>
      </c>
      <c r="Z36" s="315">
        <f>Z37+Z38</f>
        <v>0</v>
      </c>
      <c r="AA36" s="315">
        <f>AA37+AA38</f>
        <v>0</v>
      </c>
      <c r="AB36" s="315">
        <f>AB37+AB38</f>
        <v>0</v>
      </c>
      <c r="AC36" s="315"/>
      <c r="AD36" s="315">
        <f>AD37+AD38</f>
        <v>0</v>
      </c>
      <c r="AE36" s="315">
        <f>AE37+AE38</f>
        <v>0</v>
      </c>
      <c r="AF36" s="315">
        <f>AF37+AF38</f>
        <v>0</v>
      </c>
      <c r="AG36" s="315">
        <f t="shared" ref="AG36:BM36" si="72">AG37+AG38</f>
        <v>0</v>
      </c>
      <c r="AH36" s="315"/>
      <c r="AI36" s="315">
        <f>AI37+AI38</f>
        <v>0</v>
      </c>
      <c r="AJ36" s="315">
        <f>AJ37+AJ38</f>
        <v>0</v>
      </c>
      <c r="AK36" s="315">
        <f t="shared" si="72"/>
        <v>0</v>
      </c>
      <c r="AL36" s="315">
        <f t="shared" si="72"/>
        <v>0</v>
      </c>
      <c r="AM36" s="561"/>
      <c r="AN36" s="561"/>
      <c r="AO36" s="561"/>
      <c r="AP36" s="561"/>
      <c r="AQ36" s="561"/>
      <c r="AR36" s="561"/>
      <c r="AS36" s="561"/>
      <c r="AT36" s="561"/>
      <c r="AU36" s="561"/>
      <c r="AV36" s="561">
        <f>AV37+AV38</f>
        <v>0</v>
      </c>
      <c r="AW36" s="315"/>
      <c r="AX36" s="454" t="e">
        <f t="shared" si="72"/>
        <v>#REF!</v>
      </c>
      <c r="AY36" s="455" t="e">
        <f t="shared" si="72"/>
        <v>#REF!</v>
      </c>
      <c r="AZ36" s="455" t="e">
        <f t="shared" si="72"/>
        <v>#REF!</v>
      </c>
      <c r="BA36" s="7" t="e">
        <f t="shared" si="72"/>
        <v>#REF!</v>
      </c>
      <c r="BB36" s="174" t="e">
        <f t="shared" si="72"/>
        <v>#REF!</v>
      </c>
      <c r="BC36" s="456" t="e">
        <f t="shared" ca="1" si="72"/>
        <v>#REF!</v>
      </c>
      <c r="BD36" s="455" t="e">
        <f t="shared" ca="1" si="72"/>
        <v>#REF!</v>
      </c>
      <c r="BE36" s="455" t="e">
        <f t="shared" ca="1" si="72"/>
        <v>#REF!</v>
      </c>
      <c r="BF36" s="7" t="e">
        <f t="shared" ca="1" si="72"/>
        <v>#REF!</v>
      </c>
      <c r="BG36" s="172" t="e">
        <f t="shared" ca="1" si="72"/>
        <v>#REF!</v>
      </c>
      <c r="BH36" s="173" t="e">
        <f t="shared" si="72"/>
        <v>#REF!</v>
      </c>
      <c r="BI36" s="171" t="e">
        <f t="shared" ca="1" si="72"/>
        <v>#REF!</v>
      </c>
      <c r="BJ36" s="174" t="e">
        <f t="shared" ca="1" si="72"/>
        <v>#REF!</v>
      </c>
      <c r="BK36" s="270">
        <f t="shared" si="72"/>
        <v>0</v>
      </c>
      <c r="BL36" s="271">
        <f t="shared" si="72"/>
        <v>0</v>
      </c>
      <c r="BM36" s="272">
        <f t="shared" si="72"/>
        <v>0</v>
      </c>
      <c r="BN36" s="342"/>
      <c r="BO36" s="173" t="e">
        <f t="shared" ref="BO36:BT36" ca="1" si="73">BO37+BO38</f>
        <v>#REF!</v>
      </c>
      <c r="BP36" s="171" t="e">
        <f t="shared" ca="1" si="73"/>
        <v>#REF!</v>
      </c>
      <c r="BQ36" s="174" t="e">
        <f t="shared" ca="1" si="73"/>
        <v>#REF!</v>
      </c>
      <c r="BR36" s="357" t="e">
        <f ca="1">BR37+BR38</f>
        <v>#REF!</v>
      </c>
      <c r="BS36" s="377" t="e">
        <f t="shared" ca="1" si="73"/>
        <v>#REF!</v>
      </c>
      <c r="BT36" s="358" t="e">
        <f t="shared" ca="1" si="73"/>
        <v>#REF!</v>
      </c>
      <c r="BV36" s="561" t="e">
        <f t="shared" ca="1" si="56"/>
        <v>#REF!</v>
      </c>
      <c r="BW36" s="171" t="e">
        <f ca="1">BW37+BW38</f>
        <v>#REF!</v>
      </c>
      <c r="BX36" s="587" t="e">
        <f ca="1">BX37+BX38</f>
        <v>#REF!</v>
      </c>
      <c r="BY36" s="172" t="e">
        <f ca="1">BV36-BW36-BX36</f>
        <v>#REF!</v>
      </c>
      <c r="BZ36" s="173" t="e">
        <f t="shared" ca="1" si="65"/>
        <v>#REF!</v>
      </c>
      <c r="CA36" s="171" t="e">
        <f ca="1">CA37+CA38</f>
        <v>#REF!</v>
      </c>
      <c r="CB36" s="171" t="e">
        <f ca="1">CB37+CB38</f>
        <v>#REF!</v>
      </c>
      <c r="CC36" s="174" t="e">
        <f t="shared" ca="1" si="57"/>
        <v>#REF!</v>
      </c>
      <c r="CD36" s="327" t="e">
        <f t="shared" ca="1" si="41"/>
        <v>#REF!</v>
      </c>
      <c r="CE36" s="327" t="e">
        <f t="shared" ca="1" si="41"/>
        <v>#REF!</v>
      </c>
      <c r="CG36" s="173">
        <f>CG37+CG38</f>
        <v>0</v>
      </c>
      <c r="CH36" s="171">
        <f>CH37+CH38</f>
        <v>0</v>
      </c>
      <c r="CI36" s="174">
        <f>CI37+CI38</f>
        <v>0</v>
      </c>
      <c r="CK36" s="173">
        <f>CK37+CK38</f>
        <v>0</v>
      </c>
      <c r="CL36" s="171">
        <f>CL37+CL38</f>
        <v>0</v>
      </c>
      <c r="CM36" s="174">
        <f>CM37+CM38</f>
        <v>0</v>
      </c>
      <c r="DB36" s="620">
        <f t="shared" si="0"/>
        <v>2.54</v>
      </c>
      <c r="DC36" s="621">
        <f t="shared" si="1"/>
        <v>0</v>
      </c>
      <c r="DD36" s="621">
        <f t="shared" si="2"/>
        <v>0</v>
      </c>
      <c r="DE36" s="621" t="e">
        <f t="shared" ca="1" si="3"/>
        <v>#REF!</v>
      </c>
      <c r="DF36" s="621" t="e">
        <f t="shared" ca="1" si="67"/>
        <v>#REF!</v>
      </c>
      <c r="DG36" s="628" t="e">
        <f t="shared" ca="1" si="5"/>
        <v>#REF!</v>
      </c>
      <c r="DH36" s="620">
        <f t="shared" si="68"/>
        <v>0</v>
      </c>
      <c r="DI36" s="621">
        <f t="shared" si="27"/>
        <v>0</v>
      </c>
      <c r="DJ36" s="621">
        <f t="shared" si="28"/>
        <v>0</v>
      </c>
      <c r="DK36" s="621">
        <f t="shared" si="29"/>
        <v>0</v>
      </c>
      <c r="DL36" s="621">
        <f t="shared" si="69"/>
        <v>0</v>
      </c>
      <c r="DM36" s="621" t="e">
        <f t="shared" ca="1" si="31"/>
        <v>#REF!</v>
      </c>
      <c r="DN36" s="621" t="e">
        <f t="shared" ca="1" si="70"/>
        <v>#REF!</v>
      </c>
      <c r="DO36" s="628" t="e">
        <f t="shared" ca="1" si="6"/>
        <v>#REF!</v>
      </c>
      <c r="DT36" s="101" t="e">
        <f t="shared" ca="1" si="59"/>
        <v>#REF!</v>
      </c>
      <c r="DU36" s="101" t="e">
        <f t="shared" ca="1" si="60"/>
        <v>#REF!</v>
      </c>
      <c r="DV36" s="101" t="e">
        <f t="shared" ca="1" si="61"/>
        <v>#REF!</v>
      </c>
      <c r="DW36" s="554">
        <f>DW37+DW38</f>
        <v>0</v>
      </c>
      <c r="DX36" s="554">
        <f>DX37+DX38</f>
        <v>0</v>
      </c>
    </row>
    <row r="37" spans="1:128" ht="12" customHeight="1">
      <c r="A37" s="148" t="s">
        <v>65</v>
      </c>
      <c r="B37" s="82" t="s">
        <v>66</v>
      </c>
      <c r="C37" s="161">
        <v>2220510000</v>
      </c>
      <c r="D37" s="10">
        <v>1.2</v>
      </c>
      <c r="E37" s="65" t="e">
        <f t="shared" si="54"/>
        <v>#REF!</v>
      </c>
      <c r="F37" s="65" t="e">
        <f t="shared" ca="1" si="62"/>
        <v>#REF!</v>
      </c>
      <c r="G37" s="65" t="e">
        <f t="shared" ca="1" si="63"/>
        <v>#REF!</v>
      </c>
      <c r="H37" s="65"/>
      <c r="I37" s="65"/>
      <c r="J37" s="65"/>
      <c r="K37" s="65"/>
      <c r="L37" s="457"/>
      <c r="M37" s="427"/>
      <c r="N37" s="317">
        <f>T37+Y37+AD37+AF37-L37</f>
        <v>0</v>
      </c>
      <c r="O37" s="317">
        <f>Q37+R37+V37+AA37+AE37+AG37</f>
        <v>0</v>
      </c>
      <c r="P37" s="427"/>
      <c r="Q37" s="317"/>
      <c r="R37" s="317"/>
      <c r="S37" s="317"/>
      <c r="T37" s="317"/>
      <c r="U37" s="457"/>
      <c r="V37" s="317"/>
      <c r="W37" s="457"/>
      <c r="X37" s="457"/>
      <c r="Y37" s="317"/>
      <c r="Z37" s="457"/>
      <c r="AA37" s="317"/>
      <c r="AB37" s="317"/>
      <c r="AC37" s="427"/>
      <c r="AD37" s="457"/>
      <c r="AE37" s="599"/>
      <c r="AF37" s="317"/>
      <c r="AG37" s="317"/>
      <c r="AH37" s="317"/>
      <c r="AI37" s="457"/>
      <c r="AJ37" s="457"/>
      <c r="AK37" s="317"/>
      <c r="AL37" s="317"/>
      <c r="AM37" s="562"/>
      <c r="AN37" s="562"/>
      <c r="AO37" s="562"/>
      <c r="AP37" s="562"/>
      <c r="AQ37" s="562"/>
      <c r="AR37" s="562"/>
      <c r="AS37" s="562"/>
      <c r="AT37" s="562"/>
      <c r="AU37" s="562"/>
      <c r="AV37" s="562"/>
      <c r="AW37" s="317"/>
      <c r="AX37" s="458" t="e">
        <f>#REF!</f>
        <v>#REF!</v>
      </c>
      <c r="AY37" s="459" t="e">
        <f>#REF!</f>
        <v>#REF!</v>
      </c>
      <c r="AZ37" s="459" t="e">
        <f>#REF!</f>
        <v>#REF!</v>
      </c>
      <c r="BA37" s="10" t="e">
        <f>AX37+AY37-AZ37</f>
        <v>#REF!</v>
      </c>
      <c r="BB37" s="168" t="e">
        <f t="shared" ref="BB37:BB53" si="74">ROUNDUP(BA37*$D37,2)</f>
        <v>#REF!</v>
      </c>
      <c r="BC37" s="460" t="e">
        <f ca="1">INDIRECT("БДЗ!$"&amp;legend!G$7&amp;TEXT(ROW()+230,0))</f>
        <v>#REF!</v>
      </c>
      <c r="BD37" s="459" t="e">
        <f ca="1">INDIRECT("БДЗ!$"&amp;legend!H$7&amp;TEXT(ROW()+230,0))</f>
        <v>#REF!</v>
      </c>
      <c r="BE37" s="459" t="e">
        <f ca="1">INDIRECT("БДЗ!$"&amp;legend!I$7&amp;TEXT(ROW()+230,0))</f>
        <v>#REF!</v>
      </c>
      <c r="BF37" s="10" t="e">
        <f ca="1">BC37+BD37+BE37</f>
        <v>#REF!</v>
      </c>
      <c r="BG37" s="175" t="e">
        <f t="shared" ref="BG37:BG53" ca="1" si="75">ROUNDUP(BF37*$D37,2)</f>
        <v>#REF!</v>
      </c>
      <c r="BH37" s="167" t="e">
        <f t="shared" si="64"/>
        <v>#REF!</v>
      </c>
      <c r="BI37" s="166" t="e">
        <f ca="1">BH37-BJ37</f>
        <v>#REF!</v>
      </c>
      <c r="BJ37" s="168" t="e">
        <f ca="1">BM37+Y37+AG37+BQ37</f>
        <v>#REF!</v>
      </c>
      <c r="BK37" s="273">
        <f>BL37+BM37</f>
        <v>0</v>
      </c>
      <c r="BL37" s="274">
        <f>ПУР!$GE37+ПУР!$HG37+ПУР!$HH37+ПУР!$HI37+ПУР!$HJ37+AI37</f>
        <v>0</v>
      </c>
      <c r="BM37" s="275">
        <f>ПУР!$GL37+AJ37</f>
        <v>0</v>
      </c>
      <c r="BN37" s="343"/>
      <c r="BO37" s="582" t="e">
        <f ca="1">BG37+Q37+R37+S37+T37+U37+V37+W37+X37+Y37+Z37+AA37+AB37-61.47</f>
        <v>#REF!</v>
      </c>
      <c r="BP37" s="166" t="e">
        <f t="shared" ca="1" si="55"/>
        <v>#REF!</v>
      </c>
      <c r="BQ37" s="168" t="e">
        <f ca="1">BQ10+BQ12+BQ13+BQ14+BQ15+BQ16+BQ18+BQ61+BQ63+BQ75-(BQ32+BQ33+BQ34+BQ35+BQ38+BQ39+BQ40+BQ43+BQ44+BQ50+BQ51+BQ52+BQ53+BQ54+BQ55+BQ56+BQ57+BQ68)+BQ105</f>
        <v>#REF!</v>
      </c>
      <c r="BR37" s="359" t="e">
        <f ca="1">ROUNDUP(INDIRECT(legend!$K$4&amp;ROW())*$D37,2)</f>
        <v>#REF!</v>
      </c>
      <c r="BS37" s="378" t="e">
        <f ca="1">INDIRECT(legend!$H$4&amp;ROW())+INDIRECT(legend!$I$4&amp;ROW())</f>
        <v>#REF!</v>
      </c>
      <c r="BT37" s="360" t="e">
        <f t="shared" ca="1" si="40"/>
        <v>#REF!</v>
      </c>
      <c r="BV37" s="562" t="e">
        <f ca="1">BP37</f>
        <v>#REF!</v>
      </c>
      <c r="BW37" s="166" t="e">
        <f ca="1">ROUNDUP(BC37*$D37,2)-CA37+Y37+T37+S37+R37+Q37+36.83</f>
        <v>#REF!</v>
      </c>
      <c r="BX37" s="588" t="e">
        <f ca="1">ROUNDUP(BD37*$D37,2)-CB37+AB37+Z37+X37+W37+U37-49.16</f>
        <v>#REF!</v>
      </c>
      <c r="BY37" s="175" t="e">
        <f t="shared" ref="BY37:BY57" ca="1" si="76">BV37-BW37-BX37</f>
        <v>#REF!</v>
      </c>
      <c r="BZ37" s="167" t="e">
        <f ca="1">BQ37</f>
        <v>#REF!</v>
      </c>
      <c r="CA37" s="166" t="e">
        <f ca="1">CA10+CA12+CA13+CA14+CA15+CA16+CA18+CA61+CA63+CA75-(CA32+CA33+CA34+CA35+CA38+CA39+CA40+CA43+CA44+CA50+CA51+CA52+CA53+CA54+CA55+CA56+CA57+CA68)+CA105</f>
        <v>#REF!</v>
      </c>
      <c r="CB37" s="166" t="e">
        <f ca="1">CB10+CB12+CB13+CB14+CB15+CB16+CB18+CB61+CB63+CB75-(CB32+CB33+CB34+CB35+CB38+CB39+CB40+CB43+CB44+CB50+CB51+CB52+CB53+CB54+CB55+CB56+CB57+CB68)+CB105</f>
        <v>#REF!</v>
      </c>
      <c r="CC37" s="168" t="e">
        <f t="shared" ca="1" si="57"/>
        <v>#REF!</v>
      </c>
      <c r="CD37" s="327" t="e">
        <f t="shared" ca="1" si="41"/>
        <v>#REF!</v>
      </c>
      <c r="CE37" s="327" t="e">
        <f t="shared" ca="1" si="41"/>
        <v>#REF!</v>
      </c>
      <c r="CG37" s="167">
        <f>IF(legend!$E$1=12,BY37-CH37-CI37,0)</f>
        <v>0</v>
      </c>
      <c r="CH37" s="214"/>
      <c r="CI37" s="168"/>
      <c r="CK37" s="167">
        <f>IF(legend!$E$1=12,CC37-CL37-CM37,0)</f>
        <v>0</v>
      </c>
      <c r="CL37" s="214"/>
      <c r="CM37" s="168"/>
      <c r="DB37" s="620">
        <f t="shared" si="0"/>
        <v>0</v>
      </c>
      <c r="DC37" s="621">
        <f t="shared" si="1"/>
        <v>0</v>
      </c>
      <c r="DD37" s="621">
        <f t="shared" si="2"/>
        <v>0</v>
      </c>
      <c r="DE37" s="621" t="e">
        <f t="shared" ca="1" si="3"/>
        <v>#REF!</v>
      </c>
      <c r="DF37" s="621" t="e">
        <f t="shared" ca="1" si="67"/>
        <v>#REF!</v>
      </c>
      <c r="DG37" s="628" t="e">
        <f t="shared" ca="1" si="5"/>
        <v>#REF!</v>
      </c>
      <c r="DH37" s="620">
        <f t="shared" si="68"/>
        <v>0</v>
      </c>
      <c r="DI37" s="621">
        <f t="shared" si="27"/>
        <v>0</v>
      </c>
      <c r="DJ37" s="621">
        <f t="shared" si="28"/>
        <v>0</v>
      </c>
      <c r="DK37" s="621">
        <f t="shared" si="29"/>
        <v>0</v>
      </c>
      <c r="DL37" s="621">
        <f t="shared" si="69"/>
        <v>0</v>
      </c>
      <c r="DM37" s="621" t="e">
        <f t="shared" ca="1" si="31"/>
        <v>#REF!</v>
      </c>
      <c r="DN37" s="621" t="e">
        <f t="shared" ca="1" si="70"/>
        <v>#REF!</v>
      </c>
      <c r="DO37" s="628" t="e">
        <f t="shared" ca="1" si="6"/>
        <v>#REF!</v>
      </c>
      <c r="DT37" s="101" t="e">
        <f t="shared" ca="1" si="59"/>
        <v>#REF!</v>
      </c>
      <c r="DU37" s="101" t="e">
        <f t="shared" ca="1" si="60"/>
        <v>#REF!</v>
      </c>
      <c r="DV37" s="101" t="e">
        <f t="shared" ca="1" si="61"/>
        <v>#REF!</v>
      </c>
      <c r="DW37" s="554">
        <f>ПУР!$EU37+ПУР!$HG37+ПУР!$HH37+ПУР!$HI37+CW37</f>
        <v>0</v>
      </c>
      <c r="DX37" s="554">
        <f>ПУР!GO37-ПУР!GP37</f>
        <v>0</v>
      </c>
    </row>
    <row r="38" spans="1:128" ht="12" customHeight="1">
      <c r="A38" s="148" t="s">
        <v>67</v>
      </c>
      <c r="B38" s="82" t="s">
        <v>68</v>
      </c>
      <c r="C38" s="161">
        <v>2220520000</v>
      </c>
      <c r="D38" s="10">
        <v>1.2</v>
      </c>
      <c r="E38" s="65" t="e">
        <f t="shared" si="54"/>
        <v>#REF!</v>
      </c>
      <c r="F38" s="65" t="e">
        <f t="shared" ca="1" si="62"/>
        <v>#REF!</v>
      </c>
      <c r="G38" s="65" t="e">
        <f t="shared" ca="1" si="63"/>
        <v>#REF!</v>
      </c>
      <c r="H38" s="65"/>
      <c r="I38" s="65"/>
      <c r="J38" s="65"/>
      <c r="K38" s="65"/>
      <c r="L38" s="457"/>
      <c r="M38" s="427"/>
      <c r="N38" s="317">
        <f>T38+Y38+AD38+AF38-L38</f>
        <v>-2.17</v>
      </c>
      <c r="O38" s="317">
        <f>Q38+R38+V38+AA38+AE38+AG38</f>
        <v>2.54</v>
      </c>
      <c r="P38" s="427"/>
      <c r="Q38" s="317">
        <v>2.54</v>
      </c>
      <c r="R38" s="317"/>
      <c r="S38" s="317">
        <v>0</v>
      </c>
      <c r="T38" s="317"/>
      <c r="U38" s="457"/>
      <c r="V38" s="317"/>
      <c r="W38" s="457"/>
      <c r="X38" s="457"/>
      <c r="Y38" s="317">
        <v>-2.17</v>
      </c>
      <c r="Z38" s="457"/>
      <c r="AA38" s="317"/>
      <c r="AB38" s="457"/>
      <c r="AC38" s="427"/>
      <c r="AD38" s="457"/>
      <c r="AE38" s="599"/>
      <c r="AF38" s="317"/>
      <c r="AG38" s="317"/>
      <c r="AH38" s="317"/>
      <c r="AI38" s="457"/>
      <c r="AJ38" s="457"/>
      <c r="AK38" s="317"/>
      <c r="AL38" s="317"/>
      <c r="AM38" s="562"/>
      <c r="AN38" s="562"/>
      <c r="AO38" s="562"/>
      <c r="AP38" s="562"/>
      <c r="AQ38" s="562"/>
      <c r="AR38" s="562"/>
      <c r="AS38" s="562"/>
      <c r="AT38" s="562"/>
      <c r="AU38" s="562"/>
      <c r="AV38" s="562"/>
      <c r="AW38" s="317"/>
      <c r="AX38" s="458" t="e">
        <f>#REF!</f>
        <v>#REF!</v>
      </c>
      <c r="AY38" s="459" t="e">
        <f>#REF!</f>
        <v>#REF!</v>
      </c>
      <c r="AZ38" s="459" t="e">
        <f>#REF!</f>
        <v>#REF!</v>
      </c>
      <c r="BA38" s="10" t="e">
        <f>AX38+AY38-AZ38</f>
        <v>#REF!</v>
      </c>
      <c r="BB38" s="168" t="e">
        <f t="shared" si="74"/>
        <v>#REF!</v>
      </c>
      <c r="BC38" s="460" t="e">
        <f ca="1">INDIRECT("БДЗ!$"&amp;legend!G$7&amp;TEXT(ROW()+230,0))</f>
        <v>#REF!</v>
      </c>
      <c r="BD38" s="459" t="e">
        <f ca="1">INDIRECT("БДЗ!$"&amp;legend!H$7&amp;TEXT(ROW()+230,0))</f>
        <v>#REF!</v>
      </c>
      <c r="BE38" s="459" t="e">
        <f ca="1">INDIRECT("БДЗ!$"&amp;legend!I$7&amp;TEXT(ROW()+230,0))</f>
        <v>#REF!</v>
      </c>
      <c r="BF38" s="10" t="e">
        <f ca="1">BC38+BD38+BE38</f>
        <v>#REF!</v>
      </c>
      <c r="BG38" s="175" t="e">
        <f t="shared" ca="1" si="75"/>
        <v>#REF!</v>
      </c>
      <c r="BH38" s="167" t="e">
        <f t="shared" si="64"/>
        <v>#REF!</v>
      </c>
      <c r="BI38" s="166" t="e">
        <f>BH38-BJ38</f>
        <v>#REF!</v>
      </c>
      <c r="BJ38" s="168">
        <f>O38</f>
        <v>2.54</v>
      </c>
      <c r="BK38" s="273">
        <f>BL38+BM38</f>
        <v>0</v>
      </c>
      <c r="BL38" s="274">
        <f>ПУР!$GE38+ПУР!$HG38+ПУР!$HH38+ПУР!$HI38+ПУР!$HJ38+AI38</f>
        <v>0</v>
      </c>
      <c r="BM38" s="275">
        <f>ПУР!$GL38+AJ38</f>
        <v>0</v>
      </c>
      <c r="BN38" s="343"/>
      <c r="BO38" s="582" t="e">
        <f ca="1">BG38+Q38+R38+S38+T38+U38+V38+W38+X38+Y38+Z38+AA38+AB38</f>
        <v>#REF!</v>
      </c>
      <c r="BP38" s="166" t="e">
        <f t="shared" ca="1" si="55"/>
        <v>#REF!</v>
      </c>
      <c r="BQ38" s="585">
        <f>Q38+R38+V38+W38+X38+AA38+AB38</f>
        <v>2.54</v>
      </c>
      <c r="BR38" s="359" t="e">
        <f ca="1">ROUNDUP(INDIRECT(legend!$K$4&amp;ROW())*$D38,2)</f>
        <v>#REF!</v>
      </c>
      <c r="BS38" s="378" t="e">
        <f ca="1">INDIRECT(legend!$H$4&amp;ROW())+INDIRECT(legend!$I$4&amp;ROW())</f>
        <v>#REF!</v>
      </c>
      <c r="BT38" s="360" t="e">
        <f t="shared" ca="1" si="40"/>
        <v>#REF!</v>
      </c>
      <c r="BV38" s="562" t="e">
        <f t="shared" ca="1" si="56"/>
        <v>#REF!</v>
      </c>
      <c r="BW38" s="166" t="e">
        <f ca="1">ROUNDUP(BC38*$D38,2)-CA38+Y38+T38+S38+R38+Q38+2.22044604925031E-16</f>
        <v>#REF!</v>
      </c>
      <c r="BX38" s="588" t="e">
        <f ca="1">ROUNDUP(BD38*$D38,2)-CB38+AB38+Z38+X38+W38+U38+0.54</f>
        <v>#REF!</v>
      </c>
      <c r="BY38" s="175" t="e">
        <f t="shared" ca="1" si="76"/>
        <v>#REF!</v>
      </c>
      <c r="BZ38" s="167">
        <f t="shared" si="65"/>
        <v>2.54</v>
      </c>
      <c r="CA38" s="166">
        <f>+AA38+V38+R38+Q38</f>
        <v>2.54</v>
      </c>
      <c r="CB38" s="216">
        <f>+AB38+X38+W38</f>
        <v>0</v>
      </c>
      <c r="CC38" s="168">
        <f t="shared" si="57"/>
        <v>0</v>
      </c>
      <c r="CD38" s="327" t="e">
        <f t="shared" ca="1" si="41"/>
        <v>#REF!</v>
      </c>
      <c r="CE38" s="327" t="e">
        <f t="shared" ca="1" si="41"/>
        <v>#REF!</v>
      </c>
      <c r="CG38" s="167">
        <f>IF(legend!$E$1=12,BY38-CH38-CI38,0)</f>
        <v>0</v>
      </c>
      <c r="CH38" s="214"/>
      <c r="CI38" s="168"/>
      <c r="CK38" s="167">
        <f>IF(legend!$E$1=12,CC38-CL38-CM38,0)</f>
        <v>0</v>
      </c>
      <c r="CL38" s="214"/>
      <c r="CM38" s="168"/>
      <c r="DB38" s="620">
        <f t="shared" si="0"/>
        <v>2.54</v>
      </c>
      <c r="DC38" s="621">
        <f t="shared" si="1"/>
        <v>0</v>
      </c>
      <c r="DD38" s="621">
        <f t="shared" si="2"/>
        <v>0</v>
      </c>
      <c r="DE38" s="621" t="e">
        <f t="shared" ca="1" si="3"/>
        <v>#REF!</v>
      </c>
      <c r="DF38" s="621">
        <f t="shared" si="67"/>
        <v>0</v>
      </c>
      <c r="DG38" s="628" t="e">
        <f t="shared" ca="1" si="5"/>
        <v>#REF!</v>
      </c>
      <c r="DH38" s="620">
        <f t="shared" si="68"/>
        <v>0</v>
      </c>
      <c r="DI38" s="621">
        <f t="shared" si="27"/>
        <v>0</v>
      </c>
      <c r="DJ38" s="621">
        <f t="shared" si="28"/>
        <v>0</v>
      </c>
      <c r="DK38" s="621">
        <f t="shared" si="29"/>
        <v>0</v>
      </c>
      <c r="DL38" s="621">
        <f t="shared" si="69"/>
        <v>0</v>
      </c>
      <c r="DM38" s="621" t="e">
        <f t="shared" ca="1" si="31"/>
        <v>#REF!</v>
      </c>
      <c r="DN38" s="621">
        <f t="shared" si="70"/>
        <v>0</v>
      </c>
      <c r="DO38" s="628" t="e">
        <f t="shared" ca="1" si="6"/>
        <v>#REF!</v>
      </c>
      <c r="DT38" s="101" t="e">
        <f t="shared" ca="1" si="59"/>
        <v>#REF!</v>
      </c>
      <c r="DU38" s="101" t="e">
        <f t="shared" ca="1" si="60"/>
        <v>#REF!</v>
      </c>
      <c r="DV38" s="101" t="e">
        <f t="shared" ca="1" si="61"/>
        <v>#REF!</v>
      </c>
      <c r="DW38" s="554">
        <f>ПУР!$EU38+ПУР!$HG38+ПУР!$HH38+ПУР!$HI38</f>
        <v>0</v>
      </c>
      <c r="DX38" s="554">
        <f>ПУР!GO38-ПУР!GP38</f>
        <v>0</v>
      </c>
    </row>
    <row r="39" spans="1:128">
      <c r="A39" s="144" t="s">
        <v>69</v>
      </c>
      <c r="B39" s="43" t="s">
        <v>70</v>
      </c>
      <c r="C39" s="161">
        <v>2220600000</v>
      </c>
      <c r="D39" s="10">
        <v>1.2</v>
      </c>
      <c r="E39" s="62" t="e">
        <f t="shared" si="54"/>
        <v>#REF!</v>
      </c>
      <c r="F39" s="62" t="e">
        <f t="shared" ca="1" si="62"/>
        <v>#REF!</v>
      </c>
      <c r="G39" s="62" t="e">
        <f t="shared" ca="1" si="63"/>
        <v>#REF!</v>
      </c>
      <c r="H39" s="62"/>
      <c r="I39" s="62"/>
      <c r="J39" s="62"/>
      <c r="K39" s="62"/>
      <c r="L39" s="461"/>
      <c r="M39" s="416"/>
      <c r="N39" s="315">
        <f>T39+Y39+AD39+AF39-L39</f>
        <v>0</v>
      </c>
      <c r="O39" s="315">
        <f>Q39+R39+V39+AA39+AE39+AG39</f>
        <v>0</v>
      </c>
      <c r="P39" s="416"/>
      <c r="Q39" s="315"/>
      <c r="R39" s="315"/>
      <c r="S39" s="315">
        <v>0</v>
      </c>
      <c r="T39" s="315"/>
      <c r="U39" s="461"/>
      <c r="V39" s="315"/>
      <c r="W39" s="461"/>
      <c r="X39" s="461"/>
      <c r="Y39" s="315"/>
      <c r="Z39" s="461"/>
      <c r="AA39" s="315"/>
      <c r="AB39" s="461"/>
      <c r="AC39" s="416"/>
      <c r="AD39" s="461"/>
      <c r="AE39" s="600"/>
      <c r="AF39" s="315"/>
      <c r="AG39" s="315"/>
      <c r="AH39" s="315"/>
      <c r="AI39" s="461"/>
      <c r="AJ39" s="461"/>
      <c r="AK39" s="315"/>
      <c r="AL39" s="315"/>
      <c r="AM39" s="561"/>
      <c r="AN39" s="561"/>
      <c r="AO39" s="561"/>
      <c r="AP39" s="561"/>
      <c r="AQ39" s="561"/>
      <c r="AR39" s="561"/>
      <c r="AS39" s="561"/>
      <c r="AT39" s="561"/>
      <c r="AU39" s="561"/>
      <c r="AV39" s="561"/>
      <c r="AW39" s="315"/>
      <c r="AX39" s="465"/>
      <c r="AY39" s="466" t="e">
        <f>#REF!</f>
        <v>#REF!</v>
      </c>
      <c r="AZ39" s="466"/>
      <c r="BA39" s="7" t="e">
        <f>AY39</f>
        <v>#REF!</v>
      </c>
      <c r="BB39" s="174" t="e">
        <f t="shared" si="74"/>
        <v>#REF!</v>
      </c>
      <c r="BC39" s="467" t="e">
        <f ca="1">INDIRECT("БДЗ!$"&amp;legend!H$7&amp;TEXT(ROW()+230,0))</f>
        <v>#REF!</v>
      </c>
      <c r="BD39" s="466" t="e">
        <f ca="1">INDIRECT("БДЗ!$"&amp;legend!I$7&amp;TEXT(ROW()+230,0))</f>
        <v>#REF!</v>
      </c>
      <c r="BE39" s="466" t="e">
        <f ca="1">INDIRECT("БДЗ!$"&amp;legend!J$7&amp;TEXT(ROW()+230,0))</f>
        <v>#REF!</v>
      </c>
      <c r="BF39" s="7" t="e">
        <f ca="1">BC39+BD39+BE39</f>
        <v>#REF!</v>
      </c>
      <c r="BG39" s="172" t="e">
        <f t="shared" ca="1" si="75"/>
        <v>#REF!</v>
      </c>
      <c r="BH39" s="173" t="e">
        <f t="shared" si="64"/>
        <v>#REF!</v>
      </c>
      <c r="BI39" s="171" t="e">
        <f>BH39-BJ39</f>
        <v>#REF!</v>
      </c>
      <c r="BJ39" s="174">
        <f>O39</f>
        <v>0</v>
      </c>
      <c r="BK39" s="270">
        <f>BL39+BM39</f>
        <v>0</v>
      </c>
      <c r="BL39" s="271">
        <f>ПУР!$GE39+ПУР!$HG39+ПУР!$HH39+ПУР!$HI39+ПУР!$HJ39+AI39</f>
        <v>0</v>
      </c>
      <c r="BM39" s="272">
        <f>ПУР!$GL39+AJ39</f>
        <v>0</v>
      </c>
      <c r="BN39" s="342"/>
      <c r="BO39" s="583" t="e">
        <f ca="1">BG39+Q39+R39+S39+T39+U39+V39+W39+X39+Y39+Z39+AA39+AB39</f>
        <v>#REF!</v>
      </c>
      <c r="BP39" s="171" t="e">
        <f t="shared" ca="1" si="55"/>
        <v>#REF!</v>
      </c>
      <c r="BQ39" s="219">
        <f>Q39+R39+V39+W39+X39+AA39+AB39</f>
        <v>0</v>
      </c>
      <c r="BR39" s="357" t="e">
        <f ca="1">ROUNDUP(INDIRECT(legend!$K$4&amp;ROW())*$D39,2)</f>
        <v>#REF!</v>
      </c>
      <c r="BS39" s="377" t="e">
        <f ca="1">INDIRECT(legend!$H$4&amp;ROW())+INDIRECT(legend!$I$4&amp;ROW())</f>
        <v>#REF!</v>
      </c>
      <c r="BT39" s="358" t="e">
        <f t="shared" ca="1" si="40"/>
        <v>#REF!</v>
      </c>
      <c r="BV39" s="561" t="e">
        <f t="shared" ca="1" si="56"/>
        <v>#REF!</v>
      </c>
      <c r="BW39" s="171" t="e">
        <f ca="1">ROUNDUP(BC39*$D39,2)-CA39+Y39+T39+S39+R39+Q39-11.92</f>
        <v>#REF!</v>
      </c>
      <c r="BX39" s="586" t="e">
        <f ca="1">ROUNDUP(BD39*$D39,2)-CB39+AB39+Z39+X39+W39+U39-11.92</f>
        <v>#REF!</v>
      </c>
      <c r="BY39" s="172" t="e">
        <f t="shared" ca="1" si="76"/>
        <v>#REF!</v>
      </c>
      <c r="BZ39" s="173">
        <f t="shared" si="65"/>
        <v>0</v>
      </c>
      <c r="CA39" s="171">
        <f>+AA39+V39+R39+Q39</f>
        <v>0</v>
      </c>
      <c r="CB39" s="216">
        <f>+AB39+X39+W39</f>
        <v>0</v>
      </c>
      <c r="CC39" s="174">
        <f t="shared" si="57"/>
        <v>0</v>
      </c>
      <c r="CD39" s="327" t="e">
        <f t="shared" ca="1" si="41"/>
        <v>#REF!</v>
      </c>
      <c r="CE39" s="327" t="e">
        <f t="shared" ca="1" si="41"/>
        <v>#REF!</v>
      </c>
      <c r="CG39" s="173">
        <f>IF(legend!$E$1=12,BY39-CH39-CI39,0)</f>
        <v>0</v>
      </c>
      <c r="CH39" s="216"/>
      <c r="CI39" s="174"/>
      <c r="CK39" s="173">
        <f>IF(legend!$E$1=12,CC39-CL39-CM39,0)</f>
        <v>0</v>
      </c>
      <c r="CL39" s="216"/>
      <c r="CM39" s="174"/>
      <c r="DB39" s="620">
        <f t="shared" si="0"/>
        <v>0</v>
      </c>
      <c r="DC39" s="621">
        <f t="shared" si="1"/>
        <v>0</v>
      </c>
      <c r="DD39" s="621">
        <f t="shared" si="2"/>
        <v>0</v>
      </c>
      <c r="DE39" s="621" t="e">
        <f t="shared" ca="1" si="3"/>
        <v>#REF!</v>
      </c>
      <c r="DF39" s="621">
        <f t="shared" si="67"/>
        <v>0</v>
      </c>
      <c r="DG39" s="628" t="e">
        <f t="shared" ca="1" si="5"/>
        <v>#REF!</v>
      </c>
      <c r="DH39" s="620">
        <f t="shared" si="68"/>
        <v>0</v>
      </c>
      <c r="DI39" s="621">
        <f t="shared" si="27"/>
        <v>0</v>
      </c>
      <c r="DJ39" s="621">
        <f t="shared" si="28"/>
        <v>0</v>
      </c>
      <c r="DK39" s="621">
        <f t="shared" si="29"/>
        <v>0</v>
      </c>
      <c r="DL39" s="621">
        <f t="shared" si="69"/>
        <v>0</v>
      </c>
      <c r="DM39" s="621" t="e">
        <f t="shared" ca="1" si="31"/>
        <v>#REF!</v>
      </c>
      <c r="DN39" s="621">
        <f t="shared" si="70"/>
        <v>0</v>
      </c>
      <c r="DO39" s="628" t="e">
        <f t="shared" ca="1" si="6"/>
        <v>#REF!</v>
      </c>
      <c r="DT39" s="101" t="e">
        <f t="shared" ca="1" si="59"/>
        <v>#REF!</v>
      </c>
      <c r="DU39" s="101" t="e">
        <f t="shared" ca="1" si="60"/>
        <v>#REF!</v>
      </c>
      <c r="DV39" s="101" t="e">
        <f t="shared" ca="1" si="61"/>
        <v>#REF!</v>
      </c>
      <c r="DW39" s="554">
        <f>ПУР!$EU39+ПУР!$HG39+ПУР!$HH39+ПУР!$HI39</f>
        <v>0</v>
      </c>
      <c r="DX39" s="554">
        <f>ПУР!GO39-ПУР!GP39</f>
        <v>0</v>
      </c>
    </row>
    <row r="40" spans="1:128">
      <c r="A40" s="144" t="s">
        <v>71</v>
      </c>
      <c r="B40" s="43" t="s">
        <v>72</v>
      </c>
      <c r="C40" s="162">
        <v>2220700000</v>
      </c>
      <c r="D40" s="10">
        <v>1.2</v>
      </c>
      <c r="E40" s="62" t="e">
        <f t="shared" si="54"/>
        <v>#REF!</v>
      </c>
      <c r="F40" s="62" t="e">
        <f ca="1">BO40-BG40</f>
        <v>#REF!</v>
      </c>
      <c r="G40" s="62" t="e">
        <f t="shared" ca="1" si="63"/>
        <v>#REF!</v>
      </c>
      <c r="H40" s="62"/>
      <c r="I40" s="62"/>
      <c r="J40" s="62"/>
      <c r="K40" s="62"/>
      <c r="L40" s="315">
        <f>L41+L42</f>
        <v>0</v>
      </c>
      <c r="M40" s="315"/>
      <c r="N40" s="315">
        <f>N41+N42</f>
        <v>78</v>
      </c>
      <c r="O40" s="315">
        <f>O41+O42</f>
        <v>0</v>
      </c>
      <c r="P40" s="315"/>
      <c r="Q40" s="315">
        <f t="shared" ref="Q40:W40" si="77">Q41+Q42</f>
        <v>0</v>
      </c>
      <c r="R40" s="315">
        <f t="shared" si="77"/>
        <v>0</v>
      </c>
      <c r="S40" s="315">
        <f t="shared" si="77"/>
        <v>0</v>
      </c>
      <c r="T40" s="315">
        <f t="shared" si="77"/>
        <v>78</v>
      </c>
      <c r="U40" s="315">
        <f t="shared" si="77"/>
        <v>0</v>
      </c>
      <c r="V40" s="315">
        <f t="shared" si="77"/>
        <v>0</v>
      </c>
      <c r="W40" s="315">
        <f t="shared" si="77"/>
        <v>0</v>
      </c>
      <c r="X40" s="315"/>
      <c r="Y40" s="315">
        <f>Y41+Y42</f>
        <v>0</v>
      </c>
      <c r="Z40" s="315">
        <f>Z41+Z42</f>
        <v>0</v>
      </c>
      <c r="AA40" s="315">
        <f>AA41+AA42</f>
        <v>0</v>
      </c>
      <c r="AB40" s="315">
        <f>AB41+AB42</f>
        <v>0</v>
      </c>
      <c r="AC40" s="315"/>
      <c r="AD40" s="315">
        <f>AD41+AD42</f>
        <v>0</v>
      </c>
      <c r="AE40" s="315">
        <f>AE41+AE42</f>
        <v>0</v>
      </c>
      <c r="AF40" s="315">
        <f>AF41+AF42</f>
        <v>0</v>
      </c>
      <c r="AG40" s="315">
        <f>AG41+AG42</f>
        <v>0</v>
      </c>
      <c r="AH40" s="315"/>
      <c r="AI40" s="315">
        <f>AI41+AI42</f>
        <v>0</v>
      </c>
      <c r="AJ40" s="315">
        <f>AJ41+AJ42</f>
        <v>0</v>
      </c>
      <c r="AK40" s="315">
        <f>AK41+AK42</f>
        <v>0</v>
      </c>
      <c r="AL40" s="315">
        <f>AL41+AL42</f>
        <v>0</v>
      </c>
      <c r="AM40" s="561"/>
      <c r="AN40" s="561"/>
      <c r="AO40" s="561"/>
      <c r="AP40" s="561"/>
      <c r="AQ40" s="561"/>
      <c r="AR40" s="561"/>
      <c r="AS40" s="561"/>
      <c r="AT40" s="561"/>
      <c r="AU40" s="561"/>
      <c r="AV40" s="561">
        <f>AV41+AV42</f>
        <v>0</v>
      </c>
      <c r="AW40" s="315"/>
      <c r="AX40" s="454" t="e">
        <f>AX41+AX42</f>
        <v>#REF!</v>
      </c>
      <c r="AY40" s="455" t="e">
        <f>AY41+AY42</f>
        <v>#REF!</v>
      </c>
      <c r="AZ40" s="455" t="e">
        <f>AZ41+AZ42</f>
        <v>#REF!</v>
      </c>
      <c r="BA40" s="7" t="e">
        <f>BA41+BA42</f>
        <v>#REF!</v>
      </c>
      <c r="BB40" s="174" t="e">
        <f t="shared" si="74"/>
        <v>#REF!</v>
      </c>
      <c r="BC40" s="456" t="e">
        <f t="shared" ref="BC40:BM40" ca="1" si="78">BC41+BC42</f>
        <v>#REF!</v>
      </c>
      <c r="BD40" s="455" t="e">
        <f t="shared" ca="1" si="78"/>
        <v>#REF!</v>
      </c>
      <c r="BE40" s="455" t="e">
        <f t="shared" ca="1" si="78"/>
        <v>#REF!</v>
      </c>
      <c r="BF40" s="7" t="e">
        <f t="shared" ca="1" si="78"/>
        <v>#REF!</v>
      </c>
      <c r="BG40" s="172" t="e">
        <f t="shared" ca="1" si="78"/>
        <v>#REF!</v>
      </c>
      <c r="BH40" s="173" t="e">
        <f t="shared" si="78"/>
        <v>#REF!</v>
      </c>
      <c r="BI40" s="171" t="e">
        <f t="shared" si="78"/>
        <v>#REF!</v>
      </c>
      <c r="BJ40" s="174">
        <f t="shared" si="78"/>
        <v>0</v>
      </c>
      <c r="BK40" s="270">
        <f t="shared" si="78"/>
        <v>0</v>
      </c>
      <c r="BL40" s="271">
        <f t="shared" si="78"/>
        <v>0</v>
      </c>
      <c r="BM40" s="272">
        <f t="shared" si="78"/>
        <v>0</v>
      </c>
      <c r="BN40" s="342"/>
      <c r="BO40" s="173" t="e">
        <f t="shared" ref="BO40:BT40" ca="1" si="79">BO41+BO42</f>
        <v>#REF!</v>
      </c>
      <c r="BP40" s="171" t="e">
        <f t="shared" ca="1" si="79"/>
        <v>#REF!</v>
      </c>
      <c r="BQ40" s="174">
        <f t="shared" si="79"/>
        <v>0</v>
      </c>
      <c r="BR40" s="357" t="e">
        <f ca="1">BR41+BR42</f>
        <v>#REF!</v>
      </c>
      <c r="BS40" s="377" t="e">
        <f t="shared" ca="1" si="79"/>
        <v>#REF!</v>
      </c>
      <c r="BT40" s="358" t="e">
        <f t="shared" ca="1" si="79"/>
        <v>#REF!</v>
      </c>
      <c r="BV40" s="561" t="e">
        <f t="shared" ca="1" si="56"/>
        <v>#REF!</v>
      </c>
      <c r="BW40" s="171" t="e">
        <f ca="1">BW41+BW42</f>
        <v>#REF!</v>
      </c>
      <c r="BX40" s="587" t="e">
        <f ca="1">BX41+BX42</f>
        <v>#REF!</v>
      </c>
      <c r="BY40" s="172" t="e">
        <f ca="1">BV40-BW40-BX40</f>
        <v>#REF!</v>
      </c>
      <c r="BZ40" s="173">
        <f t="shared" si="65"/>
        <v>0</v>
      </c>
      <c r="CA40" s="171">
        <f>CA41+CA42</f>
        <v>0</v>
      </c>
      <c r="CB40" s="171">
        <f>CB41+CB42</f>
        <v>0</v>
      </c>
      <c r="CC40" s="174">
        <f t="shared" si="57"/>
        <v>0</v>
      </c>
      <c r="CD40" s="327" t="e">
        <f t="shared" ca="1" si="41"/>
        <v>#REF!</v>
      </c>
      <c r="CE40" s="327" t="e">
        <f t="shared" ca="1" si="41"/>
        <v>#REF!</v>
      </c>
      <c r="CG40" s="173">
        <f>CG41+CG42</f>
        <v>0</v>
      </c>
      <c r="CH40" s="171">
        <f>CH41+CH42</f>
        <v>0</v>
      </c>
      <c r="CI40" s="174">
        <f>CI41+CI42</f>
        <v>0</v>
      </c>
      <c r="CK40" s="173">
        <f>CK41+CK42</f>
        <v>0</v>
      </c>
      <c r="CL40" s="171">
        <f>CL41+CL42</f>
        <v>0</v>
      </c>
      <c r="CM40" s="174">
        <f>CM41+CM42</f>
        <v>0</v>
      </c>
      <c r="DB40" s="620">
        <f t="shared" si="0"/>
        <v>0</v>
      </c>
      <c r="DC40" s="621">
        <f t="shared" si="1"/>
        <v>78</v>
      </c>
      <c r="DD40" s="621">
        <f t="shared" si="2"/>
        <v>0</v>
      </c>
      <c r="DE40" s="621" t="e">
        <f t="shared" ca="1" si="3"/>
        <v>#REF!</v>
      </c>
      <c r="DF40" s="621">
        <f t="shared" si="67"/>
        <v>0</v>
      </c>
      <c r="DG40" s="628" t="e">
        <f t="shared" ca="1" si="5"/>
        <v>#REF!</v>
      </c>
      <c r="DH40" s="620">
        <f t="shared" si="68"/>
        <v>0</v>
      </c>
      <c r="DI40" s="621">
        <f t="shared" si="27"/>
        <v>0</v>
      </c>
      <c r="DJ40" s="621">
        <f t="shared" si="28"/>
        <v>0</v>
      </c>
      <c r="DK40" s="621">
        <f t="shared" si="29"/>
        <v>0</v>
      </c>
      <c r="DL40" s="621">
        <f t="shared" si="69"/>
        <v>0</v>
      </c>
      <c r="DM40" s="621" t="e">
        <f t="shared" ca="1" si="31"/>
        <v>#REF!</v>
      </c>
      <c r="DN40" s="621">
        <f t="shared" si="70"/>
        <v>0</v>
      </c>
      <c r="DO40" s="628" t="e">
        <f t="shared" ca="1" si="6"/>
        <v>#REF!</v>
      </c>
      <c r="DT40" s="101" t="e">
        <f t="shared" ca="1" si="59"/>
        <v>#REF!</v>
      </c>
      <c r="DU40" s="101" t="e">
        <f t="shared" ca="1" si="60"/>
        <v>#REF!</v>
      </c>
      <c r="DV40" s="101" t="e">
        <f t="shared" ca="1" si="61"/>
        <v>#REF!</v>
      </c>
      <c r="DW40" s="554">
        <f>DW41+DW42</f>
        <v>0</v>
      </c>
      <c r="DX40" s="554">
        <f>DX41+DX42</f>
        <v>0</v>
      </c>
    </row>
    <row r="41" spans="1:128" ht="12" customHeight="1">
      <c r="A41" s="148" t="s">
        <v>73</v>
      </c>
      <c r="B41" s="82" t="s">
        <v>74</v>
      </c>
      <c r="C41" s="161">
        <v>2220710000</v>
      </c>
      <c r="D41" s="10">
        <v>1.2</v>
      </c>
      <c r="E41" s="65" t="e">
        <f t="shared" si="54"/>
        <v>#REF!</v>
      </c>
      <c r="F41" s="65" t="e">
        <f t="shared" ca="1" si="62"/>
        <v>#REF!</v>
      </c>
      <c r="G41" s="65" t="e">
        <f t="shared" ca="1" si="63"/>
        <v>#REF!</v>
      </c>
      <c r="H41" s="65"/>
      <c r="I41" s="65"/>
      <c r="J41" s="65"/>
      <c r="K41" s="65"/>
      <c r="L41" s="457"/>
      <c r="M41" s="427"/>
      <c r="N41" s="317">
        <f>T41+Y41+AD41+AF41-L41</f>
        <v>78</v>
      </c>
      <c r="O41" s="317">
        <f>Q41+R41+V41+AA41+AE41+AG41</f>
        <v>0</v>
      </c>
      <c r="P41" s="427"/>
      <c r="Q41" s="317"/>
      <c r="R41" s="317"/>
      <c r="S41" s="317"/>
      <c r="T41" s="317">
        <f>78</f>
        <v>78</v>
      </c>
      <c r="U41" s="457"/>
      <c r="V41" s="317"/>
      <c r="W41" s="457"/>
      <c r="X41" s="457"/>
      <c r="Y41" s="317"/>
      <c r="Z41" s="457"/>
      <c r="AA41" s="317"/>
      <c r="AB41" s="457"/>
      <c r="AC41" s="427"/>
      <c r="AD41" s="457"/>
      <c r="AE41" s="599"/>
      <c r="AF41" s="317"/>
      <c r="AG41" s="317"/>
      <c r="AH41" s="317"/>
      <c r="AI41" s="457"/>
      <c r="AJ41" s="457"/>
      <c r="AK41" s="317"/>
      <c r="AL41" s="317"/>
      <c r="AM41" s="562"/>
      <c r="AN41" s="562"/>
      <c r="AO41" s="562"/>
      <c r="AP41" s="562"/>
      <c r="AQ41" s="562"/>
      <c r="AR41" s="562"/>
      <c r="AS41" s="562"/>
      <c r="AT41" s="562"/>
      <c r="AU41" s="562"/>
      <c r="AV41" s="562"/>
      <c r="AW41" s="317"/>
      <c r="AX41" s="458" t="e">
        <f>#REF!</f>
        <v>#REF!</v>
      </c>
      <c r="AY41" s="459" t="e">
        <f>#REF!</f>
        <v>#REF!</v>
      </c>
      <c r="AZ41" s="459" t="e">
        <f>#REF!</f>
        <v>#REF!</v>
      </c>
      <c r="BA41" s="10" t="e">
        <f>AX41+AY41-AZ41</f>
        <v>#REF!</v>
      </c>
      <c r="BB41" s="168" t="e">
        <f t="shared" si="74"/>
        <v>#REF!</v>
      </c>
      <c r="BC41" s="460" t="e">
        <f ca="1">INDIRECT("БДЗ!$"&amp;legend!G$7&amp;TEXT(ROW()+230,0))</f>
        <v>#REF!</v>
      </c>
      <c r="BD41" s="459" t="e">
        <f ca="1">INDIRECT("БДЗ!$"&amp;legend!H$7&amp;TEXT(ROW()+230,0))</f>
        <v>#REF!</v>
      </c>
      <c r="BE41" s="459" t="e">
        <f ca="1">INDIRECT("БДЗ!$"&amp;legend!I$7&amp;TEXT(ROW()+230,0))</f>
        <v>#REF!</v>
      </c>
      <c r="BF41" s="10" t="e">
        <f ca="1">BC41+BD41+BE41</f>
        <v>#REF!</v>
      </c>
      <c r="BG41" s="175" t="e">
        <f t="shared" ca="1" si="75"/>
        <v>#REF!</v>
      </c>
      <c r="BH41" s="167" t="e">
        <f t="shared" si="64"/>
        <v>#REF!</v>
      </c>
      <c r="BI41" s="166" t="e">
        <f>BH41-BJ41</f>
        <v>#REF!</v>
      </c>
      <c r="BJ41" s="168">
        <f t="shared" ref="BJ41:BJ48" si="80">O41</f>
        <v>0</v>
      </c>
      <c r="BK41" s="273">
        <f t="shared" ref="BK41:BK46" si="81">BL41+BM41</f>
        <v>0</v>
      </c>
      <c r="BL41" s="274">
        <f>ПУР!$GE41+ПУР!$HG41+ПУР!$HH41+ПУР!$HI41+ПУР!$HJ41+AI41</f>
        <v>0</v>
      </c>
      <c r="BM41" s="275">
        <f>ПУР!$GL41+AJ41</f>
        <v>0</v>
      </c>
      <c r="BN41" s="343"/>
      <c r="BO41" s="582" t="e">
        <f ca="1">BG41+Q41+R41+S41+T41+U41+V41+W41+X41+Y41+Z41+AA41+AB41</f>
        <v>#REF!</v>
      </c>
      <c r="BP41" s="166" t="e">
        <f t="shared" ca="1" si="55"/>
        <v>#REF!</v>
      </c>
      <c r="BQ41" s="585">
        <f>Q41+R41+V41+W41+X41+AA41+AB41</f>
        <v>0</v>
      </c>
      <c r="BR41" s="359" t="e">
        <f ca="1">ROUNDUP(INDIRECT(legend!$K$4&amp;ROW())*$D41,2)</f>
        <v>#REF!</v>
      </c>
      <c r="BS41" s="378" t="e">
        <f ca="1">INDIRECT(legend!$H$4&amp;ROW())+INDIRECT(legend!$I$4&amp;ROW())</f>
        <v>#REF!</v>
      </c>
      <c r="BT41" s="360" t="e">
        <f t="shared" ca="1" si="40"/>
        <v>#REF!</v>
      </c>
      <c r="BV41" s="562" t="e">
        <f t="shared" ca="1" si="56"/>
        <v>#REF!</v>
      </c>
      <c r="BW41" s="166" t="e">
        <f ca="1">ROUNDUP(BC41*$D41,2)-CA41+Y41+T41+S41+R41+Q41</f>
        <v>#REF!</v>
      </c>
      <c r="BX41" s="588" t="e">
        <f ca="1">ROUNDUP(BD41*$D41,2)-CB41+AB41+Z41+X41+W41+U41</f>
        <v>#REF!</v>
      </c>
      <c r="BY41" s="175" t="e">
        <f t="shared" ca="1" si="76"/>
        <v>#REF!</v>
      </c>
      <c r="BZ41" s="167">
        <f t="shared" si="65"/>
        <v>0</v>
      </c>
      <c r="CA41" s="166">
        <f t="shared" ref="CA41:CA46" si="82">+AA41+V41+R41+Q41</f>
        <v>0</v>
      </c>
      <c r="CB41" s="216">
        <f t="shared" ref="CB41:CB46" si="83">+AB41+X41+W41</f>
        <v>0</v>
      </c>
      <c r="CC41" s="168">
        <f t="shared" si="57"/>
        <v>0</v>
      </c>
      <c r="CD41" s="327" t="e">
        <f t="shared" ca="1" si="41"/>
        <v>#REF!</v>
      </c>
      <c r="CE41" s="327" t="e">
        <f t="shared" ca="1" si="41"/>
        <v>#REF!</v>
      </c>
      <c r="CG41" s="167">
        <f>IF(legend!$E$1=12,BY41-CH41-CI41,0)</f>
        <v>0</v>
      </c>
      <c r="CH41" s="214"/>
      <c r="CI41" s="168"/>
      <c r="CK41" s="167">
        <f>IF(legend!$E$1=12,CC41-CL41-CM41,0)</f>
        <v>0</v>
      </c>
      <c r="CL41" s="214"/>
      <c r="CM41" s="168"/>
      <c r="DB41" s="620">
        <f t="shared" si="0"/>
        <v>0</v>
      </c>
      <c r="DC41" s="621">
        <f t="shared" si="1"/>
        <v>78</v>
      </c>
      <c r="DD41" s="621">
        <f t="shared" si="2"/>
        <v>0</v>
      </c>
      <c r="DE41" s="621" t="e">
        <f t="shared" ca="1" si="3"/>
        <v>#REF!</v>
      </c>
      <c r="DF41" s="621">
        <f t="shared" si="67"/>
        <v>0</v>
      </c>
      <c r="DG41" s="628" t="e">
        <f t="shared" ca="1" si="5"/>
        <v>#REF!</v>
      </c>
      <c r="DH41" s="620">
        <f t="shared" si="68"/>
        <v>0</v>
      </c>
      <c r="DI41" s="621">
        <f t="shared" si="27"/>
        <v>0</v>
      </c>
      <c r="DJ41" s="621">
        <f t="shared" si="28"/>
        <v>0</v>
      </c>
      <c r="DK41" s="621">
        <f t="shared" si="29"/>
        <v>0</v>
      </c>
      <c r="DL41" s="621">
        <f t="shared" si="69"/>
        <v>0</v>
      </c>
      <c r="DM41" s="621" t="e">
        <f t="shared" ca="1" si="31"/>
        <v>#REF!</v>
      </c>
      <c r="DN41" s="621">
        <f t="shared" si="70"/>
        <v>0</v>
      </c>
      <c r="DO41" s="628" t="e">
        <f t="shared" ca="1" si="6"/>
        <v>#REF!</v>
      </c>
      <c r="DT41" s="101" t="e">
        <f t="shared" ca="1" si="59"/>
        <v>#REF!</v>
      </c>
      <c r="DU41" s="101" t="e">
        <f t="shared" ca="1" si="60"/>
        <v>#REF!</v>
      </c>
      <c r="DV41" s="101" t="e">
        <f t="shared" ca="1" si="61"/>
        <v>#REF!</v>
      </c>
      <c r="DW41" s="554">
        <f>ПУР!$EU41+ПУР!$HG41+ПУР!$HH41+ПУР!$HI41</f>
        <v>0</v>
      </c>
      <c r="DX41" s="554">
        <f>ПУР!GO41-ПУР!GP41</f>
        <v>0</v>
      </c>
    </row>
    <row r="42" spans="1:128" ht="12" customHeight="1">
      <c r="A42" s="148" t="s">
        <v>75</v>
      </c>
      <c r="B42" s="82" t="s">
        <v>76</v>
      </c>
      <c r="C42" s="161">
        <v>2220720000</v>
      </c>
      <c r="D42" s="10">
        <v>1.2</v>
      </c>
      <c r="E42" s="65" t="e">
        <f t="shared" si="54"/>
        <v>#REF!</v>
      </c>
      <c r="F42" s="65" t="e">
        <f t="shared" ca="1" si="62"/>
        <v>#REF!</v>
      </c>
      <c r="G42" s="65" t="e">
        <f t="shared" ca="1" si="63"/>
        <v>#REF!</v>
      </c>
      <c r="H42" s="65"/>
      <c r="I42" s="65"/>
      <c r="J42" s="65"/>
      <c r="K42" s="65"/>
      <c r="L42" s="457"/>
      <c r="M42" s="427"/>
      <c r="N42" s="317">
        <f>T42+Y42+AD42+AF42-L42</f>
        <v>0</v>
      </c>
      <c r="O42" s="317">
        <f>Q42+R42+V42+AA42+AE42+AG42</f>
        <v>0</v>
      </c>
      <c r="P42" s="427"/>
      <c r="Q42" s="317"/>
      <c r="R42" s="317"/>
      <c r="S42" s="317">
        <v>0</v>
      </c>
      <c r="T42" s="317"/>
      <c r="U42" s="457"/>
      <c r="V42" s="317"/>
      <c r="W42" s="457"/>
      <c r="X42" s="457"/>
      <c r="Y42" s="317"/>
      <c r="Z42" s="457"/>
      <c r="AA42" s="317"/>
      <c r="AB42" s="457"/>
      <c r="AC42" s="427"/>
      <c r="AD42" s="457"/>
      <c r="AE42" s="599"/>
      <c r="AF42" s="317"/>
      <c r="AG42" s="317"/>
      <c r="AH42" s="317"/>
      <c r="AI42" s="457"/>
      <c r="AJ42" s="457"/>
      <c r="AK42" s="317"/>
      <c r="AL42" s="317"/>
      <c r="AM42" s="562"/>
      <c r="AN42" s="562"/>
      <c r="AO42" s="562"/>
      <c r="AP42" s="562"/>
      <c r="AQ42" s="562"/>
      <c r="AR42" s="562"/>
      <c r="AS42" s="562"/>
      <c r="AT42" s="562"/>
      <c r="AU42" s="562"/>
      <c r="AV42" s="562"/>
      <c r="AW42" s="317"/>
      <c r="AX42" s="458" t="e">
        <f>#REF!</f>
        <v>#REF!</v>
      </c>
      <c r="AY42" s="459" t="e">
        <f>#REF!</f>
        <v>#REF!</v>
      </c>
      <c r="AZ42" s="459" t="e">
        <f>#REF!</f>
        <v>#REF!</v>
      </c>
      <c r="BA42" s="10" t="e">
        <f>AX42+AY42-AZ42</f>
        <v>#REF!</v>
      </c>
      <c r="BB42" s="168" t="e">
        <f t="shared" si="74"/>
        <v>#REF!</v>
      </c>
      <c r="BC42" s="459" t="e">
        <f ca="1">INDIRECT("БДЗ!$"&amp;legend!G$7&amp;TEXT(ROW()+230,0))</f>
        <v>#REF!</v>
      </c>
      <c r="BD42" s="459" t="e">
        <f ca="1">INDIRECT("БДЗ!$"&amp;legend!H$7&amp;TEXT(ROW()+230,0))</f>
        <v>#REF!</v>
      </c>
      <c r="BE42" s="459" t="e">
        <f ca="1">INDIRECT("БДЗ!$"&amp;legend!I$7&amp;TEXT(ROW()+230,0))</f>
        <v>#REF!</v>
      </c>
      <c r="BF42" s="10" t="e">
        <f ca="1">BC42+BD42+BE42</f>
        <v>#REF!</v>
      </c>
      <c r="BG42" s="175" t="e">
        <f t="shared" ca="1" si="75"/>
        <v>#REF!</v>
      </c>
      <c r="BH42" s="167" t="e">
        <f t="shared" si="64"/>
        <v>#REF!</v>
      </c>
      <c r="BI42" s="166" t="e">
        <f>BH42-BJ42</f>
        <v>#REF!</v>
      </c>
      <c r="BJ42" s="168">
        <f t="shared" si="80"/>
        <v>0</v>
      </c>
      <c r="BK42" s="273">
        <f t="shared" si="81"/>
        <v>0</v>
      </c>
      <c r="BL42" s="274">
        <f>ПУР!$GE42+ПУР!$HG42+ПУР!$HH42+ПУР!$HI42+ПУР!$HJ42+AI42</f>
        <v>0</v>
      </c>
      <c r="BM42" s="275">
        <f>ПУР!$GL42+AJ42</f>
        <v>0</v>
      </c>
      <c r="BN42" s="343"/>
      <c r="BO42" s="582" t="e">
        <f ca="1">BG42+Q42+R42+S42+T42+U42+V42+W42+X42+Y42+Z42+AA42+AB42</f>
        <v>#REF!</v>
      </c>
      <c r="BP42" s="166" t="e">
        <f t="shared" ca="1" si="55"/>
        <v>#REF!</v>
      </c>
      <c r="BQ42" s="585">
        <f>Q42+R42+V42+W42+X42+AA42+AB42</f>
        <v>0</v>
      </c>
      <c r="BR42" s="359" t="e">
        <f ca="1">ROUNDUP(INDIRECT(legend!$K$4&amp;ROW())*$D42,2)</f>
        <v>#REF!</v>
      </c>
      <c r="BS42" s="378" t="e">
        <f ca="1">INDIRECT(legend!$H$4&amp;ROW())+INDIRECT(legend!$I$4&amp;ROW())</f>
        <v>#REF!</v>
      </c>
      <c r="BT42" s="360" t="e">
        <f t="shared" ca="1" si="40"/>
        <v>#REF!</v>
      </c>
      <c r="BV42" s="562" t="e">
        <f t="shared" ca="1" si="56"/>
        <v>#REF!</v>
      </c>
      <c r="BW42" s="166" t="e">
        <f ca="1">ROUNDUP(BC42*$D42,2)-CA42+Y42+T42+S42+R42+Q42</f>
        <v>#REF!</v>
      </c>
      <c r="BX42" s="588" t="e">
        <f ca="1">ROUNDUP(BD42*$D42,2)-CB42+AB42+Z42+X42+W42+U42</f>
        <v>#REF!</v>
      </c>
      <c r="BY42" s="175" t="e">
        <f t="shared" ca="1" si="76"/>
        <v>#REF!</v>
      </c>
      <c r="BZ42" s="167">
        <f t="shared" si="65"/>
        <v>0</v>
      </c>
      <c r="CA42" s="166">
        <f t="shared" si="82"/>
        <v>0</v>
      </c>
      <c r="CB42" s="216">
        <f t="shared" si="83"/>
        <v>0</v>
      </c>
      <c r="CC42" s="168">
        <f t="shared" si="57"/>
        <v>0</v>
      </c>
      <c r="CD42" s="327" t="e">
        <f t="shared" ca="1" si="41"/>
        <v>#REF!</v>
      </c>
      <c r="CE42" s="327" t="e">
        <f t="shared" ca="1" si="41"/>
        <v>#REF!</v>
      </c>
      <c r="CG42" s="167">
        <f>IF(legend!$E$1=12,BY42-CH42-CI42,0)</f>
        <v>0</v>
      </c>
      <c r="CH42" s="214"/>
      <c r="CI42" s="168"/>
      <c r="CK42" s="167">
        <f>IF(legend!$E$1=12,CC42-CL42-CM42,0)</f>
        <v>0</v>
      </c>
      <c r="CL42" s="214"/>
      <c r="CM42" s="168"/>
      <c r="DB42" s="620">
        <f t="shared" si="0"/>
        <v>0</v>
      </c>
      <c r="DC42" s="621">
        <f t="shared" si="1"/>
        <v>0</v>
      </c>
      <c r="DD42" s="621">
        <f t="shared" si="2"/>
        <v>0</v>
      </c>
      <c r="DE42" s="621" t="e">
        <f t="shared" ca="1" si="3"/>
        <v>#REF!</v>
      </c>
      <c r="DF42" s="621">
        <f t="shared" si="67"/>
        <v>0</v>
      </c>
      <c r="DG42" s="628" t="e">
        <f t="shared" ca="1" si="5"/>
        <v>#REF!</v>
      </c>
      <c r="DH42" s="620">
        <f t="shared" si="68"/>
        <v>0</v>
      </c>
      <c r="DI42" s="621">
        <f t="shared" si="27"/>
        <v>0</v>
      </c>
      <c r="DJ42" s="621">
        <f t="shared" si="28"/>
        <v>0</v>
      </c>
      <c r="DK42" s="621">
        <f t="shared" si="29"/>
        <v>0</v>
      </c>
      <c r="DL42" s="621">
        <f t="shared" si="69"/>
        <v>0</v>
      </c>
      <c r="DM42" s="621" t="e">
        <f t="shared" ca="1" si="31"/>
        <v>#REF!</v>
      </c>
      <c r="DN42" s="621">
        <f t="shared" si="70"/>
        <v>0</v>
      </c>
      <c r="DO42" s="628" t="e">
        <f t="shared" ca="1" si="6"/>
        <v>#REF!</v>
      </c>
      <c r="DT42" s="101" t="e">
        <f t="shared" ca="1" si="59"/>
        <v>#REF!</v>
      </c>
      <c r="DU42" s="101" t="e">
        <f t="shared" ca="1" si="60"/>
        <v>#REF!</v>
      </c>
      <c r="DV42" s="101" t="e">
        <f t="shared" ca="1" si="61"/>
        <v>#REF!</v>
      </c>
      <c r="DW42" s="554">
        <f>ПУР!$EU42+ПУР!$HG42+ПУР!$HH42+ПУР!$HI42</f>
        <v>0</v>
      </c>
      <c r="DX42" s="554">
        <f>ПУР!GO42-ПУР!GP42</f>
        <v>0</v>
      </c>
    </row>
    <row r="43" spans="1:128">
      <c r="A43" s="144" t="s">
        <v>77</v>
      </c>
      <c r="B43" s="43" t="s">
        <v>78</v>
      </c>
      <c r="C43" s="161">
        <v>2220800000</v>
      </c>
      <c r="D43" s="10">
        <v>1.2</v>
      </c>
      <c r="E43" s="62" t="e">
        <f t="shared" si="54"/>
        <v>#REF!</v>
      </c>
      <c r="F43" s="62" t="e">
        <f t="shared" ca="1" si="62"/>
        <v>#REF!</v>
      </c>
      <c r="G43" s="62" t="e">
        <f t="shared" ca="1" si="63"/>
        <v>#REF!</v>
      </c>
      <c r="H43" s="62"/>
      <c r="I43" s="62"/>
      <c r="J43" s="62"/>
      <c r="K43" s="62"/>
      <c r="L43" s="461"/>
      <c r="M43" s="416"/>
      <c r="N43" s="315">
        <f>T43+Y43+AD43+AF43-L43</f>
        <v>-1.62</v>
      </c>
      <c r="O43" s="315">
        <f>Q43+R43+V43+AA43+AE43+AG43</f>
        <v>45.03</v>
      </c>
      <c r="P43" s="416"/>
      <c r="Q43" s="315">
        <v>45.03</v>
      </c>
      <c r="R43" s="315"/>
      <c r="S43" s="315">
        <v>0</v>
      </c>
      <c r="T43" s="315"/>
      <c r="U43" s="461"/>
      <c r="V43" s="315"/>
      <c r="W43" s="461"/>
      <c r="X43" s="461"/>
      <c r="Y43" s="315">
        <v>-1.62</v>
      </c>
      <c r="Z43" s="461"/>
      <c r="AA43" s="315"/>
      <c r="AB43" s="461"/>
      <c r="AC43" s="416"/>
      <c r="AD43" s="461"/>
      <c r="AE43" s="600"/>
      <c r="AF43" s="315"/>
      <c r="AG43" s="315"/>
      <c r="AH43" s="315"/>
      <c r="AI43" s="461"/>
      <c r="AJ43" s="461"/>
      <c r="AK43" s="315"/>
      <c r="AL43" s="315"/>
      <c r="AM43" s="561"/>
      <c r="AN43" s="561"/>
      <c r="AO43" s="561"/>
      <c r="AP43" s="561"/>
      <c r="AQ43" s="561"/>
      <c r="AR43" s="561"/>
      <c r="AS43" s="561"/>
      <c r="AT43" s="561"/>
      <c r="AU43" s="561"/>
      <c r="AV43" s="561"/>
      <c r="AW43" s="315"/>
      <c r="AX43" s="454" t="e">
        <f>#REF!</f>
        <v>#REF!</v>
      </c>
      <c r="AY43" s="455" t="e">
        <f>#REF!</f>
        <v>#REF!</v>
      </c>
      <c r="AZ43" s="455" t="e">
        <f>#REF!</f>
        <v>#REF!</v>
      </c>
      <c r="BA43" s="7" t="e">
        <f>AX43+AY43-AZ43</f>
        <v>#REF!</v>
      </c>
      <c r="BB43" s="174" t="e">
        <f t="shared" si="74"/>
        <v>#REF!</v>
      </c>
      <c r="BC43" s="459" t="e">
        <f ca="1">INDIRECT("БДЗ!$"&amp;legend!G$7&amp;TEXT(ROW()+230,0))</f>
        <v>#REF!</v>
      </c>
      <c r="BD43" s="455" t="e">
        <f ca="1">INDIRECT("БДЗ!$"&amp;legend!H$7&amp;TEXT(ROW()+230,0))</f>
        <v>#REF!</v>
      </c>
      <c r="BE43" s="455" t="e">
        <f ca="1">INDIRECT("БДЗ!$"&amp;legend!I$7&amp;TEXT(ROW()+230,0))</f>
        <v>#REF!</v>
      </c>
      <c r="BF43" s="7" t="e">
        <f ca="1">BC43+BD43+BE43</f>
        <v>#REF!</v>
      </c>
      <c r="BG43" s="172" t="e">
        <f t="shared" ca="1" si="75"/>
        <v>#REF!</v>
      </c>
      <c r="BH43" s="173" t="e">
        <f t="shared" si="64"/>
        <v>#REF!</v>
      </c>
      <c r="BI43" s="171" t="e">
        <f>BH43-BJ43</f>
        <v>#REF!</v>
      </c>
      <c r="BJ43" s="174">
        <f t="shared" si="80"/>
        <v>45.03</v>
      </c>
      <c r="BK43" s="270">
        <f t="shared" si="81"/>
        <v>0</v>
      </c>
      <c r="BL43" s="271">
        <f>ПУР!$GE43+ПУР!$HG43+ПУР!$HH43+ПУР!$HI43+ПУР!$HJ43+AI43</f>
        <v>0</v>
      </c>
      <c r="BM43" s="272">
        <f>ПУР!$GL43+AJ43</f>
        <v>0</v>
      </c>
      <c r="BN43" s="342"/>
      <c r="BO43" s="583" t="e">
        <f ca="1">BG43+Q43+R43+S43+T43+U43+V43+W43+X43+Y43+Z43+AA43+AB43</f>
        <v>#REF!</v>
      </c>
      <c r="BP43" s="171" t="e">
        <f t="shared" ca="1" si="55"/>
        <v>#REF!</v>
      </c>
      <c r="BQ43" s="219">
        <f>Q43+R43+V43+W43+X43+AA43+AB43</f>
        <v>45.03</v>
      </c>
      <c r="BR43" s="357" t="e">
        <f ca="1">ROUNDUP(INDIRECT(legend!$K$4&amp;ROW())*$D43,2)</f>
        <v>#REF!</v>
      </c>
      <c r="BS43" s="377" t="e">
        <f ca="1">INDIRECT(legend!$H$4&amp;ROW())+INDIRECT(legend!$I$4&amp;ROW())</f>
        <v>#REF!</v>
      </c>
      <c r="BT43" s="358" t="e">
        <f t="shared" ca="1" si="40"/>
        <v>#REF!</v>
      </c>
      <c r="BV43" s="561" t="e">
        <f t="shared" ca="1" si="56"/>
        <v>#REF!</v>
      </c>
      <c r="BW43" s="171" t="e">
        <f ca="1">ROUNDUP(BC43*$D43,2)-CA43+Y43+T43+S43+R43+Q43</f>
        <v>#REF!</v>
      </c>
      <c r="BX43" s="586" t="e">
        <f ca="1">ROUNDUP(BD43*$D43,2)-CB43+AB43+Z43+X43+W43+U43</f>
        <v>#REF!</v>
      </c>
      <c r="BY43" s="172" t="e">
        <f t="shared" ca="1" si="76"/>
        <v>#REF!</v>
      </c>
      <c r="BZ43" s="173">
        <f t="shared" si="65"/>
        <v>45.03</v>
      </c>
      <c r="CA43" s="171">
        <f t="shared" si="82"/>
        <v>45.03</v>
      </c>
      <c r="CB43" s="216">
        <f t="shared" si="83"/>
        <v>0</v>
      </c>
      <c r="CC43" s="174">
        <f t="shared" si="57"/>
        <v>0</v>
      </c>
      <c r="CD43" s="327" t="e">
        <f t="shared" ca="1" si="41"/>
        <v>#REF!</v>
      </c>
      <c r="CE43" s="327" t="e">
        <f t="shared" ca="1" si="41"/>
        <v>#REF!</v>
      </c>
      <c r="CG43" s="173">
        <f>IF(legend!$E$1=12,BY43-CH43-CI43,0)</f>
        <v>0</v>
      </c>
      <c r="CH43" s="216"/>
      <c r="CI43" s="174"/>
      <c r="CK43" s="173">
        <f>IF(legend!$E$1=12,CC43-CL43-CM43,0)</f>
        <v>0</v>
      </c>
      <c r="CL43" s="216"/>
      <c r="CM43" s="174"/>
      <c r="DB43" s="620">
        <f t="shared" si="0"/>
        <v>45.03</v>
      </c>
      <c r="DC43" s="621">
        <f t="shared" si="1"/>
        <v>0</v>
      </c>
      <c r="DD43" s="621">
        <f t="shared" si="2"/>
        <v>0</v>
      </c>
      <c r="DE43" s="621" t="e">
        <f t="shared" ca="1" si="3"/>
        <v>#REF!</v>
      </c>
      <c r="DF43" s="621">
        <f t="shared" si="67"/>
        <v>0</v>
      </c>
      <c r="DG43" s="628" t="e">
        <f t="shared" ca="1" si="5"/>
        <v>#REF!</v>
      </c>
      <c r="DH43" s="620">
        <f t="shared" si="68"/>
        <v>0</v>
      </c>
      <c r="DI43" s="621">
        <f t="shared" si="27"/>
        <v>0</v>
      </c>
      <c r="DJ43" s="621">
        <f t="shared" si="28"/>
        <v>0</v>
      </c>
      <c r="DK43" s="621">
        <f t="shared" si="29"/>
        <v>0</v>
      </c>
      <c r="DL43" s="621">
        <f t="shared" si="69"/>
        <v>0</v>
      </c>
      <c r="DM43" s="621" t="e">
        <f t="shared" ca="1" si="31"/>
        <v>#REF!</v>
      </c>
      <c r="DN43" s="621">
        <f t="shared" si="70"/>
        <v>0</v>
      </c>
      <c r="DO43" s="628" t="e">
        <f t="shared" ca="1" si="6"/>
        <v>#REF!</v>
      </c>
      <c r="DT43" s="101" t="e">
        <f t="shared" ca="1" si="59"/>
        <v>#REF!</v>
      </c>
      <c r="DU43" s="101" t="e">
        <f t="shared" ca="1" si="60"/>
        <v>#REF!</v>
      </c>
      <c r="DV43" s="101" t="e">
        <f t="shared" ca="1" si="61"/>
        <v>#REF!</v>
      </c>
      <c r="DW43" s="554">
        <f>ПУР!$EU43+ПУР!$HG43+ПУР!$HH43+ПУР!$HI43</f>
        <v>0</v>
      </c>
      <c r="DX43" s="554">
        <f>ПУР!GO43-ПУР!GP43</f>
        <v>0</v>
      </c>
    </row>
    <row r="44" spans="1:128">
      <c r="A44" s="144" t="s">
        <v>79</v>
      </c>
      <c r="B44" s="43" t="s">
        <v>80</v>
      </c>
      <c r="C44" s="162">
        <v>2220900000</v>
      </c>
      <c r="D44" s="10">
        <v>1.2</v>
      </c>
      <c r="E44" s="62" t="e">
        <f t="shared" si="54"/>
        <v>#REF!</v>
      </c>
      <c r="F44" s="62" t="e">
        <f t="shared" ca="1" si="62"/>
        <v>#REF!</v>
      </c>
      <c r="G44" s="62" t="e">
        <f t="shared" ca="1" si="63"/>
        <v>#REF!</v>
      </c>
      <c r="H44" s="62"/>
      <c r="I44" s="62"/>
      <c r="J44" s="62"/>
      <c r="K44" s="62"/>
      <c r="L44" s="315">
        <f>L45+L46+L47+L48+L49</f>
        <v>0</v>
      </c>
      <c r="M44" s="315"/>
      <c r="N44" s="315">
        <f>N45+N46+N47+N48+N49</f>
        <v>-34.06</v>
      </c>
      <c r="O44" s="315">
        <f>O45+O46+O47+O48+O49</f>
        <v>5.5350000000000001</v>
      </c>
      <c r="P44" s="315"/>
      <c r="Q44" s="315">
        <f t="shared" ref="Q44:W44" si="84">Q45+Q46+Q47+Q48+Q49</f>
        <v>5.5350000000000001</v>
      </c>
      <c r="R44" s="315">
        <f t="shared" si="84"/>
        <v>0</v>
      </c>
      <c r="S44" s="315">
        <f t="shared" si="84"/>
        <v>39.839934110000002</v>
      </c>
      <c r="T44" s="315">
        <f t="shared" si="84"/>
        <v>-34.06</v>
      </c>
      <c r="U44" s="315">
        <f t="shared" si="84"/>
        <v>0</v>
      </c>
      <c r="V44" s="315">
        <f t="shared" si="84"/>
        <v>0</v>
      </c>
      <c r="W44" s="315">
        <f t="shared" si="84"/>
        <v>0</v>
      </c>
      <c r="X44" s="315"/>
      <c r="Y44" s="315">
        <f>Y45+Y46+Y47+Y48+Y49</f>
        <v>0</v>
      </c>
      <c r="Z44" s="315">
        <f>Z45+Z46+Z47+Z48+Z49</f>
        <v>0</v>
      </c>
      <c r="AA44" s="315">
        <f>AA45+AA46+AA47+AA48+AA49</f>
        <v>0</v>
      </c>
      <c r="AB44" s="315">
        <f>AB45+AB46+AB47+AB48+AB49</f>
        <v>0</v>
      </c>
      <c r="AC44" s="315"/>
      <c r="AD44" s="315">
        <f>AD45+AD46+AD47+AD48+AD49</f>
        <v>0</v>
      </c>
      <c r="AE44" s="315">
        <f>AE45+AE46+AE47+AE48+AE49</f>
        <v>0</v>
      </c>
      <c r="AF44" s="315">
        <f>AF45+AF46+AF47+AF48+AF49</f>
        <v>0</v>
      </c>
      <c r="AG44" s="315">
        <f t="shared" ref="AG44:AL44" si="85">AG45+AG46+AG47+AG48+AG49</f>
        <v>0</v>
      </c>
      <c r="AH44" s="315"/>
      <c r="AI44" s="315">
        <f>AI45+AI46+AI47+AI48+AI49</f>
        <v>0</v>
      </c>
      <c r="AJ44" s="315">
        <f>AJ45+AJ46+AJ47+AJ48+AJ49</f>
        <v>0</v>
      </c>
      <c r="AK44" s="315">
        <f t="shared" si="85"/>
        <v>0</v>
      </c>
      <c r="AL44" s="315">
        <f t="shared" si="85"/>
        <v>0</v>
      </c>
      <c r="AM44" s="561"/>
      <c r="AN44" s="561"/>
      <c r="AO44" s="561"/>
      <c r="AP44" s="561"/>
      <c r="AQ44" s="561"/>
      <c r="AR44" s="561"/>
      <c r="AS44" s="561"/>
      <c r="AT44" s="561"/>
      <c r="AU44" s="561"/>
      <c r="AV44" s="561">
        <f>AV45+AV46+AV47+AV48+AV49</f>
        <v>0</v>
      </c>
      <c r="AW44" s="315"/>
      <c r="AX44" s="454" t="e">
        <f>#REF!</f>
        <v>#REF!</v>
      </c>
      <c r="AY44" s="455" t="e">
        <f>#REF!</f>
        <v>#REF!</v>
      </c>
      <c r="AZ44" s="455" t="e">
        <f>#REF!</f>
        <v>#REF!</v>
      </c>
      <c r="BA44" s="7" t="e">
        <f>AX44+AY44-AZ44</f>
        <v>#REF!</v>
      </c>
      <c r="BB44" s="174" t="e">
        <f t="shared" si="74"/>
        <v>#REF!</v>
      </c>
      <c r="BC44" s="456" t="e">
        <f ca="1">INDIRECT("БДЗ!$"&amp;legend!G$7&amp;TEXT(ROW()+230,0))</f>
        <v>#REF!</v>
      </c>
      <c r="BD44" s="455" t="e">
        <f ca="1">INDIRECT("БДЗ!$"&amp;legend!H$7&amp;TEXT(ROW()+230,0))</f>
        <v>#REF!</v>
      </c>
      <c r="BE44" s="455" t="e">
        <f ca="1">INDIRECT("БДЗ!$"&amp;legend!I$7&amp;TEXT(ROW()+230,0))</f>
        <v>#REF!</v>
      </c>
      <c r="BF44" s="7" t="e">
        <f ca="1">BC44+BD44+BE44</f>
        <v>#REF!</v>
      </c>
      <c r="BG44" s="172" t="e">
        <f t="shared" ca="1" si="75"/>
        <v>#REF!</v>
      </c>
      <c r="BH44" s="173" t="e">
        <f t="shared" si="64"/>
        <v>#REF!</v>
      </c>
      <c r="BI44" s="171" t="e">
        <f>BH44-BJ44</f>
        <v>#REF!</v>
      </c>
      <c r="BJ44" s="174">
        <f t="shared" si="80"/>
        <v>5.5350000000000001</v>
      </c>
      <c r="BK44" s="270">
        <f t="shared" si="81"/>
        <v>0</v>
      </c>
      <c r="BL44" s="271">
        <f>ПУР!$GE44+ПУР!$HG44+ПУР!$HH44+ПУР!$HI44+ПУР!$HJ44+AI44</f>
        <v>0</v>
      </c>
      <c r="BM44" s="272">
        <f>ПУР!$GL44+AJ44</f>
        <v>0</v>
      </c>
      <c r="BN44" s="342"/>
      <c r="BO44" s="583" t="e">
        <f ca="1">BG44+Q44+R44+S44+T44+U44+V44+W44+X44+Y44+Z44+AA44+AB44</f>
        <v>#REF!</v>
      </c>
      <c r="BP44" s="171" t="e">
        <f t="shared" ca="1" si="55"/>
        <v>#REF!</v>
      </c>
      <c r="BQ44" s="219">
        <f>Q44+R44+V44+W44+X44+AA44+AB44</f>
        <v>5.5350000000000001</v>
      </c>
      <c r="BR44" s="357" t="e">
        <f ca="1">ROUNDUP(INDIRECT(legend!$K$4&amp;ROW())*$D44,2)</f>
        <v>#REF!</v>
      </c>
      <c r="BS44" s="377" t="e">
        <f ca="1">INDIRECT(legend!$H$4&amp;ROW())+INDIRECT(legend!$I$4&amp;ROW())</f>
        <v>#REF!</v>
      </c>
      <c r="BT44" s="358" t="e">
        <f t="shared" ca="1" si="40"/>
        <v>#REF!</v>
      </c>
      <c r="BV44" s="561" t="e">
        <f t="shared" ca="1" si="56"/>
        <v>#REF!</v>
      </c>
      <c r="BW44" s="171" t="e">
        <f ca="1">ROUNDUP(BC44*$D44,2)-CA44+Y44+T44+S44+R44+Q44+0.00499999999999545</f>
        <v>#REF!</v>
      </c>
      <c r="BX44" s="586" t="e">
        <f ca="1">ROUNDUP(BD44*$D44,2)-CB44+AB44+Z44+X44+W44+U44</f>
        <v>#REF!</v>
      </c>
      <c r="BY44" s="172" t="e">
        <f t="shared" ca="1" si="76"/>
        <v>#REF!</v>
      </c>
      <c r="BZ44" s="173">
        <f t="shared" si="65"/>
        <v>5.5350000000000001</v>
      </c>
      <c r="CA44" s="171">
        <f t="shared" si="82"/>
        <v>5.5350000000000001</v>
      </c>
      <c r="CB44" s="216">
        <f t="shared" si="83"/>
        <v>0</v>
      </c>
      <c r="CC44" s="174">
        <f t="shared" si="57"/>
        <v>0</v>
      </c>
      <c r="CD44" s="327" t="e">
        <f t="shared" ca="1" si="41"/>
        <v>#REF!</v>
      </c>
      <c r="CE44" s="327" t="e">
        <f t="shared" ca="1" si="41"/>
        <v>#REF!</v>
      </c>
      <c r="CG44" s="173">
        <f>CG45+CG46+CG47+CG48+CG49</f>
        <v>0</v>
      </c>
      <c r="CH44" s="171">
        <f>CH45+CH46+CH47+CH48+CH49</f>
        <v>0</v>
      </c>
      <c r="CI44" s="174">
        <f>CI45+CI46+CI47+CI48+CI49</f>
        <v>0</v>
      </c>
      <c r="CJ44" s="196"/>
      <c r="CK44" s="173">
        <f>CK45+CK46+CK47+CK48+CK49</f>
        <v>0</v>
      </c>
      <c r="CL44" s="171">
        <f>CL45+CL46+CL47+CL48+CL49</f>
        <v>0</v>
      </c>
      <c r="CM44" s="174">
        <f>CM45+CM46+CM47+CM48+CM49</f>
        <v>0</v>
      </c>
      <c r="DB44" s="620">
        <f t="shared" si="0"/>
        <v>5.5350000000000001</v>
      </c>
      <c r="DC44" s="621">
        <f t="shared" si="1"/>
        <v>5.7799341099999992</v>
      </c>
      <c r="DD44" s="621">
        <f t="shared" si="2"/>
        <v>0</v>
      </c>
      <c r="DE44" s="621" t="e">
        <f t="shared" ca="1" si="3"/>
        <v>#REF!</v>
      </c>
      <c r="DF44" s="621">
        <f t="shared" si="67"/>
        <v>0</v>
      </c>
      <c r="DG44" s="628" t="e">
        <f t="shared" ca="1" si="5"/>
        <v>#REF!</v>
      </c>
      <c r="DH44" s="620">
        <f t="shared" si="68"/>
        <v>0</v>
      </c>
      <c r="DI44" s="621">
        <f t="shared" si="27"/>
        <v>0</v>
      </c>
      <c r="DJ44" s="621">
        <f t="shared" si="28"/>
        <v>0</v>
      </c>
      <c r="DK44" s="621">
        <f t="shared" si="29"/>
        <v>0</v>
      </c>
      <c r="DL44" s="621">
        <f t="shared" si="69"/>
        <v>0</v>
      </c>
      <c r="DM44" s="621" t="e">
        <f t="shared" ca="1" si="31"/>
        <v>#REF!</v>
      </c>
      <c r="DN44" s="621">
        <f t="shared" si="70"/>
        <v>0</v>
      </c>
      <c r="DO44" s="628" t="e">
        <f t="shared" ca="1" si="6"/>
        <v>#REF!</v>
      </c>
      <c r="DT44" s="101" t="e">
        <f t="shared" ca="1" si="59"/>
        <v>#REF!</v>
      </c>
      <c r="DU44" s="101" t="e">
        <f t="shared" ca="1" si="60"/>
        <v>#REF!</v>
      </c>
      <c r="DV44" s="101" t="e">
        <f t="shared" ca="1" si="61"/>
        <v>#REF!</v>
      </c>
      <c r="DW44" s="554">
        <f>ПУР!$EU44+ПУР!$HG44+ПУР!$HH44+ПУР!$HI44</f>
        <v>0</v>
      </c>
      <c r="DX44" s="554">
        <f>ПУР!GO44-ПУР!GP44</f>
        <v>0</v>
      </c>
    </row>
    <row r="45" spans="1:128" ht="12" customHeight="1">
      <c r="A45" s="148" t="s">
        <v>165</v>
      </c>
      <c r="B45" s="82" t="s">
        <v>211</v>
      </c>
      <c r="C45" s="161">
        <v>2220911000</v>
      </c>
      <c r="D45" s="10">
        <v>1.2</v>
      </c>
      <c r="E45" s="65">
        <f t="shared" si="54"/>
        <v>0</v>
      </c>
      <c r="F45" s="65">
        <f t="shared" si="62"/>
        <v>83.32</v>
      </c>
      <c r="G45" s="65">
        <f t="shared" si="63"/>
        <v>83.32</v>
      </c>
      <c r="H45" s="65"/>
      <c r="I45" s="65"/>
      <c r="J45" s="65"/>
      <c r="K45" s="65"/>
      <c r="L45" s="457"/>
      <c r="M45" s="427"/>
      <c r="N45" s="317">
        <f t="shared" ref="N45:N57" si="86">T45+Y45+AD45+AF45-L45</f>
        <v>0</v>
      </c>
      <c r="O45" s="317">
        <f t="shared" ref="O45:O57" si="87">Q45+R45+V45+AA45+AE45+AG45</f>
        <v>0</v>
      </c>
      <c r="P45" s="427"/>
      <c r="Q45" s="317"/>
      <c r="R45" s="317"/>
      <c r="S45" s="317">
        <v>0</v>
      </c>
      <c r="T45" s="317"/>
      <c r="U45" s="457"/>
      <c r="V45" s="317"/>
      <c r="W45" s="457"/>
      <c r="X45" s="457"/>
      <c r="Y45" s="317"/>
      <c r="Z45" s="457"/>
      <c r="AA45" s="317"/>
      <c r="AB45" s="457"/>
      <c r="AC45" s="427"/>
      <c r="AD45" s="599"/>
      <c r="AE45" s="599"/>
      <c r="AF45" s="317"/>
      <c r="AG45" s="317"/>
      <c r="AH45" s="317"/>
      <c r="AI45" s="457"/>
      <c r="AJ45" s="457"/>
      <c r="AK45" s="317"/>
      <c r="AL45" s="317"/>
      <c r="AM45" s="562"/>
      <c r="AN45" s="562"/>
      <c r="AO45" s="562"/>
      <c r="AP45" s="562"/>
      <c r="AQ45" s="562"/>
      <c r="AR45" s="562"/>
      <c r="AS45" s="562"/>
      <c r="AT45" s="562"/>
      <c r="AU45" s="562"/>
      <c r="AV45" s="562"/>
      <c r="AW45" s="317"/>
      <c r="AX45" s="458"/>
      <c r="AY45" s="459"/>
      <c r="AZ45" s="459"/>
      <c r="BA45" s="10"/>
      <c r="BB45" s="168">
        <f t="shared" si="74"/>
        <v>0</v>
      </c>
      <c r="BC45" s="460"/>
      <c r="BD45" s="459"/>
      <c r="BE45" s="459"/>
      <c r="BF45" s="10"/>
      <c r="BG45" s="175">
        <f>BH45</f>
        <v>0</v>
      </c>
      <c r="BH45" s="167">
        <f>BI45+BJ45</f>
        <v>0</v>
      </c>
      <c r="BI45" s="166">
        <f>N45</f>
        <v>0</v>
      </c>
      <c r="BJ45" s="168">
        <f t="shared" si="80"/>
        <v>0</v>
      </c>
      <c r="BK45" s="273">
        <f t="shared" si="81"/>
        <v>0</v>
      </c>
      <c r="BL45" s="274">
        <f>ПУР!$GE45+ПУР!$HG45+ПУР!$HH45+ПУР!$HI45+ПУР!$HJ45+AI45</f>
        <v>0</v>
      </c>
      <c r="BM45" s="275">
        <f>ПУР!$GL45+AJ45</f>
        <v>0</v>
      </c>
      <c r="BN45" s="343"/>
      <c r="BO45" s="167">
        <f>BP45+BQ45</f>
        <v>83.32</v>
      </c>
      <c r="BP45" s="166">
        <f>BV45</f>
        <v>83.32</v>
      </c>
      <c r="BQ45" s="168">
        <f>BZ45</f>
        <v>0</v>
      </c>
      <c r="BR45" s="359">
        <f ca="1">ROUNDUP(INDIRECT(legend!$K$4&amp;ROW())*$D45,2)</f>
        <v>0</v>
      </c>
      <c r="BS45" s="378">
        <f ca="1">INDIRECT(legend!$H$4&amp;ROW())+INDIRECT(legend!$I$4&amp;ROW())</f>
        <v>0</v>
      </c>
      <c r="BT45" s="360">
        <f ca="1">BS45-BR45</f>
        <v>0</v>
      </c>
      <c r="BV45" s="562">
        <f>BW45+BX45+BY45</f>
        <v>83.32</v>
      </c>
      <c r="BW45" s="166">
        <f>+Y45+T45+S45+83.32</f>
        <v>83.32</v>
      </c>
      <c r="BX45" s="588">
        <f>+AB45+Z45+X45+W45+U45</f>
        <v>0</v>
      </c>
      <c r="BY45" s="584"/>
      <c r="BZ45" s="167">
        <f>CA45+CB45+CC45</f>
        <v>0</v>
      </c>
      <c r="CA45" s="166">
        <f t="shared" si="82"/>
        <v>0</v>
      </c>
      <c r="CB45" s="216">
        <f t="shared" si="83"/>
        <v>0</v>
      </c>
      <c r="CC45" s="585"/>
      <c r="CD45" s="327">
        <f t="shared" si="41"/>
        <v>83.32</v>
      </c>
      <c r="CE45" s="327">
        <f t="shared" si="41"/>
        <v>0</v>
      </c>
      <c r="CG45" s="167">
        <f>IF(legend!$E$1=12,BY45-CH45-CI45,0)</f>
        <v>0</v>
      </c>
      <c r="CH45" s="214"/>
      <c r="CI45" s="168"/>
      <c r="CK45" s="167">
        <f>IF(legend!$E$1=12,CC45-CL45-CM45,0)</f>
        <v>0</v>
      </c>
      <c r="CL45" s="214"/>
      <c r="CM45" s="168"/>
      <c r="DB45" s="620">
        <f t="shared" si="0"/>
        <v>0</v>
      </c>
      <c r="DC45" s="621">
        <f t="shared" si="1"/>
        <v>0</v>
      </c>
      <c r="DD45" s="621">
        <f t="shared" si="2"/>
        <v>0</v>
      </c>
      <c r="DE45" s="621">
        <f t="shared" si="3"/>
        <v>83.32</v>
      </c>
      <c r="DF45" s="621">
        <f t="shared" si="67"/>
        <v>0</v>
      </c>
      <c r="DG45" s="628">
        <f t="shared" si="5"/>
        <v>0</v>
      </c>
      <c r="DH45" s="620">
        <f t="shared" si="68"/>
        <v>0</v>
      </c>
      <c r="DI45" s="621">
        <f t="shared" si="27"/>
        <v>0</v>
      </c>
      <c r="DJ45" s="621">
        <f t="shared" si="28"/>
        <v>0</v>
      </c>
      <c r="DK45" s="621">
        <f t="shared" si="29"/>
        <v>0</v>
      </c>
      <c r="DL45" s="621">
        <f t="shared" si="69"/>
        <v>0</v>
      </c>
      <c r="DM45" s="621">
        <f t="shared" si="31"/>
        <v>0</v>
      </c>
      <c r="DN45" s="621">
        <f t="shared" si="70"/>
        <v>0</v>
      </c>
      <c r="DO45" s="628">
        <f t="shared" si="6"/>
        <v>0</v>
      </c>
      <c r="DT45" s="101">
        <f t="shared" si="59"/>
        <v>83.32</v>
      </c>
      <c r="DU45" s="101">
        <f t="shared" si="60"/>
        <v>0</v>
      </c>
      <c r="DV45" s="101">
        <f t="shared" si="61"/>
        <v>0</v>
      </c>
      <c r="DW45" s="554">
        <f>ПУР!$EU45+ПУР!$HG45+ПУР!$HH45+ПУР!$HI45</f>
        <v>0</v>
      </c>
      <c r="DX45" s="554">
        <f>ПУР!GO45-ПУР!GP45</f>
        <v>0</v>
      </c>
    </row>
    <row r="46" spans="1:128" ht="12" customHeight="1">
      <c r="A46" s="148" t="s">
        <v>166</v>
      </c>
      <c r="B46" s="82" t="s">
        <v>169</v>
      </c>
      <c r="C46" s="161">
        <v>2220912000</v>
      </c>
      <c r="D46" s="10">
        <v>1.2</v>
      </c>
      <c r="E46" s="65">
        <f t="shared" si="54"/>
        <v>0</v>
      </c>
      <c r="F46" s="65">
        <f t="shared" si="62"/>
        <v>0</v>
      </c>
      <c r="G46" s="65">
        <f t="shared" si="63"/>
        <v>0</v>
      </c>
      <c r="H46" s="65"/>
      <c r="I46" s="65"/>
      <c r="J46" s="65"/>
      <c r="K46" s="65"/>
      <c r="L46" s="457"/>
      <c r="M46" s="427"/>
      <c r="N46" s="317">
        <f t="shared" si="86"/>
        <v>0</v>
      </c>
      <c r="O46" s="317">
        <f t="shared" si="87"/>
        <v>0</v>
      </c>
      <c r="P46" s="427"/>
      <c r="Q46" s="317"/>
      <c r="R46" s="317"/>
      <c r="S46" s="317">
        <v>0</v>
      </c>
      <c r="T46" s="317"/>
      <c r="U46" s="457"/>
      <c r="V46" s="317"/>
      <c r="W46" s="457"/>
      <c r="X46" s="457"/>
      <c r="Y46" s="317"/>
      <c r="Z46" s="457"/>
      <c r="AA46" s="317"/>
      <c r="AB46" s="457"/>
      <c r="AC46" s="427"/>
      <c r="AD46" s="599"/>
      <c r="AE46" s="599"/>
      <c r="AF46" s="317"/>
      <c r="AG46" s="317"/>
      <c r="AH46" s="317"/>
      <c r="AI46" s="457"/>
      <c r="AJ46" s="457"/>
      <c r="AK46" s="317"/>
      <c r="AL46" s="317"/>
      <c r="AM46" s="562"/>
      <c r="AN46" s="562"/>
      <c r="AO46" s="562"/>
      <c r="AP46" s="562"/>
      <c r="AQ46" s="562"/>
      <c r="AR46" s="562"/>
      <c r="AS46" s="562"/>
      <c r="AT46" s="562"/>
      <c r="AU46" s="562"/>
      <c r="AV46" s="562"/>
      <c r="AW46" s="317"/>
      <c r="AX46" s="458"/>
      <c r="AY46" s="459"/>
      <c r="AZ46" s="459"/>
      <c r="BA46" s="10"/>
      <c r="BB46" s="168">
        <f t="shared" si="74"/>
        <v>0</v>
      </c>
      <c r="BC46" s="460"/>
      <c r="BD46" s="459"/>
      <c r="BE46" s="459"/>
      <c r="BF46" s="10"/>
      <c r="BG46" s="175">
        <f>BH46</f>
        <v>0</v>
      </c>
      <c r="BH46" s="167">
        <f>BI46+BJ46</f>
        <v>0</v>
      </c>
      <c r="BI46" s="166">
        <f>N46</f>
        <v>0</v>
      </c>
      <c r="BJ46" s="168">
        <f t="shared" si="80"/>
        <v>0</v>
      </c>
      <c r="BK46" s="273">
        <f t="shared" si="81"/>
        <v>0</v>
      </c>
      <c r="BL46" s="274">
        <f>ПУР!$GE46+ПУР!$HG46+ПУР!$HH46+ПУР!$HI46+ПУР!$HJ46+AI46</f>
        <v>0</v>
      </c>
      <c r="BM46" s="275">
        <f>ПУР!$GL46+AJ46</f>
        <v>0</v>
      </c>
      <c r="BN46" s="343"/>
      <c r="BO46" s="167">
        <f>BP46+BQ46</f>
        <v>0</v>
      </c>
      <c r="BP46" s="166">
        <f>BV46</f>
        <v>0</v>
      </c>
      <c r="BQ46" s="168">
        <f>BZ46</f>
        <v>0</v>
      </c>
      <c r="BR46" s="359">
        <f ca="1">ROUNDUP(INDIRECT(legend!$K$4&amp;ROW())*$D46,2)</f>
        <v>0</v>
      </c>
      <c r="BS46" s="378">
        <f ca="1">INDIRECT(legend!$H$4&amp;ROW())+INDIRECT(legend!$I$4&amp;ROW())</f>
        <v>0</v>
      </c>
      <c r="BT46" s="360">
        <f t="shared" ca="1" si="40"/>
        <v>0</v>
      </c>
      <c r="BV46" s="562">
        <f>BW46+BX46+BY46</f>
        <v>0</v>
      </c>
      <c r="BW46" s="166">
        <f>+Y46+T46+S46</f>
        <v>0</v>
      </c>
      <c r="BX46" s="588">
        <f>+AB46+Z46+X46+W46+U46</f>
        <v>0</v>
      </c>
      <c r="BY46" s="584"/>
      <c r="BZ46" s="167">
        <f>CA46+CB46+CC46</f>
        <v>0</v>
      </c>
      <c r="CA46" s="166">
        <f t="shared" si="82"/>
        <v>0</v>
      </c>
      <c r="CB46" s="216">
        <f t="shared" si="83"/>
        <v>0</v>
      </c>
      <c r="CC46" s="585"/>
      <c r="CD46" s="327">
        <f t="shared" si="41"/>
        <v>0</v>
      </c>
      <c r="CE46" s="327">
        <f t="shared" si="41"/>
        <v>0</v>
      </c>
      <c r="CG46" s="167">
        <f>IF(legend!$E$1=12,BY46-CH46-CI46,0)</f>
        <v>0</v>
      </c>
      <c r="CH46" s="214"/>
      <c r="CI46" s="168"/>
      <c r="CK46" s="167">
        <f>IF(legend!$E$1=12,CC46-CL46-CM46,0)</f>
        <v>0</v>
      </c>
      <c r="CL46" s="214"/>
      <c r="CM46" s="168"/>
      <c r="DB46" s="620">
        <f t="shared" si="0"/>
        <v>0</v>
      </c>
      <c r="DC46" s="621">
        <f t="shared" si="1"/>
        <v>0</v>
      </c>
      <c r="DD46" s="621">
        <f t="shared" si="2"/>
        <v>0</v>
      </c>
      <c r="DE46" s="621">
        <f t="shared" si="3"/>
        <v>0</v>
      </c>
      <c r="DF46" s="621">
        <f t="shared" si="67"/>
        <v>0</v>
      </c>
      <c r="DG46" s="628">
        <f t="shared" si="5"/>
        <v>0</v>
      </c>
      <c r="DH46" s="620">
        <f t="shared" si="68"/>
        <v>0</v>
      </c>
      <c r="DI46" s="621">
        <f t="shared" si="27"/>
        <v>0</v>
      </c>
      <c r="DJ46" s="621">
        <f t="shared" si="28"/>
        <v>0</v>
      </c>
      <c r="DK46" s="621">
        <f t="shared" si="29"/>
        <v>0</v>
      </c>
      <c r="DL46" s="621">
        <f t="shared" si="69"/>
        <v>0</v>
      </c>
      <c r="DM46" s="621">
        <f t="shared" si="31"/>
        <v>0</v>
      </c>
      <c r="DN46" s="621">
        <f t="shared" si="70"/>
        <v>0</v>
      </c>
      <c r="DO46" s="628">
        <f t="shared" si="6"/>
        <v>0</v>
      </c>
      <c r="DT46" s="101">
        <f t="shared" si="59"/>
        <v>0</v>
      </c>
      <c r="DU46" s="101">
        <f t="shared" si="60"/>
        <v>0</v>
      </c>
      <c r="DV46" s="101">
        <f t="shared" si="61"/>
        <v>0</v>
      </c>
      <c r="DW46" s="554">
        <f>ПУР!$EU46+ПУР!$HG46+ПУР!$HH46+ПУР!$HI46</f>
        <v>0</v>
      </c>
      <c r="DX46" s="554">
        <f>ПУР!GO46-ПУР!GP46</f>
        <v>0</v>
      </c>
    </row>
    <row r="47" spans="1:128" ht="12" customHeight="1">
      <c r="A47" s="148" t="s">
        <v>167</v>
      </c>
      <c r="B47" s="82" t="s">
        <v>136</v>
      </c>
      <c r="C47" s="161">
        <v>2220913000</v>
      </c>
      <c r="D47" s="10">
        <v>1.2</v>
      </c>
      <c r="E47" s="65" t="e">
        <f t="shared" si="54"/>
        <v>#REF!</v>
      </c>
      <c r="F47" s="65" t="e">
        <f t="shared" ca="1" si="62"/>
        <v>#REF!</v>
      </c>
      <c r="G47" s="65" t="e">
        <f t="shared" ca="1" si="63"/>
        <v>#REF!</v>
      </c>
      <c r="H47" s="65"/>
      <c r="I47" s="65"/>
      <c r="J47" s="65"/>
      <c r="K47" s="65"/>
      <c r="L47" s="457"/>
      <c r="M47" s="427"/>
      <c r="N47" s="317">
        <f t="shared" si="86"/>
        <v>-29.92</v>
      </c>
      <c r="O47" s="317">
        <f t="shared" si="87"/>
        <v>5.5350000000000001</v>
      </c>
      <c r="P47" s="427"/>
      <c r="Q47" s="317">
        <v>5.5350000000000001</v>
      </c>
      <c r="R47" s="317"/>
      <c r="S47" s="317">
        <v>29.922040989999999</v>
      </c>
      <c r="T47" s="317">
        <v>-29.92</v>
      </c>
      <c r="U47" s="457"/>
      <c r="V47" s="317"/>
      <c r="W47" s="457"/>
      <c r="X47" s="457"/>
      <c r="Y47" s="317"/>
      <c r="Z47" s="457"/>
      <c r="AA47" s="317"/>
      <c r="AB47" s="457"/>
      <c r="AC47" s="427"/>
      <c r="AD47" s="457"/>
      <c r="AE47" s="457"/>
      <c r="AF47" s="317"/>
      <c r="AG47" s="317"/>
      <c r="AH47" s="317"/>
      <c r="AI47" s="457"/>
      <c r="AJ47" s="457"/>
      <c r="AK47" s="317"/>
      <c r="AL47" s="317"/>
      <c r="AM47" s="562"/>
      <c r="AN47" s="562"/>
      <c r="AO47" s="562"/>
      <c r="AP47" s="562"/>
      <c r="AQ47" s="562"/>
      <c r="AR47" s="562"/>
      <c r="AS47" s="562"/>
      <c r="AT47" s="562"/>
      <c r="AU47" s="562"/>
      <c r="AV47" s="562"/>
      <c r="AW47" s="317"/>
      <c r="AX47" s="458"/>
      <c r="AY47" s="459"/>
      <c r="AZ47" s="459"/>
      <c r="BA47" s="10"/>
      <c r="BB47" s="168" t="e">
        <f>BB44-BB45-BB46-BB48-BB49</f>
        <v>#REF!</v>
      </c>
      <c r="BC47" s="460"/>
      <c r="BD47" s="459"/>
      <c r="BE47" s="459"/>
      <c r="BF47" s="10"/>
      <c r="BG47" s="175" t="e">
        <f ca="1">BG44-BG45-BG46-BG48-BG49</f>
        <v>#REF!</v>
      </c>
      <c r="BH47" s="167" t="e">
        <f>BH44-BH45-BH46-BH48-BH49</f>
        <v>#REF!</v>
      </c>
      <c r="BI47" s="166" t="e">
        <f>BH47-BJ47</f>
        <v>#REF!</v>
      </c>
      <c r="BJ47" s="168">
        <f t="shared" si="80"/>
        <v>5.5350000000000001</v>
      </c>
      <c r="BK47" s="273">
        <f>BK44-BK45-BK46-BK48-BK49</f>
        <v>0</v>
      </c>
      <c r="BL47" s="274">
        <f>ПУР!$GE47+ПУР!$HG47+ПУР!$HH47+ПУР!$HI47+ПУР!$HJ47+AI47</f>
        <v>0</v>
      </c>
      <c r="BM47" s="275">
        <f>ПУР!$GL47+AJ47</f>
        <v>0</v>
      </c>
      <c r="BN47" s="343"/>
      <c r="BO47" s="167" t="e">
        <f ca="1">BO44-BO45-BO46-BO48-BO49</f>
        <v>#REF!</v>
      </c>
      <c r="BP47" s="166" t="e">
        <f t="shared" ca="1" si="55"/>
        <v>#REF!</v>
      </c>
      <c r="BQ47" s="168">
        <f>BQ44-BQ45-BQ46-BQ48-BQ49</f>
        <v>5.5350000000000001</v>
      </c>
      <c r="BR47" s="359" t="e">
        <f ca="1">BR44-BR45-BR46-BR48-BR49</f>
        <v>#REF!</v>
      </c>
      <c r="BS47" s="378" t="e">
        <f ca="1">INDIRECT(legend!$H$4&amp;ROW())+INDIRECT(legend!$I$4&amp;ROW())</f>
        <v>#REF!</v>
      </c>
      <c r="BT47" s="360" t="e">
        <f t="shared" ca="1" si="40"/>
        <v>#REF!</v>
      </c>
      <c r="BV47" s="562" t="e">
        <f ca="1">BV44-BV45-BV46-BV48-BV49</f>
        <v>#REF!</v>
      </c>
      <c r="BW47" s="166" t="e">
        <f ca="1">BW44-BW45-BW46-BW48-BW49</f>
        <v>#REF!</v>
      </c>
      <c r="BX47" s="589" t="e">
        <f ca="1">BX44-BX45-BX46-BX48-BX49</f>
        <v>#REF!</v>
      </c>
      <c r="BY47" s="175" t="e">
        <f t="shared" ca="1" si="76"/>
        <v>#REF!</v>
      </c>
      <c r="BZ47" s="167">
        <f>BZ44-BZ45-BZ46-BZ48-BZ49</f>
        <v>5.5350000000000001</v>
      </c>
      <c r="CA47" s="166">
        <f>CA44-CA45-CA46-CA48-CA49</f>
        <v>5.5350000000000001</v>
      </c>
      <c r="CB47" s="166">
        <f>CB44-CB45-CB46-CB48-CB49</f>
        <v>0</v>
      </c>
      <c r="CC47" s="168">
        <f t="shared" si="57"/>
        <v>0</v>
      </c>
      <c r="CD47" s="327" t="e">
        <f t="shared" ca="1" si="41"/>
        <v>#REF!</v>
      </c>
      <c r="CE47" s="327" t="e">
        <f t="shared" ca="1" si="41"/>
        <v>#REF!</v>
      </c>
      <c r="CG47" s="167">
        <f>IF(legend!$E$1=12,BY47-CH47-CI47,0)</f>
        <v>0</v>
      </c>
      <c r="CH47" s="214"/>
      <c r="CI47" s="168"/>
      <c r="CK47" s="167">
        <f>IF(legend!$E$1=12,CC47-CL47-CM47,0)</f>
        <v>0</v>
      </c>
      <c r="CL47" s="214"/>
      <c r="CM47" s="168"/>
      <c r="DB47" s="620">
        <f t="shared" si="0"/>
        <v>5.5350000000000001</v>
      </c>
      <c r="DC47" s="621">
        <f t="shared" si="1"/>
        <v>2.0409899999975778E-3</v>
      </c>
      <c r="DD47" s="621">
        <f t="shared" si="2"/>
        <v>0</v>
      </c>
      <c r="DE47" s="621" t="e">
        <f t="shared" ca="1" si="3"/>
        <v>#REF!</v>
      </c>
      <c r="DF47" s="621">
        <f t="shared" si="67"/>
        <v>0</v>
      </c>
      <c r="DG47" s="628" t="e">
        <f t="shared" ca="1" si="5"/>
        <v>#REF!</v>
      </c>
      <c r="DH47" s="620">
        <f t="shared" si="68"/>
        <v>0</v>
      </c>
      <c r="DI47" s="621">
        <f t="shared" si="27"/>
        <v>0</v>
      </c>
      <c r="DJ47" s="621">
        <f t="shared" si="28"/>
        <v>0</v>
      </c>
      <c r="DK47" s="621">
        <f t="shared" si="29"/>
        <v>0</v>
      </c>
      <c r="DL47" s="621">
        <f t="shared" si="69"/>
        <v>0</v>
      </c>
      <c r="DM47" s="621" t="e">
        <f t="shared" ca="1" si="31"/>
        <v>#REF!</v>
      </c>
      <c r="DN47" s="621">
        <f t="shared" si="70"/>
        <v>0</v>
      </c>
      <c r="DO47" s="628" t="e">
        <f t="shared" ca="1" si="6"/>
        <v>#REF!</v>
      </c>
      <c r="DT47" s="101" t="e">
        <f t="shared" ca="1" si="59"/>
        <v>#REF!</v>
      </c>
      <c r="DU47" s="101" t="e">
        <f t="shared" ca="1" si="60"/>
        <v>#REF!</v>
      </c>
      <c r="DV47" s="101" t="e">
        <f t="shared" ca="1" si="61"/>
        <v>#REF!</v>
      </c>
      <c r="DW47" s="554">
        <f>ПУР!$EU47+ПУР!$HG47+ПУР!$HH47+ПУР!$HI47</f>
        <v>0</v>
      </c>
      <c r="DX47" s="554">
        <f>ПУР!GO47-ПУР!GP47</f>
        <v>0</v>
      </c>
    </row>
    <row r="48" spans="1:128" ht="12" customHeight="1">
      <c r="A48" s="148" t="s">
        <v>163</v>
      </c>
      <c r="B48" s="82" t="s">
        <v>81</v>
      </c>
      <c r="C48" s="161">
        <v>2220920000</v>
      </c>
      <c r="D48" s="10">
        <v>1.2</v>
      </c>
      <c r="E48" s="65" t="e">
        <f t="shared" si="54"/>
        <v>#REF!</v>
      </c>
      <c r="F48" s="65" t="e">
        <f t="shared" ca="1" si="62"/>
        <v>#REF!</v>
      </c>
      <c r="G48" s="65" t="e">
        <f t="shared" ca="1" si="63"/>
        <v>#REF!</v>
      </c>
      <c r="H48" s="65"/>
      <c r="I48" s="65"/>
      <c r="J48" s="65"/>
      <c r="K48" s="65"/>
      <c r="L48" s="457"/>
      <c r="M48" s="427"/>
      <c r="N48" s="317">
        <f t="shared" si="86"/>
        <v>-4.1399999999999997</v>
      </c>
      <c r="O48" s="317">
        <f t="shared" si="87"/>
        <v>0</v>
      </c>
      <c r="P48" s="427"/>
      <c r="Q48" s="317"/>
      <c r="R48" s="317"/>
      <c r="S48" s="317">
        <v>9.9178931200000005</v>
      </c>
      <c r="T48" s="317">
        <v>-4.1399999999999997</v>
      </c>
      <c r="U48" s="457"/>
      <c r="V48" s="317"/>
      <c r="W48" s="457"/>
      <c r="X48" s="457"/>
      <c r="Y48" s="317"/>
      <c r="Z48" s="457"/>
      <c r="AA48" s="317"/>
      <c r="AB48" s="457"/>
      <c r="AC48" s="427"/>
      <c r="AD48" s="457"/>
      <c r="AE48" s="457"/>
      <c r="AF48" s="317"/>
      <c r="AG48" s="317"/>
      <c r="AH48" s="317"/>
      <c r="AI48" s="457"/>
      <c r="AJ48" s="457"/>
      <c r="AK48" s="317"/>
      <c r="AL48" s="317"/>
      <c r="AM48" s="562"/>
      <c r="AN48" s="562"/>
      <c r="AO48" s="562"/>
      <c r="AP48" s="562"/>
      <c r="AQ48" s="562"/>
      <c r="AR48" s="562"/>
      <c r="AS48" s="562"/>
      <c r="AT48" s="562"/>
      <c r="AU48" s="562"/>
      <c r="AV48" s="562"/>
      <c r="AW48" s="317"/>
      <c r="AX48" s="458" t="e">
        <f>#REF!</f>
        <v>#REF!</v>
      </c>
      <c r="AY48" s="459" t="e">
        <f>#REF!</f>
        <v>#REF!</v>
      </c>
      <c r="AZ48" s="459" t="e">
        <f>#REF!</f>
        <v>#REF!</v>
      </c>
      <c r="BA48" s="10" t="e">
        <f>AX48+AY48-AZ48</f>
        <v>#REF!</v>
      </c>
      <c r="BB48" s="168" t="e">
        <f t="shared" si="74"/>
        <v>#REF!</v>
      </c>
      <c r="BC48" s="460" t="e">
        <f ca="1">INDIRECT("БДЗ!$"&amp;legend!G$7&amp;TEXT(ROW()+230,0))</f>
        <v>#REF!</v>
      </c>
      <c r="BD48" s="459" t="e">
        <f ca="1">INDIRECT("БДЗ!$"&amp;legend!H$7&amp;TEXT(ROW()+230,0))</f>
        <v>#REF!</v>
      </c>
      <c r="BE48" s="459" t="e">
        <f ca="1">INDIRECT("БДЗ!$"&amp;legend!I$7&amp;TEXT(ROW()+230,0))</f>
        <v>#REF!</v>
      </c>
      <c r="BF48" s="10" t="e">
        <f ca="1">BC48+BD48+BE48</f>
        <v>#REF!</v>
      </c>
      <c r="BG48" s="175" t="e">
        <f ca="1">ROUNDUP(BF48*$D48,2)</f>
        <v>#REF!</v>
      </c>
      <c r="BH48" s="167" t="e">
        <f>BB48+L48+N48+O48</f>
        <v>#REF!</v>
      </c>
      <c r="BI48" s="166" t="e">
        <f>BH48-BJ48</f>
        <v>#REF!</v>
      </c>
      <c r="BJ48" s="168">
        <f t="shared" si="80"/>
        <v>0</v>
      </c>
      <c r="BK48" s="273">
        <f>BL48+BM48</f>
        <v>0</v>
      </c>
      <c r="BL48" s="274">
        <f>ПУР!$GE48+ПУР!$HG48+ПУР!$HH48+ПУР!$HI48+ПУР!$HJ48+AI48</f>
        <v>0</v>
      </c>
      <c r="BM48" s="275">
        <f>ПУР!$GL48+AJ48</f>
        <v>0</v>
      </c>
      <c r="BN48" s="343"/>
      <c r="BO48" s="582" t="e">
        <f ca="1">BG48+Q48+R48+S48+T48+U48+V48+W48+X48+Y48+Z48+AA48+AB48</f>
        <v>#REF!</v>
      </c>
      <c r="BP48" s="166" t="e">
        <f t="shared" ca="1" si="55"/>
        <v>#REF!</v>
      </c>
      <c r="BQ48" s="585">
        <f>Q48+R48+V48+W48+X48+AA48+AB48</f>
        <v>0</v>
      </c>
      <c r="BR48" s="359" t="e">
        <f ca="1">ROUNDUP(INDIRECT(legend!$K$4&amp;ROW())*$D48,2)</f>
        <v>#REF!</v>
      </c>
      <c r="BS48" s="378" t="e">
        <f ca="1">INDIRECT(legend!$H$4&amp;ROW())+INDIRECT(legend!$I$4&amp;ROW())</f>
        <v>#REF!</v>
      </c>
      <c r="BT48" s="360" t="e">
        <f t="shared" ca="1" si="40"/>
        <v>#REF!</v>
      </c>
      <c r="BV48" s="562" t="e">
        <f t="shared" ca="1" si="56"/>
        <v>#REF!</v>
      </c>
      <c r="BW48" s="166" t="e">
        <f ca="1">ROUNDUP(BC48*$D48,2)-CA48+Y48+T48+S48+R48+Q48+4.24710688</f>
        <v>#REF!</v>
      </c>
      <c r="BX48" s="588" t="e">
        <f ca="1">ROUNDUP(BD48*$D48,2)-CB48+AB48+Z48+X48+W48+U48</f>
        <v>#REF!</v>
      </c>
      <c r="BY48" s="175" t="e">
        <f t="shared" ca="1" si="76"/>
        <v>#REF!</v>
      </c>
      <c r="BZ48" s="167">
        <f t="shared" si="65"/>
        <v>0</v>
      </c>
      <c r="CA48" s="166">
        <f t="shared" ref="CA48:CA55" si="88">+AA48+V48+R48+Q48</f>
        <v>0</v>
      </c>
      <c r="CB48" s="216">
        <f t="shared" ref="CB48:CB55" si="89">+AB48+X48+W48</f>
        <v>0</v>
      </c>
      <c r="CC48" s="168">
        <f t="shared" si="57"/>
        <v>0</v>
      </c>
      <c r="CD48" s="327" t="e">
        <f t="shared" ca="1" si="41"/>
        <v>#REF!</v>
      </c>
      <c r="CE48" s="327" t="e">
        <f t="shared" ca="1" si="41"/>
        <v>#REF!</v>
      </c>
      <c r="CG48" s="167">
        <f>IF(legend!$E$1=12,BY48-CH48-CI48,0)</f>
        <v>0</v>
      </c>
      <c r="CH48" s="214"/>
      <c r="CI48" s="168"/>
      <c r="CK48" s="167">
        <f>IF(legend!$E$1=12,CC48-CL48-CM48,0)</f>
        <v>0</v>
      </c>
      <c r="CL48" s="214"/>
      <c r="CM48" s="168"/>
      <c r="DB48" s="620">
        <f t="shared" si="0"/>
        <v>0</v>
      </c>
      <c r="DC48" s="621">
        <f t="shared" si="1"/>
        <v>5.7778931200000008</v>
      </c>
      <c r="DD48" s="621">
        <f t="shared" si="2"/>
        <v>0</v>
      </c>
      <c r="DE48" s="621" t="e">
        <f t="shared" ca="1" si="3"/>
        <v>#REF!</v>
      </c>
      <c r="DF48" s="621">
        <f t="shared" si="67"/>
        <v>0</v>
      </c>
      <c r="DG48" s="628" t="e">
        <f t="shared" ca="1" si="5"/>
        <v>#REF!</v>
      </c>
      <c r="DH48" s="620">
        <f t="shared" si="68"/>
        <v>0</v>
      </c>
      <c r="DI48" s="621">
        <f t="shared" si="27"/>
        <v>0</v>
      </c>
      <c r="DJ48" s="621">
        <f t="shared" si="28"/>
        <v>0</v>
      </c>
      <c r="DK48" s="621">
        <f t="shared" si="29"/>
        <v>0</v>
      </c>
      <c r="DL48" s="621">
        <f t="shared" si="69"/>
        <v>0</v>
      </c>
      <c r="DM48" s="621" t="e">
        <f t="shared" ca="1" si="31"/>
        <v>#REF!</v>
      </c>
      <c r="DN48" s="621">
        <f t="shared" si="70"/>
        <v>0</v>
      </c>
      <c r="DO48" s="628" t="e">
        <f t="shared" ca="1" si="6"/>
        <v>#REF!</v>
      </c>
      <c r="DT48" s="101" t="e">
        <f t="shared" ca="1" si="59"/>
        <v>#REF!</v>
      </c>
      <c r="DU48" s="101" t="e">
        <f t="shared" ca="1" si="60"/>
        <v>#REF!</v>
      </c>
      <c r="DV48" s="101" t="e">
        <f t="shared" ca="1" si="61"/>
        <v>#REF!</v>
      </c>
      <c r="DW48" s="554">
        <f>ПУР!$EU48+ПУР!$HG48+ПУР!$HH48+ПУР!$HI48</f>
        <v>0</v>
      </c>
      <c r="DX48" s="554">
        <f>ПУР!GO48-ПУР!GP48</f>
        <v>0</v>
      </c>
    </row>
    <row r="49" spans="1:128" ht="12" customHeight="1">
      <c r="A49" s="148" t="s">
        <v>164</v>
      </c>
      <c r="B49" s="82" t="s">
        <v>170</v>
      </c>
      <c r="C49" s="161">
        <v>2220930000</v>
      </c>
      <c r="D49" s="10">
        <v>1.2</v>
      </c>
      <c r="E49" s="65">
        <f t="shared" si="54"/>
        <v>0</v>
      </c>
      <c r="F49" s="65">
        <f t="shared" si="62"/>
        <v>0.7</v>
      </c>
      <c r="G49" s="65">
        <f t="shared" si="63"/>
        <v>0.7</v>
      </c>
      <c r="H49" s="65"/>
      <c r="I49" s="65"/>
      <c r="J49" s="65"/>
      <c r="K49" s="65"/>
      <c r="L49" s="457"/>
      <c r="M49" s="427"/>
      <c r="N49" s="317">
        <f t="shared" si="86"/>
        <v>0</v>
      </c>
      <c r="O49" s="317">
        <f t="shared" si="87"/>
        <v>0</v>
      </c>
      <c r="P49" s="427"/>
      <c r="Q49" s="317"/>
      <c r="R49" s="317"/>
      <c r="S49" s="317">
        <v>0</v>
      </c>
      <c r="T49" s="317"/>
      <c r="U49" s="457"/>
      <c r="V49" s="317"/>
      <c r="W49" s="457"/>
      <c r="X49" s="457"/>
      <c r="Y49" s="317"/>
      <c r="Z49" s="457"/>
      <c r="AA49" s="317"/>
      <c r="AB49" s="457"/>
      <c r="AC49" s="427"/>
      <c r="AD49" s="599"/>
      <c r="AE49" s="599"/>
      <c r="AF49" s="317"/>
      <c r="AG49" s="317"/>
      <c r="AH49" s="317"/>
      <c r="AI49" s="457"/>
      <c r="AJ49" s="457"/>
      <c r="AK49" s="317"/>
      <c r="AL49" s="317"/>
      <c r="AM49" s="562"/>
      <c r="AN49" s="562"/>
      <c r="AO49" s="562"/>
      <c r="AP49" s="562"/>
      <c r="AQ49" s="562"/>
      <c r="AR49" s="562"/>
      <c r="AS49" s="562"/>
      <c r="AT49" s="562"/>
      <c r="AU49" s="562"/>
      <c r="AV49" s="562"/>
      <c r="AW49" s="317"/>
      <c r="AX49" s="458"/>
      <c r="AY49" s="459"/>
      <c r="AZ49" s="459"/>
      <c r="BA49" s="10"/>
      <c r="BB49" s="168">
        <f t="shared" si="74"/>
        <v>0</v>
      </c>
      <c r="BC49" s="460"/>
      <c r="BD49" s="459"/>
      <c r="BE49" s="459"/>
      <c r="BF49" s="10"/>
      <c r="BG49" s="175">
        <f>BH49</f>
        <v>0</v>
      </c>
      <c r="BH49" s="167">
        <f>BI49+BJ49</f>
        <v>0</v>
      </c>
      <c r="BI49" s="166">
        <f t="shared" ref="BI49:BJ55" si="90">N49</f>
        <v>0</v>
      </c>
      <c r="BJ49" s="168">
        <f t="shared" si="90"/>
        <v>0</v>
      </c>
      <c r="BK49" s="273">
        <f>BL49+BM49</f>
        <v>0</v>
      </c>
      <c r="BL49" s="274">
        <f>ПУР!$GE49+ПУР!$HG49+ПУР!$HH49+ПУР!$HI49+ПУР!$HJ49+AI49</f>
        <v>0</v>
      </c>
      <c r="BM49" s="275">
        <f>ПУР!$GL49+AJ49</f>
        <v>0</v>
      </c>
      <c r="BN49" s="343"/>
      <c r="BO49" s="167">
        <f>BP49+BQ49</f>
        <v>0.7</v>
      </c>
      <c r="BP49" s="166">
        <f>BV49</f>
        <v>0.7</v>
      </c>
      <c r="BQ49" s="168">
        <f>BZ49</f>
        <v>0</v>
      </c>
      <c r="BR49" s="359">
        <f ca="1">ROUNDUP(INDIRECT(legend!$K$4&amp;ROW())*$D49,2)</f>
        <v>0</v>
      </c>
      <c r="BS49" s="378">
        <f ca="1">INDIRECT(legend!$H$4&amp;ROW())+INDIRECT(legend!$I$4&amp;ROW())</f>
        <v>0</v>
      </c>
      <c r="BT49" s="360">
        <f t="shared" ca="1" si="40"/>
        <v>0</v>
      </c>
      <c r="BV49" s="562">
        <f>BW49+BX49+BY49</f>
        <v>0.7</v>
      </c>
      <c r="BW49" s="166">
        <f>+Y49+T49+S49+0.35</f>
        <v>0.35</v>
      </c>
      <c r="BX49" s="588">
        <f>+AB49+Z49+X49+W49+U49</f>
        <v>0</v>
      </c>
      <c r="BY49" s="584">
        <v>0.35</v>
      </c>
      <c r="BZ49" s="167">
        <f>CA49+CB49+CC49</f>
        <v>0</v>
      </c>
      <c r="CA49" s="166">
        <f t="shared" si="88"/>
        <v>0</v>
      </c>
      <c r="CB49" s="216">
        <f t="shared" si="89"/>
        <v>0</v>
      </c>
      <c r="CC49" s="585"/>
      <c r="CD49" s="327">
        <f t="shared" si="41"/>
        <v>0.35</v>
      </c>
      <c r="CE49" s="327">
        <f t="shared" si="41"/>
        <v>0</v>
      </c>
      <c r="CG49" s="167">
        <f>IF(legend!$E$1=12,BY49-CH49-CI49,0)</f>
        <v>0</v>
      </c>
      <c r="CH49" s="214"/>
      <c r="CI49" s="168"/>
      <c r="CK49" s="167">
        <f>IF(legend!$E$1=12,CC49-CL49-CM49,0)</f>
        <v>0</v>
      </c>
      <c r="CL49" s="214"/>
      <c r="CM49" s="168"/>
      <c r="DB49" s="620">
        <f t="shared" si="0"/>
        <v>0</v>
      </c>
      <c r="DC49" s="621">
        <f t="shared" si="1"/>
        <v>0</v>
      </c>
      <c r="DD49" s="621">
        <f t="shared" si="2"/>
        <v>0</v>
      </c>
      <c r="DE49" s="621">
        <f t="shared" si="3"/>
        <v>0.35</v>
      </c>
      <c r="DF49" s="621">
        <f t="shared" si="67"/>
        <v>0</v>
      </c>
      <c r="DG49" s="628">
        <f t="shared" si="5"/>
        <v>0</v>
      </c>
      <c r="DH49" s="620">
        <f t="shared" si="68"/>
        <v>0</v>
      </c>
      <c r="DI49" s="621">
        <f t="shared" si="27"/>
        <v>0</v>
      </c>
      <c r="DJ49" s="621">
        <f t="shared" si="28"/>
        <v>0</v>
      </c>
      <c r="DK49" s="621">
        <f t="shared" si="29"/>
        <v>0</v>
      </c>
      <c r="DL49" s="621">
        <f t="shared" si="69"/>
        <v>0</v>
      </c>
      <c r="DM49" s="621">
        <f t="shared" si="31"/>
        <v>0</v>
      </c>
      <c r="DN49" s="621">
        <f t="shared" si="70"/>
        <v>0</v>
      </c>
      <c r="DO49" s="628">
        <f t="shared" si="6"/>
        <v>0</v>
      </c>
      <c r="DT49" s="101">
        <f t="shared" si="59"/>
        <v>0.35</v>
      </c>
      <c r="DU49" s="101">
        <f t="shared" si="60"/>
        <v>0</v>
      </c>
      <c r="DV49" s="101">
        <f t="shared" si="61"/>
        <v>0.35</v>
      </c>
      <c r="DW49" s="554">
        <f>ПУР!$EU49+ПУР!$HG49+ПУР!$HH49+ПУР!$HI49</f>
        <v>0</v>
      </c>
      <c r="DX49" s="554">
        <f>ПУР!GO49-ПУР!GP49</f>
        <v>0</v>
      </c>
    </row>
    <row r="50" spans="1:128">
      <c r="A50" s="144" t="s">
        <v>82</v>
      </c>
      <c r="B50" s="43" t="s">
        <v>83</v>
      </c>
      <c r="C50" s="161">
        <v>2221000000</v>
      </c>
      <c r="D50" s="10">
        <v>1.2</v>
      </c>
      <c r="E50" s="62" t="e">
        <f t="shared" si="54"/>
        <v>#REF!</v>
      </c>
      <c r="F50" s="62" t="e">
        <f t="shared" ca="1" si="62"/>
        <v>#REF!</v>
      </c>
      <c r="G50" s="62" t="e">
        <f t="shared" ca="1" si="63"/>
        <v>#REF!</v>
      </c>
      <c r="H50" s="62"/>
      <c r="I50" s="62"/>
      <c r="J50" s="62"/>
      <c r="K50" s="62"/>
      <c r="L50" s="461"/>
      <c r="M50" s="416"/>
      <c r="N50" s="315">
        <f t="shared" si="86"/>
        <v>0</v>
      </c>
      <c r="O50" s="315">
        <f t="shared" si="87"/>
        <v>0</v>
      </c>
      <c r="P50" s="416"/>
      <c r="Q50" s="315"/>
      <c r="R50" s="315"/>
      <c r="S50" s="315">
        <v>0</v>
      </c>
      <c r="T50" s="315"/>
      <c r="U50" s="461"/>
      <c r="V50" s="315"/>
      <c r="W50" s="461"/>
      <c r="X50" s="461"/>
      <c r="Y50" s="315"/>
      <c r="Z50" s="461"/>
      <c r="AA50" s="315"/>
      <c r="AB50" s="461"/>
      <c r="AC50" s="416"/>
      <c r="AD50" s="461"/>
      <c r="AE50" s="600"/>
      <c r="AF50" s="315"/>
      <c r="AG50" s="315"/>
      <c r="AH50" s="315"/>
      <c r="AI50" s="461"/>
      <c r="AJ50" s="461"/>
      <c r="AK50" s="315"/>
      <c r="AL50" s="315"/>
      <c r="AM50" s="561"/>
      <c r="AN50" s="561"/>
      <c r="AO50" s="561"/>
      <c r="AP50" s="561"/>
      <c r="AQ50" s="561"/>
      <c r="AR50" s="561"/>
      <c r="AS50" s="561"/>
      <c r="AT50" s="561"/>
      <c r="AU50" s="561"/>
      <c r="AV50" s="561"/>
      <c r="AW50" s="315"/>
      <c r="AX50" s="454" t="e">
        <f>#REF!</f>
        <v>#REF!</v>
      </c>
      <c r="AY50" s="455" t="e">
        <f>#REF!</f>
        <v>#REF!</v>
      </c>
      <c r="AZ50" s="455" t="e">
        <f>#REF!</f>
        <v>#REF!</v>
      </c>
      <c r="BA50" s="7" t="e">
        <f>AX50+AY50-AZ50</f>
        <v>#REF!</v>
      </c>
      <c r="BB50" s="174" t="e">
        <f t="shared" si="74"/>
        <v>#REF!</v>
      </c>
      <c r="BC50" s="456" t="e">
        <f ca="1">INDIRECT("БДЗ!$"&amp;legend!G$7&amp;TEXT(ROW()+230,0))</f>
        <v>#REF!</v>
      </c>
      <c r="BD50" s="455" t="e">
        <f ca="1">INDIRECT("БДЗ!$"&amp;legend!H$7&amp;TEXT(ROW()+230,0))</f>
        <v>#REF!</v>
      </c>
      <c r="BE50" s="455" t="e">
        <f ca="1">INDIRECT("БДЗ!$"&amp;legend!I$7&amp;TEXT(ROW()+230,0))</f>
        <v>#REF!</v>
      </c>
      <c r="BF50" s="7" t="e">
        <f t="shared" ref="BF50:BF57" ca="1" si="91">BC50+BD50+BE50</f>
        <v>#REF!</v>
      </c>
      <c r="BG50" s="172" t="e">
        <f t="shared" ca="1" si="75"/>
        <v>#REF!</v>
      </c>
      <c r="BH50" s="173" t="e">
        <f t="shared" ref="BH50:BH57" si="92">BB50+L50+N50+O50</f>
        <v>#REF!</v>
      </c>
      <c r="BI50" s="171" t="e">
        <f t="shared" ref="BI50:BI55" si="93">BH50-BJ50</f>
        <v>#REF!</v>
      </c>
      <c r="BJ50" s="174">
        <f t="shared" si="90"/>
        <v>0</v>
      </c>
      <c r="BK50" s="270">
        <f t="shared" ref="BK50:BK57" si="94">BL50+BM50</f>
        <v>0</v>
      </c>
      <c r="BL50" s="271">
        <f>ПУР!$GE50+ПУР!$HG50+ПУР!$HH50+ПУР!$HI50+ПУР!$HJ50+AI50</f>
        <v>0</v>
      </c>
      <c r="BM50" s="272">
        <f>ПУР!$GL50+AJ50</f>
        <v>0</v>
      </c>
      <c r="BN50" s="342"/>
      <c r="BO50" s="583" t="e">
        <f t="shared" ref="BO50:BO56" ca="1" si="95">BG50+Q50+R50+S50+T50+U50+V50+W50+X50+Y50+Z50+AA50+AB50</f>
        <v>#REF!</v>
      </c>
      <c r="BP50" s="171" t="e">
        <f t="shared" ca="1" si="55"/>
        <v>#REF!</v>
      </c>
      <c r="BQ50" s="219">
        <f t="shared" ref="BQ50:BQ55" si="96">Q50+R50+V50+W50+X50+AA50+AB50</f>
        <v>0</v>
      </c>
      <c r="BR50" s="357" t="e">
        <f ca="1">ROUNDUP(INDIRECT(legend!$K$4&amp;ROW())*$D50,2)</f>
        <v>#REF!</v>
      </c>
      <c r="BS50" s="377" t="e">
        <f ca="1">INDIRECT(legend!$H$4&amp;ROW())+INDIRECT(legend!$I$4&amp;ROW())</f>
        <v>#REF!</v>
      </c>
      <c r="BT50" s="358" t="e">
        <f t="shared" ca="1" si="40"/>
        <v>#REF!</v>
      </c>
      <c r="BV50" s="561" t="e">
        <f t="shared" ca="1" si="56"/>
        <v>#REF!</v>
      </c>
      <c r="BW50" s="171" t="e">
        <f ca="1">ROUNDUP(BC50*$D50,2)-CA50+Y50+T50+S50+R50+Q50</f>
        <v>#REF!</v>
      </c>
      <c r="BX50" s="586" t="e">
        <f ca="1">ROUNDUP(BD50*$D50,2)-CB50+AB50+Z50+X50+W50+U50</f>
        <v>#REF!</v>
      </c>
      <c r="BY50" s="172" t="e">
        <f t="shared" ca="1" si="76"/>
        <v>#REF!</v>
      </c>
      <c r="BZ50" s="173">
        <f t="shared" si="65"/>
        <v>0</v>
      </c>
      <c r="CA50" s="171">
        <f t="shared" si="88"/>
        <v>0</v>
      </c>
      <c r="CB50" s="216">
        <f t="shared" si="89"/>
        <v>0</v>
      </c>
      <c r="CC50" s="174">
        <f t="shared" si="57"/>
        <v>0</v>
      </c>
      <c r="CD50" s="327" t="e">
        <f t="shared" ca="1" si="41"/>
        <v>#REF!</v>
      </c>
      <c r="CE50" s="327" t="e">
        <f t="shared" ca="1" si="41"/>
        <v>#REF!</v>
      </c>
      <c r="CG50" s="173">
        <f>IF(legend!$E$1=12,BY50-CH50-CI50,0)</f>
        <v>0</v>
      </c>
      <c r="CH50" s="216"/>
      <c r="CI50" s="174"/>
      <c r="CK50" s="173">
        <f>IF(legend!$E$1=12,CC50-CL50-CM50,0)</f>
        <v>0</v>
      </c>
      <c r="CL50" s="216"/>
      <c r="CM50" s="174"/>
      <c r="DB50" s="620">
        <f t="shared" si="0"/>
        <v>0</v>
      </c>
      <c r="DC50" s="621">
        <f t="shared" si="1"/>
        <v>0</v>
      </c>
      <c r="DD50" s="621">
        <f t="shared" si="2"/>
        <v>0</v>
      </c>
      <c r="DE50" s="621" t="e">
        <f t="shared" ca="1" si="3"/>
        <v>#REF!</v>
      </c>
      <c r="DF50" s="621">
        <f t="shared" si="67"/>
        <v>0</v>
      </c>
      <c r="DG50" s="628" t="e">
        <f t="shared" ca="1" si="5"/>
        <v>#REF!</v>
      </c>
      <c r="DH50" s="620">
        <f t="shared" si="68"/>
        <v>0</v>
      </c>
      <c r="DI50" s="621">
        <f t="shared" si="27"/>
        <v>0</v>
      </c>
      <c r="DJ50" s="621">
        <f t="shared" si="28"/>
        <v>0</v>
      </c>
      <c r="DK50" s="621">
        <f t="shared" si="29"/>
        <v>0</v>
      </c>
      <c r="DL50" s="621">
        <f t="shared" si="69"/>
        <v>0</v>
      </c>
      <c r="DM50" s="621" t="e">
        <f t="shared" ca="1" si="31"/>
        <v>#REF!</v>
      </c>
      <c r="DN50" s="621">
        <f t="shared" si="70"/>
        <v>0</v>
      </c>
      <c r="DO50" s="628" t="e">
        <f t="shared" ca="1" si="6"/>
        <v>#REF!</v>
      </c>
      <c r="DT50" s="101" t="e">
        <f t="shared" ca="1" si="59"/>
        <v>#REF!</v>
      </c>
      <c r="DU50" s="101" t="e">
        <f t="shared" ca="1" si="60"/>
        <v>#REF!</v>
      </c>
      <c r="DV50" s="101" t="e">
        <f t="shared" ca="1" si="61"/>
        <v>#REF!</v>
      </c>
      <c r="DW50" s="554">
        <f>ПУР!$EU50+ПУР!$HG50+ПУР!$HH50+ПУР!$HI50</f>
        <v>0</v>
      </c>
      <c r="DX50" s="554">
        <f>ПУР!GO50-ПУР!GP50</f>
        <v>0</v>
      </c>
    </row>
    <row r="51" spans="1:128">
      <c r="A51" s="144" t="s">
        <v>84</v>
      </c>
      <c r="B51" s="43" t="s">
        <v>85</v>
      </c>
      <c r="C51" s="161">
        <v>2221100000</v>
      </c>
      <c r="D51" s="10">
        <v>1.2</v>
      </c>
      <c r="E51" s="62" t="e">
        <f t="shared" si="54"/>
        <v>#REF!</v>
      </c>
      <c r="F51" s="62" t="e">
        <f t="shared" ca="1" si="62"/>
        <v>#REF!</v>
      </c>
      <c r="G51" s="62" t="e">
        <f t="shared" ca="1" si="63"/>
        <v>#REF!</v>
      </c>
      <c r="H51" s="62"/>
      <c r="I51" s="62"/>
      <c r="J51" s="62"/>
      <c r="K51" s="62"/>
      <c r="L51" s="461"/>
      <c r="M51" s="416"/>
      <c r="N51" s="315">
        <f t="shared" si="86"/>
        <v>-0.7</v>
      </c>
      <c r="O51" s="315">
        <f t="shared" si="87"/>
        <v>0</v>
      </c>
      <c r="P51" s="416"/>
      <c r="Q51" s="315"/>
      <c r="R51" s="315"/>
      <c r="S51" s="315">
        <v>0</v>
      </c>
      <c r="T51" s="315"/>
      <c r="U51" s="461"/>
      <c r="V51" s="315"/>
      <c r="W51" s="461"/>
      <c r="X51" s="461"/>
      <c r="Y51" s="315">
        <v>-0.7</v>
      </c>
      <c r="Z51" s="461"/>
      <c r="AA51" s="315"/>
      <c r="AB51" s="461"/>
      <c r="AC51" s="416"/>
      <c r="AD51" s="461"/>
      <c r="AE51" s="600"/>
      <c r="AF51" s="315"/>
      <c r="AG51" s="315"/>
      <c r="AH51" s="315"/>
      <c r="AI51" s="461"/>
      <c r="AJ51" s="461"/>
      <c r="AK51" s="315"/>
      <c r="AL51" s="315"/>
      <c r="AM51" s="561"/>
      <c r="AN51" s="561"/>
      <c r="AO51" s="561"/>
      <c r="AP51" s="561"/>
      <c r="AQ51" s="561"/>
      <c r="AR51" s="561"/>
      <c r="AS51" s="561"/>
      <c r="AT51" s="561"/>
      <c r="AU51" s="561"/>
      <c r="AV51" s="561"/>
      <c r="AW51" s="315"/>
      <c r="AX51" s="454" t="e">
        <f>#REF!</f>
        <v>#REF!</v>
      </c>
      <c r="AY51" s="455" t="e">
        <f>#REF!</f>
        <v>#REF!</v>
      </c>
      <c r="AZ51" s="455" t="e">
        <f>#REF!</f>
        <v>#REF!</v>
      </c>
      <c r="BA51" s="7" t="e">
        <f>AX51+AY51-AZ51</f>
        <v>#REF!</v>
      </c>
      <c r="BB51" s="174" t="e">
        <f t="shared" si="74"/>
        <v>#REF!</v>
      </c>
      <c r="BC51" s="456" t="e">
        <f ca="1">INDIRECT("БДЗ!$"&amp;legend!G$7&amp;TEXT(ROW()+230,0))</f>
        <v>#REF!</v>
      </c>
      <c r="BD51" s="455" t="e">
        <f ca="1">INDIRECT("БДЗ!$"&amp;legend!H$7&amp;TEXT(ROW()+230,0))</f>
        <v>#REF!</v>
      </c>
      <c r="BE51" s="455" t="e">
        <f ca="1">INDIRECT("БДЗ!$"&amp;legend!I$7&amp;TEXT(ROW()+230,0))</f>
        <v>#REF!</v>
      </c>
      <c r="BF51" s="7" t="e">
        <f t="shared" ca="1" si="91"/>
        <v>#REF!</v>
      </c>
      <c r="BG51" s="172" t="e">
        <f t="shared" ca="1" si="75"/>
        <v>#REF!</v>
      </c>
      <c r="BH51" s="173" t="e">
        <f t="shared" si="92"/>
        <v>#REF!</v>
      </c>
      <c r="BI51" s="171" t="e">
        <f t="shared" si="93"/>
        <v>#REF!</v>
      </c>
      <c r="BJ51" s="174">
        <f t="shared" si="90"/>
        <v>0</v>
      </c>
      <c r="BK51" s="270">
        <f t="shared" si="94"/>
        <v>0</v>
      </c>
      <c r="BL51" s="271">
        <f>ПУР!$GE51+ПУР!$HG51+ПУР!$HH51+ПУР!$HI51+ПУР!$HJ51+AI51</f>
        <v>0</v>
      </c>
      <c r="BM51" s="272">
        <f>ПУР!$GL51+AJ51</f>
        <v>0</v>
      </c>
      <c r="BN51" s="342"/>
      <c r="BO51" s="583" t="e">
        <f t="shared" ca="1" si="95"/>
        <v>#REF!</v>
      </c>
      <c r="BP51" s="171" t="e">
        <f t="shared" ca="1" si="55"/>
        <v>#REF!</v>
      </c>
      <c r="BQ51" s="219">
        <f t="shared" si="96"/>
        <v>0</v>
      </c>
      <c r="BR51" s="357" t="e">
        <f ca="1">ROUNDUP(INDIRECT(legend!$K$4&amp;ROW())*$D51,2)</f>
        <v>#REF!</v>
      </c>
      <c r="BS51" s="377" t="e">
        <f ca="1">INDIRECT(legend!$H$4&amp;ROW())+INDIRECT(legend!$I$4&amp;ROW())</f>
        <v>#REF!</v>
      </c>
      <c r="BT51" s="358" t="e">
        <f t="shared" ca="1" si="40"/>
        <v>#REF!</v>
      </c>
      <c r="BV51" s="561" t="e">
        <f t="shared" ca="1" si="56"/>
        <v>#REF!</v>
      </c>
      <c r="BW51" s="171" t="e">
        <f ca="1">ROUNDUP(BC51*$D51,2)-CA51+Y51+T51+S51+R51+Q51</f>
        <v>#REF!</v>
      </c>
      <c r="BX51" s="586" t="e">
        <f ca="1">ROUNDUP(BD51*$D51,2)-CB51+AB51+Z51+X51+W51+U51</f>
        <v>#REF!</v>
      </c>
      <c r="BY51" s="172" t="e">
        <f t="shared" ca="1" si="76"/>
        <v>#REF!</v>
      </c>
      <c r="BZ51" s="173">
        <f t="shared" si="65"/>
        <v>0</v>
      </c>
      <c r="CA51" s="171">
        <f t="shared" si="88"/>
        <v>0</v>
      </c>
      <c r="CB51" s="216">
        <f t="shared" si="89"/>
        <v>0</v>
      </c>
      <c r="CC51" s="174">
        <f t="shared" si="57"/>
        <v>0</v>
      </c>
      <c r="CD51" s="327" t="e">
        <f t="shared" ca="1" si="41"/>
        <v>#REF!</v>
      </c>
      <c r="CE51" s="327" t="e">
        <f t="shared" ca="1" si="41"/>
        <v>#REF!</v>
      </c>
      <c r="CG51" s="173">
        <f>IF(legend!$E$1=12,BY51-CH51-CI51,0)</f>
        <v>0</v>
      </c>
      <c r="CH51" s="216"/>
      <c r="CI51" s="174"/>
      <c r="CK51" s="173">
        <f>IF(legend!$E$1=12,CC51-CL51-CM51,0)</f>
        <v>0</v>
      </c>
      <c r="CL51" s="216"/>
      <c r="CM51" s="174"/>
      <c r="DB51" s="620">
        <f t="shared" si="0"/>
        <v>0</v>
      </c>
      <c r="DC51" s="621">
        <f t="shared" si="1"/>
        <v>0</v>
      </c>
      <c r="DD51" s="621">
        <f t="shared" si="2"/>
        <v>0</v>
      </c>
      <c r="DE51" s="621" t="e">
        <f t="shared" ca="1" si="3"/>
        <v>#REF!</v>
      </c>
      <c r="DF51" s="621">
        <f t="shared" si="67"/>
        <v>0</v>
      </c>
      <c r="DG51" s="628" t="e">
        <f t="shared" ca="1" si="5"/>
        <v>#REF!</v>
      </c>
      <c r="DH51" s="620">
        <f t="shared" si="68"/>
        <v>0</v>
      </c>
      <c r="DI51" s="621">
        <f t="shared" si="27"/>
        <v>0</v>
      </c>
      <c r="DJ51" s="621">
        <f t="shared" si="28"/>
        <v>0</v>
      </c>
      <c r="DK51" s="621">
        <f t="shared" si="29"/>
        <v>0</v>
      </c>
      <c r="DL51" s="621">
        <f t="shared" si="69"/>
        <v>0</v>
      </c>
      <c r="DM51" s="621" t="e">
        <f t="shared" ca="1" si="31"/>
        <v>#REF!</v>
      </c>
      <c r="DN51" s="621">
        <f t="shared" si="70"/>
        <v>0</v>
      </c>
      <c r="DO51" s="628" t="e">
        <f t="shared" ca="1" si="6"/>
        <v>#REF!</v>
      </c>
      <c r="DT51" s="101" t="e">
        <f t="shared" ca="1" si="59"/>
        <v>#REF!</v>
      </c>
      <c r="DU51" s="101" t="e">
        <f t="shared" ca="1" si="60"/>
        <v>#REF!</v>
      </c>
      <c r="DV51" s="101" t="e">
        <f t="shared" ca="1" si="61"/>
        <v>#REF!</v>
      </c>
      <c r="DW51" s="554">
        <f>ПУР!$EU51+ПУР!$HG51+ПУР!$HH51+ПУР!$HI51</f>
        <v>0</v>
      </c>
      <c r="DX51" s="554">
        <f>ПУР!GO51-ПУР!GP51</f>
        <v>0</v>
      </c>
    </row>
    <row r="52" spans="1:128">
      <c r="A52" s="144" t="s">
        <v>86</v>
      </c>
      <c r="B52" s="43" t="s">
        <v>87</v>
      </c>
      <c r="C52" s="161">
        <v>2221200000</v>
      </c>
      <c r="D52" s="10">
        <v>1.2</v>
      </c>
      <c r="E52" s="62" t="e">
        <f t="shared" si="54"/>
        <v>#REF!</v>
      </c>
      <c r="F52" s="62" t="e">
        <f t="shared" ca="1" si="62"/>
        <v>#REF!</v>
      </c>
      <c r="G52" s="62" t="e">
        <f t="shared" ca="1" si="63"/>
        <v>#REF!</v>
      </c>
      <c r="H52" s="62"/>
      <c r="I52" s="62"/>
      <c r="J52" s="62"/>
      <c r="K52" s="62"/>
      <c r="L52" s="461"/>
      <c r="M52" s="416"/>
      <c r="N52" s="315">
        <f t="shared" si="86"/>
        <v>-0.33</v>
      </c>
      <c r="O52" s="315">
        <f t="shared" si="87"/>
        <v>0.86899999999999999</v>
      </c>
      <c r="P52" s="416"/>
      <c r="Q52" s="315">
        <v>0.86899999999999999</v>
      </c>
      <c r="R52" s="315"/>
      <c r="S52" s="315">
        <v>0</v>
      </c>
      <c r="T52" s="315"/>
      <c r="U52" s="461"/>
      <c r="V52" s="315"/>
      <c r="W52" s="461"/>
      <c r="X52" s="461"/>
      <c r="Y52" s="315">
        <v>-0.33</v>
      </c>
      <c r="Z52" s="461"/>
      <c r="AA52" s="315"/>
      <c r="AB52" s="461"/>
      <c r="AC52" s="416"/>
      <c r="AD52" s="461"/>
      <c r="AE52" s="600"/>
      <c r="AF52" s="315"/>
      <c r="AG52" s="315"/>
      <c r="AH52" s="315"/>
      <c r="AI52" s="461"/>
      <c r="AJ52" s="461"/>
      <c r="AK52" s="315"/>
      <c r="AL52" s="315"/>
      <c r="AM52" s="561"/>
      <c r="AN52" s="561"/>
      <c r="AO52" s="561"/>
      <c r="AP52" s="561"/>
      <c r="AQ52" s="561"/>
      <c r="AR52" s="561"/>
      <c r="AS52" s="561"/>
      <c r="AT52" s="561"/>
      <c r="AU52" s="561"/>
      <c r="AV52" s="561"/>
      <c r="AW52" s="315"/>
      <c r="AX52" s="454" t="e">
        <f>#REF!</f>
        <v>#REF!</v>
      </c>
      <c r="AY52" s="455" t="e">
        <f>#REF!</f>
        <v>#REF!</v>
      </c>
      <c r="AZ52" s="455" t="e">
        <f>#REF!</f>
        <v>#REF!</v>
      </c>
      <c r="BA52" s="7" t="e">
        <f>AX52+AY52-AZ52</f>
        <v>#REF!</v>
      </c>
      <c r="BB52" s="174" t="e">
        <f t="shared" si="74"/>
        <v>#REF!</v>
      </c>
      <c r="BC52" s="456" t="e">
        <f ca="1">INDIRECT("БДЗ!$"&amp;legend!G$7&amp;TEXT(ROW()+230,0))</f>
        <v>#REF!</v>
      </c>
      <c r="BD52" s="455" t="e">
        <f ca="1">INDIRECT("БДЗ!$"&amp;legend!H$7&amp;TEXT(ROW()+230,0))</f>
        <v>#REF!</v>
      </c>
      <c r="BE52" s="455" t="e">
        <f ca="1">INDIRECT("БДЗ!$"&amp;legend!I$7&amp;TEXT(ROW()+230,0))</f>
        <v>#REF!</v>
      </c>
      <c r="BF52" s="7" t="e">
        <f t="shared" ca="1" si="91"/>
        <v>#REF!</v>
      </c>
      <c r="BG52" s="172" t="e">
        <f t="shared" ca="1" si="75"/>
        <v>#REF!</v>
      </c>
      <c r="BH52" s="173" t="e">
        <f t="shared" si="92"/>
        <v>#REF!</v>
      </c>
      <c r="BI52" s="171" t="e">
        <f t="shared" si="93"/>
        <v>#REF!</v>
      </c>
      <c r="BJ52" s="174">
        <f t="shared" si="90"/>
        <v>0.86899999999999999</v>
      </c>
      <c r="BK52" s="270">
        <f t="shared" si="94"/>
        <v>0</v>
      </c>
      <c r="BL52" s="271">
        <f>ПУР!$GE52+ПУР!$HG52+ПУР!$HH52+ПУР!$HI52+ПУР!$HJ52+AI52</f>
        <v>0</v>
      </c>
      <c r="BM52" s="272">
        <f>ПУР!$GL52+AJ52</f>
        <v>0</v>
      </c>
      <c r="BN52" s="342"/>
      <c r="BO52" s="583" t="e">
        <f t="shared" ca="1" si="95"/>
        <v>#REF!</v>
      </c>
      <c r="BP52" s="171" t="e">
        <f t="shared" ca="1" si="55"/>
        <v>#REF!</v>
      </c>
      <c r="BQ52" s="219">
        <f t="shared" si="96"/>
        <v>0.86899999999999999</v>
      </c>
      <c r="BR52" s="357" t="e">
        <f ca="1">ROUNDUP(INDIRECT(legend!$K$4&amp;ROW())*$D52,2)</f>
        <v>#REF!</v>
      </c>
      <c r="BS52" s="377" t="e">
        <f ca="1">INDIRECT(legend!$H$4&amp;ROW())+INDIRECT(legend!$I$4&amp;ROW())</f>
        <v>#REF!</v>
      </c>
      <c r="BT52" s="358" t="e">
        <f t="shared" ca="1" si="40"/>
        <v>#REF!</v>
      </c>
      <c r="BV52" s="561" t="e">
        <f t="shared" ca="1" si="56"/>
        <v>#REF!</v>
      </c>
      <c r="BW52" s="171" t="e">
        <f ca="1">ROUNDUP(BC52*$D52,2)-CA52+Y52+T52+S52+R52+Q52+4.44089209850063E-16</f>
        <v>#REF!</v>
      </c>
      <c r="BX52" s="586" t="e">
        <f ca="1">ROUNDUP(BD52*$D52,2)-CB52+AB52+Z52+X52+W52+U52</f>
        <v>#REF!</v>
      </c>
      <c r="BY52" s="172" t="e">
        <f t="shared" ca="1" si="76"/>
        <v>#REF!</v>
      </c>
      <c r="BZ52" s="173">
        <f t="shared" si="65"/>
        <v>0.86899999999999999</v>
      </c>
      <c r="CA52" s="171">
        <f t="shared" si="88"/>
        <v>0.86899999999999999</v>
      </c>
      <c r="CB52" s="216">
        <f t="shared" si="89"/>
        <v>0</v>
      </c>
      <c r="CC52" s="174">
        <f t="shared" si="57"/>
        <v>0</v>
      </c>
      <c r="CD52" s="327" t="e">
        <f t="shared" ca="1" si="41"/>
        <v>#REF!</v>
      </c>
      <c r="CE52" s="327" t="e">
        <f t="shared" ca="1" si="41"/>
        <v>#REF!</v>
      </c>
      <c r="CG52" s="173">
        <f>IF(legend!$E$1=12,BY52-CH52-CI52,0)</f>
        <v>0</v>
      </c>
      <c r="CH52" s="216"/>
      <c r="CI52" s="174"/>
      <c r="CK52" s="173">
        <f>IF(legend!$E$1=12,CC52-CL52-CM52,0)</f>
        <v>0</v>
      </c>
      <c r="CL52" s="216"/>
      <c r="CM52" s="174"/>
      <c r="DB52" s="620">
        <f t="shared" si="0"/>
        <v>0.86899999999999999</v>
      </c>
      <c r="DC52" s="621">
        <f t="shared" si="1"/>
        <v>0</v>
      </c>
      <c r="DD52" s="621">
        <f t="shared" si="2"/>
        <v>0</v>
      </c>
      <c r="DE52" s="621" t="e">
        <f t="shared" ca="1" si="3"/>
        <v>#REF!</v>
      </c>
      <c r="DF52" s="621">
        <f t="shared" si="67"/>
        <v>0</v>
      </c>
      <c r="DG52" s="628" t="e">
        <f t="shared" ca="1" si="5"/>
        <v>#REF!</v>
      </c>
      <c r="DH52" s="620">
        <f t="shared" si="68"/>
        <v>0</v>
      </c>
      <c r="DI52" s="621">
        <f t="shared" si="27"/>
        <v>0</v>
      </c>
      <c r="DJ52" s="621">
        <f t="shared" si="28"/>
        <v>0</v>
      </c>
      <c r="DK52" s="621">
        <f t="shared" si="29"/>
        <v>0</v>
      </c>
      <c r="DL52" s="621">
        <f t="shared" si="69"/>
        <v>0</v>
      </c>
      <c r="DM52" s="621" t="e">
        <f t="shared" ca="1" si="31"/>
        <v>#REF!</v>
      </c>
      <c r="DN52" s="621">
        <f t="shared" si="70"/>
        <v>0</v>
      </c>
      <c r="DO52" s="628" t="e">
        <f t="shared" ca="1" si="6"/>
        <v>#REF!</v>
      </c>
      <c r="DT52" s="101" t="e">
        <f t="shared" ca="1" si="59"/>
        <v>#REF!</v>
      </c>
      <c r="DU52" s="101" t="e">
        <f t="shared" ca="1" si="60"/>
        <v>#REF!</v>
      </c>
      <c r="DV52" s="101" t="e">
        <f t="shared" ca="1" si="61"/>
        <v>#REF!</v>
      </c>
      <c r="DW52" s="554">
        <f>ПУР!$EU52+ПУР!$HG52+ПУР!$HH52+ПУР!$HI52</f>
        <v>0</v>
      </c>
      <c r="DX52" s="554">
        <f>ПУР!GO52-ПУР!GP52</f>
        <v>0</v>
      </c>
    </row>
    <row r="53" spans="1:128">
      <c r="A53" s="144" t="s">
        <v>88</v>
      </c>
      <c r="B53" s="43" t="s">
        <v>9</v>
      </c>
      <c r="C53" s="161">
        <v>2221300000</v>
      </c>
      <c r="D53" s="10">
        <v>1.2</v>
      </c>
      <c r="E53" s="62" t="e">
        <f t="shared" si="54"/>
        <v>#REF!</v>
      </c>
      <c r="F53" s="62" t="e">
        <f t="shared" ca="1" si="62"/>
        <v>#REF!</v>
      </c>
      <c r="G53" s="62" t="e">
        <f t="shared" ca="1" si="63"/>
        <v>#REF!</v>
      </c>
      <c r="H53" s="62"/>
      <c r="I53" s="62"/>
      <c r="J53" s="62"/>
      <c r="K53" s="62"/>
      <c r="L53" s="461"/>
      <c r="M53" s="416"/>
      <c r="N53" s="315">
        <f t="shared" si="86"/>
        <v>0</v>
      </c>
      <c r="O53" s="315">
        <f t="shared" si="87"/>
        <v>0</v>
      </c>
      <c r="P53" s="416"/>
      <c r="Q53" s="315"/>
      <c r="R53" s="315"/>
      <c r="S53" s="315">
        <v>0</v>
      </c>
      <c r="T53" s="315"/>
      <c r="U53" s="461"/>
      <c r="V53" s="315"/>
      <c r="W53" s="461"/>
      <c r="X53" s="461"/>
      <c r="Y53" s="315"/>
      <c r="Z53" s="461"/>
      <c r="AA53" s="315"/>
      <c r="AB53" s="461"/>
      <c r="AC53" s="416"/>
      <c r="AD53" s="461"/>
      <c r="AE53" s="600"/>
      <c r="AF53" s="315"/>
      <c r="AG53" s="315"/>
      <c r="AH53" s="315"/>
      <c r="AI53" s="461"/>
      <c r="AJ53" s="461"/>
      <c r="AK53" s="315"/>
      <c r="AL53" s="315"/>
      <c r="AM53" s="561"/>
      <c r="AN53" s="561"/>
      <c r="AO53" s="561"/>
      <c r="AP53" s="561"/>
      <c r="AQ53" s="561"/>
      <c r="AR53" s="561"/>
      <c r="AS53" s="561"/>
      <c r="AT53" s="561"/>
      <c r="AU53" s="561"/>
      <c r="AV53" s="561"/>
      <c r="AW53" s="315"/>
      <c r="AX53" s="465"/>
      <c r="AY53" s="466" t="e">
        <f>#REF!</f>
        <v>#REF!</v>
      </c>
      <c r="AZ53" s="466"/>
      <c r="BA53" s="7" t="e">
        <f>AY53</f>
        <v>#REF!</v>
      </c>
      <c r="BB53" s="174" t="e">
        <f t="shared" si="74"/>
        <v>#REF!</v>
      </c>
      <c r="BC53" s="467" t="e">
        <f ca="1">INDIRECT("БДЗ!$"&amp;legend!H$7&amp;TEXT(ROW()+230,0))</f>
        <v>#REF!</v>
      </c>
      <c r="BD53" s="466" t="e">
        <f ca="1">INDIRECT("БДЗ!$"&amp;legend!I$7&amp;TEXT(ROW()+230,0))</f>
        <v>#REF!</v>
      </c>
      <c r="BE53" s="466" t="e">
        <f ca="1">INDIRECT("БДЗ!$"&amp;legend!J$7&amp;TEXT(ROW()+230,0))</f>
        <v>#REF!</v>
      </c>
      <c r="BF53" s="7" t="e">
        <f t="shared" ca="1" si="91"/>
        <v>#REF!</v>
      </c>
      <c r="BG53" s="172" t="e">
        <f t="shared" ca="1" si="75"/>
        <v>#REF!</v>
      </c>
      <c r="BH53" s="173" t="e">
        <f t="shared" si="92"/>
        <v>#REF!</v>
      </c>
      <c r="BI53" s="171" t="e">
        <f t="shared" si="93"/>
        <v>#REF!</v>
      </c>
      <c r="BJ53" s="174">
        <f t="shared" si="90"/>
        <v>0</v>
      </c>
      <c r="BK53" s="270">
        <f t="shared" si="94"/>
        <v>0</v>
      </c>
      <c r="BL53" s="271">
        <f>ПУР!$GE53+ПУР!$HG53+ПУР!$HH53+ПУР!$HI53+ПУР!$HJ53+AI53</f>
        <v>0</v>
      </c>
      <c r="BM53" s="272">
        <f>ПУР!$GL53+AJ53</f>
        <v>0</v>
      </c>
      <c r="BN53" s="342"/>
      <c r="BO53" s="583" t="e">
        <f t="shared" ca="1" si="95"/>
        <v>#REF!</v>
      </c>
      <c r="BP53" s="171" t="e">
        <f t="shared" ca="1" si="55"/>
        <v>#REF!</v>
      </c>
      <c r="BQ53" s="219">
        <f t="shared" si="96"/>
        <v>0</v>
      </c>
      <c r="BR53" s="357" t="e">
        <f ca="1">ROUNDUP(INDIRECT(legend!$K$4&amp;ROW())*$D53,2)</f>
        <v>#REF!</v>
      </c>
      <c r="BS53" s="377" t="e">
        <f ca="1">INDIRECT(legend!$H$4&amp;ROW())+INDIRECT(legend!$I$4&amp;ROW())</f>
        <v>#REF!</v>
      </c>
      <c r="BT53" s="358" t="e">
        <f t="shared" ca="1" si="40"/>
        <v>#REF!</v>
      </c>
      <c r="BV53" s="561" t="e">
        <f t="shared" ca="1" si="56"/>
        <v>#REF!</v>
      </c>
      <c r="BW53" s="171" t="e">
        <f ca="1">ROUNDUP(BC53*$D53,2)-CA53+Y53+T53+S53+R53+Q53+0.54</f>
        <v>#REF!</v>
      </c>
      <c r="BX53" s="586" t="e">
        <f ca="1">ROUNDUP(BD53*$D53,2)-CB53+AB53+Z53+X53+W53+U53-0.54</f>
        <v>#REF!</v>
      </c>
      <c r="BY53" s="172" t="e">
        <f t="shared" ca="1" si="76"/>
        <v>#REF!</v>
      </c>
      <c r="BZ53" s="173">
        <f t="shared" si="65"/>
        <v>0</v>
      </c>
      <c r="CA53" s="171">
        <f t="shared" si="88"/>
        <v>0</v>
      </c>
      <c r="CB53" s="216">
        <f t="shared" si="89"/>
        <v>0</v>
      </c>
      <c r="CC53" s="174">
        <f t="shared" si="57"/>
        <v>0</v>
      </c>
      <c r="CD53" s="327" t="e">
        <f t="shared" ca="1" si="41"/>
        <v>#REF!</v>
      </c>
      <c r="CE53" s="327" t="e">
        <f t="shared" ca="1" si="41"/>
        <v>#REF!</v>
      </c>
      <c r="CG53" s="173">
        <f>IF(legend!$E$1=12,BY53-CH53-CI53,0)</f>
        <v>0</v>
      </c>
      <c r="CH53" s="216"/>
      <c r="CI53" s="174"/>
      <c r="CK53" s="173">
        <f>IF(legend!$E$1=12,CC53-CL53-CM53,0)</f>
        <v>0</v>
      </c>
      <c r="CL53" s="216"/>
      <c r="CM53" s="174"/>
      <c r="DB53" s="620">
        <f t="shared" si="0"/>
        <v>0</v>
      </c>
      <c r="DC53" s="621">
        <f t="shared" si="1"/>
        <v>0</v>
      </c>
      <c r="DD53" s="621">
        <f t="shared" si="2"/>
        <v>0</v>
      </c>
      <c r="DE53" s="621" t="e">
        <f t="shared" ca="1" si="3"/>
        <v>#REF!</v>
      </c>
      <c r="DF53" s="621">
        <f t="shared" si="67"/>
        <v>0</v>
      </c>
      <c r="DG53" s="628" t="e">
        <f t="shared" ca="1" si="5"/>
        <v>#REF!</v>
      </c>
      <c r="DH53" s="620">
        <f t="shared" si="68"/>
        <v>0</v>
      </c>
      <c r="DI53" s="621">
        <f t="shared" si="27"/>
        <v>0</v>
      </c>
      <c r="DJ53" s="621">
        <f t="shared" si="28"/>
        <v>0</v>
      </c>
      <c r="DK53" s="621">
        <f t="shared" si="29"/>
        <v>0</v>
      </c>
      <c r="DL53" s="621">
        <f t="shared" si="69"/>
        <v>0</v>
      </c>
      <c r="DM53" s="621" t="e">
        <f t="shared" ca="1" si="31"/>
        <v>#REF!</v>
      </c>
      <c r="DN53" s="621">
        <f t="shared" si="70"/>
        <v>0</v>
      </c>
      <c r="DO53" s="628" t="e">
        <f t="shared" ca="1" si="6"/>
        <v>#REF!</v>
      </c>
      <c r="DT53" s="101" t="e">
        <f t="shared" ca="1" si="59"/>
        <v>#REF!</v>
      </c>
      <c r="DU53" s="101" t="e">
        <f t="shared" ca="1" si="60"/>
        <v>#REF!</v>
      </c>
      <c r="DV53" s="101" t="e">
        <f t="shared" ca="1" si="61"/>
        <v>#REF!</v>
      </c>
      <c r="DW53" s="554">
        <f>ПУР!$EU53+ПУР!$HG53+ПУР!$HH53+ПУР!$HI53</f>
        <v>0</v>
      </c>
      <c r="DX53" s="554">
        <f>ПУР!GO53-ПУР!GP53</f>
        <v>0</v>
      </c>
    </row>
    <row r="54" spans="1:128">
      <c r="A54" s="144" t="s">
        <v>89</v>
      </c>
      <c r="B54" s="43" t="s">
        <v>90</v>
      </c>
      <c r="C54" s="161">
        <v>2221400000</v>
      </c>
      <c r="D54" s="10">
        <v>1</v>
      </c>
      <c r="E54" s="62" t="e">
        <f t="shared" si="54"/>
        <v>#REF!</v>
      </c>
      <c r="F54" s="62" t="e">
        <f t="shared" ca="1" si="62"/>
        <v>#REF!</v>
      </c>
      <c r="G54" s="62" t="e">
        <f t="shared" ca="1" si="63"/>
        <v>#REF!</v>
      </c>
      <c r="H54" s="62"/>
      <c r="I54" s="62"/>
      <c r="J54" s="62"/>
      <c r="K54" s="62"/>
      <c r="L54" s="461"/>
      <c r="M54" s="416"/>
      <c r="N54" s="315">
        <f t="shared" si="86"/>
        <v>0</v>
      </c>
      <c r="O54" s="315">
        <f t="shared" si="87"/>
        <v>0</v>
      </c>
      <c r="P54" s="416"/>
      <c r="Q54" s="315"/>
      <c r="R54" s="315"/>
      <c r="S54" s="315">
        <v>0</v>
      </c>
      <c r="T54" s="315"/>
      <c r="U54" s="461"/>
      <c r="V54" s="315"/>
      <c r="W54" s="461"/>
      <c r="X54" s="461"/>
      <c r="Y54" s="315"/>
      <c r="Z54" s="461"/>
      <c r="AA54" s="315"/>
      <c r="AB54" s="461"/>
      <c r="AC54" s="416"/>
      <c r="AD54" s="461"/>
      <c r="AE54" s="600"/>
      <c r="AF54" s="315"/>
      <c r="AG54" s="315"/>
      <c r="AH54" s="315"/>
      <c r="AI54" s="461"/>
      <c r="AJ54" s="461"/>
      <c r="AK54" s="315"/>
      <c r="AL54" s="315"/>
      <c r="AM54" s="561"/>
      <c r="AN54" s="561"/>
      <c r="AO54" s="561"/>
      <c r="AP54" s="561"/>
      <c r="AQ54" s="561"/>
      <c r="AR54" s="561"/>
      <c r="AS54" s="561"/>
      <c r="AT54" s="561"/>
      <c r="AU54" s="561"/>
      <c r="AV54" s="561"/>
      <c r="AW54" s="315"/>
      <c r="AX54" s="465"/>
      <c r="AY54" s="466" t="e">
        <f>#REF!</f>
        <v>#REF!</v>
      </c>
      <c r="AZ54" s="466"/>
      <c r="BA54" s="7" t="e">
        <f>AY54</f>
        <v>#REF!</v>
      </c>
      <c r="BB54" s="174" t="e">
        <f>ROUNDUP(BA54,2)</f>
        <v>#REF!</v>
      </c>
      <c r="BC54" s="467" t="e">
        <f ca="1">INDIRECT("БДЗ!$"&amp;legend!H$7&amp;TEXT(ROW()+230,0))</f>
        <v>#REF!</v>
      </c>
      <c r="BD54" s="466" t="e">
        <f ca="1">INDIRECT("БДЗ!$"&amp;legend!I$7&amp;TEXT(ROW()+230,0))</f>
        <v>#REF!</v>
      </c>
      <c r="BE54" s="466" t="e">
        <f ca="1">INDIRECT("БДЗ!$"&amp;legend!J$7&amp;TEXT(ROW()+230,0))</f>
        <v>#REF!</v>
      </c>
      <c r="BF54" s="7" t="e">
        <f t="shared" ca="1" si="91"/>
        <v>#REF!</v>
      </c>
      <c r="BG54" s="172" t="e">
        <f ca="1">ROUNDUP(BF54,2)</f>
        <v>#REF!</v>
      </c>
      <c r="BH54" s="173" t="e">
        <f t="shared" si="92"/>
        <v>#REF!</v>
      </c>
      <c r="BI54" s="171" t="e">
        <f t="shared" si="93"/>
        <v>#REF!</v>
      </c>
      <c r="BJ54" s="174">
        <f t="shared" si="90"/>
        <v>0</v>
      </c>
      <c r="BK54" s="270">
        <f t="shared" si="94"/>
        <v>0</v>
      </c>
      <c r="BL54" s="271">
        <f>ПУР!$GE54+ПУР!$HG54+ПУР!$HH54+ПУР!$HI54+ПУР!$HJ54+AI54</f>
        <v>0</v>
      </c>
      <c r="BM54" s="272">
        <f>ПУР!$GL54+AJ54</f>
        <v>0</v>
      </c>
      <c r="BN54" s="342"/>
      <c r="BO54" s="583" t="e">
        <f t="shared" ca="1" si="95"/>
        <v>#REF!</v>
      </c>
      <c r="BP54" s="171" t="e">
        <f t="shared" ca="1" si="55"/>
        <v>#REF!</v>
      </c>
      <c r="BQ54" s="219">
        <f t="shared" si="96"/>
        <v>0</v>
      </c>
      <c r="BR54" s="357" t="e">
        <f ca="1">ROUNDUP(INDIRECT(legend!$K$4&amp;ROW())*$D54,2)</f>
        <v>#REF!</v>
      </c>
      <c r="BS54" s="377" t="e">
        <f ca="1">INDIRECT(legend!$H$4&amp;ROW())+INDIRECT(legend!$I$4&amp;ROW())</f>
        <v>#REF!</v>
      </c>
      <c r="BT54" s="358" t="e">
        <f t="shared" ca="1" si="40"/>
        <v>#REF!</v>
      </c>
      <c r="BV54" s="561" t="e">
        <f t="shared" ca="1" si="56"/>
        <v>#REF!</v>
      </c>
      <c r="BW54" s="171" t="e">
        <f ca="1">ROUNDUP(BC54*$D54,2)-CA54+Y54+T54+S54+R54+Q54-19.81</f>
        <v>#REF!</v>
      </c>
      <c r="BX54" s="586" t="e">
        <f ca="1">ROUNDUP(BD54*$D54,2)-CB54+AB54+Z54+X54+W54+U54+15.96</f>
        <v>#REF!</v>
      </c>
      <c r="BY54" s="172" t="e">
        <f t="shared" ca="1" si="76"/>
        <v>#REF!</v>
      </c>
      <c r="BZ54" s="173">
        <f t="shared" si="65"/>
        <v>0</v>
      </c>
      <c r="CA54" s="171">
        <f t="shared" si="88"/>
        <v>0</v>
      </c>
      <c r="CB54" s="216">
        <f t="shared" si="89"/>
        <v>0</v>
      </c>
      <c r="CC54" s="174">
        <f t="shared" si="57"/>
        <v>0</v>
      </c>
      <c r="CD54" s="327" t="e">
        <f t="shared" ca="1" si="41"/>
        <v>#REF!</v>
      </c>
      <c r="CE54" s="327" t="e">
        <f t="shared" ca="1" si="41"/>
        <v>#REF!</v>
      </c>
      <c r="CG54" s="173">
        <f>IF(legend!$E$1=12,BY54-CH54-CI54,0)</f>
        <v>0</v>
      </c>
      <c r="CH54" s="216"/>
      <c r="CI54" s="174"/>
      <c r="CK54" s="173">
        <f>IF(legend!$E$1=12,CC54-CL54-CM54,0)</f>
        <v>0</v>
      </c>
      <c r="CL54" s="216"/>
      <c r="CM54" s="174"/>
      <c r="DB54" s="620">
        <f t="shared" si="0"/>
        <v>0</v>
      </c>
      <c r="DC54" s="621">
        <f t="shared" si="1"/>
        <v>0</v>
      </c>
      <c r="DD54" s="621">
        <f t="shared" si="2"/>
        <v>0</v>
      </c>
      <c r="DE54" s="621" t="e">
        <f t="shared" ca="1" si="3"/>
        <v>#REF!</v>
      </c>
      <c r="DF54" s="621">
        <f t="shared" si="67"/>
        <v>0</v>
      </c>
      <c r="DG54" s="628" t="e">
        <f t="shared" ca="1" si="5"/>
        <v>#REF!</v>
      </c>
      <c r="DH54" s="620">
        <f t="shared" si="68"/>
        <v>0</v>
      </c>
      <c r="DI54" s="621">
        <f t="shared" si="27"/>
        <v>0</v>
      </c>
      <c r="DJ54" s="621">
        <f t="shared" si="28"/>
        <v>0</v>
      </c>
      <c r="DK54" s="621">
        <f t="shared" si="29"/>
        <v>0</v>
      </c>
      <c r="DL54" s="621">
        <f t="shared" si="69"/>
        <v>0</v>
      </c>
      <c r="DM54" s="621" t="e">
        <f t="shared" ca="1" si="31"/>
        <v>#REF!</v>
      </c>
      <c r="DN54" s="621">
        <f t="shared" si="70"/>
        <v>0</v>
      </c>
      <c r="DO54" s="628" t="e">
        <f t="shared" ca="1" si="6"/>
        <v>#REF!</v>
      </c>
      <c r="DT54" s="101" t="e">
        <f t="shared" ca="1" si="59"/>
        <v>#REF!</v>
      </c>
      <c r="DU54" s="101" t="e">
        <f t="shared" ca="1" si="60"/>
        <v>#REF!</v>
      </c>
      <c r="DV54" s="101" t="e">
        <f t="shared" ca="1" si="61"/>
        <v>#REF!</v>
      </c>
      <c r="DW54" s="554">
        <f>ПУР!$EU54+ПУР!$HG54+ПУР!$HH54+ПУР!$HI54</f>
        <v>0</v>
      </c>
      <c r="DX54" s="554">
        <f>ПУР!GO54-ПУР!GP54</f>
        <v>0</v>
      </c>
    </row>
    <row r="55" spans="1:128">
      <c r="A55" s="144" t="s">
        <v>91</v>
      </c>
      <c r="B55" s="43" t="s">
        <v>92</v>
      </c>
      <c r="C55" s="161">
        <v>2221500000</v>
      </c>
      <c r="D55" s="10"/>
      <c r="E55" s="62" t="e">
        <f t="shared" si="54"/>
        <v>#REF!</v>
      </c>
      <c r="F55" s="62" t="e">
        <f t="shared" ca="1" si="62"/>
        <v>#REF!</v>
      </c>
      <c r="G55" s="62" t="e">
        <f t="shared" ca="1" si="63"/>
        <v>#REF!</v>
      </c>
      <c r="H55" s="62"/>
      <c r="I55" s="62"/>
      <c r="J55" s="62"/>
      <c r="K55" s="62"/>
      <c r="L55" s="461"/>
      <c r="M55" s="416"/>
      <c r="N55" s="315">
        <f t="shared" si="86"/>
        <v>-25</v>
      </c>
      <c r="O55" s="315">
        <f t="shared" si="87"/>
        <v>52.082000000000001</v>
      </c>
      <c r="P55" s="416"/>
      <c r="Q55" s="315">
        <v>52.082000000000001</v>
      </c>
      <c r="R55" s="315"/>
      <c r="S55" s="315">
        <v>79.274599339999995</v>
      </c>
      <c r="T55" s="315">
        <v>-25</v>
      </c>
      <c r="U55" s="461"/>
      <c r="V55" s="315"/>
      <c r="W55" s="461"/>
      <c r="X55" s="461"/>
      <c r="Y55" s="315"/>
      <c r="Z55" s="461"/>
      <c r="AA55" s="315"/>
      <c r="AB55" s="461"/>
      <c r="AC55" s="416"/>
      <c r="AD55" s="461"/>
      <c r="AE55" s="600"/>
      <c r="AF55" s="315"/>
      <c r="AG55" s="315"/>
      <c r="AH55" s="315"/>
      <c r="AI55" s="461"/>
      <c r="AJ55" s="461"/>
      <c r="AK55" s="315"/>
      <c r="AL55" s="315"/>
      <c r="AM55" s="561"/>
      <c r="AN55" s="561"/>
      <c r="AO55" s="561"/>
      <c r="AP55" s="561"/>
      <c r="AQ55" s="561"/>
      <c r="AR55" s="561"/>
      <c r="AS55" s="561"/>
      <c r="AT55" s="561"/>
      <c r="AU55" s="561"/>
      <c r="AV55" s="561"/>
      <c r="AW55" s="315"/>
      <c r="AX55" s="454" t="e">
        <f>AX100</f>
        <v>#REF!</v>
      </c>
      <c r="AY55" s="455" t="e">
        <f>#REF!</f>
        <v>#REF!</v>
      </c>
      <c r="AZ55" s="455" t="e">
        <f>AZ100</f>
        <v>#REF!</v>
      </c>
      <c r="BA55" s="7" t="e">
        <f>AX55+AY55-AZ55</f>
        <v>#REF!</v>
      </c>
      <c r="BB55" s="174" t="e">
        <f>BB100</f>
        <v>#REF!</v>
      </c>
      <c r="BC55" s="456" t="e">
        <f ca="1">BC100</f>
        <v>#REF!</v>
      </c>
      <c r="BD55" s="455" t="e">
        <f ca="1">BD100</f>
        <v>#REF!</v>
      </c>
      <c r="BE55" s="455" t="e">
        <f ca="1">BE100</f>
        <v>#REF!</v>
      </c>
      <c r="BF55" s="7" t="e">
        <f t="shared" ca="1" si="91"/>
        <v>#REF!</v>
      </c>
      <c r="BG55" s="172" t="e">
        <f ca="1">BG100</f>
        <v>#REF!</v>
      </c>
      <c r="BH55" s="173" t="e">
        <f t="shared" si="92"/>
        <v>#REF!</v>
      </c>
      <c r="BI55" s="171" t="e">
        <f t="shared" si="93"/>
        <v>#REF!</v>
      </c>
      <c r="BJ55" s="174">
        <f t="shared" si="90"/>
        <v>52.082000000000001</v>
      </c>
      <c r="BK55" s="270">
        <f t="shared" si="94"/>
        <v>0</v>
      </c>
      <c r="BL55" s="271">
        <f>ПУР!$GE55+ПУР!$HG55+ПУР!$HH55+ПУР!$HI55+ПУР!$HJ55+AI55</f>
        <v>0</v>
      </c>
      <c r="BM55" s="272">
        <f>ПУР!$GL55+AJ55</f>
        <v>0</v>
      </c>
      <c r="BN55" s="342"/>
      <c r="BO55" s="583" t="e">
        <f t="shared" ca="1" si="95"/>
        <v>#REF!</v>
      </c>
      <c r="BP55" s="171" t="e">
        <f t="shared" ca="1" si="55"/>
        <v>#REF!</v>
      </c>
      <c r="BQ55" s="219">
        <f t="shared" si="96"/>
        <v>52.082000000000001</v>
      </c>
      <c r="BR55" s="357" t="e">
        <f ca="1">BR100</f>
        <v>#REF!</v>
      </c>
      <c r="BS55" s="377" t="e">
        <f ca="1">INDIRECT(legend!$H$4&amp;ROW())+INDIRECT(legend!$I$4&amp;ROW())</f>
        <v>#REF!</v>
      </c>
      <c r="BT55" s="358" t="e">
        <f t="shared" ca="1" si="40"/>
        <v>#REF!</v>
      </c>
      <c r="BV55" s="561" t="e">
        <f ca="1">BP55</f>
        <v>#REF!</v>
      </c>
      <c r="BW55" s="171" t="e">
        <f ca="1">BW100-0.00200000000000955</f>
        <v>#REF!</v>
      </c>
      <c r="BX55" s="586" t="e">
        <f ca="1">BX100-CB55</f>
        <v>#REF!</v>
      </c>
      <c r="BY55" s="172" t="e">
        <f t="shared" ca="1" si="76"/>
        <v>#REF!</v>
      </c>
      <c r="BZ55" s="173">
        <f t="shared" si="65"/>
        <v>52.082000000000001</v>
      </c>
      <c r="CA55" s="171">
        <f t="shared" si="88"/>
        <v>52.082000000000001</v>
      </c>
      <c r="CB55" s="216">
        <f t="shared" si="89"/>
        <v>0</v>
      </c>
      <c r="CC55" s="174">
        <f>BZ55-CA55-CB55</f>
        <v>0</v>
      </c>
      <c r="CD55" s="327" t="e">
        <f t="shared" ca="1" si="41"/>
        <v>#REF!</v>
      </c>
      <c r="CE55" s="327" t="e">
        <f t="shared" ca="1" si="41"/>
        <v>#REF!</v>
      </c>
      <c r="CG55" s="173">
        <f>IF(legend!$E$1=12,BY55-CH55-CI55,0)</f>
        <v>0</v>
      </c>
      <c r="CH55" s="216"/>
      <c r="CI55" s="174"/>
      <c r="CK55" s="173">
        <f>IF(legend!$E$1=12,CC55-CL55-CM55,0)</f>
        <v>0</v>
      </c>
      <c r="CL55" s="216"/>
      <c r="CM55" s="174"/>
      <c r="DB55" s="620">
        <f t="shared" si="0"/>
        <v>52.082000000000001</v>
      </c>
      <c r="DC55" s="621">
        <f t="shared" si="1"/>
        <v>54.274599339999995</v>
      </c>
      <c r="DD55" s="621">
        <f t="shared" si="2"/>
        <v>0</v>
      </c>
      <c r="DE55" s="621" t="e">
        <f t="shared" ca="1" si="3"/>
        <v>#REF!</v>
      </c>
      <c r="DF55" s="621">
        <f t="shared" si="67"/>
        <v>0</v>
      </c>
      <c r="DG55" s="628" t="e">
        <f t="shared" ca="1" si="5"/>
        <v>#REF!</v>
      </c>
      <c r="DH55" s="620">
        <f t="shared" si="68"/>
        <v>0</v>
      </c>
      <c r="DI55" s="621">
        <f t="shared" si="27"/>
        <v>0</v>
      </c>
      <c r="DJ55" s="621">
        <f t="shared" si="28"/>
        <v>0</v>
      </c>
      <c r="DK55" s="621">
        <f t="shared" si="29"/>
        <v>0</v>
      </c>
      <c r="DL55" s="621">
        <f t="shared" si="69"/>
        <v>0</v>
      </c>
      <c r="DM55" s="621" t="e">
        <f t="shared" ca="1" si="31"/>
        <v>#REF!</v>
      </c>
      <c r="DN55" s="621">
        <f t="shared" si="70"/>
        <v>0</v>
      </c>
      <c r="DO55" s="628" t="e">
        <f t="shared" ca="1" si="6"/>
        <v>#REF!</v>
      </c>
      <c r="DT55" s="101" t="e">
        <f t="shared" ca="1" si="59"/>
        <v>#REF!</v>
      </c>
      <c r="DU55" s="101" t="e">
        <f t="shared" ca="1" si="60"/>
        <v>#REF!</v>
      </c>
      <c r="DV55" s="101" t="e">
        <f t="shared" ca="1" si="61"/>
        <v>#REF!</v>
      </c>
      <c r="DW55" s="554">
        <f>ПУР!$EU55+ПУР!$HG55+ПУР!$HH55+ПУР!$HI55</f>
        <v>0</v>
      </c>
      <c r="DX55" s="554">
        <f>ПУР!GO55-ПУР!GP55</f>
        <v>0</v>
      </c>
    </row>
    <row r="56" spans="1:128">
      <c r="A56" s="144" t="s">
        <v>95</v>
      </c>
      <c r="B56" s="43" t="s">
        <v>7</v>
      </c>
      <c r="C56" s="161">
        <v>2221700000</v>
      </c>
      <c r="D56" s="10">
        <v>1.2</v>
      </c>
      <c r="E56" s="62" t="e">
        <f t="shared" si="54"/>
        <v>#REF!</v>
      </c>
      <c r="F56" s="62" t="e">
        <f t="shared" ca="1" si="62"/>
        <v>#REF!</v>
      </c>
      <c r="G56" s="62" t="e">
        <f t="shared" ca="1" si="63"/>
        <v>#REF!</v>
      </c>
      <c r="H56" s="62"/>
      <c r="I56" s="62"/>
      <c r="J56" s="62"/>
      <c r="K56" s="62"/>
      <c r="L56" s="461"/>
      <c r="M56" s="416"/>
      <c r="N56" s="315">
        <f t="shared" si="86"/>
        <v>0</v>
      </c>
      <c r="O56" s="315">
        <f t="shared" si="87"/>
        <v>0</v>
      </c>
      <c r="P56" s="416"/>
      <c r="Q56" s="315"/>
      <c r="R56" s="315"/>
      <c r="S56" s="315">
        <v>0</v>
      </c>
      <c r="T56" s="315"/>
      <c r="U56" s="461"/>
      <c r="V56" s="315"/>
      <c r="W56" s="461"/>
      <c r="X56" s="461"/>
      <c r="Y56" s="315"/>
      <c r="Z56" s="461"/>
      <c r="AA56" s="315"/>
      <c r="AB56" s="461"/>
      <c r="AC56" s="416"/>
      <c r="AD56" s="461"/>
      <c r="AE56" s="461"/>
      <c r="AF56" s="315"/>
      <c r="AG56" s="315"/>
      <c r="AH56" s="315"/>
      <c r="AI56" s="461"/>
      <c r="AJ56" s="461"/>
      <c r="AK56" s="315"/>
      <c r="AL56" s="315"/>
      <c r="AM56" s="561"/>
      <c r="AN56" s="561"/>
      <c r="AO56" s="561"/>
      <c r="AP56" s="561"/>
      <c r="AQ56" s="561"/>
      <c r="AR56" s="561"/>
      <c r="AS56" s="561"/>
      <c r="AT56" s="561"/>
      <c r="AU56" s="561"/>
      <c r="AV56" s="561"/>
      <c r="AW56" s="315"/>
      <c r="AX56" s="454" t="e">
        <f>#REF!</f>
        <v>#REF!</v>
      </c>
      <c r="AY56" s="455" t="e">
        <f>#REF!</f>
        <v>#REF!</v>
      </c>
      <c r="AZ56" s="455" t="e">
        <f>#REF!</f>
        <v>#REF!</v>
      </c>
      <c r="BA56" s="7" t="e">
        <f>AX56+AY56-AZ56</f>
        <v>#REF!</v>
      </c>
      <c r="BB56" s="174" t="e">
        <f>ROUNDUP(BA56*$D56,2)</f>
        <v>#REF!</v>
      </c>
      <c r="BC56" s="456" t="e">
        <f ca="1">INDIRECT("БДЗ!$"&amp;legend!G$7&amp;TEXT(ROW()+230,0))</f>
        <v>#REF!</v>
      </c>
      <c r="BD56" s="455" t="e">
        <f ca="1">INDIRECT("БДЗ!$"&amp;legend!H$7&amp;TEXT(ROW()+230,0))</f>
        <v>#REF!</v>
      </c>
      <c r="BE56" s="455" t="e">
        <f ca="1">INDIRECT("БДЗ!$"&amp;legend!I$7&amp;TEXT(ROW()+230,0))</f>
        <v>#REF!</v>
      </c>
      <c r="BF56" s="7" t="e">
        <f t="shared" ca="1" si="91"/>
        <v>#REF!</v>
      </c>
      <c r="BG56" s="172" t="e">
        <f ca="1">ROUNDUP(BF56*$D56,2)</f>
        <v>#REF!</v>
      </c>
      <c r="BH56" s="173" t="e">
        <f>BB56+L56+N56+O56</f>
        <v>#REF!</v>
      </c>
      <c r="BI56" s="171">
        <f>BL56+N56</f>
        <v>0</v>
      </c>
      <c r="BJ56" s="174" t="e">
        <f>BH56-BI56</f>
        <v>#REF!</v>
      </c>
      <c r="BK56" s="270">
        <f t="shared" si="94"/>
        <v>0</v>
      </c>
      <c r="BL56" s="271">
        <f>ПУР!$GE56+ПУР!$HG56+ПУР!$HH56+ПУР!$HI56+ПУР!$HJ56+AI56</f>
        <v>0</v>
      </c>
      <c r="BM56" s="272">
        <f>ПУР!$GL56+AJ56</f>
        <v>0</v>
      </c>
      <c r="BN56" s="342"/>
      <c r="BO56" s="583" t="e">
        <f t="shared" ca="1" si="95"/>
        <v>#REF!</v>
      </c>
      <c r="BP56" s="171" t="e">
        <f t="shared" ca="1" si="55"/>
        <v>#REF!</v>
      </c>
      <c r="BQ56" s="174" t="e">
        <f ca="1">BO56</f>
        <v>#REF!</v>
      </c>
      <c r="BR56" s="357" t="e">
        <f ca="1">ROUNDUP(INDIRECT(legend!$K$4&amp;ROW())*$D56,2)</f>
        <v>#REF!</v>
      </c>
      <c r="BS56" s="377" t="e">
        <f ca="1">INDIRECT(legend!$H$4&amp;ROW())+INDIRECT(legend!$I$4&amp;ROW())</f>
        <v>#REF!</v>
      </c>
      <c r="BT56" s="358" t="e">
        <f t="shared" ca="1" si="40"/>
        <v>#REF!</v>
      </c>
      <c r="BV56" s="561" t="e">
        <f ca="1">BP56</f>
        <v>#REF!</v>
      </c>
      <c r="BW56" s="171" t="e">
        <f ca="1">ROUNDUP(BC56*$D56,2)-CA56+Y56+T56+S56+R56+Q56</f>
        <v>#REF!</v>
      </c>
      <c r="BX56" s="586" t="e">
        <f ca="1">ROUNDUP(BD56*$D56,2)-CB56+AB56+Z56+X56+W56+U56</f>
        <v>#REF!</v>
      </c>
      <c r="BY56" s="172" t="e">
        <f t="shared" ca="1" si="76"/>
        <v>#REF!</v>
      </c>
      <c r="BZ56" s="173" t="e">
        <f ca="1">BQ56</f>
        <v>#REF!</v>
      </c>
      <c r="CA56" s="171" t="e">
        <f ca="1">ROUNDUP(BC56*$D56,2)+AA56+V56+R56+Q56</f>
        <v>#REF!</v>
      </c>
      <c r="CB56" s="216" t="e">
        <f ca="1">ROUNDUP(BD56*$D56,2)+AB56+X56+W56</f>
        <v>#REF!</v>
      </c>
      <c r="CC56" s="174" t="e">
        <f ca="1">BZ56-CA56-CB56</f>
        <v>#REF!</v>
      </c>
      <c r="CD56" s="327" t="e">
        <f t="shared" ca="1" si="41"/>
        <v>#REF!</v>
      </c>
      <c r="CE56" s="327" t="e">
        <f t="shared" ca="1" si="41"/>
        <v>#REF!</v>
      </c>
      <c r="CG56" s="173">
        <f>IF(legend!$E$1=12,BY56-CH56-CI56,0)</f>
        <v>0</v>
      </c>
      <c r="CH56" s="216"/>
      <c r="CI56" s="174"/>
      <c r="CK56" s="173">
        <f>IF(legend!$E$1=12,CC56-CL56-CM56,0)</f>
        <v>0</v>
      </c>
      <c r="CL56" s="216"/>
      <c r="CM56" s="174"/>
      <c r="DB56" s="620">
        <f t="shared" si="0"/>
        <v>0</v>
      </c>
      <c r="DC56" s="621">
        <f t="shared" si="1"/>
        <v>0</v>
      </c>
      <c r="DD56" s="621">
        <f t="shared" si="2"/>
        <v>0</v>
      </c>
      <c r="DE56" s="621" t="e">
        <f t="shared" ca="1" si="3"/>
        <v>#REF!</v>
      </c>
      <c r="DF56" s="621" t="e">
        <f t="shared" ca="1" si="67"/>
        <v>#REF!</v>
      </c>
      <c r="DG56" s="628" t="e">
        <f t="shared" ca="1" si="5"/>
        <v>#REF!</v>
      </c>
      <c r="DH56" s="620">
        <f t="shared" si="68"/>
        <v>0</v>
      </c>
      <c r="DI56" s="621">
        <f t="shared" si="27"/>
        <v>0</v>
      </c>
      <c r="DJ56" s="621">
        <f t="shared" si="28"/>
        <v>0</v>
      </c>
      <c r="DK56" s="621">
        <f t="shared" si="29"/>
        <v>0</v>
      </c>
      <c r="DL56" s="621">
        <f t="shared" si="69"/>
        <v>0</v>
      </c>
      <c r="DM56" s="621" t="e">
        <f t="shared" ca="1" si="31"/>
        <v>#REF!</v>
      </c>
      <c r="DN56" s="621" t="e">
        <f t="shared" ca="1" si="70"/>
        <v>#REF!</v>
      </c>
      <c r="DO56" s="628" t="e">
        <f t="shared" ca="1" si="6"/>
        <v>#REF!</v>
      </c>
      <c r="DT56" s="101" t="e">
        <f t="shared" ca="1" si="59"/>
        <v>#REF!</v>
      </c>
      <c r="DU56" s="101" t="e">
        <f t="shared" ca="1" si="60"/>
        <v>#REF!</v>
      </c>
      <c r="DV56" s="101" t="e">
        <f t="shared" ca="1" si="61"/>
        <v>#REF!</v>
      </c>
      <c r="DW56" s="554">
        <f>ПУР!$EU56+ПУР!$HG56+ПУР!$HH56+ПУР!$HI56</f>
        <v>0</v>
      </c>
      <c r="DX56" s="554">
        <f>ПУР!GO56-ПУР!GP56</f>
        <v>0</v>
      </c>
    </row>
    <row r="57" spans="1:128">
      <c r="A57" s="144" t="s">
        <v>96</v>
      </c>
      <c r="B57" s="43" t="s">
        <v>10</v>
      </c>
      <c r="C57" s="161">
        <v>2222100000</v>
      </c>
      <c r="D57" s="10">
        <v>1</v>
      </c>
      <c r="E57" s="62" t="e">
        <f t="shared" si="54"/>
        <v>#REF!</v>
      </c>
      <c r="F57" s="62" t="e">
        <f t="shared" ca="1" si="62"/>
        <v>#REF!</v>
      </c>
      <c r="G57" s="62" t="e">
        <f t="shared" ca="1" si="63"/>
        <v>#REF!</v>
      </c>
      <c r="H57" s="62"/>
      <c r="I57" s="62"/>
      <c r="J57" s="62"/>
      <c r="K57" s="62"/>
      <c r="L57" s="461"/>
      <c r="M57" s="416"/>
      <c r="N57" s="315">
        <f t="shared" si="86"/>
        <v>-49.941065420000001</v>
      </c>
      <c r="O57" s="315">
        <f t="shared" si="87"/>
        <v>0</v>
      </c>
      <c r="P57" s="416"/>
      <c r="Q57" s="315"/>
      <c r="R57" s="315"/>
      <c r="S57" s="315">
        <v>0</v>
      </c>
      <c r="T57" s="315"/>
      <c r="U57" s="461"/>
      <c r="V57" s="315"/>
      <c r="W57" s="461"/>
      <c r="X57" s="461"/>
      <c r="Y57" s="315"/>
      <c r="Z57" s="461"/>
      <c r="AA57" s="315"/>
      <c r="AB57" s="461"/>
      <c r="AC57" s="416"/>
      <c r="AD57" s="461">
        <f>-49.94106542</f>
        <v>-49.941065420000001</v>
      </c>
      <c r="AE57" s="600"/>
      <c r="AF57" s="315"/>
      <c r="AG57" s="315"/>
      <c r="AH57" s="315"/>
      <c r="AI57" s="461"/>
      <c r="AJ57" s="461"/>
      <c r="AK57" s="315"/>
      <c r="AL57" s="315"/>
      <c r="AM57" s="561"/>
      <c r="AN57" s="561"/>
      <c r="AO57" s="561"/>
      <c r="AP57" s="561"/>
      <c r="AQ57" s="561"/>
      <c r="AR57" s="561"/>
      <c r="AS57" s="561"/>
      <c r="AT57" s="561"/>
      <c r="AU57" s="561"/>
      <c r="AV57" s="561"/>
      <c r="AW57" s="315"/>
      <c r="AX57" s="454" t="e">
        <f>#REF!</f>
        <v>#REF!</v>
      </c>
      <c r="AY57" s="455" t="e">
        <f>#REF!</f>
        <v>#REF!</v>
      </c>
      <c r="AZ57" s="455" t="e">
        <f>#REF!</f>
        <v>#REF!</v>
      </c>
      <c r="BA57" s="7" t="e">
        <f>AX57+AY57-AZ57</f>
        <v>#REF!</v>
      </c>
      <c r="BB57" s="174" t="e">
        <f>ROUNDUP(BA57,2)</f>
        <v>#REF!</v>
      </c>
      <c r="BC57" s="456" t="e">
        <f ca="1">INDIRECT("БДЗ!$"&amp;legend!G$7&amp;TEXT(ROW()+230,0))</f>
        <v>#REF!</v>
      </c>
      <c r="BD57" s="455" t="e">
        <f ca="1">INDIRECT("БДЗ!$"&amp;legend!H$7&amp;TEXT(ROW()+230,0))</f>
        <v>#REF!</v>
      </c>
      <c r="BE57" s="455" t="e">
        <f ca="1">INDIRECT("БДЗ!$"&amp;legend!I$7&amp;TEXT(ROW()+230,0))</f>
        <v>#REF!</v>
      </c>
      <c r="BF57" s="7" t="e">
        <f t="shared" ca="1" si="91"/>
        <v>#REF!</v>
      </c>
      <c r="BG57" s="172" t="e">
        <f ca="1">ROUNDUP(BF57,2)</f>
        <v>#REF!</v>
      </c>
      <c r="BH57" s="173" t="e">
        <f t="shared" si="92"/>
        <v>#REF!</v>
      </c>
      <c r="BI57" s="171" t="e">
        <f>BH57-BJ57</f>
        <v>#REF!</v>
      </c>
      <c r="BJ57" s="174">
        <f>O57</f>
        <v>0</v>
      </c>
      <c r="BK57" s="270">
        <f t="shared" si="94"/>
        <v>0</v>
      </c>
      <c r="BL57" s="271">
        <f>ПУР!$GE57+ПУР!$HG57+ПУР!$HH57+ПУР!$HI57+ПУР!$HJ57+AI57</f>
        <v>0</v>
      </c>
      <c r="BM57" s="272">
        <f>ПУР!$GL57+AJ57</f>
        <v>0</v>
      </c>
      <c r="BN57" s="342"/>
      <c r="BO57" s="583" t="e">
        <f ca="1">BG57+Q57+R57+S57+T57+U57+V57+W57+X57+Y57+Z57+AA57+AB57-54.29+ 0.38055358</f>
        <v>#REF!</v>
      </c>
      <c r="BP57" s="171" t="e">
        <f t="shared" ca="1" si="55"/>
        <v>#REF!</v>
      </c>
      <c r="BQ57" s="219">
        <f>Q57+R57+V57+W57+X57+AA57+AB57</f>
        <v>0</v>
      </c>
      <c r="BR57" s="357" t="e">
        <f ca="1">ROUNDUP(INDIRECT(legend!$K$4&amp;ROW())*$D57,2)</f>
        <v>#REF!</v>
      </c>
      <c r="BS57" s="377" t="e">
        <f ca="1">INDIRECT(legend!$H$4&amp;ROW())+INDIRECT(legend!$I$4&amp;ROW())</f>
        <v>#REF!</v>
      </c>
      <c r="BT57" s="358" t="e">
        <f t="shared" ca="1" si="40"/>
        <v>#REF!</v>
      </c>
      <c r="BV57" s="561" t="e">
        <f ca="1">BP57</f>
        <v>#REF!</v>
      </c>
      <c r="BW57" s="171" t="e">
        <f ca="1">ROUNDUP(BC57*$D57,2)-CA57+Y57+T57+S57+R57+Q57-19.16+ 0.38055358</f>
        <v>#REF!</v>
      </c>
      <c r="BX57" s="586" t="e">
        <f ca="1">ROUNDUP(BD57*$D57,2)-CB57+AB57+Z57+X57+W57+U57-17.89</f>
        <v>#REF!</v>
      </c>
      <c r="BY57" s="172" t="e">
        <f t="shared" ca="1" si="76"/>
        <v>#REF!</v>
      </c>
      <c r="BZ57" s="173">
        <f>BQ57</f>
        <v>0</v>
      </c>
      <c r="CA57" s="171">
        <f>+AA57+V57+R57+Q57</f>
        <v>0</v>
      </c>
      <c r="CB57" s="216">
        <f>+AB57+X57+W57</f>
        <v>0</v>
      </c>
      <c r="CC57" s="174">
        <f>BZ57-CA57-CB57</f>
        <v>0</v>
      </c>
      <c r="CD57" s="327" t="e">
        <f t="shared" ca="1" si="41"/>
        <v>#REF!</v>
      </c>
      <c r="CE57" s="327" t="e">
        <f t="shared" ca="1" si="41"/>
        <v>#REF!</v>
      </c>
      <c r="CG57" s="173">
        <f>IF(legend!$E$1=12,BY57-CH57-CI57,0)</f>
        <v>0</v>
      </c>
      <c r="CH57" s="216"/>
      <c r="CI57" s="174"/>
      <c r="CK57" s="173">
        <f>IF(legend!$E$1=12,CC57-CL57-CM57,0)</f>
        <v>0</v>
      </c>
      <c r="CL57" s="216"/>
      <c r="CM57" s="174"/>
      <c r="DB57" s="620">
        <f t="shared" si="0"/>
        <v>0</v>
      </c>
      <c r="DC57" s="621">
        <f t="shared" si="1"/>
        <v>0</v>
      </c>
      <c r="DD57" s="621">
        <f t="shared" si="2"/>
        <v>0</v>
      </c>
      <c r="DE57" s="621" t="e">
        <f t="shared" ca="1" si="3"/>
        <v>#REF!</v>
      </c>
      <c r="DF57" s="621">
        <f t="shared" si="67"/>
        <v>0</v>
      </c>
      <c r="DG57" s="628" t="e">
        <f t="shared" ca="1" si="5"/>
        <v>#REF!</v>
      </c>
      <c r="DH57" s="620">
        <f t="shared" si="68"/>
        <v>0</v>
      </c>
      <c r="DI57" s="621">
        <f t="shared" si="27"/>
        <v>0</v>
      </c>
      <c r="DJ57" s="621">
        <f t="shared" si="28"/>
        <v>0</v>
      </c>
      <c r="DK57" s="621">
        <f t="shared" si="29"/>
        <v>0</v>
      </c>
      <c r="DL57" s="621">
        <f t="shared" si="69"/>
        <v>0</v>
      </c>
      <c r="DM57" s="621" t="e">
        <f t="shared" ca="1" si="31"/>
        <v>#REF!</v>
      </c>
      <c r="DN57" s="621">
        <f t="shared" si="70"/>
        <v>0</v>
      </c>
      <c r="DO57" s="628" t="e">
        <f t="shared" ca="1" si="6"/>
        <v>#REF!</v>
      </c>
      <c r="DT57" s="101" t="e">
        <f t="shared" ca="1" si="59"/>
        <v>#REF!</v>
      </c>
      <c r="DU57" s="101" t="e">
        <f t="shared" ca="1" si="60"/>
        <v>#REF!</v>
      </c>
      <c r="DV57" s="101" t="e">
        <f t="shared" ca="1" si="61"/>
        <v>#REF!</v>
      </c>
      <c r="DW57" s="554">
        <f>ПУР!$EU57+ПУР!$HG57+ПУР!$HH57+ПУР!$HI57</f>
        <v>0</v>
      </c>
      <c r="DX57" s="554">
        <f>ПУР!GO57-ПУР!GP57</f>
        <v>0</v>
      </c>
    </row>
    <row r="58" spans="1:128">
      <c r="A58" s="146">
        <v>3</v>
      </c>
      <c r="B58" s="53" t="s">
        <v>97</v>
      </c>
      <c r="C58" s="163"/>
      <c r="D58" s="18"/>
      <c r="E58" s="67"/>
      <c r="F58" s="67"/>
      <c r="G58" s="67"/>
      <c r="H58" s="67"/>
      <c r="I58" s="67"/>
      <c r="J58" s="67"/>
      <c r="K58" s="67"/>
      <c r="L58" s="320"/>
      <c r="M58" s="428"/>
      <c r="N58" s="320"/>
      <c r="O58" s="320"/>
      <c r="P58" s="428"/>
      <c r="Q58" s="320"/>
      <c r="R58" s="320"/>
      <c r="S58" s="320"/>
      <c r="T58" s="320"/>
      <c r="U58" s="320"/>
      <c r="V58" s="320"/>
      <c r="W58" s="320"/>
      <c r="X58" s="320"/>
      <c r="Y58" s="320"/>
      <c r="Z58" s="320"/>
      <c r="AA58" s="320"/>
      <c r="AB58" s="320"/>
      <c r="AC58" s="428"/>
      <c r="AD58" s="320"/>
      <c r="AE58" s="320"/>
      <c r="AF58" s="320"/>
      <c r="AG58" s="320"/>
      <c r="AH58" s="320"/>
      <c r="AI58" s="320"/>
      <c r="AJ58" s="320"/>
      <c r="AK58" s="320"/>
      <c r="AL58" s="320"/>
      <c r="AM58" s="564"/>
      <c r="AN58" s="564"/>
      <c r="AO58" s="564"/>
      <c r="AP58" s="564"/>
      <c r="AQ58" s="564"/>
      <c r="AR58" s="564"/>
      <c r="AS58" s="564"/>
      <c r="AT58" s="564"/>
      <c r="AU58" s="564"/>
      <c r="AV58" s="564"/>
      <c r="AW58" s="320"/>
      <c r="AX58" s="468" t="e">
        <f t="shared" ref="AX58:BM58" si="97">AX18-AX31</f>
        <v>#REF!</v>
      </c>
      <c r="AY58" s="469" t="e">
        <f t="shared" si="97"/>
        <v>#REF!</v>
      </c>
      <c r="AZ58" s="469" t="e">
        <f t="shared" si="97"/>
        <v>#REF!</v>
      </c>
      <c r="BA58" s="17" t="e">
        <f t="shared" si="97"/>
        <v>#REF!</v>
      </c>
      <c r="BB58" s="183" t="e">
        <f t="shared" si="97"/>
        <v>#REF!</v>
      </c>
      <c r="BC58" s="470" t="e">
        <f t="shared" ca="1" si="97"/>
        <v>#REF!</v>
      </c>
      <c r="BD58" s="469" t="e">
        <f t="shared" ca="1" si="97"/>
        <v>#REF!</v>
      </c>
      <c r="BE58" s="469" t="e">
        <f t="shared" ca="1" si="97"/>
        <v>#REF!</v>
      </c>
      <c r="BF58" s="17" t="e">
        <f t="shared" ca="1" si="97"/>
        <v>#REF!</v>
      </c>
      <c r="BG58" s="181" t="e">
        <f t="shared" ca="1" si="97"/>
        <v>#REF!</v>
      </c>
      <c r="BH58" s="182" t="e">
        <f t="shared" si="97"/>
        <v>#REF!</v>
      </c>
      <c r="BI58" s="180" t="e">
        <f t="shared" ca="1" si="97"/>
        <v>#REF!</v>
      </c>
      <c r="BJ58" s="183" t="e">
        <f ca="1">BJ18-BJ31</f>
        <v>#REF!</v>
      </c>
      <c r="BK58" s="279">
        <f t="shared" si="97"/>
        <v>0</v>
      </c>
      <c r="BL58" s="280">
        <f t="shared" si="97"/>
        <v>0</v>
      </c>
      <c r="BM58" s="281">
        <f t="shared" si="97"/>
        <v>0</v>
      </c>
      <c r="BN58" s="345"/>
      <c r="BO58" s="182" t="e">
        <f t="shared" ref="BO58:BT58" ca="1" si="98">BO18-BO31</f>
        <v>#REF!</v>
      </c>
      <c r="BP58" s="180" t="e">
        <f t="shared" ca="1" si="98"/>
        <v>#REF!</v>
      </c>
      <c r="BQ58" s="183" t="e">
        <f t="shared" ca="1" si="98"/>
        <v>#REF!</v>
      </c>
      <c r="BR58" s="363" t="e">
        <f ca="1">BR18-BR31</f>
        <v>#REF!</v>
      </c>
      <c r="BS58" s="380" t="e">
        <f t="shared" ca="1" si="98"/>
        <v>#REF!</v>
      </c>
      <c r="BT58" s="364" t="e">
        <f t="shared" ca="1" si="98"/>
        <v>#REF!</v>
      </c>
      <c r="BV58" s="564" t="e">
        <f t="shared" ref="BV58:CC58" ca="1" si="99">BV18-BV31</f>
        <v>#REF!</v>
      </c>
      <c r="BW58" s="180"/>
      <c r="BX58" s="590"/>
      <c r="BY58" s="181"/>
      <c r="BZ58" s="182" t="e">
        <f t="shared" ca="1" si="99"/>
        <v>#REF!</v>
      </c>
      <c r="CA58" s="180" t="e">
        <f t="shared" ca="1" si="99"/>
        <v>#REF!</v>
      </c>
      <c r="CB58" s="180" t="e">
        <f t="shared" ca="1" si="99"/>
        <v>#REF!</v>
      </c>
      <c r="CC58" s="183" t="e">
        <f t="shared" ca="1" si="99"/>
        <v>#REF!</v>
      </c>
      <c r="CE58" s="332"/>
      <c r="CG58" s="182" t="e">
        <f ca="1">CG18-CG31</f>
        <v>#REF!</v>
      </c>
      <c r="CH58" s="180"/>
      <c r="CI58" s="183"/>
      <c r="CK58" s="182">
        <f>CK18-CK31</f>
        <v>0</v>
      </c>
      <c r="CL58" s="180"/>
      <c r="CM58" s="183"/>
      <c r="DB58" s="624">
        <f t="shared" si="0"/>
        <v>0</v>
      </c>
      <c r="DC58" s="625">
        <f t="shared" si="1"/>
        <v>0</v>
      </c>
      <c r="DD58" s="625">
        <f t="shared" si="2"/>
        <v>0</v>
      </c>
      <c r="DE58" s="625">
        <f t="shared" si="3"/>
        <v>0</v>
      </c>
      <c r="DF58" s="625" t="e">
        <f t="shared" ca="1" si="67"/>
        <v>#REF!</v>
      </c>
      <c r="DG58" s="629" t="e">
        <f t="shared" ca="1" si="5"/>
        <v>#REF!</v>
      </c>
      <c r="DH58" s="624">
        <f t="shared" si="68"/>
        <v>0</v>
      </c>
      <c r="DI58" s="625">
        <f t="shared" si="27"/>
        <v>0</v>
      </c>
      <c r="DJ58" s="625">
        <f t="shared" si="28"/>
        <v>0</v>
      </c>
      <c r="DK58" s="625">
        <f t="shared" si="29"/>
        <v>0</v>
      </c>
      <c r="DL58" s="625">
        <f t="shared" si="69"/>
        <v>0</v>
      </c>
      <c r="DM58" s="625">
        <f t="shared" si="31"/>
        <v>0</v>
      </c>
      <c r="DN58" s="625" t="e">
        <f t="shared" ca="1" si="70"/>
        <v>#REF!</v>
      </c>
      <c r="DO58" s="629" t="e">
        <f t="shared" ca="1" si="6"/>
        <v>#REF!</v>
      </c>
      <c r="DT58" s="101" t="e">
        <f t="shared" ca="1" si="59"/>
        <v>#REF!</v>
      </c>
      <c r="DU58" s="101" t="e">
        <f t="shared" ca="1" si="60"/>
        <v>#REF!</v>
      </c>
      <c r="DV58" s="101" t="e">
        <f t="shared" ca="1" si="61"/>
        <v>#REF!</v>
      </c>
      <c r="DW58" s="554"/>
      <c r="DX58" s="554"/>
    </row>
    <row r="59" spans="1:128">
      <c r="A59" s="471"/>
      <c r="B59" s="472" t="s">
        <v>98</v>
      </c>
      <c r="C59" s="473"/>
      <c r="D59" s="474"/>
      <c r="E59" s="397"/>
      <c r="F59" s="397"/>
      <c r="G59" s="397"/>
      <c r="H59" s="397"/>
      <c r="I59" s="397"/>
      <c r="J59" s="397"/>
      <c r="K59" s="397"/>
      <c r="L59" s="397"/>
      <c r="M59" s="394"/>
      <c r="N59" s="397"/>
      <c r="O59" s="397"/>
      <c r="P59" s="394"/>
      <c r="Q59" s="397"/>
      <c r="R59" s="397"/>
      <c r="S59" s="397"/>
      <c r="T59" s="397"/>
      <c r="U59" s="397"/>
      <c r="V59" s="397"/>
      <c r="W59" s="397"/>
      <c r="X59" s="397"/>
      <c r="Y59" s="397"/>
      <c r="Z59" s="397"/>
      <c r="AA59" s="397"/>
      <c r="AB59" s="397"/>
      <c r="AC59" s="394"/>
      <c r="AD59" s="397"/>
      <c r="AE59" s="397"/>
      <c r="AF59" s="397"/>
      <c r="AG59" s="397"/>
      <c r="AH59" s="397"/>
      <c r="AI59" s="397"/>
      <c r="AJ59" s="397"/>
      <c r="AK59" s="397"/>
      <c r="AL59" s="397"/>
      <c r="AM59" s="400"/>
      <c r="AN59" s="400"/>
      <c r="AO59" s="400"/>
      <c r="AP59" s="400"/>
      <c r="AQ59" s="400"/>
      <c r="AR59" s="400"/>
      <c r="AS59" s="400"/>
      <c r="AT59" s="400"/>
      <c r="AU59" s="400"/>
      <c r="AV59" s="400"/>
      <c r="AW59" s="397"/>
      <c r="AX59" s="475"/>
      <c r="AY59" s="476"/>
      <c r="AZ59" s="476"/>
      <c r="BA59" s="394"/>
      <c r="BB59" s="414"/>
      <c r="BC59" s="476"/>
      <c r="BD59" s="476"/>
      <c r="BE59" s="476"/>
      <c r="BF59" s="394"/>
      <c r="BG59" s="394"/>
      <c r="BH59" s="400"/>
      <c r="BI59" s="394"/>
      <c r="BJ59" s="414"/>
      <c r="BK59" s="477"/>
      <c r="BL59" s="478"/>
      <c r="BM59" s="479"/>
      <c r="BN59" s="478"/>
      <c r="BO59" s="400"/>
      <c r="BP59" s="394"/>
      <c r="BQ59" s="414"/>
      <c r="BR59" s="365"/>
      <c r="BS59" s="381"/>
      <c r="BT59" s="407"/>
      <c r="BV59" s="400"/>
      <c r="BW59" s="394"/>
      <c r="BX59" s="394"/>
      <c r="BY59" s="394"/>
      <c r="BZ59" s="400"/>
      <c r="CA59" s="394"/>
      <c r="CB59" s="394"/>
      <c r="CC59" s="414"/>
      <c r="CE59" s="327"/>
      <c r="CG59" s="400"/>
      <c r="CH59" s="394"/>
      <c r="CI59" s="414"/>
      <c r="CK59" s="400"/>
      <c r="CL59" s="394"/>
      <c r="CM59" s="414"/>
      <c r="DB59" s="620">
        <f t="shared" si="0"/>
        <v>0</v>
      </c>
      <c r="DC59" s="621">
        <f t="shared" si="1"/>
        <v>0</v>
      </c>
      <c r="DD59" s="621">
        <f t="shared" si="2"/>
        <v>0</v>
      </c>
      <c r="DE59" s="621">
        <f t="shared" si="3"/>
        <v>0</v>
      </c>
      <c r="DF59" s="621">
        <f t="shared" si="67"/>
        <v>0</v>
      </c>
      <c r="DG59" s="628">
        <f t="shared" si="5"/>
        <v>0</v>
      </c>
      <c r="DH59" s="620"/>
      <c r="DI59" s="621"/>
      <c r="DJ59" s="621"/>
      <c r="DK59" s="621"/>
      <c r="DL59" s="621"/>
      <c r="DM59" s="621"/>
      <c r="DN59" s="621"/>
      <c r="DO59" s="628"/>
      <c r="DT59" s="101">
        <f t="shared" si="59"/>
        <v>0</v>
      </c>
      <c r="DU59" s="101">
        <f t="shared" si="60"/>
        <v>0</v>
      </c>
      <c r="DV59" s="101">
        <f t="shared" si="61"/>
        <v>0</v>
      </c>
      <c r="DW59" s="554"/>
      <c r="DX59" s="554"/>
    </row>
    <row r="60" spans="1:128">
      <c r="A60" s="147">
        <v>4</v>
      </c>
      <c r="B60" s="49" t="s">
        <v>99</v>
      </c>
      <c r="C60" s="164"/>
      <c r="D60" s="20"/>
      <c r="E60" s="64">
        <f>E61+E62+E63+E64</f>
        <v>0</v>
      </c>
      <c r="F60" s="64">
        <f>F61+F62+F63+F64</f>
        <v>0</v>
      </c>
      <c r="G60" s="64">
        <f>G61+G62+G63+G64</f>
        <v>0</v>
      </c>
      <c r="H60" s="64"/>
      <c r="I60" s="64"/>
      <c r="J60" s="64"/>
      <c r="K60" s="64"/>
      <c r="L60" s="321">
        <f>L61+L62+L63+L64</f>
        <v>0</v>
      </c>
      <c r="M60" s="321"/>
      <c r="N60" s="321">
        <f>N61+N62+N63+N64</f>
        <v>0</v>
      </c>
      <c r="O60" s="321">
        <f>O61+O62+O63+O64</f>
        <v>0</v>
      </c>
      <c r="P60" s="321"/>
      <c r="Q60" s="321">
        <f t="shared" ref="Q60:W60" si="100">Q61+Q62+Q63+Q64</f>
        <v>0</v>
      </c>
      <c r="R60" s="321">
        <f t="shared" si="100"/>
        <v>0</v>
      </c>
      <c r="S60" s="321">
        <f t="shared" si="100"/>
        <v>0</v>
      </c>
      <c r="T60" s="321">
        <f t="shared" si="100"/>
        <v>0</v>
      </c>
      <c r="U60" s="321">
        <f t="shared" si="100"/>
        <v>0</v>
      </c>
      <c r="V60" s="321">
        <f t="shared" si="100"/>
        <v>0</v>
      </c>
      <c r="W60" s="321">
        <f t="shared" si="100"/>
        <v>0</v>
      </c>
      <c r="X60" s="321"/>
      <c r="Y60" s="321">
        <f>Y61+Y62+Y63+Y64</f>
        <v>0</v>
      </c>
      <c r="Z60" s="321">
        <f>Z61+Z62+Z63+Z64</f>
        <v>0</v>
      </c>
      <c r="AA60" s="321">
        <f>AA61+AA62+AA63+AA64</f>
        <v>0</v>
      </c>
      <c r="AB60" s="321">
        <f>AB61+AB62+AB63+AB64</f>
        <v>0</v>
      </c>
      <c r="AC60" s="321"/>
      <c r="AD60" s="321">
        <f>AD61+AD62+AD63+AD64</f>
        <v>0</v>
      </c>
      <c r="AE60" s="321">
        <f>AE61+AE62+AE63+AE64</f>
        <v>0</v>
      </c>
      <c r="AF60" s="321">
        <f>AF61+AF62+AF63+AF64</f>
        <v>0</v>
      </c>
      <c r="AG60" s="321">
        <f>AG61+AG62+AG63+AG64</f>
        <v>0</v>
      </c>
      <c r="AH60" s="321"/>
      <c r="AI60" s="321">
        <f>AI61+AI62+AI63+AI64</f>
        <v>0</v>
      </c>
      <c r="AJ60" s="321">
        <f>AJ61+AJ62+AJ63+AJ64</f>
        <v>0</v>
      </c>
      <c r="AK60" s="321">
        <f>AK61+AK62+AK63+AK64</f>
        <v>0</v>
      </c>
      <c r="AL60" s="321">
        <f>AL61+AL62+AL63+AL64</f>
        <v>0</v>
      </c>
      <c r="AM60" s="560"/>
      <c r="AN60" s="560"/>
      <c r="AO60" s="560"/>
      <c r="AP60" s="560"/>
      <c r="AQ60" s="560"/>
      <c r="AR60" s="560"/>
      <c r="AS60" s="560"/>
      <c r="AT60" s="560"/>
      <c r="AU60" s="560"/>
      <c r="AV60" s="560">
        <f>AV61+AV62+AV63+AV64</f>
        <v>0</v>
      </c>
      <c r="AW60" s="321"/>
      <c r="AX60" s="451">
        <f t="shared" ref="AX60:BH60" si="101">AX61+AX62+AX63+AX64</f>
        <v>0</v>
      </c>
      <c r="AY60" s="452">
        <f t="shared" si="101"/>
        <v>0</v>
      </c>
      <c r="AZ60" s="452">
        <f t="shared" si="101"/>
        <v>0</v>
      </c>
      <c r="BA60" s="4">
        <f t="shared" si="101"/>
        <v>0</v>
      </c>
      <c r="BB60" s="5">
        <f t="shared" si="101"/>
        <v>0</v>
      </c>
      <c r="BC60" s="453">
        <f t="shared" si="101"/>
        <v>0</v>
      </c>
      <c r="BD60" s="452">
        <f t="shared" si="101"/>
        <v>0</v>
      </c>
      <c r="BE60" s="452">
        <f t="shared" si="101"/>
        <v>0</v>
      </c>
      <c r="BF60" s="4">
        <f t="shared" si="101"/>
        <v>0</v>
      </c>
      <c r="BG60" s="86">
        <f t="shared" si="101"/>
        <v>0</v>
      </c>
      <c r="BH60" s="184">
        <f t="shared" si="101"/>
        <v>0</v>
      </c>
      <c r="BI60" s="185">
        <f t="shared" ref="BI60:BI68" si="102">BH60-BJ60</f>
        <v>0</v>
      </c>
      <c r="BJ60" s="186">
        <f>BJ61+BJ62+BJ63+BJ64</f>
        <v>0</v>
      </c>
      <c r="BK60" s="282">
        <f>BK61+BK62+BK63+BK64</f>
        <v>0</v>
      </c>
      <c r="BL60" s="283">
        <f>BL61+BL62+BL63+BL64</f>
        <v>0</v>
      </c>
      <c r="BM60" s="284">
        <f>BM61+BM62+BM63+BM64</f>
        <v>0</v>
      </c>
      <c r="BN60" s="346"/>
      <c r="BO60" s="184">
        <f>BO61+BO62+BO63+BO64</f>
        <v>0</v>
      </c>
      <c r="BP60" s="185">
        <f t="shared" si="55"/>
        <v>0</v>
      </c>
      <c r="BQ60" s="186">
        <f>BQ61+BQ62+BQ63+BQ64</f>
        <v>0</v>
      </c>
      <c r="BR60" s="184">
        <f ca="1">BR61+BR62+BR63+BR64</f>
        <v>0</v>
      </c>
      <c r="BS60" s="185">
        <f ca="1">BS61+BS62+BS63+BS64</f>
        <v>0</v>
      </c>
      <c r="BT60" s="362">
        <f ca="1">BT61+BT62+BT63+BT64</f>
        <v>0</v>
      </c>
      <c r="BV60" s="560">
        <f>BP60</f>
        <v>0</v>
      </c>
      <c r="BW60" s="185">
        <f>BW61+BW62+BW63+BW64</f>
        <v>0</v>
      </c>
      <c r="BX60" s="591">
        <f>BX61+BX62+BX63+BX64</f>
        <v>0</v>
      </c>
      <c r="BY60" s="187">
        <f t="shared" ref="BY60:BY68" si="103">BV60-BW60-BX60</f>
        <v>0</v>
      </c>
      <c r="BZ60" s="184">
        <f>BQ60</f>
        <v>0</v>
      </c>
      <c r="CA60" s="185">
        <f>CA61+CA62+CA63+CA64</f>
        <v>0</v>
      </c>
      <c r="CB60" s="185">
        <f>CB61+CB62+CB63+CB64</f>
        <v>0</v>
      </c>
      <c r="CC60" s="186">
        <f t="shared" ref="CC60:CC68" si="104">BZ60-CA60-CB60</f>
        <v>0</v>
      </c>
      <c r="CE60" s="328"/>
      <c r="CG60" s="184">
        <f>CG61+CG62+CG63+CG64</f>
        <v>0</v>
      </c>
      <c r="CH60" s="185">
        <f>CH61+CH62+CH63+CH64</f>
        <v>0</v>
      </c>
      <c r="CI60" s="186">
        <f>CI61+CI62+CI63+CI64</f>
        <v>0</v>
      </c>
      <c r="CK60" s="184">
        <f>CK61+CK62+CK63+CK64</f>
        <v>0</v>
      </c>
      <c r="CL60" s="185">
        <f>CL61+CL62+CL63+CL64</f>
        <v>0</v>
      </c>
      <c r="CM60" s="186">
        <f>CM61+CM62+CM63+CM64</f>
        <v>0</v>
      </c>
      <c r="DB60" s="620">
        <f t="shared" si="0"/>
        <v>0</v>
      </c>
      <c r="DC60" s="621">
        <f t="shared" si="1"/>
        <v>0</v>
      </c>
      <c r="DD60" s="621">
        <f t="shared" si="2"/>
        <v>0</v>
      </c>
      <c r="DE60" s="621">
        <f t="shared" si="3"/>
        <v>0</v>
      </c>
      <c r="DF60" s="621">
        <f t="shared" si="67"/>
        <v>0</v>
      </c>
      <c r="DG60" s="628">
        <f t="shared" si="5"/>
        <v>0</v>
      </c>
      <c r="DH60" s="620">
        <f t="shared" ref="DH60:DH71" si="105">X60</f>
        <v>0</v>
      </c>
      <c r="DI60" s="621">
        <f t="shared" ref="DI60:DI71" si="106">U60</f>
        <v>0</v>
      </c>
      <c r="DJ60" s="621">
        <f t="shared" ref="DJ60:DJ71" si="107">W60</f>
        <v>0</v>
      </c>
      <c r="DK60" s="621">
        <f t="shared" ref="DK60:DK71" si="108">Z60</f>
        <v>0</v>
      </c>
      <c r="DL60" s="621">
        <f t="shared" ref="DL60:DL71" si="109">AB60</f>
        <v>0</v>
      </c>
      <c r="DM60" s="621">
        <f t="shared" ref="DM60:DM71" si="110">BX60-DI60-DK60</f>
        <v>0</v>
      </c>
      <c r="DN60" s="621">
        <f t="shared" ref="DN60:DN71" si="111">CB60-DH60-DJ60-DL60</f>
        <v>0</v>
      </c>
      <c r="DO60" s="628">
        <f t="shared" si="6"/>
        <v>0</v>
      </c>
      <c r="DT60" s="101">
        <f t="shared" si="59"/>
        <v>0</v>
      </c>
      <c r="DU60" s="101">
        <f t="shared" si="60"/>
        <v>0</v>
      </c>
      <c r="DV60" s="101">
        <f t="shared" si="61"/>
        <v>0</v>
      </c>
      <c r="DW60" s="554">
        <f>DW61+DW62+DW63+DW64</f>
        <v>0</v>
      </c>
      <c r="DX60" s="554">
        <f>DX61+DX62+DX63+DX64</f>
        <v>0</v>
      </c>
    </row>
    <row r="61" spans="1:128">
      <c r="A61" s="144" t="s">
        <v>100</v>
      </c>
      <c r="B61" s="43" t="s">
        <v>101</v>
      </c>
      <c r="C61" s="161">
        <v>2110700000</v>
      </c>
      <c r="D61" s="10"/>
      <c r="E61" s="62">
        <f>BH61-BB61</f>
        <v>0</v>
      </c>
      <c r="F61" s="62">
        <f>BO61-BG61</f>
        <v>0</v>
      </c>
      <c r="G61" s="62">
        <f>BO61-BG61-Y61-AG61</f>
        <v>0</v>
      </c>
      <c r="H61" s="62"/>
      <c r="I61" s="62"/>
      <c r="J61" s="62"/>
      <c r="K61" s="62"/>
      <c r="L61" s="461"/>
      <c r="M61" s="416"/>
      <c r="N61" s="315">
        <f>T61+Y61+AD61+AF61-L61</f>
        <v>0</v>
      </c>
      <c r="O61" s="315">
        <f>Q61+R61+V61+AA61+AE61+AG61</f>
        <v>0</v>
      </c>
      <c r="P61" s="416"/>
      <c r="Q61" s="315"/>
      <c r="R61" s="315"/>
      <c r="S61" s="315">
        <v>0</v>
      </c>
      <c r="T61" s="315"/>
      <c r="U61" s="461"/>
      <c r="V61" s="315"/>
      <c r="W61" s="461"/>
      <c r="X61" s="461"/>
      <c r="Y61" s="315"/>
      <c r="Z61" s="461"/>
      <c r="AA61" s="315"/>
      <c r="AB61" s="461"/>
      <c r="AC61" s="416"/>
      <c r="AD61" s="461"/>
      <c r="AE61" s="600"/>
      <c r="AF61" s="315"/>
      <c r="AG61" s="315"/>
      <c r="AH61" s="315"/>
      <c r="AI61" s="461"/>
      <c r="AJ61" s="461"/>
      <c r="AK61" s="315"/>
      <c r="AL61" s="315"/>
      <c r="AM61" s="561"/>
      <c r="AN61" s="561"/>
      <c r="AO61" s="561"/>
      <c r="AP61" s="561"/>
      <c r="AQ61" s="561"/>
      <c r="AR61" s="561"/>
      <c r="AS61" s="561"/>
      <c r="AT61" s="561"/>
      <c r="AU61" s="561"/>
      <c r="AV61" s="561"/>
      <c r="AW61" s="315"/>
      <c r="AX61" s="454"/>
      <c r="AY61" s="455"/>
      <c r="AZ61" s="455"/>
      <c r="BA61" s="7"/>
      <c r="BB61" s="8"/>
      <c r="BC61" s="456"/>
      <c r="BD61" s="455"/>
      <c r="BE61" s="455"/>
      <c r="BF61" s="7"/>
      <c r="BG61" s="44"/>
      <c r="BH61" s="173">
        <f>BB61+L61+N61+O61</f>
        <v>0</v>
      </c>
      <c r="BI61" s="171">
        <f t="shared" si="102"/>
        <v>0</v>
      </c>
      <c r="BJ61" s="174">
        <f>O61</f>
        <v>0</v>
      </c>
      <c r="BK61" s="270">
        <f>BL61+BM61</f>
        <v>0</v>
      </c>
      <c r="BL61" s="271">
        <f>'55газ'!$L$66-'55газ'!$M$66+'55газ'!$N$66-'55газ'!$O$66+AI61</f>
        <v>0</v>
      </c>
      <c r="BM61" s="272">
        <f>'55газ'!$P$66-'55газ'!$R$66-'55газ'!$T$66-'55газ'!$V$66+AJ61</f>
        <v>0</v>
      </c>
      <c r="BN61" s="342"/>
      <c r="BO61" s="583">
        <f>BG61+Q61+R61+S61+T61+U61+V61+W61+X61+Y61+Z61+AA61+AB61</f>
        <v>0</v>
      </c>
      <c r="BP61" s="171">
        <f t="shared" si="55"/>
        <v>0</v>
      </c>
      <c r="BQ61" s="219">
        <f>Q61+R61+V61+W61+X61+AA61+AB61</f>
        <v>0</v>
      </c>
      <c r="BR61" s="357">
        <f ca="1">ROUNDUP(INDIRECT(legend!$K$4&amp;ROW())*$D61,2)</f>
        <v>0</v>
      </c>
      <c r="BS61" s="377">
        <f ca="1">INDIRECT(legend!$H$4&amp;ROW())+INDIRECT(legend!$I$4&amp;ROW())</f>
        <v>0</v>
      </c>
      <c r="BT61" s="358">
        <f t="shared" ref="BT61:BT70" ca="1" si="112">BS61-BR61</f>
        <v>0</v>
      </c>
      <c r="BV61" s="561">
        <f t="shared" ref="BV61:BV67" si="113">BP61</f>
        <v>0</v>
      </c>
      <c r="BW61" s="171">
        <f>+Y61+T61+S61+R61+Q61</f>
        <v>0</v>
      </c>
      <c r="BX61" s="586">
        <f>+AB61+Z61+X61+W61+U61</f>
        <v>0</v>
      </c>
      <c r="BY61" s="172">
        <f t="shared" si="103"/>
        <v>0</v>
      </c>
      <c r="BZ61" s="173">
        <f t="shared" ref="BZ61:BZ68" si="114">BQ61</f>
        <v>0</v>
      </c>
      <c r="CA61" s="171">
        <f>+AA61+V61+R61+Q61</f>
        <v>0</v>
      </c>
      <c r="CB61" s="216">
        <f>+AB61+X61+W61</f>
        <v>0</v>
      </c>
      <c r="CC61" s="174">
        <f t="shared" si="104"/>
        <v>0</v>
      </c>
      <c r="CE61" s="327"/>
      <c r="CG61" s="173">
        <f>IF(legend!$E$1=12,BY61-CH61-CI61,0)</f>
        <v>0</v>
      </c>
      <c r="CH61" s="216"/>
      <c r="CI61" s="174"/>
      <c r="CK61" s="173">
        <f>IF(legend!$E$1=12,CC61-CL61-CM61,0)</f>
        <v>0</v>
      </c>
      <c r="CL61" s="216"/>
      <c r="CM61" s="174"/>
      <c r="DB61" s="620">
        <f t="shared" si="0"/>
        <v>0</v>
      </c>
      <c r="DC61" s="621">
        <f t="shared" si="1"/>
        <v>0</v>
      </c>
      <c r="DD61" s="621">
        <f t="shared" si="2"/>
        <v>0</v>
      </c>
      <c r="DE61" s="621">
        <f t="shared" si="3"/>
        <v>0</v>
      </c>
      <c r="DF61" s="621">
        <f t="shared" si="67"/>
        <v>0</v>
      </c>
      <c r="DG61" s="628">
        <f t="shared" si="5"/>
        <v>0</v>
      </c>
      <c r="DH61" s="620">
        <f t="shared" si="105"/>
        <v>0</v>
      </c>
      <c r="DI61" s="621">
        <f t="shared" si="106"/>
        <v>0</v>
      </c>
      <c r="DJ61" s="621">
        <f t="shared" si="107"/>
        <v>0</v>
      </c>
      <c r="DK61" s="621">
        <f t="shared" si="108"/>
        <v>0</v>
      </c>
      <c r="DL61" s="621">
        <f t="shared" si="109"/>
        <v>0</v>
      </c>
      <c r="DM61" s="621">
        <f t="shared" si="110"/>
        <v>0</v>
      </c>
      <c r="DN61" s="621">
        <f t="shared" si="111"/>
        <v>0</v>
      </c>
      <c r="DO61" s="628">
        <f t="shared" si="6"/>
        <v>0</v>
      </c>
      <c r="DT61" s="101">
        <f t="shared" si="59"/>
        <v>0</v>
      </c>
      <c r="DU61" s="101">
        <f t="shared" si="60"/>
        <v>0</v>
      </c>
      <c r="DV61" s="101">
        <f t="shared" si="61"/>
        <v>0</v>
      </c>
      <c r="DW61" s="554"/>
      <c r="DX61" s="554"/>
    </row>
    <row r="62" spans="1:128">
      <c r="A62" s="144" t="s">
        <v>102</v>
      </c>
      <c r="B62" s="43" t="s">
        <v>103</v>
      </c>
      <c r="C62" s="162">
        <v>2110810000</v>
      </c>
      <c r="D62" s="10"/>
      <c r="E62" s="62">
        <f>BH62-BB62</f>
        <v>0</v>
      </c>
      <c r="F62" s="62">
        <f>BO62-BG62</f>
        <v>0</v>
      </c>
      <c r="G62" s="62">
        <f>BO62-BG62-Y62-AG62</f>
        <v>0</v>
      </c>
      <c r="H62" s="62"/>
      <c r="I62" s="62"/>
      <c r="J62" s="62"/>
      <c r="K62" s="62"/>
      <c r="L62" s="461"/>
      <c r="M62" s="416"/>
      <c r="N62" s="315">
        <f>T62+Y62+AD62+AF62-L62</f>
        <v>0</v>
      </c>
      <c r="O62" s="315">
        <f>Q62+R62+V62+AA62+AE62+AG62</f>
        <v>0</v>
      </c>
      <c r="P62" s="416"/>
      <c r="Q62" s="315"/>
      <c r="R62" s="315"/>
      <c r="S62" s="315">
        <v>0</v>
      </c>
      <c r="T62" s="315"/>
      <c r="U62" s="461"/>
      <c r="V62" s="315"/>
      <c r="W62" s="461"/>
      <c r="X62" s="461"/>
      <c r="Y62" s="315"/>
      <c r="Z62" s="461"/>
      <c r="AA62" s="315"/>
      <c r="AB62" s="461"/>
      <c r="AC62" s="416"/>
      <c r="AD62" s="461"/>
      <c r="AE62" s="600"/>
      <c r="AF62" s="315"/>
      <c r="AG62" s="315"/>
      <c r="AH62" s="315"/>
      <c r="AI62" s="461"/>
      <c r="AJ62" s="461"/>
      <c r="AK62" s="315"/>
      <c r="AL62" s="315"/>
      <c r="AM62" s="561"/>
      <c r="AN62" s="561"/>
      <c r="AO62" s="561"/>
      <c r="AP62" s="561"/>
      <c r="AQ62" s="561"/>
      <c r="AR62" s="561"/>
      <c r="AS62" s="561"/>
      <c r="AT62" s="561"/>
      <c r="AU62" s="561"/>
      <c r="AV62" s="561"/>
      <c r="AW62" s="315"/>
      <c r="AX62" s="454"/>
      <c r="AY62" s="455"/>
      <c r="AZ62" s="455"/>
      <c r="BA62" s="7"/>
      <c r="BB62" s="8"/>
      <c r="BC62" s="456"/>
      <c r="BD62" s="455"/>
      <c r="BE62" s="455"/>
      <c r="BF62" s="7"/>
      <c r="BG62" s="44"/>
      <c r="BH62" s="173">
        <f>BB62+L62+N62+O62</f>
        <v>0</v>
      </c>
      <c r="BI62" s="171">
        <f t="shared" si="102"/>
        <v>0</v>
      </c>
      <c r="BJ62" s="174">
        <f>O62</f>
        <v>0</v>
      </c>
      <c r="BK62" s="270">
        <f>BL62+BM62</f>
        <v>0</v>
      </c>
      <c r="BL62" s="271">
        <f>'55газ'!$L$67-'55газ'!$M$67+'55газ'!$N$67-'55газ'!$O$67+AI62</f>
        <v>0</v>
      </c>
      <c r="BM62" s="272">
        <f>'55газ'!$P$67-'55газ'!$R$67-'55газ'!$T$67-'55газ'!$V$67+AJ62</f>
        <v>0</v>
      </c>
      <c r="BN62" s="342"/>
      <c r="BO62" s="583">
        <f>BG62+Q62+R62+S62+T62+U62+V62+W62+X62+Y62+Z62+AA62+AB62</f>
        <v>0</v>
      </c>
      <c r="BP62" s="171">
        <f t="shared" si="55"/>
        <v>0</v>
      </c>
      <c r="BQ62" s="219">
        <f>Q62+R62+V62+W62+X62+AA62+AB62</f>
        <v>0</v>
      </c>
      <c r="BR62" s="357">
        <f ca="1">ROUNDUP(INDIRECT(legend!$K$4&amp;ROW())*$D62,2)</f>
        <v>0</v>
      </c>
      <c r="BS62" s="377">
        <f ca="1">INDIRECT(legend!$H$4&amp;ROW())+INDIRECT(legend!$I$4&amp;ROW())</f>
        <v>0</v>
      </c>
      <c r="BT62" s="358">
        <f t="shared" ca="1" si="112"/>
        <v>0</v>
      </c>
      <c r="BV62" s="561">
        <f t="shared" si="113"/>
        <v>0</v>
      </c>
      <c r="BW62" s="171">
        <f>+Y62+T62+S62+R62+Q62</f>
        <v>0</v>
      </c>
      <c r="BX62" s="586">
        <f>+AB62+Z62+X62+W62+U62</f>
        <v>0</v>
      </c>
      <c r="BY62" s="172">
        <f t="shared" si="103"/>
        <v>0</v>
      </c>
      <c r="BZ62" s="173">
        <f t="shared" si="114"/>
        <v>0</v>
      </c>
      <c r="CA62" s="171">
        <f>+AA62+V62+R62+Q62</f>
        <v>0</v>
      </c>
      <c r="CB62" s="216">
        <f>+AB62+X62+W62</f>
        <v>0</v>
      </c>
      <c r="CC62" s="174">
        <f t="shared" si="104"/>
        <v>0</v>
      </c>
      <c r="CE62" s="327"/>
      <c r="CG62" s="173">
        <f>IF(legend!$E$1=12,BY62-CH62-CI62,0)</f>
        <v>0</v>
      </c>
      <c r="CH62" s="216"/>
      <c r="CI62" s="174"/>
      <c r="CK62" s="173">
        <f>IF(legend!$E$1=12,CC62-CL62-CM62,0)</f>
        <v>0</v>
      </c>
      <c r="CL62" s="216"/>
      <c r="CM62" s="174"/>
      <c r="DB62" s="620">
        <f t="shared" si="0"/>
        <v>0</v>
      </c>
      <c r="DC62" s="621">
        <f t="shared" si="1"/>
        <v>0</v>
      </c>
      <c r="DD62" s="621">
        <f t="shared" si="2"/>
        <v>0</v>
      </c>
      <c r="DE62" s="621">
        <f t="shared" si="3"/>
        <v>0</v>
      </c>
      <c r="DF62" s="621">
        <f t="shared" si="67"/>
        <v>0</v>
      </c>
      <c r="DG62" s="628">
        <f t="shared" si="5"/>
        <v>0</v>
      </c>
      <c r="DH62" s="620">
        <f t="shared" si="105"/>
        <v>0</v>
      </c>
      <c r="DI62" s="621">
        <f t="shared" si="106"/>
        <v>0</v>
      </c>
      <c r="DJ62" s="621">
        <f t="shared" si="107"/>
        <v>0</v>
      </c>
      <c r="DK62" s="621">
        <f t="shared" si="108"/>
        <v>0</v>
      </c>
      <c r="DL62" s="621">
        <f t="shared" si="109"/>
        <v>0</v>
      </c>
      <c r="DM62" s="621">
        <f t="shared" si="110"/>
        <v>0</v>
      </c>
      <c r="DN62" s="621">
        <f t="shared" si="111"/>
        <v>0</v>
      </c>
      <c r="DO62" s="628">
        <f t="shared" si="6"/>
        <v>0</v>
      </c>
      <c r="DT62" s="101">
        <f t="shared" si="59"/>
        <v>0</v>
      </c>
      <c r="DU62" s="101">
        <f t="shared" si="60"/>
        <v>0</v>
      </c>
      <c r="DV62" s="101">
        <f t="shared" si="61"/>
        <v>0</v>
      </c>
      <c r="DW62" s="554"/>
      <c r="DX62" s="554"/>
    </row>
    <row r="63" spans="1:128">
      <c r="A63" s="144" t="s">
        <v>104</v>
      </c>
      <c r="B63" s="43" t="s">
        <v>105</v>
      </c>
      <c r="C63" s="162">
        <v>2111020000</v>
      </c>
      <c r="D63" s="10"/>
      <c r="E63" s="62">
        <f>BH63-BB63</f>
        <v>0</v>
      </c>
      <c r="F63" s="62">
        <f>BO63-BG63</f>
        <v>0</v>
      </c>
      <c r="G63" s="62">
        <f>BO63-BG63-Y63-AG63</f>
        <v>0</v>
      </c>
      <c r="H63" s="62"/>
      <c r="I63" s="62"/>
      <c r="J63" s="62"/>
      <c r="K63" s="62"/>
      <c r="L63" s="461"/>
      <c r="M63" s="416"/>
      <c r="N63" s="315">
        <f>T63+Y63+AD63+AF63-L63</f>
        <v>0</v>
      </c>
      <c r="O63" s="315">
        <f>Q63+R63+V63+AA63+AE63+AG63</f>
        <v>0</v>
      </c>
      <c r="P63" s="416"/>
      <c r="Q63" s="315"/>
      <c r="R63" s="315"/>
      <c r="S63" s="315">
        <v>0</v>
      </c>
      <c r="T63" s="315"/>
      <c r="U63" s="461"/>
      <c r="V63" s="315"/>
      <c r="W63" s="461"/>
      <c r="X63" s="461"/>
      <c r="Y63" s="315"/>
      <c r="Z63" s="461"/>
      <c r="AA63" s="315"/>
      <c r="AB63" s="461"/>
      <c r="AC63" s="416"/>
      <c r="AD63" s="461"/>
      <c r="AE63" s="600"/>
      <c r="AF63" s="315"/>
      <c r="AG63" s="315"/>
      <c r="AH63" s="315"/>
      <c r="AI63" s="461"/>
      <c r="AJ63" s="461"/>
      <c r="AK63" s="315"/>
      <c r="AL63" s="315"/>
      <c r="AM63" s="561"/>
      <c r="AN63" s="561"/>
      <c r="AO63" s="561"/>
      <c r="AP63" s="561"/>
      <c r="AQ63" s="561"/>
      <c r="AR63" s="561"/>
      <c r="AS63" s="561"/>
      <c r="AT63" s="561"/>
      <c r="AU63" s="561"/>
      <c r="AV63" s="561"/>
      <c r="AW63" s="315"/>
      <c r="AX63" s="454"/>
      <c r="AY63" s="455"/>
      <c r="AZ63" s="455"/>
      <c r="BA63" s="7"/>
      <c r="BB63" s="8"/>
      <c r="BC63" s="456"/>
      <c r="BD63" s="455"/>
      <c r="BE63" s="455"/>
      <c r="BF63" s="7"/>
      <c r="BG63" s="44"/>
      <c r="BH63" s="173">
        <f>BB63+L63+N63+O63</f>
        <v>0</v>
      </c>
      <c r="BI63" s="171">
        <f t="shared" si="102"/>
        <v>0</v>
      </c>
      <c r="BJ63" s="174">
        <f>O63</f>
        <v>0</v>
      </c>
      <c r="BK63" s="270">
        <f>BL63+BM63</f>
        <v>0</v>
      </c>
      <c r="BL63" s="271">
        <f>'55газ'!$L$69-'55газ'!$M$69+'55газ'!$N$69-'55газ'!$O$69+AI63</f>
        <v>0</v>
      </c>
      <c r="BM63" s="272">
        <f>'55газ'!$P$69-'55газ'!$R$69-'55газ'!$T$69-'55газ'!$V$69+AJ63</f>
        <v>0</v>
      </c>
      <c r="BN63" s="342"/>
      <c r="BO63" s="583">
        <f>BG63+Q63+R63+S63+T63+U63+V63+W63+X63+Y63+Z63+AA63+AB63</f>
        <v>0</v>
      </c>
      <c r="BP63" s="171">
        <f t="shared" si="55"/>
        <v>0</v>
      </c>
      <c r="BQ63" s="219">
        <f>Q63+R63+V63+W63+X63+AA63+AB63</f>
        <v>0</v>
      </c>
      <c r="BR63" s="357">
        <f ca="1">ROUNDUP(INDIRECT(legend!$K$4&amp;ROW())*$D63,2)</f>
        <v>0</v>
      </c>
      <c r="BS63" s="377">
        <f ca="1">INDIRECT(legend!$H$4&amp;ROW())+INDIRECT(legend!$I$4&amp;ROW())</f>
        <v>0</v>
      </c>
      <c r="BT63" s="358">
        <f t="shared" ca="1" si="112"/>
        <v>0</v>
      </c>
      <c r="BV63" s="561">
        <f t="shared" si="113"/>
        <v>0</v>
      </c>
      <c r="BW63" s="171">
        <f>+Y63+T63+S63+R63+Q63</f>
        <v>0</v>
      </c>
      <c r="BX63" s="586">
        <f>+AB63+Z63+X63+W63+U63</f>
        <v>0</v>
      </c>
      <c r="BY63" s="172">
        <f t="shared" si="103"/>
        <v>0</v>
      </c>
      <c r="BZ63" s="173">
        <f t="shared" si="114"/>
        <v>0</v>
      </c>
      <c r="CA63" s="171">
        <f>+AA63+V63+R63+Q63</f>
        <v>0</v>
      </c>
      <c r="CB63" s="216">
        <f>+AB63+X63+W63</f>
        <v>0</v>
      </c>
      <c r="CC63" s="174">
        <f t="shared" si="104"/>
        <v>0</v>
      </c>
      <c r="CE63" s="327"/>
      <c r="CG63" s="173">
        <f>IF(legend!$E$1=12,BY63-CH63-CI63,0)</f>
        <v>0</v>
      </c>
      <c r="CH63" s="216"/>
      <c r="CI63" s="174"/>
      <c r="CK63" s="173">
        <f>IF(legend!$E$1=12,CC63-CL63-CM63,0)</f>
        <v>0</v>
      </c>
      <c r="CL63" s="216"/>
      <c r="CM63" s="174"/>
      <c r="DB63" s="620">
        <f t="shared" si="0"/>
        <v>0</v>
      </c>
      <c r="DC63" s="621">
        <f t="shared" si="1"/>
        <v>0</v>
      </c>
      <c r="DD63" s="621">
        <f t="shared" si="2"/>
        <v>0</v>
      </c>
      <c r="DE63" s="621">
        <f t="shared" si="3"/>
        <v>0</v>
      </c>
      <c r="DF63" s="621">
        <f t="shared" si="67"/>
        <v>0</v>
      </c>
      <c r="DG63" s="628">
        <f t="shared" si="5"/>
        <v>0</v>
      </c>
      <c r="DH63" s="620">
        <f t="shared" si="105"/>
        <v>0</v>
      </c>
      <c r="DI63" s="621">
        <f t="shared" si="106"/>
        <v>0</v>
      </c>
      <c r="DJ63" s="621">
        <f t="shared" si="107"/>
        <v>0</v>
      </c>
      <c r="DK63" s="621">
        <f t="shared" si="108"/>
        <v>0</v>
      </c>
      <c r="DL63" s="621">
        <f t="shared" si="109"/>
        <v>0</v>
      </c>
      <c r="DM63" s="621">
        <f t="shared" si="110"/>
        <v>0</v>
      </c>
      <c r="DN63" s="621">
        <f t="shared" si="111"/>
        <v>0</v>
      </c>
      <c r="DO63" s="628">
        <f t="shared" si="6"/>
        <v>0</v>
      </c>
      <c r="DT63" s="101">
        <f t="shared" si="59"/>
        <v>0</v>
      </c>
      <c r="DU63" s="101">
        <f t="shared" si="60"/>
        <v>0</v>
      </c>
      <c r="DV63" s="101">
        <f t="shared" si="61"/>
        <v>0</v>
      </c>
      <c r="DW63" s="554"/>
      <c r="DX63" s="554"/>
    </row>
    <row r="64" spans="1:128">
      <c r="A64" s="144" t="s">
        <v>106</v>
      </c>
      <c r="B64" s="43" t="s">
        <v>107</v>
      </c>
      <c r="C64" s="162">
        <v>2111060000</v>
      </c>
      <c r="D64" s="10"/>
      <c r="E64" s="62">
        <f>BH64-BB64</f>
        <v>0</v>
      </c>
      <c r="F64" s="62">
        <f>BO64-BG64</f>
        <v>0</v>
      </c>
      <c r="G64" s="62">
        <f>BO64-BG64-Y64-AG64</f>
        <v>0</v>
      </c>
      <c r="H64" s="62"/>
      <c r="I64" s="62"/>
      <c r="J64" s="62"/>
      <c r="K64" s="62"/>
      <c r="L64" s="461"/>
      <c r="M64" s="416"/>
      <c r="N64" s="315">
        <f>T64+Y64+AD64+AF64-L64</f>
        <v>0</v>
      </c>
      <c r="O64" s="315">
        <f>Q64+R64+V64+AA64+AE64+AG64</f>
        <v>0</v>
      </c>
      <c r="P64" s="416"/>
      <c r="Q64" s="315"/>
      <c r="R64" s="315"/>
      <c r="S64" s="315">
        <v>0</v>
      </c>
      <c r="T64" s="315"/>
      <c r="U64" s="461"/>
      <c r="V64" s="315"/>
      <c r="W64" s="461"/>
      <c r="X64" s="461"/>
      <c r="Y64" s="315"/>
      <c r="Z64" s="461"/>
      <c r="AA64" s="315"/>
      <c r="AB64" s="461"/>
      <c r="AC64" s="416"/>
      <c r="AD64" s="461"/>
      <c r="AE64" s="600"/>
      <c r="AF64" s="315"/>
      <c r="AG64" s="315"/>
      <c r="AH64" s="315"/>
      <c r="AI64" s="461"/>
      <c r="AJ64" s="461"/>
      <c r="AK64" s="315"/>
      <c r="AL64" s="315"/>
      <c r="AM64" s="561"/>
      <c r="AN64" s="561"/>
      <c r="AO64" s="561"/>
      <c r="AP64" s="561"/>
      <c r="AQ64" s="561"/>
      <c r="AR64" s="561"/>
      <c r="AS64" s="561"/>
      <c r="AT64" s="561"/>
      <c r="AU64" s="561"/>
      <c r="AV64" s="561"/>
      <c r="AW64" s="315"/>
      <c r="AX64" s="454"/>
      <c r="AY64" s="455"/>
      <c r="AZ64" s="455"/>
      <c r="BA64" s="7"/>
      <c r="BB64" s="8"/>
      <c r="BC64" s="456"/>
      <c r="BD64" s="455"/>
      <c r="BE64" s="455"/>
      <c r="BF64" s="7"/>
      <c r="BG64" s="44"/>
      <c r="BH64" s="173">
        <f>BB64+L64+N64+O64</f>
        <v>0</v>
      </c>
      <c r="BI64" s="171">
        <f t="shared" si="102"/>
        <v>0</v>
      </c>
      <c r="BJ64" s="174">
        <f>O64</f>
        <v>0</v>
      </c>
      <c r="BK64" s="270">
        <f>BL64+BM64</f>
        <v>0</v>
      </c>
      <c r="BL64" s="271">
        <f>'55газ'!$L$70-'55газ'!$M$70+'55газ'!$N$70-'55газ'!$O$70+AI64</f>
        <v>0</v>
      </c>
      <c r="BM64" s="272">
        <f>'55газ'!$P$70-'55газ'!$R$70-'55газ'!$T$70-'55газ'!$V$70+AJ64</f>
        <v>0</v>
      </c>
      <c r="BN64" s="342"/>
      <c r="BO64" s="583">
        <f>BG64+Q64+R64+S64+T64+U64+V64+W64+X64+Y64+Z64+AA64+AB64</f>
        <v>0</v>
      </c>
      <c r="BP64" s="171">
        <f t="shared" si="55"/>
        <v>0</v>
      </c>
      <c r="BQ64" s="219">
        <f>Q64+R64+V64+W64+X64+AA64+AB64</f>
        <v>0</v>
      </c>
      <c r="BR64" s="357">
        <f ca="1">ROUNDUP(INDIRECT(legend!$K$4&amp;ROW())*$D64,2)</f>
        <v>0</v>
      </c>
      <c r="BS64" s="377">
        <f ca="1">INDIRECT(legend!$H$4&amp;ROW())+INDIRECT(legend!$I$4&amp;ROW())</f>
        <v>0</v>
      </c>
      <c r="BT64" s="358">
        <f t="shared" ca="1" si="112"/>
        <v>0</v>
      </c>
      <c r="BV64" s="561">
        <f t="shared" si="113"/>
        <v>0</v>
      </c>
      <c r="BW64" s="171">
        <f>+Y64+T64+S64+R64+Q64</f>
        <v>0</v>
      </c>
      <c r="BX64" s="586">
        <f>+AB64+Z64+X64+W64+U64</f>
        <v>0</v>
      </c>
      <c r="BY64" s="172">
        <f t="shared" si="103"/>
        <v>0</v>
      </c>
      <c r="BZ64" s="173">
        <f t="shared" si="114"/>
        <v>0</v>
      </c>
      <c r="CA64" s="171">
        <f>+AA64+V64+R64+Q64</f>
        <v>0</v>
      </c>
      <c r="CB64" s="216">
        <f>+AB64+X64+W64</f>
        <v>0</v>
      </c>
      <c r="CC64" s="174">
        <f t="shared" si="104"/>
        <v>0</v>
      </c>
      <c r="CE64" s="327"/>
      <c r="CG64" s="173">
        <f>IF(legend!$E$1=12,BY64-CH64-CI64,0)</f>
        <v>0</v>
      </c>
      <c r="CH64" s="216"/>
      <c r="CI64" s="174"/>
      <c r="CK64" s="173">
        <f>IF(legend!$E$1=12,CC64-CL64-CM64,0)</f>
        <v>0</v>
      </c>
      <c r="CL64" s="216"/>
      <c r="CM64" s="174"/>
      <c r="DB64" s="620">
        <f t="shared" si="0"/>
        <v>0</v>
      </c>
      <c r="DC64" s="621">
        <f t="shared" si="1"/>
        <v>0</v>
      </c>
      <c r="DD64" s="621">
        <f t="shared" si="2"/>
        <v>0</v>
      </c>
      <c r="DE64" s="621">
        <f t="shared" si="3"/>
        <v>0</v>
      </c>
      <c r="DF64" s="621">
        <f t="shared" si="67"/>
        <v>0</v>
      </c>
      <c r="DG64" s="628">
        <f t="shared" si="5"/>
        <v>0</v>
      </c>
      <c r="DH64" s="620">
        <f t="shared" si="105"/>
        <v>0</v>
      </c>
      <c r="DI64" s="621">
        <f t="shared" si="106"/>
        <v>0</v>
      </c>
      <c r="DJ64" s="621">
        <f t="shared" si="107"/>
        <v>0</v>
      </c>
      <c r="DK64" s="621">
        <f t="shared" si="108"/>
        <v>0</v>
      </c>
      <c r="DL64" s="621">
        <f t="shared" si="109"/>
        <v>0</v>
      </c>
      <c r="DM64" s="621">
        <f t="shared" si="110"/>
        <v>0</v>
      </c>
      <c r="DN64" s="621">
        <f t="shared" si="111"/>
        <v>0</v>
      </c>
      <c r="DO64" s="628">
        <f t="shared" si="6"/>
        <v>0</v>
      </c>
      <c r="DT64" s="101">
        <f t="shared" si="59"/>
        <v>0</v>
      </c>
      <c r="DU64" s="101">
        <f t="shared" si="60"/>
        <v>0</v>
      </c>
      <c r="DV64" s="101">
        <f t="shared" si="61"/>
        <v>0</v>
      </c>
      <c r="DW64" s="554"/>
      <c r="DX64" s="554"/>
    </row>
    <row r="65" spans="1:128">
      <c r="A65" s="144">
        <v>5</v>
      </c>
      <c r="B65" s="52" t="s">
        <v>108</v>
      </c>
      <c r="C65" s="162"/>
      <c r="D65" s="14"/>
      <c r="E65" s="66">
        <f>E66+E67+E68</f>
        <v>-96.05</v>
      </c>
      <c r="F65" s="66" t="e">
        <f ca="1">F66+F67+F68</f>
        <v>#REF!</v>
      </c>
      <c r="G65" s="66" t="e">
        <f ca="1">G66+G67+G68</f>
        <v>#REF!</v>
      </c>
      <c r="H65" s="66"/>
      <c r="I65" s="66"/>
      <c r="J65" s="66"/>
      <c r="K65" s="66"/>
      <c r="L65" s="319">
        <f>L66+L67+L68</f>
        <v>0</v>
      </c>
      <c r="M65" s="319"/>
      <c r="N65" s="319">
        <f>N66+N67+N68</f>
        <v>-96.05</v>
      </c>
      <c r="O65" s="319">
        <f>O66+O67+O68</f>
        <v>0</v>
      </c>
      <c r="P65" s="319"/>
      <c r="Q65" s="319">
        <f t="shared" ref="Q65:W65" si="115">Q66+Q67+Q68</f>
        <v>0</v>
      </c>
      <c r="R65" s="319">
        <f t="shared" si="115"/>
        <v>0</v>
      </c>
      <c r="S65" s="319">
        <f t="shared" si="115"/>
        <v>119.26556612</v>
      </c>
      <c r="T65" s="319">
        <f t="shared" si="115"/>
        <v>-96.05</v>
      </c>
      <c r="U65" s="319">
        <f t="shared" si="115"/>
        <v>0</v>
      </c>
      <c r="V65" s="319">
        <f t="shared" si="115"/>
        <v>0</v>
      </c>
      <c r="W65" s="319">
        <f t="shared" si="115"/>
        <v>0</v>
      </c>
      <c r="X65" s="319"/>
      <c r="Y65" s="319">
        <f>Y66+Y67+Y68</f>
        <v>0</v>
      </c>
      <c r="Z65" s="319">
        <f>Z66+Z67+Z68</f>
        <v>0</v>
      </c>
      <c r="AA65" s="319">
        <f>AA66+AA67+AA68</f>
        <v>0</v>
      </c>
      <c r="AB65" s="319">
        <f>AB66+AB67+AB68</f>
        <v>0</v>
      </c>
      <c r="AC65" s="319"/>
      <c r="AD65" s="319">
        <f>AD66+AD67+AD68</f>
        <v>0</v>
      </c>
      <c r="AE65" s="319">
        <f>AE66+AE67+AE68</f>
        <v>0</v>
      </c>
      <c r="AF65" s="319">
        <f>AF66+AF67+AF68</f>
        <v>0</v>
      </c>
      <c r="AG65" s="319">
        <f>AG66+AG67+AG68</f>
        <v>0</v>
      </c>
      <c r="AH65" s="319"/>
      <c r="AI65" s="319">
        <f>AI66+AI67+AI68</f>
        <v>0</v>
      </c>
      <c r="AJ65" s="319">
        <f>AJ66+AJ67+AJ68</f>
        <v>0</v>
      </c>
      <c r="AK65" s="319">
        <f>AK66+AK67+AK68</f>
        <v>0</v>
      </c>
      <c r="AL65" s="319">
        <f>AL66+AL67+AL68</f>
        <v>0</v>
      </c>
      <c r="AM65" s="563"/>
      <c r="AN65" s="563"/>
      <c r="AO65" s="563"/>
      <c r="AP65" s="563"/>
      <c r="AQ65" s="563"/>
      <c r="AR65" s="563"/>
      <c r="AS65" s="563"/>
      <c r="AT65" s="563"/>
      <c r="AU65" s="563"/>
      <c r="AV65" s="563">
        <f>AV66+AV67+AV68</f>
        <v>0</v>
      </c>
      <c r="AW65" s="319"/>
      <c r="AX65" s="462" t="e">
        <f t="shared" ref="AX65:BH65" si="116">AX66+AX67+AX68</f>
        <v>#REF!</v>
      </c>
      <c r="AY65" s="463" t="e">
        <f t="shared" si="116"/>
        <v>#REF!</v>
      </c>
      <c r="AZ65" s="463" t="e">
        <f t="shared" si="116"/>
        <v>#REF!</v>
      </c>
      <c r="BA65" s="13" t="e">
        <f t="shared" si="116"/>
        <v>#REF!</v>
      </c>
      <c r="BB65" s="15" t="e">
        <f t="shared" si="116"/>
        <v>#REF!</v>
      </c>
      <c r="BC65" s="464" t="e">
        <f t="shared" ca="1" si="116"/>
        <v>#REF!</v>
      </c>
      <c r="BD65" s="463" t="e">
        <f t="shared" ca="1" si="116"/>
        <v>#REF!</v>
      </c>
      <c r="BE65" s="463" t="e">
        <f t="shared" ca="1" si="116"/>
        <v>#REF!</v>
      </c>
      <c r="BF65" s="13" t="e">
        <f t="shared" ca="1" si="116"/>
        <v>#REF!</v>
      </c>
      <c r="BG65" s="88" t="e">
        <f t="shared" ca="1" si="116"/>
        <v>#REF!</v>
      </c>
      <c r="BH65" s="178" t="e">
        <f t="shared" si="116"/>
        <v>#REF!</v>
      </c>
      <c r="BI65" s="176" t="e">
        <f t="shared" si="102"/>
        <v>#REF!</v>
      </c>
      <c r="BJ65" s="179">
        <f>BJ66+BJ67+BJ68</f>
        <v>0</v>
      </c>
      <c r="BK65" s="276">
        <f>BK66+BK67+BK68</f>
        <v>0</v>
      </c>
      <c r="BL65" s="277">
        <f>BL66+BL67+BL68</f>
        <v>0</v>
      </c>
      <c r="BM65" s="278">
        <f>BM66+BM67+BM68</f>
        <v>0</v>
      </c>
      <c r="BN65" s="344"/>
      <c r="BO65" s="178" t="e">
        <f ca="1">BO66+BO67+BO68</f>
        <v>#REF!</v>
      </c>
      <c r="BP65" s="176" t="e">
        <f t="shared" ca="1" si="55"/>
        <v>#REF!</v>
      </c>
      <c r="BQ65" s="179">
        <f>BQ66+BQ67+BQ68</f>
        <v>0</v>
      </c>
      <c r="BR65" s="178" t="e">
        <f ca="1">BR66+BR67+BR68</f>
        <v>#REF!</v>
      </c>
      <c r="BS65" s="176" t="e">
        <f ca="1">BS66+BS67+BS68</f>
        <v>#REF!</v>
      </c>
      <c r="BT65" s="362" t="e">
        <f ca="1">BT66+BT67+BT68</f>
        <v>#REF!</v>
      </c>
      <c r="BV65" s="563" t="e">
        <f t="shared" ca="1" si="113"/>
        <v>#REF!</v>
      </c>
      <c r="BW65" s="176" t="e">
        <f ca="1">BW66+BW67+BW68</f>
        <v>#REF!</v>
      </c>
      <c r="BX65" s="592" t="e">
        <f ca="1">BX66+BX67+BX68</f>
        <v>#REF!</v>
      </c>
      <c r="BY65" s="177" t="e">
        <f t="shared" ca="1" si="103"/>
        <v>#REF!</v>
      </c>
      <c r="BZ65" s="178">
        <f t="shared" si="114"/>
        <v>0</v>
      </c>
      <c r="CA65" s="176">
        <f>CA66+CA67+CA68</f>
        <v>0</v>
      </c>
      <c r="CB65" s="176">
        <f>CB66+CB67+CB68</f>
        <v>0</v>
      </c>
      <c r="CC65" s="179">
        <f t="shared" si="104"/>
        <v>0</v>
      </c>
      <c r="CE65" s="328"/>
      <c r="CG65" s="178">
        <f>CG66+CG67+CG68</f>
        <v>0</v>
      </c>
      <c r="CH65" s="176">
        <f>CH66+CH67+CH68</f>
        <v>0</v>
      </c>
      <c r="CI65" s="179">
        <f>CI66+CI67+CI68</f>
        <v>0</v>
      </c>
      <c r="CK65" s="178">
        <f>CK66+CK67+CK68</f>
        <v>0</v>
      </c>
      <c r="CL65" s="176">
        <f>CL66+CL67+CL68</f>
        <v>0</v>
      </c>
      <c r="CM65" s="179">
        <f>CM66+CM67+CM68</f>
        <v>0</v>
      </c>
      <c r="DB65" s="620">
        <f t="shared" si="0"/>
        <v>0</v>
      </c>
      <c r="DC65" s="621">
        <f t="shared" si="1"/>
        <v>23.215566120000005</v>
      </c>
      <c r="DD65" s="621">
        <f t="shared" si="2"/>
        <v>0</v>
      </c>
      <c r="DE65" s="621" t="e">
        <f t="shared" ca="1" si="3"/>
        <v>#REF!</v>
      </c>
      <c r="DF65" s="621">
        <f t="shared" si="67"/>
        <v>0</v>
      </c>
      <c r="DG65" s="628" t="e">
        <f t="shared" ca="1" si="5"/>
        <v>#REF!</v>
      </c>
      <c r="DH65" s="620">
        <f t="shared" si="105"/>
        <v>0</v>
      </c>
      <c r="DI65" s="621">
        <f t="shared" si="106"/>
        <v>0</v>
      </c>
      <c r="DJ65" s="621">
        <f t="shared" si="107"/>
        <v>0</v>
      </c>
      <c r="DK65" s="621">
        <f t="shared" si="108"/>
        <v>0</v>
      </c>
      <c r="DL65" s="621">
        <f t="shared" si="109"/>
        <v>0</v>
      </c>
      <c r="DM65" s="621" t="e">
        <f t="shared" ca="1" si="110"/>
        <v>#REF!</v>
      </c>
      <c r="DN65" s="621">
        <f t="shared" si="111"/>
        <v>0</v>
      </c>
      <c r="DO65" s="628" t="e">
        <f t="shared" ca="1" si="6"/>
        <v>#REF!</v>
      </c>
      <c r="DT65" s="101" t="e">
        <f t="shared" ca="1" si="59"/>
        <v>#REF!</v>
      </c>
      <c r="DU65" s="101" t="e">
        <f t="shared" ca="1" si="60"/>
        <v>#REF!</v>
      </c>
      <c r="DV65" s="101" t="e">
        <f t="shared" ca="1" si="61"/>
        <v>#REF!</v>
      </c>
      <c r="DW65" s="554">
        <f>DW66+DW67+DW68</f>
        <v>0</v>
      </c>
      <c r="DX65" s="554">
        <f>DX66+DX67+DX68</f>
        <v>0</v>
      </c>
    </row>
    <row r="66" spans="1:128">
      <c r="A66" s="144" t="s">
        <v>109</v>
      </c>
      <c r="B66" s="43" t="s">
        <v>110</v>
      </c>
      <c r="C66" s="162">
        <v>2230000000</v>
      </c>
      <c r="D66" s="10"/>
      <c r="E66" s="62">
        <f>BH66-BB66</f>
        <v>0</v>
      </c>
      <c r="F66" s="62">
        <f>BO66-BG66</f>
        <v>0</v>
      </c>
      <c r="G66" s="62">
        <f>BO66-BG66-Y66-AG66</f>
        <v>0</v>
      </c>
      <c r="H66" s="62"/>
      <c r="I66" s="62"/>
      <c r="J66" s="62"/>
      <c r="K66" s="62"/>
      <c r="L66" s="461"/>
      <c r="M66" s="416"/>
      <c r="N66" s="315">
        <f>T66+Y66+AD66+AF66-L66</f>
        <v>0</v>
      </c>
      <c r="O66" s="315">
        <f>Q66+R66+V66+AA66+AE66+AG66</f>
        <v>0</v>
      </c>
      <c r="P66" s="416"/>
      <c r="Q66" s="315"/>
      <c r="R66" s="315"/>
      <c r="S66" s="315">
        <v>0</v>
      </c>
      <c r="T66" s="315"/>
      <c r="U66" s="461"/>
      <c r="V66" s="315"/>
      <c r="W66" s="461"/>
      <c r="X66" s="461"/>
      <c r="Y66" s="315"/>
      <c r="Z66" s="461"/>
      <c r="AA66" s="315"/>
      <c r="AB66" s="461"/>
      <c r="AC66" s="416"/>
      <c r="AD66" s="461"/>
      <c r="AE66" s="600"/>
      <c r="AF66" s="315"/>
      <c r="AG66" s="315"/>
      <c r="AH66" s="315"/>
      <c r="AI66" s="461"/>
      <c r="AJ66" s="461"/>
      <c r="AK66" s="315"/>
      <c r="AL66" s="315"/>
      <c r="AM66" s="561"/>
      <c r="AN66" s="561"/>
      <c r="AO66" s="561"/>
      <c r="AP66" s="561"/>
      <c r="AQ66" s="561"/>
      <c r="AR66" s="561"/>
      <c r="AS66" s="561"/>
      <c r="AT66" s="561"/>
      <c r="AU66" s="561"/>
      <c r="AV66" s="561"/>
      <c r="AW66" s="315"/>
      <c r="AX66" s="454"/>
      <c r="AY66" s="455"/>
      <c r="AZ66" s="455"/>
      <c r="BA66" s="7"/>
      <c r="BB66" s="8"/>
      <c r="BC66" s="456"/>
      <c r="BD66" s="455"/>
      <c r="BE66" s="455"/>
      <c r="BF66" s="7"/>
      <c r="BG66" s="44"/>
      <c r="BH66" s="173">
        <f>BB66+L66+N66+O66</f>
        <v>0</v>
      </c>
      <c r="BI66" s="171">
        <f t="shared" si="102"/>
        <v>0</v>
      </c>
      <c r="BJ66" s="174">
        <f>O66</f>
        <v>0</v>
      </c>
      <c r="BK66" s="270">
        <f>BL66+BM66</f>
        <v>0</v>
      </c>
      <c r="BL66" s="271">
        <f>'55газ'!$L$73-'55газ'!$M$73+'55газ'!$N$73-'55газ'!$O$73+AI66</f>
        <v>0</v>
      </c>
      <c r="BM66" s="272">
        <f>'55газ'!$P$73-'55газ'!$R$73-'55газ'!$T$73-'55газ'!$V$73+AJ66</f>
        <v>0</v>
      </c>
      <c r="BN66" s="342"/>
      <c r="BO66" s="583">
        <f>BG66+Q66+R66+S66+T66+U66+V66+W66+X66+Y66+Z66+AA66+AB66</f>
        <v>0</v>
      </c>
      <c r="BP66" s="171">
        <f t="shared" si="55"/>
        <v>0</v>
      </c>
      <c r="BQ66" s="219">
        <f>Q66+R66+V66+W66+X66+AA66+AB66</f>
        <v>0</v>
      </c>
      <c r="BR66" s="357">
        <f ca="1">ROUNDUP(INDIRECT(legend!$K$4&amp;ROW())*$D66,2)</f>
        <v>0</v>
      </c>
      <c r="BS66" s="377">
        <f ca="1">INDIRECT(legend!$H$4&amp;ROW())+INDIRECT(legend!$I$4&amp;ROW())</f>
        <v>0</v>
      </c>
      <c r="BT66" s="358">
        <f t="shared" ca="1" si="112"/>
        <v>0</v>
      </c>
      <c r="BV66" s="561">
        <f t="shared" si="113"/>
        <v>0</v>
      </c>
      <c r="BW66" s="171">
        <f>+Y66+T66+S66+R66+Q66</f>
        <v>0</v>
      </c>
      <c r="BX66" s="586">
        <f>+AB66+Z66+X66+W66+U66</f>
        <v>0</v>
      </c>
      <c r="BY66" s="172">
        <f t="shared" si="103"/>
        <v>0</v>
      </c>
      <c r="BZ66" s="173">
        <f t="shared" si="114"/>
        <v>0</v>
      </c>
      <c r="CA66" s="171">
        <f>+AA66+V66+R66+Q66</f>
        <v>0</v>
      </c>
      <c r="CB66" s="216">
        <f>+AB66+X66+W66</f>
        <v>0</v>
      </c>
      <c r="CC66" s="174">
        <f t="shared" si="104"/>
        <v>0</v>
      </c>
      <c r="CE66" s="327"/>
      <c r="CG66" s="173">
        <f>IF(legend!$E$1=12,BY66-CH66-CI66,0)</f>
        <v>0</v>
      </c>
      <c r="CH66" s="216"/>
      <c r="CI66" s="174"/>
      <c r="CK66" s="173">
        <f>IF(legend!$E$1=12,CC66-CL66-CM66,0)</f>
        <v>0</v>
      </c>
      <c r="CL66" s="216"/>
      <c r="CM66" s="174"/>
      <c r="DB66" s="620">
        <f t="shared" si="0"/>
        <v>0</v>
      </c>
      <c r="DC66" s="621">
        <f t="shared" si="1"/>
        <v>0</v>
      </c>
      <c r="DD66" s="621">
        <f t="shared" si="2"/>
        <v>0</v>
      </c>
      <c r="DE66" s="621">
        <f t="shared" si="3"/>
        <v>0</v>
      </c>
      <c r="DF66" s="621">
        <f t="shared" si="67"/>
        <v>0</v>
      </c>
      <c r="DG66" s="628">
        <f t="shared" si="5"/>
        <v>0</v>
      </c>
      <c r="DH66" s="620">
        <f t="shared" si="105"/>
        <v>0</v>
      </c>
      <c r="DI66" s="621">
        <f t="shared" si="106"/>
        <v>0</v>
      </c>
      <c r="DJ66" s="621">
        <f t="shared" si="107"/>
        <v>0</v>
      </c>
      <c r="DK66" s="621">
        <f t="shared" si="108"/>
        <v>0</v>
      </c>
      <c r="DL66" s="621">
        <f t="shared" si="109"/>
        <v>0</v>
      </c>
      <c r="DM66" s="621">
        <f t="shared" si="110"/>
        <v>0</v>
      </c>
      <c r="DN66" s="621">
        <f t="shared" si="111"/>
        <v>0</v>
      </c>
      <c r="DO66" s="628">
        <f t="shared" si="6"/>
        <v>0</v>
      </c>
      <c r="DT66" s="101">
        <f t="shared" si="59"/>
        <v>0</v>
      </c>
      <c r="DU66" s="101">
        <f t="shared" si="60"/>
        <v>0</v>
      </c>
      <c r="DV66" s="101">
        <f t="shared" si="61"/>
        <v>0</v>
      </c>
      <c r="DW66" s="554"/>
      <c r="DX66" s="554"/>
    </row>
    <row r="67" spans="1:128">
      <c r="A67" s="144" t="s">
        <v>111</v>
      </c>
      <c r="B67" s="43" t="s">
        <v>112</v>
      </c>
      <c r="C67" s="162">
        <v>2240000000</v>
      </c>
      <c r="D67" s="10"/>
      <c r="E67" s="62">
        <f>BH67-BB67</f>
        <v>0</v>
      </c>
      <c r="F67" s="62">
        <f>BO67-BG67</f>
        <v>0</v>
      </c>
      <c r="G67" s="62">
        <f>BO67-BG67-Y67-AG67</f>
        <v>0</v>
      </c>
      <c r="H67" s="62"/>
      <c r="I67" s="62"/>
      <c r="J67" s="62"/>
      <c r="K67" s="62"/>
      <c r="L67" s="461"/>
      <c r="M67" s="416"/>
      <c r="N67" s="315">
        <f>T67+Y67+AD67+AF67-L67</f>
        <v>0</v>
      </c>
      <c r="O67" s="315">
        <f>Q67+R67+V67+AA67+AE67+AG67</f>
        <v>0</v>
      </c>
      <c r="P67" s="416"/>
      <c r="Q67" s="315"/>
      <c r="R67" s="315"/>
      <c r="S67" s="315">
        <v>0</v>
      </c>
      <c r="T67" s="315"/>
      <c r="U67" s="461"/>
      <c r="V67" s="315"/>
      <c r="W67" s="461"/>
      <c r="X67" s="461"/>
      <c r="Y67" s="315"/>
      <c r="Z67" s="461"/>
      <c r="AA67" s="315"/>
      <c r="AB67" s="461"/>
      <c r="AC67" s="416"/>
      <c r="AD67" s="461"/>
      <c r="AE67" s="600"/>
      <c r="AF67" s="315"/>
      <c r="AG67" s="315"/>
      <c r="AH67" s="315"/>
      <c r="AI67" s="461"/>
      <c r="AJ67" s="461"/>
      <c r="AK67" s="315"/>
      <c r="AL67" s="315"/>
      <c r="AM67" s="561"/>
      <c r="AN67" s="561"/>
      <c r="AO67" s="561"/>
      <c r="AP67" s="561"/>
      <c r="AQ67" s="561"/>
      <c r="AR67" s="561"/>
      <c r="AS67" s="561"/>
      <c r="AT67" s="561"/>
      <c r="AU67" s="561"/>
      <c r="AV67" s="561"/>
      <c r="AW67" s="315"/>
      <c r="AX67" s="454"/>
      <c r="AY67" s="455"/>
      <c r="AZ67" s="455"/>
      <c r="BA67" s="7"/>
      <c r="BB67" s="8"/>
      <c r="BC67" s="456"/>
      <c r="BD67" s="455"/>
      <c r="BE67" s="455"/>
      <c r="BF67" s="7"/>
      <c r="BG67" s="44"/>
      <c r="BH67" s="173">
        <f>BB67+L67+N67+O67</f>
        <v>0</v>
      </c>
      <c r="BI67" s="171">
        <f t="shared" si="102"/>
        <v>0</v>
      </c>
      <c r="BJ67" s="174">
        <f>O67</f>
        <v>0</v>
      </c>
      <c r="BK67" s="270">
        <f>BL67+BM67</f>
        <v>0</v>
      </c>
      <c r="BL67" s="271">
        <f>'55газ'!$L$74-'55газ'!$M$74+'55газ'!$N$74-'55газ'!$O$74+AI67</f>
        <v>0</v>
      </c>
      <c r="BM67" s="272">
        <f>'55газ'!$P$74-'55газ'!$R$74-'55газ'!$T$74-'55газ'!$V$74+AJ67</f>
        <v>0</v>
      </c>
      <c r="BN67" s="342"/>
      <c r="BO67" s="583">
        <f>BG67+Q67+R67+S67+T67+U67+V67+W67+X67+Y67+Z67+AA67+AB67</f>
        <v>0</v>
      </c>
      <c r="BP67" s="171">
        <f t="shared" si="55"/>
        <v>0</v>
      </c>
      <c r="BQ67" s="219">
        <f>Q67+R67+V67+W67+X67+AA67+AB67</f>
        <v>0</v>
      </c>
      <c r="BR67" s="357">
        <f ca="1">ROUNDUP(INDIRECT(legend!$K$4&amp;ROW())*$D67,2)</f>
        <v>0</v>
      </c>
      <c r="BS67" s="377">
        <f ca="1">INDIRECT(legend!$H$4&amp;ROW())+INDIRECT(legend!$I$4&amp;ROW())</f>
        <v>0</v>
      </c>
      <c r="BT67" s="358">
        <f t="shared" ca="1" si="112"/>
        <v>0</v>
      </c>
      <c r="BV67" s="561">
        <f t="shared" si="113"/>
        <v>0</v>
      </c>
      <c r="BW67" s="171">
        <f>+Y67+T67+S67+R67+Q67</f>
        <v>0</v>
      </c>
      <c r="BX67" s="586">
        <f>+AB67+Z67+X67+W67+U67</f>
        <v>0</v>
      </c>
      <c r="BY67" s="172">
        <f t="shared" si="103"/>
        <v>0</v>
      </c>
      <c r="BZ67" s="173">
        <f t="shared" si="114"/>
        <v>0</v>
      </c>
      <c r="CA67" s="171">
        <f>+AA67+V67+R67+Q67</f>
        <v>0</v>
      </c>
      <c r="CB67" s="216">
        <f>+AB67+X67+W67</f>
        <v>0</v>
      </c>
      <c r="CC67" s="174">
        <f t="shared" si="104"/>
        <v>0</v>
      </c>
      <c r="CE67" s="327"/>
      <c r="CG67" s="173">
        <f>IF(legend!$E$1=12,BY67-CH67-CI67,0)</f>
        <v>0</v>
      </c>
      <c r="CH67" s="216"/>
      <c r="CI67" s="174"/>
      <c r="CK67" s="173">
        <f>IF(legend!$E$1=12,CC67-CL67-CM67,0)</f>
        <v>0</v>
      </c>
      <c r="CL67" s="216"/>
      <c r="CM67" s="174"/>
      <c r="DB67" s="620">
        <f t="shared" si="0"/>
        <v>0</v>
      </c>
      <c r="DC67" s="621">
        <f t="shared" si="1"/>
        <v>0</v>
      </c>
      <c r="DD67" s="621">
        <f t="shared" si="2"/>
        <v>0</v>
      </c>
      <c r="DE67" s="621">
        <f t="shared" si="3"/>
        <v>0</v>
      </c>
      <c r="DF67" s="621">
        <f t="shared" si="67"/>
        <v>0</v>
      </c>
      <c r="DG67" s="628">
        <f t="shared" si="5"/>
        <v>0</v>
      </c>
      <c r="DH67" s="620">
        <f t="shared" si="105"/>
        <v>0</v>
      </c>
      <c r="DI67" s="621">
        <f t="shared" si="106"/>
        <v>0</v>
      </c>
      <c r="DJ67" s="621">
        <f t="shared" si="107"/>
        <v>0</v>
      </c>
      <c r="DK67" s="621">
        <f t="shared" si="108"/>
        <v>0</v>
      </c>
      <c r="DL67" s="621">
        <f t="shared" si="109"/>
        <v>0</v>
      </c>
      <c r="DM67" s="621">
        <f t="shared" si="110"/>
        <v>0</v>
      </c>
      <c r="DN67" s="621">
        <f t="shared" si="111"/>
        <v>0</v>
      </c>
      <c r="DO67" s="628">
        <f t="shared" si="6"/>
        <v>0</v>
      </c>
      <c r="DT67" s="101">
        <f t="shared" si="59"/>
        <v>0</v>
      </c>
      <c r="DU67" s="101">
        <f t="shared" si="60"/>
        <v>0</v>
      </c>
      <c r="DV67" s="101">
        <f t="shared" si="61"/>
        <v>0</v>
      </c>
      <c r="DW67" s="554"/>
      <c r="DX67" s="554"/>
    </row>
    <row r="68" spans="1:128" ht="30">
      <c r="A68" s="144" t="s">
        <v>113</v>
      </c>
      <c r="B68" s="43" t="s">
        <v>114</v>
      </c>
      <c r="C68" s="161">
        <v>2221600000</v>
      </c>
      <c r="D68" s="10">
        <v>1</v>
      </c>
      <c r="E68" s="62">
        <f>IF(N68&lt;0,N68,0)</f>
        <v>-96.05</v>
      </c>
      <c r="F68" s="62" t="e">
        <f ca="1">BO68-BG68</f>
        <v>#REF!</v>
      </c>
      <c r="G68" s="62" t="e">
        <f ca="1">BO68-BG68-Y68-AG68</f>
        <v>#REF!</v>
      </c>
      <c r="H68" s="62"/>
      <c r="I68" s="62"/>
      <c r="J68" s="62"/>
      <c r="K68" s="62"/>
      <c r="L68" s="461"/>
      <c r="M68" s="416"/>
      <c r="N68" s="315">
        <f>T68+Y68+AD68+AF68-L68</f>
        <v>-96.05</v>
      </c>
      <c r="O68" s="315">
        <f>Q68+R68+V68+AA68+AE68+AG68</f>
        <v>0</v>
      </c>
      <c r="P68" s="416"/>
      <c r="Q68" s="315"/>
      <c r="R68" s="315"/>
      <c r="S68" s="315">
        <v>119.26556612</v>
      </c>
      <c r="T68" s="315">
        <v>-96.05</v>
      </c>
      <c r="U68" s="461"/>
      <c r="V68" s="315"/>
      <c r="W68" s="461"/>
      <c r="X68" s="461"/>
      <c r="Y68" s="315"/>
      <c r="Z68" s="461"/>
      <c r="AA68" s="315"/>
      <c r="AB68" s="461"/>
      <c r="AC68" s="416"/>
      <c r="AD68" s="461"/>
      <c r="AE68" s="600"/>
      <c r="AF68" s="315"/>
      <c r="AG68" s="315"/>
      <c r="AH68" s="315"/>
      <c r="AI68" s="461"/>
      <c r="AJ68" s="461"/>
      <c r="AK68" s="315"/>
      <c r="AL68" s="315"/>
      <c r="AM68" s="561"/>
      <c r="AN68" s="561"/>
      <c r="AO68" s="561"/>
      <c r="AP68" s="561"/>
      <c r="AQ68" s="561"/>
      <c r="AR68" s="561"/>
      <c r="AS68" s="561"/>
      <c r="AT68" s="561"/>
      <c r="AU68" s="561"/>
      <c r="AV68" s="561"/>
      <c r="AW68" s="315"/>
      <c r="AX68" s="454" t="e">
        <f>#REF!</f>
        <v>#REF!</v>
      </c>
      <c r="AY68" s="455" t="e">
        <f>#REF!</f>
        <v>#REF!</v>
      </c>
      <c r="AZ68" s="455" t="e">
        <f>#REF!</f>
        <v>#REF!</v>
      </c>
      <c r="BA68" s="7" t="e">
        <f>AX68+AY68-AZ68</f>
        <v>#REF!</v>
      </c>
      <c r="BB68" s="8" t="e">
        <f>ROUNDUP(BA68,2)</f>
        <v>#REF!</v>
      </c>
      <c r="BC68" s="456" t="e">
        <f ca="1">INDIRECT("БДЗ!$"&amp;legend!G$7&amp;TEXT(ROW()+230,0))</f>
        <v>#REF!</v>
      </c>
      <c r="BD68" s="455" t="e">
        <f ca="1">INDIRECT("БДЗ!$"&amp;legend!H$7&amp;TEXT(ROW()+230,0))</f>
        <v>#REF!</v>
      </c>
      <c r="BE68" s="455" t="e">
        <f ca="1">INDIRECT("БДЗ!$"&amp;legend!I$7&amp;TEXT(ROW()+230,0))</f>
        <v>#REF!</v>
      </c>
      <c r="BF68" s="7" t="e">
        <f ca="1">BC68+BD68+BE68</f>
        <v>#REF!</v>
      </c>
      <c r="BG68" s="44" t="e">
        <f ca="1">ROUNDUP(BF68,2)</f>
        <v>#REF!</v>
      </c>
      <c r="BH68" s="173" t="e">
        <f>BB68+L68+N68+O68</f>
        <v>#REF!</v>
      </c>
      <c r="BI68" s="171" t="e">
        <f t="shared" si="102"/>
        <v>#REF!</v>
      </c>
      <c r="BJ68" s="174">
        <f>O68</f>
        <v>0</v>
      </c>
      <c r="BK68" s="270">
        <f>BL68+BM68</f>
        <v>0</v>
      </c>
      <c r="BL68" s="271">
        <f>ПУР!$GE68+ПУР!$HG68+ПУР!$HH68+ПУР!$HI68+AI68</f>
        <v>0</v>
      </c>
      <c r="BM68" s="272">
        <f>ПУР!$GL68+AJ68</f>
        <v>0</v>
      </c>
      <c r="BN68" s="342"/>
      <c r="BO68" s="583" t="e">
        <f ca="1">BG68+Q68+R68+S68+T68+U68+V68+W68+X68+Y68+Z68+AA68+AB68</f>
        <v>#REF!</v>
      </c>
      <c r="BP68" s="171" t="e">
        <f t="shared" ca="1" si="55"/>
        <v>#REF!</v>
      </c>
      <c r="BQ68" s="219">
        <f>Q68+R68+V68+W68+X68+AA68+AB68</f>
        <v>0</v>
      </c>
      <c r="BR68" s="357" t="e">
        <f ca="1">ROUNDUP(INDIRECT(legend!$K$4&amp;ROW())*$D68,2)</f>
        <v>#REF!</v>
      </c>
      <c r="BS68" s="377" t="e">
        <f ca="1">INDIRECT(legend!$H$4&amp;ROW())+INDIRECT(legend!$I$4&amp;ROW())</f>
        <v>#REF!</v>
      </c>
      <c r="BT68" s="358" t="e">
        <f t="shared" ca="1" si="112"/>
        <v>#REF!</v>
      </c>
      <c r="BV68" s="561" t="e">
        <f ca="1">BP68</f>
        <v>#REF!</v>
      </c>
      <c r="BW68" s="171" t="e">
        <f ca="1">ROUNDUP(BC68*$D68,2)-CA68+Y68+T68+S68+R68+Q68</f>
        <v>#REF!</v>
      </c>
      <c r="BX68" s="586" t="e">
        <f ca="1">ROUNDUP(BD68*$D68,2)-CB68+AB68+Z68+X68+W68+U68</f>
        <v>#REF!</v>
      </c>
      <c r="BY68" s="172" t="e">
        <f t="shared" ca="1" si="103"/>
        <v>#REF!</v>
      </c>
      <c r="BZ68" s="173">
        <f t="shared" si="114"/>
        <v>0</v>
      </c>
      <c r="CA68" s="171">
        <v>0</v>
      </c>
      <c r="CB68" s="216">
        <v>0</v>
      </c>
      <c r="CC68" s="174">
        <f t="shared" si="104"/>
        <v>0</v>
      </c>
      <c r="CD68" s="327" t="e">
        <f t="shared" ref="CD68:CE68" ca="1" si="117">BW68+CA68</f>
        <v>#REF!</v>
      </c>
      <c r="CE68" s="327" t="e">
        <f t="shared" ca="1" si="117"/>
        <v>#REF!</v>
      </c>
      <c r="CG68" s="173">
        <f>IF(legend!$E$1=12,BY68-CH68-CI68,0)</f>
        <v>0</v>
      </c>
      <c r="CH68" s="216"/>
      <c r="CI68" s="219"/>
      <c r="CK68" s="173">
        <f>IF(legend!$E$1=12,CC68-CL68-CM68,0)</f>
        <v>0</v>
      </c>
      <c r="CL68" s="216"/>
      <c r="CM68" s="219"/>
      <c r="DB68" s="620">
        <f t="shared" si="0"/>
        <v>0</v>
      </c>
      <c r="DC68" s="621">
        <f t="shared" si="1"/>
        <v>23.215566120000005</v>
      </c>
      <c r="DD68" s="621">
        <f t="shared" si="2"/>
        <v>0</v>
      </c>
      <c r="DE68" s="621" t="e">
        <f t="shared" ca="1" si="3"/>
        <v>#REF!</v>
      </c>
      <c r="DF68" s="621">
        <f t="shared" si="67"/>
        <v>0</v>
      </c>
      <c r="DG68" s="628" t="e">
        <f t="shared" ca="1" si="5"/>
        <v>#REF!</v>
      </c>
      <c r="DH68" s="620">
        <f t="shared" si="105"/>
        <v>0</v>
      </c>
      <c r="DI68" s="621">
        <f t="shared" si="106"/>
        <v>0</v>
      </c>
      <c r="DJ68" s="621">
        <f t="shared" si="107"/>
        <v>0</v>
      </c>
      <c r="DK68" s="621">
        <f t="shared" si="108"/>
        <v>0</v>
      </c>
      <c r="DL68" s="621">
        <f t="shared" si="109"/>
        <v>0</v>
      </c>
      <c r="DM68" s="621" t="e">
        <f t="shared" ca="1" si="110"/>
        <v>#REF!</v>
      </c>
      <c r="DN68" s="621">
        <f t="shared" si="111"/>
        <v>0</v>
      </c>
      <c r="DO68" s="628" t="e">
        <f t="shared" ca="1" si="6"/>
        <v>#REF!</v>
      </c>
      <c r="DT68" s="101" t="e">
        <f t="shared" ca="1" si="59"/>
        <v>#REF!</v>
      </c>
      <c r="DU68" s="101" t="e">
        <f t="shared" ca="1" si="60"/>
        <v>#REF!</v>
      </c>
      <c r="DV68" s="101" t="e">
        <f t="shared" ca="1" si="61"/>
        <v>#REF!</v>
      </c>
      <c r="DW68" s="554">
        <f>ПУР!$EU68+ПУР!$HG68+ПУР!$HH68+ПУР!$HI68</f>
        <v>0</v>
      </c>
      <c r="DX68" s="554">
        <f>ПУР!GO68-ПУР!GP68</f>
        <v>0</v>
      </c>
    </row>
    <row r="69" spans="1:128" ht="12" hidden="1" customHeight="1" outlineLevel="1">
      <c r="A69" s="140" t="s">
        <v>160</v>
      </c>
      <c r="B69" s="99" t="s">
        <v>152</v>
      </c>
      <c r="C69" s="97"/>
      <c r="D69" s="10"/>
      <c r="E69" s="100"/>
      <c r="F69" s="100">
        <f>BT69+F178</f>
        <v>0</v>
      </c>
      <c r="G69" s="100"/>
      <c r="H69" s="100"/>
      <c r="I69" s="100"/>
      <c r="J69" s="100"/>
      <c r="K69" s="100"/>
      <c r="L69" s="430"/>
      <c r="M69" s="417"/>
      <c r="N69" s="430"/>
      <c r="O69" s="430"/>
      <c r="P69" s="417"/>
      <c r="Q69" s="430"/>
      <c r="R69" s="430"/>
      <c r="S69" s="430"/>
      <c r="T69" s="430"/>
      <c r="U69" s="430"/>
      <c r="V69" s="430"/>
      <c r="W69" s="430"/>
      <c r="X69" s="430"/>
      <c r="Y69" s="430"/>
      <c r="Z69" s="430"/>
      <c r="AA69" s="430"/>
      <c r="AB69" s="430"/>
      <c r="AC69" s="575"/>
      <c r="AD69" s="430"/>
      <c r="AE69" s="430"/>
      <c r="AF69" s="430"/>
      <c r="AG69" s="430"/>
      <c r="AH69" s="571"/>
      <c r="AI69" s="430"/>
      <c r="AJ69" s="430"/>
      <c r="AK69" s="430"/>
      <c r="AL69" s="430"/>
      <c r="AM69" s="565"/>
      <c r="AN69" s="565"/>
      <c r="AO69" s="565"/>
      <c r="AP69" s="565"/>
      <c r="AQ69" s="565"/>
      <c r="AR69" s="565"/>
      <c r="AS69" s="565"/>
      <c r="AT69" s="565"/>
      <c r="AU69" s="565"/>
      <c r="AV69" s="565"/>
      <c r="AW69" s="571"/>
      <c r="AX69" s="458" t="e">
        <f>#REF!</f>
        <v>#REF!</v>
      </c>
      <c r="AY69" s="459" t="e">
        <f>#REF!</f>
        <v>#REF!</v>
      </c>
      <c r="AZ69" s="459" t="e">
        <f>#REF!</f>
        <v>#REF!</v>
      </c>
      <c r="BA69" s="10" t="e">
        <f>AX69+AY69+AZ69</f>
        <v>#REF!</v>
      </c>
      <c r="BB69" s="11" t="e">
        <f>ROUNDUP(BA69,2)</f>
        <v>#REF!</v>
      </c>
      <c r="BC69" s="460" t="e">
        <f ca="1">INDIRECT("БДЗ!$"&amp;legend!G$7&amp;TEXT(ROW()+265,0))</f>
        <v>#REF!</v>
      </c>
      <c r="BD69" s="459" t="e">
        <f ca="1">INDIRECT("БДЗ!$"&amp;legend!H$7&amp;TEXT(ROW()+265,0))</f>
        <v>#REF!</v>
      </c>
      <c r="BE69" s="459" t="e">
        <f ca="1">INDIRECT("БДЗ!$"&amp;legend!I$7&amp;TEXT(ROW()+265,0))</f>
        <v>#REF!</v>
      </c>
      <c r="BF69" s="10" t="e">
        <f ca="1">BC69+BD69+BE69</f>
        <v>#REF!</v>
      </c>
      <c r="BG69" s="87" t="e">
        <f ca="1">ROUNDUP(BF69,2)</f>
        <v>#REF!</v>
      </c>
      <c r="BH69" s="173"/>
      <c r="BI69" s="189"/>
      <c r="BJ69" s="174"/>
      <c r="BK69" s="270">
        <f>BL69+BM69</f>
        <v>0</v>
      </c>
      <c r="BL69" s="285"/>
      <c r="BM69" s="272"/>
      <c r="BN69" s="342"/>
      <c r="BO69" s="173">
        <f>BH69</f>
        <v>0</v>
      </c>
      <c r="BP69" s="189"/>
      <c r="BQ69" s="174">
        <f>BJ69</f>
        <v>0</v>
      </c>
      <c r="BR69" s="359"/>
      <c r="BS69" s="378"/>
      <c r="BT69" s="358">
        <f t="shared" si="112"/>
        <v>0</v>
      </c>
      <c r="BV69" s="565"/>
      <c r="BW69" s="171"/>
      <c r="BX69" s="587"/>
      <c r="BY69" s="191"/>
      <c r="BZ69" s="188"/>
      <c r="CA69" s="171"/>
      <c r="CB69" s="216"/>
      <c r="CC69" s="190"/>
      <c r="CE69" s="327"/>
      <c r="CG69" s="173"/>
      <c r="CH69" s="216"/>
      <c r="CI69" s="190"/>
      <c r="CK69" s="173"/>
      <c r="CL69" s="216"/>
      <c r="CM69" s="190"/>
      <c r="DB69" s="620">
        <f t="shared" si="0"/>
        <v>0</v>
      </c>
      <c r="DC69" s="621">
        <f t="shared" si="1"/>
        <v>0</v>
      </c>
      <c r="DD69" s="621">
        <f t="shared" si="2"/>
        <v>0</v>
      </c>
      <c r="DE69" s="621">
        <f t="shared" si="3"/>
        <v>0</v>
      </c>
      <c r="DF69" s="621">
        <f t="shared" si="67"/>
        <v>0</v>
      </c>
      <c r="DG69" s="628">
        <f t="shared" si="5"/>
        <v>0</v>
      </c>
      <c r="DH69" s="620">
        <f t="shared" si="105"/>
        <v>0</v>
      </c>
      <c r="DI69" s="621">
        <f t="shared" si="106"/>
        <v>0</v>
      </c>
      <c r="DJ69" s="621">
        <f t="shared" si="107"/>
        <v>0</v>
      </c>
      <c r="DK69" s="621">
        <f t="shared" si="108"/>
        <v>0</v>
      </c>
      <c r="DL69" s="621">
        <f t="shared" si="109"/>
        <v>0</v>
      </c>
      <c r="DM69" s="621">
        <f t="shared" si="110"/>
        <v>0</v>
      </c>
      <c r="DN69" s="621">
        <f t="shared" si="111"/>
        <v>0</v>
      </c>
      <c r="DO69" s="628">
        <f t="shared" si="6"/>
        <v>0</v>
      </c>
    </row>
    <row r="70" spans="1:128" ht="12" hidden="1" customHeight="1" outlineLevel="1">
      <c r="A70" s="140" t="s">
        <v>161</v>
      </c>
      <c r="B70" s="99" t="s">
        <v>153</v>
      </c>
      <c r="C70" s="97"/>
      <c r="D70" s="10"/>
      <c r="E70" s="100"/>
      <c r="F70" s="100">
        <f>BT70+F179</f>
        <v>0</v>
      </c>
      <c r="G70" s="100"/>
      <c r="H70" s="100"/>
      <c r="I70" s="100"/>
      <c r="J70" s="100"/>
      <c r="K70" s="100"/>
      <c r="L70" s="430"/>
      <c r="M70" s="417"/>
      <c r="N70" s="430"/>
      <c r="O70" s="430"/>
      <c r="P70" s="417"/>
      <c r="Q70" s="430"/>
      <c r="R70" s="430"/>
      <c r="S70" s="430"/>
      <c r="T70" s="430"/>
      <c r="U70" s="430"/>
      <c r="V70" s="430"/>
      <c r="W70" s="430"/>
      <c r="X70" s="430"/>
      <c r="Y70" s="430"/>
      <c r="Z70" s="430"/>
      <c r="AA70" s="430"/>
      <c r="AB70" s="430"/>
      <c r="AC70" s="575"/>
      <c r="AD70" s="430"/>
      <c r="AE70" s="430"/>
      <c r="AF70" s="430"/>
      <c r="AG70" s="430"/>
      <c r="AH70" s="571"/>
      <c r="AI70" s="430"/>
      <c r="AJ70" s="430"/>
      <c r="AK70" s="430"/>
      <c r="AL70" s="430"/>
      <c r="AM70" s="565"/>
      <c r="AN70" s="565"/>
      <c r="AO70" s="565"/>
      <c r="AP70" s="565"/>
      <c r="AQ70" s="565"/>
      <c r="AR70" s="565"/>
      <c r="AS70" s="565"/>
      <c r="AT70" s="565"/>
      <c r="AU70" s="565"/>
      <c r="AV70" s="565"/>
      <c r="AW70" s="571"/>
      <c r="AX70" s="30" t="e">
        <f>#REF!</f>
        <v>#REF!</v>
      </c>
      <c r="AY70" s="10" t="e">
        <f>#REF!</f>
        <v>#REF!</v>
      </c>
      <c r="AZ70" s="10" t="e">
        <f>#REF!</f>
        <v>#REF!</v>
      </c>
      <c r="BA70" s="10" t="e">
        <f>AX70+AY70+AZ70</f>
        <v>#REF!</v>
      </c>
      <c r="BB70" s="11" t="e">
        <f>ROUNDUP(BA70,2)</f>
        <v>#REF!</v>
      </c>
      <c r="BC70" s="9" t="e">
        <f ca="1">INDIRECT("БДЗ!$"&amp;legend!G$7&amp;TEXT(ROW()+265,0))</f>
        <v>#REF!</v>
      </c>
      <c r="BD70" s="10" t="e">
        <f ca="1">INDIRECT("БДЗ!$"&amp;legend!H$7&amp;TEXT(ROW()+265,0))</f>
        <v>#REF!</v>
      </c>
      <c r="BE70" s="10" t="e">
        <f ca="1">INDIRECT("БДЗ!$"&amp;legend!I$7&amp;TEXT(ROW()+265,0))</f>
        <v>#REF!</v>
      </c>
      <c r="BF70" s="10" t="e">
        <f ca="1">BC70+BD70+BE70</f>
        <v>#REF!</v>
      </c>
      <c r="BG70" s="87" t="e">
        <f ca="1">ROUNDUP(BF70,2)</f>
        <v>#REF!</v>
      </c>
      <c r="BH70" s="173"/>
      <c r="BI70" s="189"/>
      <c r="BJ70" s="174"/>
      <c r="BK70" s="270">
        <f>BL70+BM70</f>
        <v>0</v>
      </c>
      <c r="BL70" s="285"/>
      <c r="BM70" s="272"/>
      <c r="BN70" s="342"/>
      <c r="BO70" s="173">
        <f>BH70</f>
        <v>0</v>
      </c>
      <c r="BP70" s="189"/>
      <c r="BQ70" s="174">
        <f>BJ70</f>
        <v>0</v>
      </c>
      <c r="BR70" s="359"/>
      <c r="BS70" s="378"/>
      <c r="BT70" s="358">
        <f t="shared" si="112"/>
        <v>0</v>
      </c>
      <c r="BV70" s="565"/>
      <c r="BW70" s="171"/>
      <c r="BX70" s="587"/>
      <c r="BY70" s="191"/>
      <c r="BZ70" s="188"/>
      <c r="CA70" s="171"/>
      <c r="CB70" s="216"/>
      <c r="CC70" s="190"/>
      <c r="CE70" s="327"/>
      <c r="CG70" s="173"/>
      <c r="CH70" s="216"/>
      <c r="CI70" s="190"/>
      <c r="CK70" s="173"/>
      <c r="CL70" s="216"/>
      <c r="CM70" s="190"/>
      <c r="DB70" s="620">
        <f t="shared" si="0"/>
        <v>0</v>
      </c>
      <c r="DC70" s="621">
        <f t="shared" si="1"/>
        <v>0</v>
      </c>
      <c r="DD70" s="621">
        <f t="shared" si="2"/>
        <v>0</v>
      </c>
      <c r="DE70" s="621">
        <f t="shared" si="3"/>
        <v>0</v>
      </c>
      <c r="DF70" s="621">
        <f t="shared" si="67"/>
        <v>0</v>
      </c>
      <c r="DG70" s="628">
        <f t="shared" si="5"/>
        <v>0</v>
      </c>
      <c r="DH70" s="620">
        <f t="shared" si="105"/>
        <v>0</v>
      </c>
      <c r="DI70" s="621">
        <f t="shared" si="106"/>
        <v>0</v>
      </c>
      <c r="DJ70" s="621">
        <f t="shared" si="107"/>
        <v>0</v>
      </c>
      <c r="DK70" s="621">
        <f t="shared" si="108"/>
        <v>0</v>
      </c>
      <c r="DL70" s="621">
        <f t="shared" si="109"/>
        <v>0</v>
      </c>
      <c r="DM70" s="621">
        <f t="shared" si="110"/>
        <v>0</v>
      </c>
      <c r="DN70" s="621">
        <f t="shared" si="111"/>
        <v>0</v>
      </c>
      <c r="DO70" s="628">
        <f t="shared" si="6"/>
        <v>0</v>
      </c>
    </row>
    <row r="71" spans="1:128" collapsed="1">
      <c r="A71" s="146">
        <v>6</v>
      </c>
      <c r="B71" s="53" t="s">
        <v>115</v>
      </c>
      <c r="C71" s="60"/>
      <c r="D71" s="18"/>
      <c r="E71" s="67"/>
      <c r="F71" s="67"/>
      <c r="G71" s="67"/>
      <c r="H71" s="67"/>
      <c r="I71" s="67"/>
      <c r="J71" s="67"/>
      <c r="K71" s="67"/>
      <c r="L71" s="320"/>
      <c r="M71" s="428"/>
      <c r="N71" s="320"/>
      <c r="O71" s="320"/>
      <c r="P71" s="428"/>
      <c r="Q71" s="320"/>
      <c r="R71" s="320"/>
      <c r="S71" s="320"/>
      <c r="T71" s="320"/>
      <c r="U71" s="320"/>
      <c r="V71" s="320"/>
      <c r="W71" s="320"/>
      <c r="X71" s="320"/>
      <c r="Y71" s="320"/>
      <c r="Z71" s="320"/>
      <c r="AA71" s="320"/>
      <c r="AB71" s="320"/>
      <c r="AC71" s="428"/>
      <c r="AD71" s="320"/>
      <c r="AE71" s="320"/>
      <c r="AF71" s="320"/>
      <c r="AG71" s="320"/>
      <c r="AH71" s="320"/>
      <c r="AI71" s="320"/>
      <c r="AJ71" s="320"/>
      <c r="AK71" s="320"/>
      <c r="AL71" s="320"/>
      <c r="AM71" s="564"/>
      <c r="AN71" s="564"/>
      <c r="AO71" s="564"/>
      <c r="AP71" s="564"/>
      <c r="AQ71" s="564"/>
      <c r="AR71" s="564"/>
      <c r="AS71" s="564"/>
      <c r="AT71" s="564"/>
      <c r="AU71" s="564"/>
      <c r="AV71" s="564"/>
      <c r="AW71" s="320"/>
      <c r="AX71" s="29" t="e">
        <f t="shared" ref="AX71:BM71" si="118">AX60-AX65</f>
        <v>#REF!</v>
      </c>
      <c r="AY71" s="17" t="e">
        <f t="shared" si="118"/>
        <v>#REF!</v>
      </c>
      <c r="AZ71" s="17" t="e">
        <f t="shared" si="118"/>
        <v>#REF!</v>
      </c>
      <c r="BA71" s="17" t="e">
        <f t="shared" si="118"/>
        <v>#REF!</v>
      </c>
      <c r="BB71" s="19" t="e">
        <f t="shared" si="118"/>
        <v>#REF!</v>
      </c>
      <c r="BC71" s="16" t="e">
        <f t="shared" ca="1" si="118"/>
        <v>#REF!</v>
      </c>
      <c r="BD71" s="17" t="e">
        <f t="shared" ca="1" si="118"/>
        <v>#REF!</v>
      </c>
      <c r="BE71" s="17" t="e">
        <f t="shared" ca="1" si="118"/>
        <v>#REF!</v>
      </c>
      <c r="BF71" s="17" t="e">
        <f t="shared" ca="1" si="118"/>
        <v>#REF!</v>
      </c>
      <c r="BG71" s="89" t="e">
        <f t="shared" ca="1" si="118"/>
        <v>#REF!</v>
      </c>
      <c r="BH71" s="182" t="e">
        <f t="shared" si="118"/>
        <v>#REF!</v>
      </c>
      <c r="BI71" s="180" t="e">
        <f t="shared" si="118"/>
        <v>#REF!</v>
      </c>
      <c r="BJ71" s="183">
        <f t="shared" si="118"/>
        <v>0</v>
      </c>
      <c r="BK71" s="279">
        <f t="shared" si="118"/>
        <v>0</v>
      </c>
      <c r="BL71" s="280">
        <f t="shared" si="118"/>
        <v>0</v>
      </c>
      <c r="BM71" s="281">
        <f t="shared" si="118"/>
        <v>0</v>
      </c>
      <c r="BN71" s="345"/>
      <c r="BO71" s="182" t="e">
        <f t="shared" ref="BO71:BT71" ca="1" si="119">BO60-BO65</f>
        <v>#REF!</v>
      </c>
      <c r="BP71" s="180" t="e">
        <f t="shared" ca="1" si="119"/>
        <v>#REF!</v>
      </c>
      <c r="BQ71" s="183">
        <f t="shared" si="119"/>
        <v>0</v>
      </c>
      <c r="BR71" s="363" t="e">
        <f t="shared" ca="1" si="119"/>
        <v>#REF!</v>
      </c>
      <c r="BS71" s="380" t="e">
        <f t="shared" ca="1" si="119"/>
        <v>#REF!</v>
      </c>
      <c r="BT71" s="364" t="e">
        <f t="shared" ca="1" si="119"/>
        <v>#REF!</v>
      </c>
      <c r="BV71" s="564" t="e">
        <f ca="1">BV60-BV65</f>
        <v>#REF!</v>
      </c>
      <c r="BW71" s="180"/>
      <c r="BX71" s="590"/>
      <c r="BY71" s="181"/>
      <c r="BZ71" s="182">
        <f>BZ60-BZ65</f>
        <v>0</v>
      </c>
      <c r="CA71" s="180"/>
      <c r="CB71" s="180"/>
      <c r="CC71" s="183"/>
      <c r="CE71" s="332"/>
      <c r="CG71" s="182">
        <f>CG60-CG65</f>
        <v>0</v>
      </c>
      <c r="CH71" s="180"/>
      <c r="CI71" s="183"/>
      <c r="CK71" s="182">
        <f>CK60-CK65</f>
        <v>0</v>
      </c>
      <c r="CL71" s="180"/>
      <c r="CM71" s="183"/>
      <c r="DB71" s="620">
        <f t="shared" ref="DB71:DB90" si="120">Q71+R71</f>
        <v>0</v>
      </c>
      <c r="DC71" s="621">
        <f t="shared" ref="DC71:DC90" si="121">S71+T71</f>
        <v>0</v>
      </c>
      <c r="DD71" s="621">
        <f t="shared" ref="DD71:DD90" si="122">V71+W71</f>
        <v>0</v>
      </c>
      <c r="DE71" s="621">
        <f t="shared" ref="DE71:DE90" si="123">BW71-DC71</f>
        <v>0</v>
      </c>
      <c r="DF71" s="621">
        <f t="shared" si="67"/>
        <v>0</v>
      </c>
      <c r="DG71" s="628">
        <f t="shared" ref="DG71:DG83" si="124">BW71+CA71-DB71-DC71-DD71-DE71-DF71</f>
        <v>0</v>
      </c>
      <c r="DH71" s="620">
        <f t="shared" si="105"/>
        <v>0</v>
      </c>
      <c r="DI71" s="621">
        <f t="shared" si="106"/>
        <v>0</v>
      </c>
      <c r="DJ71" s="621">
        <f t="shared" si="107"/>
        <v>0</v>
      </c>
      <c r="DK71" s="621">
        <f t="shared" si="108"/>
        <v>0</v>
      </c>
      <c r="DL71" s="621">
        <f t="shared" si="109"/>
        <v>0</v>
      </c>
      <c r="DM71" s="621">
        <f t="shared" si="110"/>
        <v>0</v>
      </c>
      <c r="DN71" s="621">
        <f t="shared" si="111"/>
        <v>0</v>
      </c>
      <c r="DO71" s="628">
        <f t="shared" ref="DO71:DO83" si="125">BX71+CB71-DH71-DI71-DJ71-DK71-DL71-DM71-DN71</f>
        <v>0</v>
      </c>
    </row>
    <row r="72" spans="1:128">
      <c r="A72" s="480"/>
      <c r="B72" s="481" t="s">
        <v>116</v>
      </c>
      <c r="C72" s="482"/>
      <c r="D72" s="483"/>
      <c r="E72" s="398"/>
      <c r="F72" s="398"/>
      <c r="G72" s="398"/>
      <c r="H72" s="398"/>
      <c r="I72" s="398"/>
      <c r="J72" s="398"/>
      <c r="K72" s="398"/>
      <c r="L72" s="398"/>
      <c r="M72" s="395"/>
      <c r="N72" s="398"/>
      <c r="O72" s="398"/>
      <c r="P72" s="395"/>
      <c r="Q72" s="398"/>
      <c r="R72" s="398"/>
      <c r="S72" s="398"/>
      <c r="T72" s="398"/>
      <c r="U72" s="398"/>
      <c r="V72" s="398"/>
      <c r="W72" s="398"/>
      <c r="X72" s="398"/>
      <c r="Y72" s="398"/>
      <c r="Z72" s="398"/>
      <c r="AA72" s="398"/>
      <c r="AB72" s="398"/>
      <c r="AC72" s="395"/>
      <c r="AD72" s="398"/>
      <c r="AE72" s="398"/>
      <c r="AF72" s="398"/>
      <c r="AG72" s="398"/>
      <c r="AH72" s="398"/>
      <c r="AI72" s="398"/>
      <c r="AJ72" s="398"/>
      <c r="AK72" s="398"/>
      <c r="AL72" s="398"/>
      <c r="AM72" s="401"/>
      <c r="AN72" s="401"/>
      <c r="AO72" s="401"/>
      <c r="AP72" s="401"/>
      <c r="AQ72" s="401"/>
      <c r="AR72" s="401"/>
      <c r="AS72" s="401"/>
      <c r="AT72" s="401"/>
      <c r="AU72" s="401"/>
      <c r="AV72" s="401"/>
      <c r="AW72" s="398"/>
      <c r="AX72" s="401"/>
      <c r="AY72" s="395"/>
      <c r="AZ72" s="395"/>
      <c r="BA72" s="395"/>
      <c r="BB72" s="415"/>
      <c r="BC72" s="395"/>
      <c r="BD72" s="395"/>
      <c r="BE72" s="395"/>
      <c r="BF72" s="395"/>
      <c r="BG72" s="395"/>
      <c r="BH72" s="401"/>
      <c r="BI72" s="395"/>
      <c r="BJ72" s="415"/>
      <c r="BK72" s="484"/>
      <c r="BL72" s="485"/>
      <c r="BM72" s="486"/>
      <c r="BN72" s="485"/>
      <c r="BO72" s="401"/>
      <c r="BP72" s="395"/>
      <c r="BQ72" s="415"/>
      <c r="BR72" s="366"/>
      <c r="BS72" s="382"/>
      <c r="BT72" s="408"/>
      <c r="BV72" s="401"/>
      <c r="BW72" s="395"/>
      <c r="BX72" s="395"/>
      <c r="BY72" s="395"/>
      <c r="BZ72" s="401"/>
      <c r="CA72" s="395"/>
      <c r="CB72" s="395"/>
      <c r="CC72" s="415"/>
      <c r="CE72" s="327"/>
      <c r="CG72" s="401"/>
      <c r="CH72" s="395"/>
      <c r="CI72" s="415"/>
      <c r="CK72" s="401"/>
      <c r="CL72" s="395"/>
      <c r="CM72" s="415"/>
      <c r="DB72" s="622">
        <f t="shared" si="120"/>
        <v>0</v>
      </c>
      <c r="DC72" s="623">
        <f t="shared" si="121"/>
        <v>0</v>
      </c>
      <c r="DD72" s="623">
        <f t="shared" si="122"/>
        <v>0</v>
      </c>
      <c r="DE72" s="623">
        <f t="shared" si="123"/>
        <v>0</v>
      </c>
      <c r="DF72" s="623">
        <f t="shared" si="67"/>
        <v>0</v>
      </c>
      <c r="DG72" s="627">
        <f t="shared" si="124"/>
        <v>0</v>
      </c>
      <c r="DH72" s="622"/>
      <c r="DI72" s="623"/>
      <c r="DJ72" s="623"/>
      <c r="DK72" s="623"/>
      <c r="DL72" s="623"/>
      <c r="DM72" s="623"/>
      <c r="DN72" s="623"/>
      <c r="DO72" s="627"/>
    </row>
    <row r="73" spans="1:128">
      <c r="A73" s="147">
        <v>7</v>
      </c>
      <c r="B73" s="49" t="s">
        <v>117</v>
      </c>
      <c r="C73" s="58"/>
      <c r="D73" s="20"/>
      <c r="E73" s="64">
        <f>E74+E75</f>
        <v>0</v>
      </c>
      <c r="F73" s="64">
        <f>F74+F75</f>
        <v>0</v>
      </c>
      <c r="G73" s="64">
        <f>G74+G75</f>
        <v>0</v>
      </c>
      <c r="H73" s="64"/>
      <c r="I73" s="64"/>
      <c r="J73" s="64"/>
      <c r="K73" s="64"/>
      <c r="L73" s="321">
        <f>L74+L75</f>
        <v>0</v>
      </c>
      <c r="M73" s="426"/>
      <c r="N73" s="321">
        <f>N74+N75</f>
        <v>0</v>
      </c>
      <c r="O73" s="321">
        <f>O74+O75</f>
        <v>0</v>
      </c>
      <c r="P73" s="426"/>
      <c r="Q73" s="321">
        <f t="shared" ref="Q73:W73" si="126">Q74+Q75</f>
        <v>0</v>
      </c>
      <c r="R73" s="321">
        <f t="shared" si="126"/>
        <v>0</v>
      </c>
      <c r="S73" s="321">
        <f t="shared" si="126"/>
        <v>0</v>
      </c>
      <c r="T73" s="321">
        <f t="shared" si="126"/>
        <v>0</v>
      </c>
      <c r="U73" s="321">
        <f t="shared" si="126"/>
        <v>0</v>
      </c>
      <c r="V73" s="321">
        <f t="shared" si="126"/>
        <v>0</v>
      </c>
      <c r="W73" s="321">
        <f t="shared" si="126"/>
        <v>0</v>
      </c>
      <c r="X73" s="321"/>
      <c r="Y73" s="321">
        <f>Y74+Y75</f>
        <v>0</v>
      </c>
      <c r="Z73" s="321">
        <f>Z74+Z75</f>
        <v>0</v>
      </c>
      <c r="AA73" s="321">
        <f>AA74+AA75</f>
        <v>0</v>
      </c>
      <c r="AB73" s="321">
        <f>AB74+AB75</f>
        <v>0</v>
      </c>
      <c r="AC73" s="426"/>
      <c r="AD73" s="321">
        <f>AD74+AD75</f>
        <v>0</v>
      </c>
      <c r="AE73" s="321">
        <f>AE74+AE75</f>
        <v>0</v>
      </c>
      <c r="AF73" s="321">
        <f>AF74+AF75</f>
        <v>0</v>
      </c>
      <c r="AG73" s="321">
        <f t="shared" ref="AG73:AL73" si="127">AG74+AG75</f>
        <v>0</v>
      </c>
      <c r="AH73" s="321"/>
      <c r="AI73" s="321">
        <f>AI74+AI75</f>
        <v>0</v>
      </c>
      <c r="AJ73" s="321">
        <f>AJ74+AJ75</f>
        <v>0</v>
      </c>
      <c r="AK73" s="321">
        <f t="shared" si="127"/>
        <v>0</v>
      </c>
      <c r="AL73" s="321">
        <f t="shared" si="127"/>
        <v>0</v>
      </c>
      <c r="AM73" s="560"/>
      <c r="AN73" s="560"/>
      <c r="AO73" s="560"/>
      <c r="AP73" s="560"/>
      <c r="AQ73" s="560"/>
      <c r="AR73" s="560"/>
      <c r="AS73" s="560"/>
      <c r="AT73" s="560"/>
      <c r="AU73" s="560"/>
      <c r="AV73" s="560">
        <f>AV74+AV75</f>
        <v>0</v>
      </c>
      <c r="AW73" s="321"/>
      <c r="AX73" s="25">
        <f t="shared" ref="AX73:BH73" si="128">AX74+AX75</f>
        <v>0</v>
      </c>
      <c r="AY73" s="4">
        <f t="shared" si="128"/>
        <v>0</v>
      </c>
      <c r="AZ73" s="4">
        <f t="shared" si="128"/>
        <v>0</v>
      </c>
      <c r="BA73" s="4">
        <f t="shared" si="128"/>
        <v>0</v>
      </c>
      <c r="BB73" s="186">
        <f t="shared" si="128"/>
        <v>0</v>
      </c>
      <c r="BC73" s="3">
        <f t="shared" si="128"/>
        <v>0</v>
      </c>
      <c r="BD73" s="4">
        <f t="shared" si="128"/>
        <v>0</v>
      </c>
      <c r="BE73" s="4">
        <f t="shared" si="128"/>
        <v>0</v>
      </c>
      <c r="BF73" s="4">
        <f t="shared" si="128"/>
        <v>0</v>
      </c>
      <c r="BG73" s="187">
        <f t="shared" si="128"/>
        <v>0</v>
      </c>
      <c r="BH73" s="184">
        <f t="shared" si="128"/>
        <v>0</v>
      </c>
      <c r="BI73" s="185">
        <f t="shared" ref="BI73:BI78" si="129">BH73-BJ73</f>
        <v>0</v>
      </c>
      <c r="BJ73" s="186">
        <f>BJ74+BJ75</f>
        <v>0</v>
      </c>
      <c r="BK73" s="282">
        <f>BK74+BK75</f>
        <v>0</v>
      </c>
      <c r="BL73" s="283">
        <f>BL74+BL75</f>
        <v>0</v>
      </c>
      <c r="BM73" s="284">
        <f>BM74+BM75</f>
        <v>0</v>
      </c>
      <c r="BN73" s="346"/>
      <c r="BO73" s="184">
        <f>BO74+BO75</f>
        <v>0</v>
      </c>
      <c r="BP73" s="185">
        <f t="shared" si="55"/>
        <v>0</v>
      </c>
      <c r="BQ73" s="186">
        <f>BQ74+BQ75</f>
        <v>0</v>
      </c>
      <c r="BR73" s="184">
        <f ca="1">BR74+BR75</f>
        <v>0</v>
      </c>
      <c r="BS73" s="185">
        <f ca="1">BS74+BS75</f>
        <v>0</v>
      </c>
      <c r="BT73" s="362">
        <f ca="1">BT74+BT75</f>
        <v>0</v>
      </c>
      <c r="BV73" s="560">
        <f t="shared" ref="BV73:BV78" si="130">BP73</f>
        <v>0</v>
      </c>
      <c r="BW73" s="185">
        <f>BW74+BW75</f>
        <v>0</v>
      </c>
      <c r="BX73" s="591">
        <f>BX74+BX75</f>
        <v>0</v>
      </c>
      <c r="BY73" s="187">
        <f t="shared" ref="BY73:BY78" si="131">BV73-BW73-BX73</f>
        <v>0</v>
      </c>
      <c r="BZ73" s="184">
        <f t="shared" ref="BZ73:BZ78" si="132">BQ73</f>
        <v>0</v>
      </c>
      <c r="CA73" s="185">
        <f>CA74+CA75</f>
        <v>0</v>
      </c>
      <c r="CB73" s="185">
        <f>CB74+CB75</f>
        <v>0</v>
      </c>
      <c r="CC73" s="186">
        <f t="shared" ref="CC73:CC78" si="133">BZ73-CA73-CB73</f>
        <v>0</v>
      </c>
      <c r="CE73" s="328"/>
      <c r="CG73" s="184">
        <f>CG74+CG75</f>
        <v>0</v>
      </c>
      <c r="CH73" s="185">
        <f>CH74+CH75</f>
        <v>0</v>
      </c>
      <c r="CI73" s="186">
        <f>CI74+CI75</f>
        <v>0</v>
      </c>
      <c r="CK73" s="184">
        <f>CK74+CK75</f>
        <v>0</v>
      </c>
      <c r="CL73" s="185">
        <f>CL74+CL75</f>
        <v>0</v>
      </c>
      <c r="CM73" s="186">
        <f>CM74+CM75</f>
        <v>0</v>
      </c>
      <c r="DB73" s="620">
        <f t="shared" si="120"/>
        <v>0</v>
      </c>
      <c r="DC73" s="621">
        <f t="shared" si="121"/>
        <v>0</v>
      </c>
      <c r="DD73" s="621">
        <f t="shared" si="122"/>
        <v>0</v>
      </c>
      <c r="DE73" s="621">
        <f t="shared" si="123"/>
        <v>0</v>
      </c>
      <c r="DF73" s="621">
        <f t="shared" si="67"/>
        <v>0</v>
      </c>
      <c r="DG73" s="628">
        <f t="shared" si="124"/>
        <v>0</v>
      </c>
      <c r="DH73" s="620">
        <f t="shared" ref="DH73:DH79" si="134">X73</f>
        <v>0</v>
      </c>
      <c r="DI73" s="621">
        <f t="shared" ref="DI73:DI79" si="135">U73</f>
        <v>0</v>
      </c>
      <c r="DJ73" s="621">
        <f t="shared" ref="DJ73:DJ79" si="136">W73</f>
        <v>0</v>
      </c>
      <c r="DK73" s="621">
        <f t="shared" ref="DK73:DK79" si="137">Z73</f>
        <v>0</v>
      </c>
      <c r="DL73" s="621">
        <f t="shared" ref="DL73:DL79" si="138">AB73</f>
        <v>0</v>
      </c>
      <c r="DM73" s="621">
        <f t="shared" ref="DM73:DM79" si="139">BX73-DI73-DK73</f>
        <v>0</v>
      </c>
      <c r="DN73" s="621">
        <f t="shared" ref="DN73:DN79" si="140">CB73-DH73-DJ73-DL73</f>
        <v>0</v>
      </c>
      <c r="DO73" s="628">
        <f t="shared" si="125"/>
        <v>0</v>
      </c>
    </row>
    <row r="74" spans="1:128">
      <c r="A74" s="144" t="s">
        <v>118</v>
      </c>
      <c r="B74" s="43" t="s">
        <v>119</v>
      </c>
      <c r="C74" s="59">
        <v>2111010000</v>
      </c>
      <c r="D74" s="10"/>
      <c r="E74" s="62">
        <f>BH74-BB74</f>
        <v>0</v>
      </c>
      <c r="F74" s="62">
        <f>BO74-BG74</f>
        <v>0</v>
      </c>
      <c r="G74" s="62">
        <f>BO74-BG74-Y74-AG74</f>
        <v>0</v>
      </c>
      <c r="H74" s="62"/>
      <c r="I74" s="62"/>
      <c r="J74" s="62"/>
      <c r="K74" s="62"/>
      <c r="L74" s="461"/>
      <c r="M74" s="416"/>
      <c r="N74" s="315">
        <f>T74+Y74+AD74+AF74-L74</f>
        <v>0</v>
      </c>
      <c r="O74" s="315">
        <f>Q74+R74+V74+AA74+AE74+AG74</f>
        <v>0</v>
      </c>
      <c r="P74" s="416"/>
      <c r="Q74" s="315"/>
      <c r="R74" s="315"/>
      <c r="S74" s="315"/>
      <c r="T74" s="315"/>
      <c r="U74" s="461"/>
      <c r="V74" s="315"/>
      <c r="W74" s="461"/>
      <c r="X74" s="461"/>
      <c r="Y74" s="315"/>
      <c r="Z74" s="461"/>
      <c r="AA74" s="315"/>
      <c r="AB74" s="461"/>
      <c r="AC74" s="416"/>
      <c r="AD74" s="461"/>
      <c r="AE74" s="600"/>
      <c r="AF74" s="315"/>
      <c r="AG74" s="315"/>
      <c r="AH74" s="315"/>
      <c r="AI74" s="461"/>
      <c r="AJ74" s="461"/>
      <c r="AK74" s="315"/>
      <c r="AL74" s="315"/>
      <c r="AM74" s="561"/>
      <c r="AN74" s="561"/>
      <c r="AO74" s="561"/>
      <c r="AP74" s="561"/>
      <c r="AQ74" s="561"/>
      <c r="AR74" s="561"/>
      <c r="AS74" s="561"/>
      <c r="AT74" s="561"/>
      <c r="AU74" s="561"/>
      <c r="AV74" s="561"/>
      <c r="AW74" s="315"/>
      <c r="AX74" s="26"/>
      <c r="AY74" s="7"/>
      <c r="AZ74" s="7"/>
      <c r="BA74" s="7"/>
      <c r="BB74" s="174"/>
      <c r="BC74" s="6"/>
      <c r="BD74" s="7"/>
      <c r="BE74" s="7"/>
      <c r="BF74" s="7"/>
      <c r="BG74" s="172"/>
      <c r="BH74" s="173">
        <f>BB74+L74+N74+O74</f>
        <v>0</v>
      </c>
      <c r="BI74" s="171">
        <f t="shared" si="129"/>
        <v>0</v>
      </c>
      <c r="BJ74" s="174">
        <f>O74</f>
        <v>0</v>
      </c>
      <c r="BK74" s="270">
        <f>BL74+BM74</f>
        <v>0</v>
      </c>
      <c r="BL74" s="271">
        <f>'55газ'!$L$80-'55газ'!$M$80+'55газ'!$N$80-'55газ'!$O$80+AI74</f>
        <v>0</v>
      </c>
      <c r="BM74" s="272">
        <f>'55газ'!$P$80-'55газ'!$R$80-'55газ'!$T$80-'55газ'!$V$80+AJ74</f>
        <v>0</v>
      </c>
      <c r="BN74" s="342"/>
      <c r="BO74" s="583">
        <f>BG74+Q74+R74+S74+T74+U74+V74+W74+X74+Y74+Z74+AA74+AB74</f>
        <v>0</v>
      </c>
      <c r="BP74" s="171">
        <f t="shared" si="55"/>
        <v>0</v>
      </c>
      <c r="BQ74" s="219">
        <f>Q74+R74+V74+W74+X74+AA74+AB74</f>
        <v>0</v>
      </c>
      <c r="BR74" s="357">
        <f ca="1">ROUNDUP(INDIRECT(legend!$K$4&amp;ROW())*$D74,2)</f>
        <v>0</v>
      </c>
      <c r="BS74" s="377">
        <f ca="1">INDIRECT(legend!$H$4&amp;ROW())+INDIRECT(legend!$I$4&amp;ROW())</f>
        <v>0</v>
      </c>
      <c r="BT74" s="358">
        <f t="shared" ref="BT74:BT79" ca="1" si="141">BS74-BR74</f>
        <v>0</v>
      </c>
      <c r="BV74" s="561">
        <f t="shared" si="130"/>
        <v>0</v>
      </c>
      <c r="BW74" s="171">
        <f>+Y74+T74+S74+R74+Q74</f>
        <v>0</v>
      </c>
      <c r="BX74" s="586">
        <f>+AB74+Z74+X74+W74+U74</f>
        <v>0</v>
      </c>
      <c r="BY74" s="172">
        <f t="shared" si="131"/>
        <v>0</v>
      </c>
      <c r="BZ74" s="173">
        <f t="shared" si="132"/>
        <v>0</v>
      </c>
      <c r="CA74" s="171">
        <f>+AA74+V74+R74+Q74</f>
        <v>0</v>
      </c>
      <c r="CB74" s="216">
        <f>+AB74+X74+W74</f>
        <v>0</v>
      </c>
      <c r="CC74" s="174">
        <f t="shared" si="133"/>
        <v>0</v>
      </c>
      <c r="CE74" s="327"/>
      <c r="CG74" s="173">
        <f>IF(legend!$E$1=12,BY74-CH74-CI74,0)</f>
        <v>0</v>
      </c>
      <c r="CH74" s="216"/>
      <c r="CI74" s="174"/>
      <c r="CK74" s="173">
        <f>IF(legend!$E$1=12,CC74-CL74-CM74,0)</f>
        <v>0</v>
      </c>
      <c r="CL74" s="216"/>
      <c r="CM74" s="174"/>
      <c r="DB74" s="620">
        <f t="shared" si="120"/>
        <v>0</v>
      </c>
      <c r="DC74" s="621">
        <f t="shared" si="121"/>
        <v>0</v>
      </c>
      <c r="DD74" s="621">
        <f t="shared" si="122"/>
        <v>0</v>
      </c>
      <c r="DE74" s="621">
        <f t="shared" si="123"/>
        <v>0</v>
      </c>
      <c r="DF74" s="621">
        <f t="shared" si="67"/>
        <v>0</v>
      </c>
      <c r="DG74" s="628">
        <f t="shared" si="124"/>
        <v>0</v>
      </c>
      <c r="DH74" s="620">
        <f t="shared" si="134"/>
        <v>0</v>
      </c>
      <c r="DI74" s="621">
        <f t="shared" si="135"/>
        <v>0</v>
      </c>
      <c r="DJ74" s="621">
        <f t="shared" si="136"/>
        <v>0</v>
      </c>
      <c r="DK74" s="621">
        <f t="shared" si="137"/>
        <v>0</v>
      </c>
      <c r="DL74" s="621">
        <f t="shared" si="138"/>
        <v>0</v>
      </c>
      <c r="DM74" s="621">
        <f t="shared" si="139"/>
        <v>0</v>
      </c>
      <c r="DN74" s="621">
        <f t="shared" si="140"/>
        <v>0</v>
      </c>
      <c r="DO74" s="628">
        <f t="shared" si="125"/>
        <v>0</v>
      </c>
    </row>
    <row r="75" spans="1:128">
      <c r="A75" s="144" t="s">
        <v>120</v>
      </c>
      <c r="B75" s="43" t="s">
        <v>121</v>
      </c>
      <c r="C75" s="59">
        <v>2111050000</v>
      </c>
      <c r="D75" s="10"/>
      <c r="E75" s="62">
        <f>BH75-BB75</f>
        <v>0</v>
      </c>
      <c r="F75" s="62">
        <f>BO75-BG75</f>
        <v>0</v>
      </c>
      <c r="G75" s="62">
        <f>BO75-BG75-Y75-AG75</f>
        <v>0</v>
      </c>
      <c r="H75" s="62"/>
      <c r="I75" s="62"/>
      <c r="J75" s="62"/>
      <c r="K75" s="62"/>
      <c r="L75" s="461"/>
      <c r="M75" s="416"/>
      <c r="N75" s="315">
        <f>T75+Y75+AD75+AF75-L75</f>
        <v>0</v>
      </c>
      <c r="O75" s="315">
        <f>Q75+R75+V75+AA75+AE75+AG75</f>
        <v>0</v>
      </c>
      <c r="P75" s="416"/>
      <c r="Q75" s="315"/>
      <c r="R75" s="315"/>
      <c r="S75" s="315"/>
      <c r="T75" s="315"/>
      <c r="U75" s="461"/>
      <c r="V75" s="315"/>
      <c r="W75" s="461"/>
      <c r="X75" s="461"/>
      <c r="Y75" s="315"/>
      <c r="Z75" s="461"/>
      <c r="AA75" s="315"/>
      <c r="AB75" s="461"/>
      <c r="AC75" s="416"/>
      <c r="AD75" s="461"/>
      <c r="AE75" s="600"/>
      <c r="AF75" s="315"/>
      <c r="AG75" s="315"/>
      <c r="AH75" s="315"/>
      <c r="AI75" s="461"/>
      <c r="AJ75" s="461"/>
      <c r="AK75" s="315"/>
      <c r="AL75" s="315"/>
      <c r="AM75" s="561"/>
      <c r="AN75" s="561"/>
      <c r="AO75" s="561"/>
      <c r="AP75" s="561"/>
      <c r="AQ75" s="561"/>
      <c r="AR75" s="561"/>
      <c r="AS75" s="561"/>
      <c r="AT75" s="561"/>
      <c r="AU75" s="561"/>
      <c r="AV75" s="561"/>
      <c r="AW75" s="315"/>
      <c r="AX75" s="26"/>
      <c r="AY75" s="7"/>
      <c r="AZ75" s="7"/>
      <c r="BA75" s="7"/>
      <c r="BB75" s="174"/>
      <c r="BC75" s="6"/>
      <c r="BD75" s="7"/>
      <c r="BE75" s="7"/>
      <c r="BF75" s="7"/>
      <c r="BG75" s="172"/>
      <c r="BH75" s="173">
        <f>BB75+L75+N75+O75</f>
        <v>0</v>
      </c>
      <c r="BI75" s="171">
        <f t="shared" si="129"/>
        <v>0</v>
      </c>
      <c r="BJ75" s="174">
        <f>O75</f>
        <v>0</v>
      </c>
      <c r="BK75" s="270">
        <f>BL75+BM75</f>
        <v>0</v>
      </c>
      <c r="BL75" s="271">
        <f>'55газ'!$L$84-'55газ'!$M$84+'55газ'!$N$84-'55газ'!$O$84+AI75</f>
        <v>0</v>
      </c>
      <c r="BM75" s="272">
        <f>'55газ'!$P$84-'55газ'!$R$84-'55газ'!$T$84-'55газ'!$V$84+AJ75</f>
        <v>0</v>
      </c>
      <c r="BN75" s="342"/>
      <c r="BO75" s="583">
        <f>BG75+Q75+R75+S75+T75+U75+V75+W75+X75+Y75+Z75+AA75+AB75</f>
        <v>0</v>
      </c>
      <c r="BP75" s="171">
        <f t="shared" si="55"/>
        <v>0</v>
      </c>
      <c r="BQ75" s="219">
        <f>Q75+R75+V75+W75+X75+AA75+AB75</f>
        <v>0</v>
      </c>
      <c r="BR75" s="357">
        <f ca="1">ROUNDUP(INDIRECT(legend!$K$4&amp;ROW())*$D75,2)</f>
        <v>0</v>
      </c>
      <c r="BS75" s="377">
        <f ca="1">INDIRECT(legend!$H$4&amp;ROW())+INDIRECT(legend!$I$4&amp;ROW())</f>
        <v>0</v>
      </c>
      <c r="BT75" s="358">
        <f t="shared" ca="1" si="141"/>
        <v>0</v>
      </c>
      <c r="BV75" s="561">
        <f t="shared" si="130"/>
        <v>0</v>
      </c>
      <c r="BW75" s="171">
        <f>+Y75+T75+S75+R75+Q75</f>
        <v>0</v>
      </c>
      <c r="BX75" s="586">
        <f>+AB75+Z75+X75+W75+U75</f>
        <v>0</v>
      </c>
      <c r="BY75" s="172">
        <f t="shared" si="131"/>
        <v>0</v>
      </c>
      <c r="BZ75" s="173">
        <f t="shared" si="132"/>
        <v>0</v>
      </c>
      <c r="CA75" s="171">
        <f>+AA75+V75+R75+Q75</f>
        <v>0</v>
      </c>
      <c r="CB75" s="216">
        <f>+AB75+X75+W75</f>
        <v>0</v>
      </c>
      <c r="CC75" s="174">
        <f t="shared" si="133"/>
        <v>0</v>
      </c>
      <c r="CE75" s="327"/>
      <c r="CG75" s="173">
        <f>IF(legend!$E$1=12,BY75-CH75-CI75,0)</f>
        <v>0</v>
      </c>
      <c r="CH75" s="216"/>
      <c r="CI75" s="174"/>
      <c r="CK75" s="173">
        <f>IF(legend!$E$1=12,CC75-CL75-CM75,0)</f>
        <v>0</v>
      </c>
      <c r="CL75" s="216"/>
      <c r="CM75" s="174"/>
      <c r="DB75" s="620">
        <f t="shared" si="120"/>
        <v>0</v>
      </c>
      <c r="DC75" s="621">
        <f t="shared" si="121"/>
        <v>0</v>
      </c>
      <c r="DD75" s="621">
        <f t="shared" si="122"/>
        <v>0</v>
      </c>
      <c r="DE75" s="621">
        <f t="shared" si="123"/>
        <v>0</v>
      </c>
      <c r="DF75" s="621">
        <f t="shared" si="67"/>
        <v>0</v>
      </c>
      <c r="DG75" s="628">
        <f t="shared" si="124"/>
        <v>0</v>
      </c>
      <c r="DH75" s="620">
        <f t="shared" si="134"/>
        <v>0</v>
      </c>
      <c r="DI75" s="621">
        <f t="shared" si="135"/>
        <v>0</v>
      </c>
      <c r="DJ75" s="621">
        <f t="shared" si="136"/>
        <v>0</v>
      </c>
      <c r="DK75" s="621">
        <f t="shared" si="137"/>
        <v>0</v>
      </c>
      <c r="DL75" s="621">
        <f t="shared" si="138"/>
        <v>0</v>
      </c>
      <c r="DM75" s="621">
        <f t="shared" si="139"/>
        <v>0</v>
      </c>
      <c r="DN75" s="621">
        <f t="shared" si="140"/>
        <v>0</v>
      </c>
      <c r="DO75" s="628">
        <f t="shared" si="125"/>
        <v>0</v>
      </c>
    </row>
    <row r="76" spans="1:128">
      <c r="A76" s="144">
        <v>8</v>
      </c>
      <c r="B76" s="52" t="s">
        <v>122</v>
      </c>
      <c r="C76" s="59"/>
      <c r="D76" s="14"/>
      <c r="E76" s="66">
        <f>E77+E78</f>
        <v>0</v>
      </c>
      <c r="F76" s="66">
        <f>F77+F78</f>
        <v>0</v>
      </c>
      <c r="G76" s="66">
        <f>G77+G78</f>
        <v>0</v>
      </c>
      <c r="H76" s="66"/>
      <c r="I76" s="66"/>
      <c r="J76" s="66"/>
      <c r="K76" s="66"/>
      <c r="L76" s="319">
        <f>L77+L78</f>
        <v>0</v>
      </c>
      <c r="M76" s="429"/>
      <c r="N76" s="319">
        <f>N77+N78</f>
        <v>0</v>
      </c>
      <c r="O76" s="319">
        <f>O77+O78</f>
        <v>0</v>
      </c>
      <c r="P76" s="429"/>
      <c r="Q76" s="319">
        <f t="shared" ref="Q76:W76" si="142">Q77+Q78</f>
        <v>0</v>
      </c>
      <c r="R76" s="319">
        <f t="shared" si="142"/>
        <v>0</v>
      </c>
      <c r="S76" s="319">
        <f t="shared" si="142"/>
        <v>0</v>
      </c>
      <c r="T76" s="319">
        <f t="shared" si="142"/>
        <v>0</v>
      </c>
      <c r="U76" s="319">
        <f t="shared" si="142"/>
        <v>0</v>
      </c>
      <c r="V76" s="319">
        <f t="shared" si="142"/>
        <v>0</v>
      </c>
      <c r="W76" s="319">
        <f t="shared" si="142"/>
        <v>0</v>
      </c>
      <c r="X76" s="319"/>
      <c r="Y76" s="319">
        <f>Y77+Y78</f>
        <v>0</v>
      </c>
      <c r="Z76" s="319">
        <f>Z77+Z78</f>
        <v>0</v>
      </c>
      <c r="AA76" s="319">
        <f>AA77+AA78</f>
        <v>0</v>
      </c>
      <c r="AB76" s="319">
        <f>AB77+AB78</f>
        <v>0</v>
      </c>
      <c r="AC76" s="429"/>
      <c r="AD76" s="319">
        <f>AD77+AD78</f>
        <v>0</v>
      </c>
      <c r="AE76" s="319">
        <f>AE77+AE78</f>
        <v>0</v>
      </c>
      <c r="AF76" s="319">
        <f>AF77+AF78</f>
        <v>0</v>
      </c>
      <c r="AG76" s="319">
        <f t="shared" ref="AG76:AL76" si="143">AG77+AG78</f>
        <v>0</v>
      </c>
      <c r="AH76" s="319"/>
      <c r="AI76" s="319">
        <f>AI77+AI78</f>
        <v>0</v>
      </c>
      <c r="AJ76" s="319">
        <f>AJ77+AJ78</f>
        <v>0</v>
      </c>
      <c r="AK76" s="319">
        <f t="shared" si="143"/>
        <v>0</v>
      </c>
      <c r="AL76" s="319">
        <f t="shared" si="143"/>
        <v>0</v>
      </c>
      <c r="AM76" s="563"/>
      <c r="AN76" s="563"/>
      <c r="AO76" s="563"/>
      <c r="AP76" s="563"/>
      <c r="AQ76" s="563"/>
      <c r="AR76" s="563"/>
      <c r="AS76" s="563"/>
      <c r="AT76" s="563"/>
      <c r="AU76" s="563"/>
      <c r="AV76" s="563">
        <f>AV77+AV78</f>
        <v>0</v>
      </c>
      <c r="AW76" s="319"/>
      <c r="AX76" s="27">
        <f t="shared" ref="AX76:BH76" si="144">AX77+AX78</f>
        <v>0</v>
      </c>
      <c r="AY76" s="13">
        <f t="shared" si="144"/>
        <v>0</v>
      </c>
      <c r="AZ76" s="13">
        <f t="shared" si="144"/>
        <v>0</v>
      </c>
      <c r="BA76" s="13">
        <f t="shared" si="144"/>
        <v>0</v>
      </c>
      <c r="BB76" s="179">
        <f t="shared" si="144"/>
        <v>0</v>
      </c>
      <c r="BC76" s="12">
        <f t="shared" si="144"/>
        <v>0</v>
      </c>
      <c r="BD76" s="13">
        <f t="shared" si="144"/>
        <v>0</v>
      </c>
      <c r="BE76" s="13">
        <f t="shared" si="144"/>
        <v>0</v>
      </c>
      <c r="BF76" s="13">
        <f t="shared" si="144"/>
        <v>0</v>
      </c>
      <c r="BG76" s="177">
        <f t="shared" si="144"/>
        <v>0</v>
      </c>
      <c r="BH76" s="178">
        <f t="shared" si="144"/>
        <v>0</v>
      </c>
      <c r="BI76" s="176">
        <f t="shared" si="129"/>
        <v>0</v>
      </c>
      <c r="BJ76" s="179">
        <f>BJ77+BJ78</f>
        <v>0</v>
      </c>
      <c r="BK76" s="276">
        <f>BK77+BK78</f>
        <v>0</v>
      </c>
      <c r="BL76" s="277">
        <f>BL77+BL78</f>
        <v>0</v>
      </c>
      <c r="BM76" s="278">
        <f>BM77+BM78</f>
        <v>0</v>
      </c>
      <c r="BN76" s="344"/>
      <c r="BO76" s="178">
        <f>BO77+BO78</f>
        <v>0</v>
      </c>
      <c r="BP76" s="176">
        <f t="shared" si="55"/>
        <v>0</v>
      </c>
      <c r="BQ76" s="179">
        <f>BQ77+BQ78</f>
        <v>0</v>
      </c>
      <c r="BR76" s="178">
        <f ca="1">BR77+BR78</f>
        <v>0</v>
      </c>
      <c r="BS76" s="176">
        <f ca="1">BS77+BS78</f>
        <v>0</v>
      </c>
      <c r="BT76" s="362">
        <f ca="1">BT77+BT78</f>
        <v>0</v>
      </c>
      <c r="BV76" s="563">
        <f t="shared" si="130"/>
        <v>0</v>
      </c>
      <c r="BW76" s="176">
        <f>BW77+BW78</f>
        <v>0</v>
      </c>
      <c r="BX76" s="592">
        <f>BX77+BX78</f>
        <v>0</v>
      </c>
      <c r="BY76" s="177">
        <f t="shared" si="131"/>
        <v>0</v>
      </c>
      <c r="BZ76" s="178">
        <f t="shared" si="132"/>
        <v>0</v>
      </c>
      <c r="CA76" s="176">
        <f>CA77+CA78</f>
        <v>0</v>
      </c>
      <c r="CB76" s="176">
        <f>CB77+CB78</f>
        <v>0</v>
      </c>
      <c r="CC76" s="179">
        <f t="shared" si="133"/>
        <v>0</v>
      </c>
      <c r="CE76" s="328"/>
      <c r="CG76" s="178">
        <f>CG77+CG78</f>
        <v>0</v>
      </c>
      <c r="CH76" s="176">
        <f>CH77+CH78</f>
        <v>0</v>
      </c>
      <c r="CI76" s="179">
        <f>CI77+CI78</f>
        <v>0</v>
      </c>
      <c r="CK76" s="178">
        <f>CK77+CK78</f>
        <v>0</v>
      </c>
      <c r="CL76" s="176">
        <f>CL77+CL78</f>
        <v>0</v>
      </c>
      <c r="CM76" s="179">
        <f>CM77+CM78</f>
        <v>0</v>
      </c>
      <c r="DB76" s="620">
        <f t="shared" si="120"/>
        <v>0</v>
      </c>
      <c r="DC76" s="621">
        <f t="shared" si="121"/>
        <v>0</v>
      </c>
      <c r="DD76" s="621">
        <f t="shared" si="122"/>
        <v>0</v>
      </c>
      <c r="DE76" s="621">
        <f t="shared" si="123"/>
        <v>0</v>
      </c>
      <c r="DF76" s="621">
        <f t="shared" si="67"/>
        <v>0</v>
      </c>
      <c r="DG76" s="628">
        <f t="shared" si="124"/>
        <v>0</v>
      </c>
      <c r="DH76" s="620">
        <f t="shared" si="134"/>
        <v>0</v>
      </c>
      <c r="DI76" s="621">
        <f t="shared" si="135"/>
        <v>0</v>
      </c>
      <c r="DJ76" s="621">
        <f t="shared" si="136"/>
        <v>0</v>
      </c>
      <c r="DK76" s="621">
        <f t="shared" si="137"/>
        <v>0</v>
      </c>
      <c r="DL76" s="621">
        <f t="shared" si="138"/>
        <v>0</v>
      </c>
      <c r="DM76" s="621">
        <f t="shared" si="139"/>
        <v>0</v>
      </c>
      <c r="DN76" s="621">
        <f t="shared" si="140"/>
        <v>0</v>
      </c>
      <c r="DO76" s="628">
        <f t="shared" si="125"/>
        <v>0</v>
      </c>
    </row>
    <row r="77" spans="1:128">
      <c r="A77" s="144" t="s">
        <v>123</v>
      </c>
      <c r="B77" s="43" t="s">
        <v>124</v>
      </c>
      <c r="C77" s="161">
        <v>2221800000</v>
      </c>
      <c r="D77" s="10"/>
      <c r="E77" s="62">
        <f>BH77-BB77</f>
        <v>0</v>
      </c>
      <c r="F77" s="62">
        <f>BO77-BG77</f>
        <v>0</v>
      </c>
      <c r="G77" s="62">
        <f>BO77-BG77-Y77-AG77</f>
        <v>0</v>
      </c>
      <c r="H77" s="62"/>
      <c r="I77" s="62"/>
      <c r="J77" s="62"/>
      <c r="K77" s="62"/>
      <c r="L77" s="461"/>
      <c r="M77" s="416"/>
      <c r="N77" s="315">
        <f>T77+Y77+AD77+AF77-L77</f>
        <v>0</v>
      </c>
      <c r="O77" s="315">
        <f>Q77+R77+V77+AA77+AE77+AG77</f>
        <v>0</v>
      </c>
      <c r="P77" s="416"/>
      <c r="Q77" s="315"/>
      <c r="R77" s="315"/>
      <c r="S77" s="315"/>
      <c r="T77" s="315"/>
      <c r="U77" s="461"/>
      <c r="V77" s="315"/>
      <c r="W77" s="461"/>
      <c r="X77" s="461"/>
      <c r="Y77" s="315"/>
      <c r="Z77" s="461"/>
      <c r="AA77" s="315"/>
      <c r="AB77" s="461"/>
      <c r="AC77" s="416"/>
      <c r="AD77" s="461"/>
      <c r="AE77" s="600"/>
      <c r="AF77" s="315"/>
      <c r="AG77" s="315"/>
      <c r="AH77" s="315"/>
      <c r="AI77" s="461"/>
      <c r="AJ77" s="461"/>
      <c r="AK77" s="315"/>
      <c r="AL77" s="315"/>
      <c r="AM77" s="561"/>
      <c r="AN77" s="561"/>
      <c r="AO77" s="561"/>
      <c r="AP77" s="561"/>
      <c r="AQ77" s="561"/>
      <c r="AR77" s="561"/>
      <c r="AS77" s="561"/>
      <c r="AT77" s="561"/>
      <c r="AU77" s="561"/>
      <c r="AV77" s="561"/>
      <c r="AW77" s="315"/>
      <c r="AX77" s="26"/>
      <c r="AY77" s="7"/>
      <c r="AZ77" s="7"/>
      <c r="BA77" s="7"/>
      <c r="BB77" s="174"/>
      <c r="BC77" s="6"/>
      <c r="BD77" s="7"/>
      <c r="BE77" s="7"/>
      <c r="BF77" s="7"/>
      <c r="BG77" s="172"/>
      <c r="BH77" s="173">
        <f>BB77+L77+N77+O77</f>
        <v>0</v>
      </c>
      <c r="BI77" s="171">
        <f t="shared" si="129"/>
        <v>0</v>
      </c>
      <c r="BJ77" s="174">
        <f>O77</f>
        <v>0</v>
      </c>
      <c r="BK77" s="270">
        <f>BL77+BM77</f>
        <v>0</v>
      </c>
      <c r="BL77" s="271">
        <f>ПУР!$GE77+ПУР!$HG77+ПУР!$HH77+ПУР!$HI77+AI77</f>
        <v>0</v>
      </c>
      <c r="BM77" s="272">
        <f>'55газ'!$P$86-'55газ'!$R$86-'55газ'!$T$86-'55газ'!$V$86+AJ77</f>
        <v>0</v>
      </c>
      <c r="BN77" s="342"/>
      <c r="BO77" s="583">
        <f>BG77+Q77+R77+S77+T77+U77+V77+W77+X77+Y77+Z77+AA77+AB77</f>
        <v>0</v>
      </c>
      <c r="BP77" s="171">
        <f t="shared" si="55"/>
        <v>0</v>
      </c>
      <c r="BQ77" s="219">
        <f>Q77+R77+V77+W77+X77+AA77+AB77</f>
        <v>0</v>
      </c>
      <c r="BR77" s="357">
        <f ca="1">ROUNDUP(INDIRECT(legend!$K$4&amp;ROW())*$D77,2)</f>
        <v>0</v>
      </c>
      <c r="BS77" s="377">
        <f ca="1">INDIRECT(legend!$H$4&amp;ROW())+INDIRECT(legend!$I$4&amp;ROW())</f>
        <v>0</v>
      </c>
      <c r="BT77" s="358">
        <f t="shared" ca="1" si="141"/>
        <v>0</v>
      </c>
      <c r="BV77" s="561">
        <f t="shared" si="130"/>
        <v>0</v>
      </c>
      <c r="BW77" s="171">
        <f>+Y77+T77+S77+R77+Q77</f>
        <v>0</v>
      </c>
      <c r="BX77" s="586">
        <f>+AB77+Z77+X77+W77+U77</f>
        <v>0</v>
      </c>
      <c r="BY77" s="172">
        <f t="shared" si="131"/>
        <v>0</v>
      </c>
      <c r="BZ77" s="173">
        <f t="shared" si="132"/>
        <v>0</v>
      </c>
      <c r="CA77" s="171">
        <f>+AA77+V77+R77+Q77</f>
        <v>0</v>
      </c>
      <c r="CB77" s="216">
        <f>+AB77+X77+W77</f>
        <v>0</v>
      </c>
      <c r="CC77" s="174">
        <f t="shared" si="133"/>
        <v>0</v>
      </c>
      <c r="CE77" s="327"/>
      <c r="CG77" s="173">
        <f>IF(legend!$E$1=12,BY77-CH77-CI77,0)</f>
        <v>0</v>
      </c>
      <c r="CH77" s="216"/>
      <c r="CI77" s="174"/>
      <c r="CK77" s="173">
        <f>IF(legend!$E$1=12,CC77-CL77-CM77,0)</f>
        <v>0</v>
      </c>
      <c r="CL77" s="216"/>
      <c r="CM77" s="174"/>
      <c r="DB77" s="620">
        <f t="shared" si="120"/>
        <v>0</v>
      </c>
      <c r="DC77" s="621">
        <f t="shared" si="121"/>
        <v>0</v>
      </c>
      <c r="DD77" s="621">
        <f t="shared" si="122"/>
        <v>0</v>
      </c>
      <c r="DE77" s="621">
        <f t="shared" si="123"/>
        <v>0</v>
      </c>
      <c r="DF77" s="621">
        <f t="shared" si="67"/>
        <v>0</v>
      </c>
      <c r="DG77" s="628">
        <f t="shared" si="124"/>
        <v>0</v>
      </c>
      <c r="DH77" s="620">
        <f t="shared" si="134"/>
        <v>0</v>
      </c>
      <c r="DI77" s="621">
        <f t="shared" si="135"/>
        <v>0</v>
      </c>
      <c r="DJ77" s="621">
        <f t="shared" si="136"/>
        <v>0</v>
      </c>
      <c r="DK77" s="621">
        <f t="shared" si="137"/>
        <v>0</v>
      </c>
      <c r="DL77" s="621">
        <f t="shared" si="138"/>
        <v>0</v>
      </c>
      <c r="DM77" s="621">
        <f t="shared" si="139"/>
        <v>0</v>
      </c>
      <c r="DN77" s="621">
        <f t="shared" si="140"/>
        <v>0</v>
      </c>
      <c r="DO77" s="628">
        <f t="shared" si="125"/>
        <v>0</v>
      </c>
    </row>
    <row r="78" spans="1:128">
      <c r="A78" s="144" t="s">
        <v>125</v>
      </c>
      <c r="B78" s="43" t="s">
        <v>126</v>
      </c>
      <c r="C78" s="59">
        <v>2250000000</v>
      </c>
      <c r="D78" s="10"/>
      <c r="E78" s="62">
        <f>BH78-BB78</f>
        <v>0</v>
      </c>
      <c r="F78" s="62">
        <f>BO78-BG78</f>
        <v>0</v>
      </c>
      <c r="G78" s="62">
        <f>BO78-BG78-Y78-AG78</f>
        <v>0</v>
      </c>
      <c r="H78" s="62"/>
      <c r="I78" s="62"/>
      <c r="J78" s="62"/>
      <c r="K78" s="62"/>
      <c r="L78" s="461"/>
      <c r="M78" s="416"/>
      <c r="N78" s="315">
        <f>T78+Y78+AD78+AF78-L78</f>
        <v>0</v>
      </c>
      <c r="O78" s="315">
        <f>Q78+R78+V78+AA78+AE78+AG78</f>
        <v>0</v>
      </c>
      <c r="P78" s="416"/>
      <c r="Q78" s="315"/>
      <c r="R78" s="315"/>
      <c r="S78" s="315"/>
      <c r="T78" s="315"/>
      <c r="U78" s="461"/>
      <c r="V78" s="315"/>
      <c r="W78" s="461"/>
      <c r="X78" s="461"/>
      <c r="Y78" s="315"/>
      <c r="Z78" s="461"/>
      <c r="AA78" s="315"/>
      <c r="AB78" s="461"/>
      <c r="AC78" s="416"/>
      <c r="AD78" s="461"/>
      <c r="AE78" s="600"/>
      <c r="AF78" s="315"/>
      <c r="AG78" s="315"/>
      <c r="AH78" s="315"/>
      <c r="AI78" s="461"/>
      <c r="AJ78" s="461"/>
      <c r="AK78" s="315"/>
      <c r="AL78" s="315"/>
      <c r="AM78" s="561"/>
      <c r="AN78" s="561"/>
      <c r="AO78" s="561"/>
      <c r="AP78" s="561"/>
      <c r="AQ78" s="561"/>
      <c r="AR78" s="561"/>
      <c r="AS78" s="561"/>
      <c r="AT78" s="561"/>
      <c r="AU78" s="561"/>
      <c r="AV78" s="561"/>
      <c r="AW78" s="315"/>
      <c r="AX78" s="26"/>
      <c r="AY78" s="7"/>
      <c r="AZ78" s="7"/>
      <c r="BA78" s="7"/>
      <c r="BB78" s="174"/>
      <c r="BC78" s="6"/>
      <c r="BD78" s="7"/>
      <c r="BE78" s="7"/>
      <c r="BF78" s="7"/>
      <c r="BG78" s="172"/>
      <c r="BH78" s="173">
        <f>BB78+L78+N78+O78</f>
        <v>0</v>
      </c>
      <c r="BI78" s="171">
        <f t="shared" si="129"/>
        <v>0</v>
      </c>
      <c r="BJ78" s="174">
        <f>O78</f>
        <v>0</v>
      </c>
      <c r="BK78" s="270">
        <f>BL78+BM78</f>
        <v>0</v>
      </c>
      <c r="BL78" s="271">
        <f>'55газ'!$L$87-'55газ'!$M$87+'55газ'!$N$87-'55газ'!$O$87+AI78</f>
        <v>0</v>
      </c>
      <c r="BM78" s="272">
        <f>'55газ'!$P$87-'55газ'!$R$87-'55газ'!$T$87-'55газ'!$V$87+AJ78</f>
        <v>0</v>
      </c>
      <c r="BN78" s="342"/>
      <c r="BO78" s="583">
        <f>BG78+Q78+R78+S78+T78+U78+V78+W78+X78+Y78+Z78+AA78+AB78</f>
        <v>0</v>
      </c>
      <c r="BP78" s="171">
        <f t="shared" si="55"/>
        <v>0</v>
      </c>
      <c r="BQ78" s="219">
        <f>Q78+R78+V78+W78+X78+AA78+AB78</f>
        <v>0</v>
      </c>
      <c r="BR78" s="357">
        <f ca="1">ROUNDUP(INDIRECT(legend!$K$4&amp;ROW())*$D78,2)</f>
        <v>0</v>
      </c>
      <c r="BS78" s="377">
        <f ca="1">INDIRECT(legend!$H$4&amp;ROW())+INDIRECT(legend!$I$4&amp;ROW())</f>
        <v>0</v>
      </c>
      <c r="BT78" s="358">
        <f t="shared" ca="1" si="141"/>
        <v>0</v>
      </c>
      <c r="BV78" s="561">
        <f t="shared" si="130"/>
        <v>0</v>
      </c>
      <c r="BW78" s="171">
        <f>+Y78+T78+S78+R78+Q78</f>
        <v>0</v>
      </c>
      <c r="BX78" s="586">
        <f>+AB78+Z78+X78+W78+U78</f>
        <v>0</v>
      </c>
      <c r="BY78" s="172">
        <f t="shared" si="131"/>
        <v>0</v>
      </c>
      <c r="BZ78" s="173">
        <f t="shared" si="132"/>
        <v>0</v>
      </c>
      <c r="CA78" s="171">
        <f>+AA78+V78+R78+Q78</f>
        <v>0</v>
      </c>
      <c r="CB78" s="216">
        <f>+AB78+X78+W78</f>
        <v>0</v>
      </c>
      <c r="CC78" s="174">
        <f t="shared" si="133"/>
        <v>0</v>
      </c>
      <c r="CE78" s="327"/>
      <c r="CG78" s="173">
        <f>IF(legend!$E$1=12,BY78-CH78-CI78,0)</f>
        <v>0</v>
      </c>
      <c r="CH78" s="216"/>
      <c r="CI78" s="174"/>
      <c r="CK78" s="173">
        <f>IF(legend!$E$1=12,CC78-CL78-CM78,0)</f>
        <v>0</v>
      </c>
      <c r="CL78" s="216"/>
      <c r="CM78" s="174"/>
      <c r="DB78" s="620">
        <f t="shared" si="120"/>
        <v>0</v>
      </c>
      <c r="DC78" s="621">
        <f t="shared" si="121"/>
        <v>0</v>
      </c>
      <c r="DD78" s="621">
        <f t="shared" si="122"/>
        <v>0</v>
      </c>
      <c r="DE78" s="621">
        <f t="shared" si="123"/>
        <v>0</v>
      </c>
      <c r="DF78" s="621">
        <f t="shared" si="67"/>
        <v>0</v>
      </c>
      <c r="DG78" s="628">
        <f t="shared" si="124"/>
        <v>0</v>
      </c>
      <c r="DH78" s="620">
        <f t="shared" si="134"/>
        <v>0</v>
      </c>
      <c r="DI78" s="621">
        <f t="shared" si="135"/>
        <v>0</v>
      </c>
      <c r="DJ78" s="621">
        <f t="shared" si="136"/>
        <v>0</v>
      </c>
      <c r="DK78" s="621">
        <f t="shared" si="137"/>
        <v>0</v>
      </c>
      <c r="DL78" s="621">
        <f t="shared" si="138"/>
        <v>0</v>
      </c>
      <c r="DM78" s="621">
        <f t="shared" si="139"/>
        <v>0</v>
      </c>
      <c r="DN78" s="621">
        <f t="shared" si="140"/>
        <v>0</v>
      </c>
      <c r="DO78" s="628">
        <f t="shared" si="125"/>
        <v>0</v>
      </c>
    </row>
    <row r="79" spans="1:128">
      <c r="A79" s="144">
        <v>9</v>
      </c>
      <c r="B79" s="54" t="s">
        <v>127</v>
      </c>
      <c r="C79" s="59"/>
      <c r="D79" s="23"/>
      <c r="E79" s="68"/>
      <c r="F79" s="68">
        <f ca="1">BT79+F188</f>
        <v>0</v>
      </c>
      <c r="G79" s="68"/>
      <c r="H79" s="68"/>
      <c r="I79" s="68"/>
      <c r="J79" s="68"/>
      <c r="K79" s="68"/>
      <c r="L79" s="322"/>
      <c r="M79" s="431"/>
      <c r="N79" s="322"/>
      <c r="O79" s="322"/>
      <c r="P79" s="431"/>
      <c r="Q79" s="322"/>
      <c r="R79" s="322"/>
      <c r="S79" s="322"/>
      <c r="T79" s="322"/>
      <c r="U79" s="322"/>
      <c r="V79" s="322"/>
      <c r="W79" s="322"/>
      <c r="X79" s="322"/>
      <c r="Y79" s="322"/>
      <c r="Z79" s="322"/>
      <c r="AA79" s="322"/>
      <c r="AB79" s="322"/>
      <c r="AC79" s="431"/>
      <c r="AD79" s="322"/>
      <c r="AE79" s="322"/>
      <c r="AF79" s="322"/>
      <c r="AG79" s="322"/>
      <c r="AH79" s="322"/>
      <c r="AI79" s="322"/>
      <c r="AJ79" s="322"/>
      <c r="AK79" s="322"/>
      <c r="AL79" s="322"/>
      <c r="AM79" s="566"/>
      <c r="AN79" s="566"/>
      <c r="AO79" s="566"/>
      <c r="AP79" s="566"/>
      <c r="AQ79" s="566"/>
      <c r="AR79" s="566"/>
      <c r="AS79" s="566"/>
      <c r="AT79" s="566"/>
      <c r="AU79" s="566"/>
      <c r="AV79" s="566"/>
      <c r="AW79" s="322"/>
      <c r="AX79" s="28">
        <f t="shared" ref="AX79:BK79" si="145">AX73-AX76</f>
        <v>0</v>
      </c>
      <c r="AY79" s="22">
        <f t="shared" si="145"/>
        <v>0</v>
      </c>
      <c r="AZ79" s="22">
        <f t="shared" si="145"/>
        <v>0</v>
      </c>
      <c r="BA79" s="22">
        <f t="shared" si="145"/>
        <v>0</v>
      </c>
      <c r="BB79" s="195">
        <f t="shared" si="145"/>
        <v>0</v>
      </c>
      <c r="BC79" s="21">
        <f t="shared" si="145"/>
        <v>0</v>
      </c>
      <c r="BD79" s="22">
        <f t="shared" si="145"/>
        <v>0</v>
      </c>
      <c r="BE79" s="22">
        <f t="shared" si="145"/>
        <v>0</v>
      </c>
      <c r="BF79" s="22">
        <f t="shared" si="145"/>
        <v>0</v>
      </c>
      <c r="BG79" s="192">
        <f t="shared" si="145"/>
        <v>0</v>
      </c>
      <c r="BH79" s="193">
        <f t="shared" si="145"/>
        <v>0</v>
      </c>
      <c r="BI79" s="194">
        <f t="shared" si="145"/>
        <v>0</v>
      </c>
      <c r="BJ79" s="195">
        <f t="shared" si="145"/>
        <v>0</v>
      </c>
      <c r="BK79" s="270">
        <f t="shared" si="145"/>
        <v>0</v>
      </c>
      <c r="BL79" s="271">
        <f>BL73-BL76</f>
        <v>0</v>
      </c>
      <c r="BM79" s="272">
        <f>BM73-BM76</f>
        <v>0</v>
      </c>
      <c r="BN79" s="342"/>
      <c r="BO79" s="193">
        <f>BO73-BO76</f>
        <v>0</v>
      </c>
      <c r="BP79" s="194">
        <f>BP73-BP76</f>
        <v>0</v>
      </c>
      <c r="BQ79" s="195">
        <f>BQ73-BQ76</f>
        <v>0</v>
      </c>
      <c r="BR79" s="363">
        <f ca="1">BR73-BR76</f>
        <v>0</v>
      </c>
      <c r="BS79" s="380">
        <f ca="1">BS73-BS76</f>
        <v>0</v>
      </c>
      <c r="BT79" s="364">
        <f t="shared" ca="1" si="141"/>
        <v>0</v>
      </c>
      <c r="BV79" s="566">
        <f>BV73-BV76</f>
        <v>0</v>
      </c>
      <c r="BW79" s="194"/>
      <c r="BX79" s="593"/>
      <c r="BY79" s="192"/>
      <c r="BZ79" s="193">
        <f>BZ73-BZ76</f>
        <v>0</v>
      </c>
      <c r="CA79" s="194"/>
      <c r="CB79" s="194"/>
      <c r="CC79" s="195"/>
      <c r="CE79" s="332"/>
      <c r="CG79" s="193">
        <f>CG73-CG76</f>
        <v>0</v>
      </c>
      <c r="CH79" s="194"/>
      <c r="CI79" s="195"/>
      <c r="CK79" s="193">
        <f>CK73-CK76</f>
        <v>0</v>
      </c>
      <c r="CL79" s="194">
        <f>CL73-CL76</f>
        <v>0</v>
      </c>
      <c r="CM79" s="195">
        <f>CM73-CM76</f>
        <v>0</v>
      </c>
      <c r="DB79" s="620">
        <f t="shared" si="120"/>
        <v>0</v>
      </c>
      <c r="DC79" s="621">
        <f t="shared" si="121"/>
        <v>0</v>
      </c>
      <c r="DD79" s="621">
        <f t="shared" si="122"/>
        <v>0</v>
      </c>
      <c r="DE79" s="621">
        <f t="shared" si="123"/>
        <v>0</v>
      </c>
      <c r="DF79" s="621">
        <f t="shared" si="67"/>
        <v>0</v>
      </c>
      <c r="DG79" s="628">
        <f t="shared" si="124"/>
        <v>0</v>
      </c>
      <c r="DH79" s="620">
        <f t="shared" si="134"/>
        <v>0</v>
      </c>
      <c r="DI79" s="621">
        <f t="shared" si="135"/>
        <v>0</v>
      </c>
      <c r="DJ79" s="621">
        <f t="shared" si="136"/>
        <v>0</v>
      </c>
      <c r="DK79" s="621">
        <f t="shared" si="137"/>
        <v>0</v>
      </c>
      <c r="DL79" s="621">
        <f t="shared" si="138"/>
        <v>0</v>
      </c>
      <c r="DM79" s="621">
        <f t="shared" si="139"/>
        <v>0</v>
      </c>
      <c r="DN79" s="621">
        <f t="shared" si="140"/>
        <v>0</v>
      </c>
      <c r="DO79" s="628">
        <f t="shared" si="125"/>
        <v>0</v>
      </c>
    </row>
    <row r="80" spans="1:128" ht="6.75" customHeight="1">
      <c r="A80" s="144"/>
      <c r="B80" s="43"/>
      <c r="C80" s="59"/>
      <c r="D80" s="10"/>
      <c r="E80" s="62"/>
      <c r="F80" s="62">
        <f>BT80+F189</f>
        <v>0</v>
      </c>
      <c r="G80" s="62"/>
      <c r="H80" s="62"/>
      <c r="I80" s="62"/>
      <c r="J80" s="62"/>
      <c r="K80" s="62"/>
      <c r="L80" s="315"/>
      <c r="M80" s="416"/>
      <c r="N80" s="315"/>
      <c r="O80" s="315"/>
      <c r="P80" s="416"/>
      <c r="Q80" s="315"/>
      <c r="R80" s="315"/>
      <c r="S80" s="315"/>
      <c r="T80" s="315"/>
      <c r="U80" s="315"/>
      <c r="V80" s="315"/>
      <c r="W80" s="315"/>
      <c r="X80" s="315"/>
      <c r="Y80" s="315"/>
      <c r="Z80" s="315"/>
      <c r="AA80" s="315"/>
      <c r="AB80" s="315"/>
      <c r="AC80" s="416"/>
      <c r="AD80" s="315"/>
      <c r="AE80" s="315"/>
      <c r="AF80" s="315"/>
      <c r="AG80" s="315"/>
      <c r="AH80" s="315"/>
      <c r="AI80" s="315"/>
      <c r="AJ80" s="315"/>
      <c r="AK80" s="315"/>
      <c r="AL80" s="315"/>
      <c r="AM80" s="561"/>
      <c r="AN80" s="561"/>
      <c r="AO80" s="561"/>
      <c r="AP80" s="561"/>
      <c r="AQ80" s="561"/>
      <c r="AR80" s="561"/>
      <c r="AS80" s="561"/>
      <c r="AT80" s="561"/>
      <c r="AU80" s="561"/>
      <c r="AV80" s="561"/>
      <c r="AW80" s="315"/>
      <c r="AX80" s="26"/>
      <c r="AY80" s="7"/>
      <c r="AZ80" s="7"/>
      <c r="BA80" s="7"/>
      <c r="BB80" s="8"/>
      <c r="BC80" s="6"/>
      <c r="BD80" s="7"/>
      <c r="BE80" s="7"/>
      <c r="BF80" s="7"/>
      <c r="BG80" s="44"/>
      <c r="BH80" s="26"/>
      <c r="BI80" s="7"/>
      <c r="BJ80" s="8"/>
      <c r="BK80" s="263"/>
      <c r="BL80" s="264"/>
      <c r="BM80" s="265"/>
      <c r="BN80" s="339"/>
      <c r="BO80" s="173"/>
      <c r="BP80" s="171"/>
      <c r="BQ80" s="174"/>
      <c r="BR80" s="367"/>
      <c r="BS80" s="383"/>
      <c r="BT80" s="368"/>
      <c r="BV80" s="26"/>
      <c r="BW80" s="171"/>
      <c r="BX80" s="7"/>
      <c r="BY80" s="44"/>
      <c r="BZ80" s="26"/>
      <c r="CA80" s="171"/>
      <c r="CB80" s="7"/>
      <c r="CC80" s="8"/>
      <c r="CE80" s="327"/>
      <c r="CG80" s="173"/>
      <c r="CH80" s="7"/>
      <c r="CI80" s="8"/>
      <c r="CK80" s="173"/>
      <c r="CL80" s="7"/>
      <c r="CM80" s="8"/>
      <c r="DB80" s="620">
        <f t="shared" si="120"/>
        <v>0</v>
      </c>
      <c r="DC80" s="621">
        <f t="shared" si="121"/>
        <v>0</v>
      </c>
      <c r="DD80" s="621">
        <f t="shared" si="122"/>
        <v>0</v>
      </c>
      <c r="DE80" s="621">
        <f t="shared" si="123"/>
        <v>0</v>
      </c>
      <c r="DF80" s="621">
        <f t="shared" si="67"/>
        <v>0</v>
      </c>
      <c r="DG80" s="628">
        <f t="shared" si="124"/>
        <v>0</v>
      </c>
      <c r="DH80" s="620"/>
      <c r="DI80" s="621"/>
      <c r="DJ80" s="621"/>
      <c r="DK80" s="621"/>
      <c r="DL80" s="621"/>
      <c r="DM80" s="621"/>
      <c r="DN80" s="621"/>
      <c r="DO80" s="628"/>
    </row>
    <row r="81" spans="1:119">
      <c r="A81" s="144">
        <v>10</v>
      </c>
      <c r="B81" s="54" t="s">
        <v>128</v>
      </c>
      <c r="C81" s="59"/>
      <c r="D81" s="23"/>
      <c r="E81" s="68"/>
      <c r="F81" s="68" t="e">
        <f ca="1">BT81+F190</f>
        <v>#REF!</v>
      </c>
      <c r="G81" s="68"/>
      <c r="H81" s="68"/>
      <c r="I81" s="68"/>
      <c r="J81" s="68"/>
      <c r="K81" s="68"/>
      <c r="L81" s="322"/>
      <c r="M81" s="431"/>
      <c r="N81" s="322">
        <f>N82-N83</f>
        <v>-1015.9961785800001</v>
      </c>
      <c r="O81" s="322"/>
      <c r="P81" s="431"/>
      <c r="Q81" s="322"/>
      <c r="R81" s="322"/>
      <c r="S81" s="322"/>
      <c r="T81" s="322"/>
      <c r="U81" s="322"/>
      <c r="V81" s="322"/>
      <c r="W81" s="322"/>
      <c r="X81" s="322"/>
      <c r="Y81" s="322"/>
      <c r="Z81" s="322"/>
      <c r="AA81" s="322"/>
      <c r="AB81" s="322"/>
      <c r="AC81" s="431"/>
      <c r="AD81" s="322"/>
      <c r="AE81" s="322"/>
      <c r="AF81" s="322"/>
      <c r="AG81" s="322"/>
      <c r="AH81" s="322"/>
      <c r="AI81" s="322"/>
      <c r="AJ81" s="322"/>
      <c r="AK81" s="322"/>
      <c r="AL81" s="322"/>
      <c r="AM81" s="566"/>
      <c r="AN81" s="566"/>
      <c r="AO81" s="566"/>
      <c r="AP81" s="566"/>
      <c r="AQ81" s="566"/>
      <c r="AR81" s="566"/>
      <c r="AS81" s="566"/>
      <c r="AT81" s="566"/>
      <c r="AU81" s="566"/>
      <c r="AV81" s="566"/>
      <c r="AW81" s="322"/>
      <c r="AX81" s="28" t="e">
        <f t="shared" ref="AX81:BK81" si="146">AX82-AX83</f>
        <v>#REF!</v>
      </c>
      <c r="AY81" s="22" t="e">
        <f t="shared" si="146"/>
        <v>#REF!</v>
      </c>
      <c r="AZ81" s="22" t="e">
        <f t="shared" si="146"/>
        <v>#REF!</v>
      </c>
      <c r="BA81" s="22" t="e">
        <f t="shared" si="146"/>
        <v>#REF!</v>
      </c>
      <c r="BB81" s="24" t="e">
        <f t="shared" si="146"/>
        <v>#REF!</v>
      </c>
      <c r="BC81" s="21" t="e">
        <f t="shared" ca="1" si="146"/>
        <v>#REF!</v>
      </c>
      <c r="BD81" s="22" t="e">
        <f t="shared" ca="1" si="146"/>
        <v>#REF!</v>
      </c>
      <c r="BE81" s="22" t="e">
        <f t="shared" ca="1" si="146"/>
        <v>#REF!</v>
      </c>
      <c r="BF81" s="22" t="e">
        <f t="shared" ca="1" si="146"/>
        <v>#REF!</v>
      </c>
      <c r="BG81" s="90" t="e">
        <f t="shared" ca="1" si="146"/>
        <v>#REF!</v>
      </c>
      <c r="BH81" s="28" t="e">
        <f t="shared" si="146"/>
        <v>#REF!</v>
      </c>
      <c r="BI81" s="22" t="e">
        <f t="shared" ca="1" si="146"/>
        <v>#REF!</v>
      </c>
      <c r="BJ81" s="24" t="e">
        <f t="shared" ca="1" si="146"/>
        <v>#REF!</v>
      </c>
      <c r="BK81" s="263">
        <f t="shared" si="146"/>
        <v>0</v>
      </c>
      <c r="BL81" s="264">
        <f>BL82-BL83</f>
        <v>0</v>
      </c>
      <c r="BM81" s="265">
        <f>BM82-BM83</f>
        <v>0</v>
      </c>
      <c r="BN81" s="339"/>
      <c r="BO81" s="193" t="e">
        <f t="shared" ref="BO81:BT81" ca="1" si="147">BO82-BO83</f>
        <v>#REF!</v>
      </c>
      <c r="BP81" s="194" t="e">
        <f t="shared" ca="1" si="147"/>
        <v>#REF!</v>
      </c>
      <c r="BQ81" s="195" t="e">
        <f t="shared" ca="1" si="147"/>
        <v>#REF!</v>
      </c>
      <c r="BR81" s="369" t="e">
        <f t="shared" ca="1" si="147"/>
        <v>#REF!</v>
      </c>
      <c r="BS81" s="384" t="e">
        <f t="shared" ca="1" si="147"/>
        <v>#REF!</v>
      </c>
      <c r="BT81" s="370" t="e">
        <f t="shared" ca="1" si="147"/>
        <v>#REF!</v>
      </c>
      <c r="BV81" s="28" t="e">
        <f t="shared" ref="BV81:CC81" ca="1" si="148">BV82-BV83</f>
        <v>#REF!</v>
      </c>
      <c r="BW81" s="194" t="e">
        <f ca="1">BW82-BW83</f>
        <v>#REF!</v>
      </c>
      <c r="BX81" s="22" t="e">
        <f t="shared" ca="1" si="148"/>
        <v>#REF!</v>
      </c>
      <c r="BY81" s="90" t="e">
        <f t="shared" ca="1" si="148"/>
        <v>#REF!</v>
      </c>
      <c r="BZ81" s="28" t="e">
        <f t="shared" ca="1" si="148"/>
        <v>#REF!</v>
      </c>
      <c r="CA81" s="194" t="e">
        <f t="shared" ca="1" si="148"/>
        <v>#REF!</v>
      </c>
      <c r="CB81" s="22" t="e">
        <f t="shared" ca="1" si="148"/>
        <v>#REF!</v>
      </c>
      <c r="CC81" s="24" t="e">
        <f t="shared" ca="1" si="148"/>
        <v>#REF!</v>
      </c>
      <c r="CE81" s="332"/>
      <c r="CG81" s="193" t="e">
        <f ca="1">CG82-CG83</f>
        <v>#REF!</v>
      </c>
      <c r="CH81" s="22"/>
      <c r="CI81" s="24"/>
      <c r="CK81" s="193">
        <f>CK82-CK83</f>
        <v>0</v>
      </c>
      <c r="CL81" s="22">
        <f>CL82-CL83</f>
        <v>0</v>
      </c>
      <c r="CM81" s="24">
        <f>CM82-CM83</f>
        <v>0</v>
      </c>
      <c r="DB81" s="620">
        <f t="shared" si="120"/>
        <v>0</v>
      </c>
      <c r="DC81" s="621">
        <f t="shared" si="121"/>
        <v>0</v>
      </c>
      <c r="DD81" s="621">
        <f t="shared" si="122"/>
        <v>0</v>
      </c>
      <c r="DE81" s="621" t="e">
        <f t="shared" ca="1" si="123"/>
        <v>#REF!</v>
      </c>
      <c r="DF81" s="621" t="e">
        <f t="shared" ca="1" si="67"/>
        <v>#REF!</v>
      </c>
      <c r="DG81" s="628" t="e">
        <f t="shared" ca="1" si="124"/>
        <v>#REF!</v>
      </c>
      <c r="DH81" s="620">
        <f>X81</f>
        <v>0</v>
      </c>
      <c r="DI81" s="621">
        <f>U81</f>
        <v>0</v>
      </c>
      <c r="DJ81" s="621">
        <f>W81</f>
        <v>0</v>
      </c>
      <c r="DK81" s="621">
        <f>Z81</f>
        <v>0</v>
      </c>
      <c r="DL81" s="621">
        <f>AB81</f>
        <v>0</v>
      </c>
      <c r="DM81" s="621" t="e">
        <f ca="1">BX81-DI81-DK81</f>
        <v>#REF!</v>
      </c>
      <c r="DN81" s="621" t="e">
        <f ca="1">CB81-DH81-DJ81-DL81</f>
        <v>#REF!</v>
      </c>
      <c r="DO81" s="628" t="e">
        <f t="shared" ca="1" si="125"/>
        <v>#REF!</v>
      </c>
    </row>
    <row r="82" spans="1:119">
      <c r="A82" s="144" t="s">
        <v>129</v>
      </c>
      <c r="B82" s="43" t="s">
        <v>130</v>
      </c>
      <c r="C82" s="59"/>
      <c r="D82" s="10"/>
      <c r="E82" s="62" t="e">
        <f>BH82-BB82</f>
        <v>#REF!</v>
      </c>
      <c r="F82" s="62" t="e">
        <f ca="1">BT82+F191</f>
        <v>#REF!</v>
      </c>
      <c r="G82" s="62"/>
      <c r="H82" s="62"/>
      <c r="I82" s="62"/>
      <c r="J82" s="62"/>
      <c r="K82" s="62"/>
      <c r="L82" s="315"/>
      <c r="M82" s="416"/>
      <c r="N82" s="315">
        <f>N18+N60+N73</f>
        <v>0</v>
      </c>
      <c r="O82" s="315"/>
      <c r="P82" s="416"/>
      <c r="Q82" s="315"/>
      <c r="R82" s="315"/>
      <c r="S82" s="315"/>
      <c r="T82" s="315"/>
      <c r="U82" s="315"/>
      <c r="V82" s="315"/>
      <c r="W82" s="315"/>
      <c r="X82" s="315"/>
      <c r="Y82" s="315"/>
      <c r="Z82" s="315"/>
      <c r="AA82" s="315"/>
      <c r="AB82" s="315"/>
      <c r="AC82" s="416"/>
      <c r="AD82" s="315"/>
      <c r="AE82" s="315"/>
      <c r="AF82" s="315"/>
      <c r="AG82" s="315"/>
      <c r="AH82" s="315"/>
      <c r="AI82" s="315"/>
      <c r="AJ82" s="315"/>
      <c r="AK82" s="315"/>
      <c r="AL82" s="315"/>
      <c r="AM82" s="561"/>
      <c r="AN82" s="561"/>
      <c r="AO82" s="561"/>
      <c r="AP82" s="561"/>
      <c r="AQ82" s="561"/>
      <c r="AR82" s="561"/>
      <c r="AS82" s="561"/>
      <c r="AT82" s="561"/>
      <c r="AU82" s="561"/>
      <c r="AV82" s="561"/>
      <c r="AW82" s="315"/>
      <c r="AX82" s="26" t="e">
        <f t="shared" ref="AX82:BK82" si="149">AX18+AX60+AX73</f>
        <v>#REF!</v>
      </c>
      <c r="AY82" s="7" t="e">
        <f t="shared" si="149"/>
        <v>#REF!</v>
      </c>
      <c r="AZ82" s="7" t="e">
        <f t="shared" si="149"/>
        <v>#REF!</v>
      </c>
      <c r="BA82" s="7" t="e">
        <f t="shared" si="149"/>
        <v>#REF!</v>
      </c>
      <c r="BB82" s="8" t="e">
        <f t="shared" si="149"/>
        <v>#REF!</v>
      </c>
      <c r="BC82" s="6" t="e">
        <f t="shared" ca="1" si="149"/>
        <v>#REF!</v>
      </c>
      <c r="BD82" s="7" t="e">
        <f t="shared" ca="1" si="149"/>
        <v>#REF!</v>
      </c>
      <c r="BE82" s="7" t="e">
        <f t="shared" ca="1" si="149"/>
        <v>#REF!</v>
      </c>
      <c r="BF82" s="7" t="e">
        <f t="shared" ca="1" si="149"/>
        <v>#REF!</v>
      </c>
      <c r="BG82" s="44" t="e">
        <f t="shared" ca="1" si="149"/>
        <v>#REF!</v>
      </c>
      <c r="BH82" s="26" t="e">
        <f t="shared" si="149"/>
        <v>#REF!</v>
      </c>
      <c r="BI82" s="7" t="e">
        <f t="shared" si="149"/>
        <v>#REF!</v>
      </c>
      <c r="BJ82" s="8" t="e">
        <f t="shared" si="149"/>
        <v>#REF!</v>
      </c>
      <c r="BK82" s="263">
        <f t="shared" si="149"/>
        <v>0</v>
      </c>
      <c r="BL82" s="264">
        <f>BL18+BL60+BL73</f>
        <v>0</v>
      </c>
      <c r="BM82" s="265">
        <f>BM18+BM60+BM73</f>
        <v>0</v>
      </c>
      <c r="BN82" s="339"/>
      <c r="BO82" s="173" t="e">
        <f t="shared" ref="BO82:BT82" ca="1" si="150">BO18+BO60+BO73</f>
        <v>#REF!</v>
      </c>
      <c r="BP82" s="171" t="e">
        <f t="shared" ca="1" si="150"/>
        <v>#REF!</v>
      </c>
      <c r="BQ82" s="174" t="e">
        <f t="shared" ca="1" si="150"/>
        <v>#REF!</v>
      </c>
      <c r="BR82" s="367" t="e">
        <f t="shared" ca="1" si="150"/>
        <v>#REF!</v>
      </c>
      <c r="BS82" s="383" t="e">
        <f t="shared" ca="1" si="150"/>
        <v>#REF!</v>
      </c>
      <c r="BT82" s="368" t="e">
        <f t="shared" ca="1" si="150"/>
        <v>#REF!</v>
      </c>
      <c r="BV82" s="26" t="e">
        <f t="shared" ref="BV82:CC82" ca="1" si="151">BV18+BV60+BV73</f>
        <v>#REF!</v>
      </c>
      <c r="BW82" s="171" t="e">
        <f t="shared" ca="1" si="151"/>
        <v>#REF!</v>
      </c>
      <c r="BX82" s="7" t="e">
        <f t="shared" ca="1" si="151"/>
        <v>#REF!</v>
      </c>
      <c r="BY82" s="44" t="e">
        <f t="shared" ca="1" si="151"/>
        <v>#REF!</v>
      </c>
      <c r="BZ82" s="26" t="e">
        <f t="shared" ca="1" si="151"/>
        <v>#REF!</v>
      </c>
      <c r="CA82" s="171" t="e">
        <f t="shared" ca="1" si="151"/>
        <v>#REF!</v>
      </c>
      <c r="CB82" s="7" t="e">
        <f t="shared" ca="1" si="151"/>
        <v>#REF!</v>
      </c>
      <c r="CC82" s="8" t="e">
        <f t="shared" ca="1" si="151"/>
        <v>#REF!</v>
      </c>
      <c r="CE82" s="327"/>
      <c r="CG82" s="173" t="e">
        <f ca="1">CG18+CG60+CG73</f>
        <v>#REF!</v>
      </c>
      <c r="CH82" s="7"/>
      <c r="CI82" s="8"/>
      <c r="CK82" s="173">
        <f>CK18+CK60+CK73</f>
        <v>0</v>
      </c>
      <c r="CL82" s="7">
        <f>CL18+CL60+CL73</f>
        <v>0</v>
      </c>
      <c r="CM82" s="8">
        <f>CM18+CM60+CM73</f>
        <v>0</v>
      </c>
      <c r="DB82" s="620">
        <f t="shared" si="120"/>
        <v>0</v>
      </c>
      <c r="DC82" s="621">
        <f t="shared" si="121"/>
        <v>0</v>
      </c>
      <c r="DD82" s="621">
        <f t="shared" si="122"/>
        <v>0</v>
      </c>
      <c r="DE82" s="621" t="e">
        <f t="shared" ca="1" si="123"/>
        <v>#REF!</v>
      </c>
      <c r="DF82" s="621" t="e">
        <f t="shared" ca="1" si="67"/>
        <v>#REF!</v>
      </c>
      <c r="DG82" s="628" t="e">
        <f t="shared" ca="1" si="124"/>
        <v>#REF!</v>
      </c>
      <c r="DH82" s="620">
        <f>X82</f>
        <v>0</v>
      </c>
      <c r="DI82" s="621">
        <f>U82</f>
        <v>0</v>
      </c>
      <c r="DJ82" s="621">
        <f>W82</f>
        <v>0</v>
      </c>
      <c r="DK82" s="621">
        <f>Z82</f>
        <v>0</v>
      </c>
      <c r="DL82" s="621">
        <f>AB82</f>
        <v>0</v>
      </c>
      <c r="DM82" s="621" t="e">
        <f ca="1">BX82-DI82-DK82</f>
        <v>#REF!</v>
      </c>
      <c r="DN82" s="621" t="e">
        <f ca="1">CB82-DH82-DJ82-DL82</f>
        <v>#REF!</v>
      </c>
      <c r="DO82" s="628" t="e">
        <f t="shared" ca="1" si="125"/>
        <v>#REF!</v>
      </c>
    </row>
    <row r="83" spans="1:119">
      <c r="A83" s="144" t="s">
        <v>131</v>
      </c>
      <c r="B83" s="43" t="s">
        <v>132</v>
      </c>
      <c r="C83" s="59"/>
      <c r="D83" s="10"/>
      <c r="E83" s="62" t="e">
        <f>BH83-BB83</f>
        <v>#REF!</v>
      </c>
      <c r="F83" s="62" t="e">
        <f ca="1">BT83+F192</f>
        <v>#REF!</v>
      </c>
      <c r="G83" s="62"/>
      <c r="H83" s="62"/>
      <c r="I83" s="62"/>
      <c r="J83" s="62"/>
      <c r="K83" s="62"/>
      <c r="L83" s="315"/>
      <c r="M83" s="416"/>
      <c r="N83" s="315">
        <f>N31+N65+N76</f>
        <v>1015.9961785800001</v>
      </c>
      <c r="O83" s="315"/>
      <c r="P83" s="416"/>
      <c r="Q83" s="315"/>
      <c r="R83" s="315"/>
      <c r="S83" s="315"/>
      <c r="T83" s="315"/>
      <c r="U83" s="315"/>
      <c r="V83" s="315"/>
      <c r="W83" s="315"/>
      <c r="X83" s="315"/>
      <c r="Y83" s="315"/>
      <c r="Z83" s="315"/>
      <c r="AA83" s="315"/>
      <c r="AB83" s="315"/>
      <c r="AC83" s="416"/>
      <c r="AD83" s="315"/>
      <c r="AE83" s="315"/>
      <c r="AF83" s="315"/>
      <c r="AG83" s="315"/>
      <c r="AH83" s="315"/>
      <c r="AI83" s="315"/>
      <c r="AJ83" s="315"/>
      <c r="AK83" s="315"/>
      <c r="AL83" s="315"/>
      <c r="AM83" s="561"/>
      <c r="AN83" s="561"/>
      <c r="AO83" s="561"/>
      <c r="AP83" s="561"/>
      <c r="AQ83" s="561"/>
      <c r="AR83" s="561"/>
      <c r="AS83" s="561"/>
      <c r="AT83" s="561"/>
      <c r="AU83" s="561"/>
      <c r="AV83" s="561"/>
      <c r="AW83" s="315"/>
      <c r="AX83" s="26" t="e">
        <f t="shared" ref="AX83:BK83" si="152">AX31+AX65+AX76</f>
        <v>#REF!</v>
      </c>
      <c r="AY83" s="7" t="e">
        <f t="shared" si="152"/>
        <v>#REF!</v>
      </c>
      <c r="AZ83" s="7" t="e">
        <f t="shared" si="152"/>
        <v>#REF!</v>
      </c>
      <c r="BA83" s="7" t="e">
        <f t="shared" si="152"/>
        <v>#REF!</v>
      </c>
      <c r="BB83" s="8" t="e">
        <f t="shared" si="152"/>
        <v>#REF!</v>
      </c>
      <c r="BC83" s="6" t="e">
        <f t="shared" ca="1" si="152"/>
        <v>#REF!</v>
      </c>
      <c r="BD83" s="7" t="e">
        <f t="shared" ca="1" si="152"/>
        <v>#REF!</v>
      </c>
      <c r="BE83" s="7" t="e">
        <f t="shared" ca="1" si="152"/>
        <v>#REF!</v>
      </c>
      <c r="BF83" s="7" t="e">
        <f t="shared" ca="1" si="152"/>
        <v>#REF!</v>
      </c>
      <c r="BG83" s="44" t="e">
        <f t="shared" ca="1" si="152"/>
        <v>#REF!</v>
      </c>
      <c r="BH83" s="26" t="e">
        <f t="shared" si="152"/>
        <v>#REF!</v>
      </c>
      <c r="BI83" s="7" t="e">
        <f t="shared" ca="1" si="152"/>
        <v>#REF!</v>
      </c>
      <c r="BJ83" s="8" t="e">
        <f t="shared" ca="1" si="152"/>
        <v>#REF!</v>
      </c>
      <c r="BK83" s="263">
        <f t="shared" si="152"/>
        <v>0</v>
      </c>
      <c r="BL83" s="264">
        <f>BL31+BL65+BL76</f>
        <v>0</v>
      </c>
      <c r="BM83" s="265">
        <f>BM31+BM65+BM76</f>
        <v>0</v>
      </c>
      <c r="BN83" s="339"/>
      <c r="BO83" s="173" t="e">
        <f t="shared" ref="BO83:BT83" ca="1" si="153">BO31+BO65+BO76</f>
        <v>#REF!</v>
      </c>
      <c r="BP83" s="171" t="e">
        <f t="shared" ca="1" si="153"/>
        <v>#REF!</v>
      </c>
      <c r="BQ83" s="174" t="e">
        <f t="shared" ca="1" si="153"/>
        <v>#REF!</v>
      </c>
      <c r="BR83" s="367" t="e">
        <f t="shared" ca="1" si="153"/>
        <v>#REF!</v>
      </c>
      <c r="BS83" s="383" t="e">
        <f t="shared" ca="1" si="153"/>
        <v>#REF!</v>
      </c>
      <c r="BT83" s="368" t="e">
        <f t="shared" ca="1" si="153"/>
        <v>#REF!</v>
      </c>
      <c r="BV83" s="26" t="e">
        <f t="shared" ref="BV83:CC83" ca="1" si="154">BV31+BV65+BV76</f>
        <v>#REF!</v>
      </c>
      <c r="BW83" s="171" t="e">
        <f t="shared" ca="1" si="154"/>
        <v>#REF!</v>
      </c>
      <c r="BX83" s="7" t="e">
        <f t="shared" ca="1" si="154"/>
        <v>#REF!</v>
      </c>
      <c r="BY83" s="44" t="e">
        <f t="shared" ca="1" si="154"/>
        <v>#REF!</v>
      </c>
      <c r="BZ83" s="26" t="e">
        <f t="shared" ca="1" si="154"/>
        <v>#REF!</v>
      </c>
      <c r="CA83" s="171" t="e">
        <f t="shared" ca="1" si="154"/>
        <v>#REF!</v>
      </c>
      <c r="CB83" s="7" t="e">
        <f t="shared" ca="1" si="154"/>
        <v>#REF!</v>
      </c>
      <c r="CC83" s="8" t="e">
        <f t="shared" ca="1" si="154"/>
        <v>#REF!</v>
      </c>
      <c r="CE83" s="327"/>
      <c r="CG83" s="173">
        <f>CG31+CG65+CG76</f>
        <v>0</v>
      </c>
      <c r="CH83" s="7"/>
      <c r="CI83" s="8"/>
      <c r="CK83" s="173">
        <f>CK31+CK65+CK76</f>
        <v>0</v>
      </c>
      <c r="CL83" s="7">
        <f>CL31+CL65+CL76</f>
        <v>0</v>
      </c>
      <c r="CM83" s="8">
        <f>CM31+CM65+CM76</f>
        <v>0</v>
      </c>
      <c r="DB83" s="620">
        <f t="shared" si="120"/>
        <v>0</v>
      </c>
      <c r="DC83" s="621">
        <f t="shared" si="121"/>
        <v>0</v>
      </c>
      <c r="DD83" s="621">
        <f t="shared" si="122"/>
        <v>0</v>
      </c>
      <c r="DE83" s="621" t="e">
        <f t="shared" ca="1" si="123"/>
        <v>#REF!</v>
      </c>
      <c r="DF83" s="621" t="e">
        <f t="shared" ca="1" si="67"/>
        <v>#REF!</v>
      </c>
      <c r="DG83" s="628" t="e">
        <f t="shared" ca="1" si="124"/>
        <v>#REF!</v>
      </c>
      <c r="DH83" s="620">
        <f>X83</f>
        <v>0</v>
      </c>
      <c r="DI83" s="621">
        <f>U83</f>
        <v>0</v>
      </c>
      <c r="DJ83" s="621">
        <f>W83</f>
        <v>0</v>
      </c>
      <c r="DK83" s="621">
        <f>Z83</f>
        <v>0</v>
      </c>
      <c r="DL83" s="621">
        <f>AB83</f>
        <v>0</v>
      </c>
      <c r="DM83" s="621" t="e">
        <f ca="1">BX83-DI83-DK83</f>
        <v>#REF!</v>
      </c>
      <c r="DN83" s="621" t="e">
        <f ca="1">CB83-DH83-DJ83-DL83</f>
        <v>#REF!</v>
      </c>
      <c r="DO83" s="628" t="e">
        <f t="shared" ca="1" si="125"/>
        <v>#REF!</v>
      </c>
    </row>
    <row r="84" spans="1:119" ht="6.75" customHeight="1">
      <c r="A84" s="144"/>
      <c r="B84" s="43"/>
      <c r="C84" s="59"/>
      <c r="D84" s="10"/>
      <c r="E84" s="62"/>
      <c r="F84" s="62"/>
      <c r="G84" s="62"/>
      <c r="H84" s="62"/>
      <c r="I84" s="62"/>
      <c r="J84" s="62"/>
      <c r="K84" s="62"/>
      <c r="L84" s="62"/>
      <c r="M84" s="304"/>
      <c r="N84" s="62"/>
      <c r="O84" s="62"/>
      <c r="P84" s="304"/>
      <c r="Q84" s="62"/>
      <c r="R84" s="62"/>
      <c r="S84" s="62"/>
      <c r="T84" s="62"/>
      <c r="U84" s="62"/>
      <c r="V84" s="62"/>
      <c r="W84" s="62"/>
      <c r="X84" s="62"/>
      <c r="Y84" s="62"/>
      <c r="Z84" s="62"/>
      <c r="AA84" s="62"/>
      <c r="AB84" s="62"/>
      <c r="AC84" s="304"/>
      <c r="AD84" s="62"/>
      <c r="AE84" s="62"/>
      <c r="AF84" s="62"/>
      <c r="AG84" s="62"/>
      <c r="AH84" s="62"/>
      <c r="AI84" s="62"/>
      <c r="AJ84" s="62"/>
      <c r="AK84" s="62"/>
      <c r="AL84" s="62"/>
      <c r="AM84" s="558"/>
      <c r="AN84" s="558"/>
      <c r="AO84" s="558"/>
      <c r="AP84" s="558"/>
      <c r="AQ84" s="558"/>
      <c r="AR84" s="558"/>
      <c r="AS84" s="558"/>
      <c r="AT84" s="558"/>
      <c r="AU84" s="558"/>
      <c r="AV84" s="558"/>
      <c r="AW84" s="62"/>
      <c r="AX84" s="26"/>
      <c r="AY84" s="7"/>
      <c r="AZ84" s="7"/>
      <c r="BA84" s="7"/>
      <c r="BB84" s="8"/>
      <c r="BC84" s="6"/>
      <c r="BD84" s="7"/>
      <c r="BE84" s="7"/>
      <c r="BF84" s="7"/>
      <c r="BG84" s="44"/>
      <c r="BH84" s="26"/>
      <c r="BI84" s="7"/>
      <c r="BJ84" s="8"/>
      <c r="BK84" s="263"/>
      <c r="BL84" s="264"/>
      <c r="BM84" s="265"/>
      <c r="BN84" s="339"/>
      <c r="BO84" s="173"/>
      <c r="BP84" s="171"/>
      <c r="BQ84" s="174"/>
      <c r="BR84" s="367"/>
      <c r="BS84" s="383"/>
      <c r="BT84" s="368"/>
      <c r="BV84" s="26"/>
      <c r="BW84" s="171"/>
      <c r="BX84" s="7"/>
      <c r="BY84" s="44"/>
      <c r="BZ84" s="26"/>
      <c r="CA84" s="171"/>
      <c r="CB84" s="7"/>
      <c r="CC84" s="8"/>
      <c r="CE84" s="327"/>
      <c r="CG84" s="173"/>
      <c r="CH84" s="7"/>
      <c r="CI84" s="8"/>
      <c r="CK84" s="173"/>
      <c r="CL84" s="7"/>
      <c r="CM84" s="8"/>
      <c r="DB84" s="620">
        <f t="shared" si="120"/>
        <v>0</v>
      </c>
      <c r="DC84" s="621">
        <f t="shared" si="121"/>
        <v>0</v>
      </c>
      <c r="DD84" s="621">
        <f t="shared" si="122"/>
        <v>0</v>
      </c>
      <c r="DE84" s="621">
        <f t="shared" si="123"/>
        <v>0</v>
      </c>
      <c r="DF84" s="621">
        <f t="shared" si="67"/>
        <v>0</v>
      </c>
      <c r="DG84" s="628"/>
      <c r="DH84" s="620"/>
      <c r="DI84" s="621"/>
      <c r="DJ84" s="621"/>
      <c r="DK84" s="621"/>
      <c r="DL84" s="621"/>
      <c r="DM84" s="621"/>
      <c r="DN84" s="621"/>
      <c r="DO84" s="628"/>
    </row>
    <row r="85" spans="1:119" s="241" customFormat="1" ht="30">
      <c r="A85" s="231">
        <v>11</v>
      </c>
      <c r="B85" s="232" t="s">
        <v>133</v>
      </c>
      <c r="C85" s="233"/>
      <c r="D85" s="237"/>
      <c r="E85" s="234"/>
      <c r="F85" s="234"/>
      <c r="G85" s="234"/>
      <c r="H85" s="234"/>
      <c r="I85" s="234"/>
      <c r="J85" s="234"/>
      <c r="K85" s="234"/>
      <c r="L85" s="234"/>
      <c r="M85" s="307"/>
      <c r="N85" s="234">
        <f>N81+N10+N11+N12+N13+N14+N15</f>
        <v>-1015.9961785800001</v>
      </c>
      <c r="O85" s="234"/>
      <c r="P85" s="307"/>
      <c r="Q85" s="234"/>
      <c r="R85" s="234"/>
      <c r="S85" s="234"/>
      <c r="T85" s="234"/>
      <c r="U85" s="234"/>
      <c r="V85" s="234"/>
      <c r="W85" s="234"/>
      <c r="X85" s="234"/>
      <c r="Y85" s="234"/>
      <c r="Z85" s="234"/>
      <c r="AA85" s="234"/>
      <c r="AB85" s="234"/>
      <c r="AC85" s="307"/>
      <c r="AD85" s="234"/>
      <c r="AE85" s="234"/>
      <c r="AF85" s="234"/>
      <c r="AG85" s="234"/>
      <c r="AH85" s="234"/>
      <c r="AI85" s="234"/>
      <c r="AJ85" s="234"/>
      <c r="AK85" s="234"/>
      <c r="AL85" s="234"/>
      <c r="AM85" s="567"/>
      <c r="AN85" s="567"/>
      <c r="AO85" s="567"/>
      <c r="AP85" s="567"/>
      <c r="AQ85" s="567"/>
      <c r="AR85" s="567"/>
      <c r="AS85" s="567"/>
      <c r="AT85" s="567"/>
      <c r="AU85" s="567"/>
      <c r="AV85" s="567"/>
      <c r="AW85" s="234"/>
      <c r="AX85" s="239" t="e">
        <f t="shared" ref="AX85:BT85" si="155">AX81+AX10+AX11+AX12+AX13+AX14+AX15</f>
        <v>#REF!</v>
      </c>
      <c r="AY85" s="235" t="e">
        <f t="shared" si="155"/>
        <v>#REF!</v>
      </c>
      <c r="AZ85" s="235" t="e">
        <f t="shared" si="155"/>
        <v>#REF!</v>
      </c>
      <c r="BA85" s="236" t="e">
        <f t="shared" si="155"/>
        <v>#REF!</v>
      </c>
      <c r="BB85" s="240" t="e">
        <f t="shared" si="155"/>
        <v>#REF!</v>
      </c>
      <c r="BC85" s="235" t="e">
        <f t="shared" ca="1" si="155"/>
        <v>#REF!</v>
      </c>
      <c r="BD85" s="235" t="e">
        <f t="shared" ca="1" si="155"/>
        <v>#REF!</v>
      </c>
      <c r="BE85" s="235" t="e">
        <f t="shared" ca="1" si="155"/>
        <v>#REF!</v>
      </c>
      <c r="BF85" s="236" t="e">
        <f t="shared" ca="1" si="155"/>
        <v>#REF!</v>
      </c>
      <c r="BG85" s="238" t="e">
        <f t="shared" ca="1" si="155"/>
        <v>#REF!</v>
      </c>
      <c r="BH85" s="239" t="e">
        <f t="shared" si="155"/>
        <v>#REF!</v>
      </c>
      <c r="BI85" s="236" t="e">
        <f t="shared" ca="1" si="155"/>
        <v>#REF!</v>
      </c>
      <c r="BJ85" s="240" t="e">
        <f ca="1">BJ81+BJ10+BJ11+BJ12+BJ13+BJ14+BJ15</f>
        <v>#REF!</v>
      </c>
      <c r="BK85" s="286">
        <f t="shared" si="155"/>
        <v>0</v>
      </c>
      <c r="BL85" s="287">
        <f>BL81+BL10+BL11+BL12+BL13+BL14+BL15</f>
        <v>0</v>
      </c>
      <c r="BM85" s="288">
        <f>BM81+BM10+BM11+BM12+BM13+BM14+BM15</f>
        <v>0</v>
      </c>
      <c r="BN85" s="347"/>
      <c r="BO85" s="256" t="e">
        <f t="shared" ca="1" si="155"/>
        <v>#REF!</v>
      </c>
      <c r="BP85" s="487" t="e">
        <f t="shared" ca="1" si="155"/>
        <v>#REF!</v>
      </c>
      <c r="BQ85" s="488" t="e">
        <f t="shared" ca="1" si="155"/>
        <v>#REF!</v>
      </c>
      <c r="BR85" s="371" t="e">
        <f t="shared" ca="1" si="155"/>
        <v>#REF!</v>
      </c>
      <c r="BS85" s="385" t="e">
        <f t="shared" ca="1" si="155"/>
        <v>#REF!</v>
      </c>
      <c r="BT85" s="372" t="e">
        <f t="shared" ca="1" si="155"/>
        <v>#REF!</v>
      </c>
      <c r="BV85" s="239" t="e">
        <f ca="1">BY85</f>
        <v>#REF!</v>
      </c>
      <c r="BW85" s="487" t="e">
        <f ca="1">BW81+BW10+BW11+BW12+BW13+BW14+BW15</f>
        <v>#REF!</v>
      </c>
      <c r="BX85" s="236" t="e">
        <f ca="1">BX81+BX10+BX11+BX12+BX13+BX14+BX15</f>
        <v>#REF!</v>
      </c>
      <c r="BY85" s="238" t="e">
        <f t="shared" ref="BY85:BZ85" ca="1" si="156">BY81+BY10+BY11+BY12+BY13+BY14+BY15</f>
        <v>#REF!</v>
      </c>
      <c r="BZ85" s="239" t="e">
        <f t="shared" ca="1" si="156"/>
        <v>#REF!</v>
      </c>
      <c r="CA85" s="487" t="e">
        <f ca="1">CA81+CA10+CA11+CA12+CA13+CA14+CA15+CA16</f>
        <v>#REF!</v>
      </c>
      <c r="CB85" s="236" t="e">
        <f ca="1">CB81+CB10+CB11+CB12+CB13+CB14+CB15+CB16</f>
        <v>#REF!</v>
      </c>
      <c r="CC85" s="240" t="e">
        <f ca="1">CC81+CC10+CC11+CC12+CC13+CC14+CC15+CC16</f>
        <v>#REF!</v>
      </c>
      <c r="CD85" s="333"/>
      <c r="CE85" s="334"/>
      <c r="CG85" s="256" t="e">
        <f ca="1">CG81+CG10+CG11+CG12+CG13+CG14+CG15</f>
        <v>#REF!</v>
      </c>
      <c r="CH85" s="236"/>
      <c r="CI85" s="240"/>
      <c r="CK85" s="256">
        <f>CK81+CK10+CK11+CK12+CK13+CK14+CK15</f>
        <v>0</v>
      </c>
      <c r="CL85" s="236">
        <f>CL81+CL10+CL11+CL12+CL13+CL14+CL15</f>
        <v>0</v>
      </c>
      <c r="CM85" s="240">
        <f>CM81+CM10+CM11+CM12+CM13+CM14+CM15</f>
        <v>0</v>
      </c>
      <c r="DB85" s="620">
        <f t="shared" si="120"/>
        <v>0</v>
      </c>
      <c r="DC85" s="621">
        <f t="shared" si="121"/>
        <v>0</v>
      </c>
      <c r="DD85" s="621">
        <f t="shared" si="122"/>
        <v>0</v>
      </c>
      <c r="DE85" s="621" t="e">
        <f t="shared" ca="1" si="123"/>
        <v>#REF!</v>
      </c>
      <c r="DF85" s="621" t="e">
        <f t="shared" ca="1" si="67"/>
        <v>#REF!</v>
      </c>
      <c r="DG85" s="628"/>
      <c r="DH85" s="620"/>
      <c r="DI85" s="621"/>
      <c r="DJ85" s="621"/>
      <c r="DK85" s="621"/>
      <c r="DL85" s="621"/>
      <c r="DM85" s="621"/>
      <c r="DN85" s="621"/>
      <c r="DO85" s="628"/>
    </row>
    <row r="86" spans="1:119" s="241" customFormat="1">
      <c r="A86" s="242" t="s">
        <v>204</v>
      </c>
      <c r="B86" s="243" t="s">
        <v>205</v>
      </c>
      <c r="C86" s="244"/>
      <c r="D86" s="248"/>
      <c r="E86" s="245"/>
      <c r="F86" s="245"/>
      <c r="G86" s="245"/>
      <c r="H86" s="245"/>
      <c r="I86" s="245"/>
      <c r="J86" s="245"/>
      <c r="K86" s="245"/>
      <c r="L86" s="245"/>
      <c r="M86" s="308"/>
      <c r="N86" s="245"/>
      <c r="O86" s="245"/>
      <c r="P86" s="308"/>
      <c r="Q86" s="245"/>
      <c r="R86" s="245"/>
      <c r="S86" s="245"/>
      <c r="T86" s="245"/>
      <c r="U86" s="245"/>
      <c r="V86" s="245"/>
      <c r="W86" s="245"/>
      <c r="X86" s="245"/>
      <c r="Y86" s="245"/>
      <c r="Z86" s="245"/>
      <c r="AA86" s="245"/>
      <c r="AB86" s="245"/>
      <c r="AC86" s="308"/>
      <c r="AD86" s="245"/>
      <c r="AE86" s="245"/>
      <c r="AF86" s="245"/>
      <c r="AG86" s="245"/>
      <c r="AH86" s="245"/>
      <c r="AI86" s="245"/>
      <c r="AJ86" s="245"/>
      <c r="AK86" s="245"/>
      <c r="AL86" s="245"/>
      <c r="AM86" s="568"/>
      <c r="AN86" s="568"/>
      <c r="AO86" s="568"/>
      <c r="AP86" s="568"/>
      <c r="AQ86" s="568"/>
      <c r="AR86" s="568"/>
      <c r="AS86" s="568"/>
      <c r="AT86" s="568"/>
      <c r="AU86" s="568"/>
      <c r="AV86" s="568"/>
      <c r="AW86" s="245"/>
      <c r="AX86" s="250"/>
      <c r="AY86" s="246"/>
      <c r="AZ86" s="246"/>
      <c r="BA86" s="247"/>
      <c r="BB86" s="251"/>
      <c r="BC86" s="246"/>
      <c r="BD86" s="246"/>
      <c r="BE86" s="246"/>
      <c r="BF86" s="247"/>
      <c r="BG86" s="249"/>
      <c r="BH86" s="250"/>
      <c r="BI86" s="247"/>
      <c r="BJ86" s="251"/>
      <c r="BK86" s="289"/>
      <c r="BL86" s="290"/>
      <c r="BM86" s="291"/>
      <c r="BN86" s="348"/>
      <c r="BO86" s="257" t="e">
        <f ca="1">BO85+BO8</f>
        <v>#REF!</v>
      </c>
      <c r="BP86" s="489" t="e">
        <f ca="1">BP85+BP8</f>
        <v>#REF!</v>
      </c>
      <c r="BQ86" s="490" t="e">
        <f ca="1">BQ85+BQ8</f>
        <v>#REF!</v>
      </c>
      <c r="BR86" s="250"/>
      <c r="BS86" s="247"/>
      <c r="BT86" s="251"/>
      <c r="BU86" s="252"/>
      <c r="BV86" s="250" t="e">
        <f ca="1">BY86</f>
        <v>#REF!</v>
      </c>
      <c r="BW86" s="489" t="e">
        <f ca="1">BW81+BW8</f>
        <v>#REF!</v>
      </c>
      <c r="BX86" s="247" t="e">
        <f ca="1">BX81+BX8</f>
        <v>#REF!</v>
      </c>
      <c r="BY86" s="249" t="e">
        <f ca="1">BY81+BY8</f>
        <v>#REF!</v>
      </c>
      <c r="BZ86" s="250" t="e">
        <f ca="1">BZ85+BZ8</f>
        <v>#REF!</v>
      </c>
      <c r="CA86" s="489" t="e">
        <f ca="1">CA81+CA8</f>
        <v>#REF!</v>
      </c>
      <c r="CB86" s="247" t="e">
        <f ca="1">CB81+CB8</f>
        <v>#REF!</v>
      </c>
      <c r="CC86" s="251" t="e">
        <f ca="1">CC81+CC8</f>
        <v>#REF!</v>
      </c>
      <c r="CD86" s="333"/>
      <c r="CE86" s="335"/>
      <c r="CG86" s="257" t="e">
        <f ca="1">CG85+CG8</f>
        <v>#REF!</v>
      </c>
      <c r="CH86" s="247"/>
      <c r="CI86" s="251"/>
      <c r="CK86" s="257">
        <f>CK85+CK8</f>
        <v>0</v>
      </c>
      <c r="CL86" s="247">
        <f>CL85+CL8</f>
        <v>0</v>
      </c>
      <c r="CM86" s="251">
        <f>CM85+CM8</f>
        <v>0</v>
      </c>
      <c r="DB86" s="624">
        <f t="shared" si="120"/>
        <v>0</v>
      </c>
      <c r="DC86" s="625">
        <f t="shared" si="121"/>
        <v>0</v>
      </c>
      <c r="DD86" s="625">
        <f t="shared" si="122"/>
        <v>0</v>
      </c>
      <c r="DE86" s="625" t="e">
        <f t="shared" ca="1" si="123"/>
        <v>#REF!</v>
      </c>
      <c r="DF86" s="625" t="e">
        <f t="shared" ca="1" si="67"/>
        <v>#REF!</v>
      </c>
      <c r="DG86" s="629"/>
      <c r="DH86" s="624"/>
      <c r="DI86" s="625"/>
      <c r="DJ86" s="625"/>
      <c r="DK86" s="625"/>
      <c r="DL86" s="625"/>
      <c r="DM86" s="625"/>
      <c r="DN86" s="625"/>
      <c r="DO86" s="629"/>
    </row>
    <row r="87" spans="1:119" ht="30.75" customHeight="1">
      <c r="A87" s="149"/>
      <c r="B87" s="2" t="s">
        <v>154</v>
      </c>
      <c r="BK87" s="292"/>
      <c r="BL87" s="292"/>
      <c r="BM87" s="292"/>
      <c r="BN87" s="292"/>
      <c r="BO87" s="196"/>
      <c r="BP87" s="196"/>
      <c r="BQ87" s="196"/>
      <c r="BR87" s="101"/>
      <c r="BS87" s="101"/>
      <c r="BT87" s="101"/>
      <c r="BW87" s="196"/>
      <c r="CA87" s="196"/>
      <c r="CG87" s="196"/>
      <c r="CK87" s="196"/>
      <c r="DB87" s="623">
        <f t="shared" si="120"/>
        <v>0</v>
      </c>
      <c r="DC87" s="623">
        <f t="shared" si="121"/>
        <v>0</v>
      </c>
      <c r="DD87" s="623">
        <f t="shared" si="122"/>
        <v>0</v>
      </c>
      <c r="DE87" s="623">
        <f t="shared" si="123"/>
        <v>0</v>
      </c>
      <c r="DF87" s="623">
        <f t="shared" ref="DF87:DF90" si="157">CA87-DD87</f>
        <v>0</v>
      </c>
      <c r="DG87" s="623"/>
      <c r="DH87" s="623"/>
      <c r="DI87" s="623"/>
      <c r="DJ87" s="623"/>
      <c r="DK87" s="623"/>
      <c r="DL87" s="623"/>
      <c r="DM87" s="623"/>
      <c r="DN87" s="623"/>
      <c r="DO87" s="623"/>
    </row>
    <row r="88" spans="1:119" ht="30">
      <c r="A88" s="150"/>
      <c r="B88" s="102" t="s">
        <v>214</v>
      </c>
      <c r="C88" s="103"/>
      <c r="D88" s="32"/>
      <c r="E88" s="103"/>
      <c r="F88" s="103"/>
      <c r="G88" s="103"/>
      <c r="H88" s="103"/>
      <c r="I88" s="103"/>
      <c r="J88" s="103"/>
      <c r="K88" s="103"/>
      <c r="L88" s="103"/>
      <c r="M88" s="103"/>
      <c r="N88" s="103"/>
      <c r="O88" s="103"/>
      <c r="P88" s="103"/>
      <c r="Q88" s="103"/>
      <c r="R88" s="103"/>
      <c r="S88" s="103"/>
      <c r="T88" s="103"/>
      <c r="U88" s="103"/>
      <c r="V88" s="103"/>
      <c r="W88" s="103"/>
      <c r="X88" s="103"/>
      <c r="Y88" s="103"/>
      <c r="Z88" s="103"/>
      <c r="AA88" s="103"/>
      <c r="AB88" s="103"/>
      <c r="AC88" s="103"/>
      <c r="AD88" s="103"/>
      <c r="AE88" s="103"/>
      <c r="AF88" s="103"/>
      <c r="AG88" s="103"/>
      <c r="AH88" s="103"/>
      <c r="AI88" s="103"/>
      <c r="AJ88" s="103"/>
      <c r="AK88" s="103"/>
      <c r="AL88" s="103"/>
      <c r="AM88" s="103"/>
      <c r="AN88" s="103"/>
      <c r="AO88" s="103"/>
      <c r="AP88" s="103"/>
      <c r="AQ88" s="103"/>
      <c r="AR88" s="103"/>
      <c r="AS88" s="103"/>
      <c r="AT88" s="103"/>
      <c r="AU88" s="103"/>
      <c r="AV88" s="103"/>
      <c r="AW88" s="103"/>
      <c r="AX88" s="32"/>
      <c r="AY88" s="32"/>
      <c r="AZ88" s="32"/>
      <c r="BA88" s="32"/>
      <c r="BB88" s="33"/>
      <c r="BC88" s="37"/>
      <c r="BD88" s="32"/>
      <c r="BE88" s="32"/>
      <c r="BF88" s="32"/>
      <c r="BG88" s="32"/>
      <c r="BH88" s="169">
        <f>BI88+BJ88</f>
        <v>0</v>
      </c>
      <c r="BI88" s="169">
        <f>BR88</f>
        <v>0</v>
      </c>
      <c r="BJ88" s="169">
        <f>BW88</f>
        <v>0</v>
      </c>
      <c r="BK88" s="293">
        <f>BL88+BM88</f>
        <v>0</v>
      </c>
      <c r="BL88" s="293">
        <f>BS88</f>
        <v>0</v>
      </c>
      <c r="BM88" s="293"/>
      <c r="BN88" s="293"/>
      <c r="BO88" s="215">
        <f>BP88+BQ88</f>
        <v>0</v>
      </c>
      <c r="BP88" s="169">
        <f>BV88</f>
        <v>0</v>
      </c>
      <c r="BQ88" s="215">
        <f>BZ88</f>
        <v>0</v>
      </c>
      <c r="BR88" s="169"/>
      <c r="BS88" s="169"/>
      <c r="BT88" s="259"/>
      <c r="BV88" s="170">
        <f>BW88+BX88+BY88</f>
        <v>0</v>
      </c>
      <c r="BW88" s="169"/>
      <c r="BX88" s="215"/>
      <c r="BY88" s="215"/>
      <c r="BZ88" s="169">
        <f>CA88+CB88+CC88</f>
        <v>0</v>
      </c>
      <c r="CA88" s="169"/>
      <c r="CB88" s="215"/>
      <c r="CC88" s="218"/>
      <c r="CE88" s="327"/>
      <c r="CF88" s="196"/>
      <c r="CG88" s="170">
        <f>IF(legend!$E$1=12,BY88-CH88-CI88,0)</f>
        <v>0</v>
      </c>
      <c r="CH88" s="169"/>
      <c r="CI88" s="259"/>
      <c r="CK88" s="170">
        <f>IF(legend!$E$1=12,CC88-CL88-CM88,0)</f>
        <v>0</v>
      </c>
      <c r="CL88" s="169"/>
      <c r="CM88" s="259"/>
      <c r="DB88" s="621">
        <f t="shared" si="120"/>
        <v>0</v>
      </c>
      <c r="DC88" s="621">
        <f t="shared" si="121"/>
        <v>0</v>
      </c>
      <c r="DD88" s="621">
        <f t="shared" si="122"/>
        <v>0</v>
      </c>
      <c r="DE88" s="621">
        <f t="shared" si="123"/>
        <v>0</v>
      </c>
      <c r="DF88" s="621">
        <f t="shared" si="157"/>
        <v>0</v>
      </c>
      <c r="DG88" s="621"/>
      <c r="DH88" s="621"/>
      <c r="DI88" s="621"/>
      <c r="DJ88" s="621"/>
      <c r="DK88" s="621"/>
      <c r="DL88" s="621"/>
      <c r="DM88" s="621"/>
      <c r="DN88" s="621"/>
      <c r="DO88" s="621"/>
    </row>
    <row r="89" spans="1:119">
      <c r="A89" s="159"/>
      <c r="B89" s="160" t="s">
        <v>215</v>
      </c>
      <c r="C89" s="160"/>
      <c r="D89" s="7"/>
      <c r="E89" s="160"/>
      <c r="F89" s="160"/>
      <c r="G89" s="160"/>
      <c r="H89" s="160"/>
      <c r="I89" s="160"/>
      <c r="J89" s="160"/>
      <c r="K89" s="160"/>
      <c r="L89" s="160"/>
      <c r="M89" s="160"/>
      <c r="N89" s="160"/>
      <c r="O89" s="160"/>
      <c r="P89" s="160"/>
      <c r="Q89" s="160"/>
      <c r="R89" s="160"/>
      <c r="S89" s="160"/>
      <c r="T89" s="160"/>
      <c r="U89" s="160"/>
      <c r="V89" s="160"/>
      <c r="W89" s="160"/>
      <c r="X89" s="160"/>
      <c r="Y89" s="160"/>
      <c r="Z89" s="160"/>
      <c r="AA89" s="160"/>
      <c r="AB89" s="160"/>
      <c r="AC89" s="160"/>
      <c r="AD89" s="160"/>
      <c r="AE89" s="160"/>
      <c r="AF89" s="160"/>
      <c r="AG89" s="160"/>
      <c r="AH89" s="160"/>
      <c r="AI89" s="160"/>
      <c r="AJ89" s="160"/>
      <c r="AK89" s="160"/>
      <c r="AL89" s="160"/>
      <c r="AM89" s="160"/>
      <c r="AN89" s="160"/>
      <c r="AO89" s="160"/>
      <c r="AP89" s="160"/>
      <c r="AQ89" s="160"/>
      <c r="AR89" s="160"/>
      <c r="AS89" s="160"/>
      <c r="AT89" s="160"/>
      <c r="AU89" s="160"/>
      <c r="AV89" s="160"/>
      <c r="AW89" s="160"/>
      <c r="AX89" s="7"/>
      <c r="AY89" s="7"/>
      <c r="AZ89" s="7"/>
      <c r="BA89" s="7"/>
      <c r="BB89" s="8"/>
      <c r="BC89" s="6"/>
      <c r="BD89" s="7"/>
      <c r="BE89" s="7"/>
      <c r="BF89" s="7"/>
      <c r="BG89" s="7"/>
      <c r="BH89" s="171">
        <f>BI89+BJ89</f>
        <v>0.35</v>
      </c>
      <c r="BI89" s="171">
        <f>BR89</f>
        <v>0</v>
      </c>
      <c r="BJ89" s="171">
        <f>BW89</f>
        <v>0.35</v>
      </c>
      <c r="BK89" s="271">
        <f>BL89+BM89</f>
        <v>0</v>
      </c>
      <c r="BL89" s="271">
        <f>BS89</f>
        <v>0</v>
      </c>
      <c r="BM89" s="271"/>
      <c r="BN89" s="271"/>
      <c r="BO89" s="216">
        <f>BP89+BQ89+0.35</f>
        <v>0.7</v>
      </c>
      <c r="BP89" s="171">
        <f>BV89</f>
        <v>0.35</v>
      </c>
      <c r="BQ89" s="216">
        <f>BZ89</f>
        <v>0</v>
      </c>
      <c r="BR89" s="171"/>
      <c r="BS89" s="171"/>
      <c r="BT89" s="174"/>
      <c r="BV89" s="173">
        <f>BW89+BX89+BY89</f>
        <v>0.35</v>
      </c>
      <c r="BW89" s="171">
        <v>0.35</v>
      </c>
      <c r="BX89" s="216"/>
      <c r="BY89" s="216"/>
      <c r="BZ89" s="171">
        <f>CA89+CB89+CC89</f>
        <v>0</v>
      </c>
      <c r="CA89" s="171"/>
      <c r="CB89" s="216"/>
      <c r="CC89" s="219"/>
      <c r="CE89" s="327"/>
      <c r="CF89" s="196"/>
      <c r="CG89" s="173">
        <f>IF(legend!$E$1=12,BY89-CH89-CI89,0)</f>
        <v>0</v>
      </c>
      <c r="CH89" s="171"/>
      <c r="CI89" s="174"/>
      <c r="CK89" s="173">
        <f>IF(legend!$E$1=12,CC89-CL89-CM89,0)</f>
        <v>0</v>
      </c>
      <c r="CL89" s="171"/>
      <c r="CM89" s="174"/>
      <c r="DB89" s="621">
        <f t="shared" si="120"/>
        <v>0</v>
      </c>
      <c r="DC89" s="621">
        <f t="shared" si="121"/>
        <v>0</v>
      </c>
      <c r="DD89" s="621">
        <f t="shared" si="122"/>
        <v>0</v>
      </c>
      <c r="DE89" s="621">
        <f t="shared" si="123"/>
        <v>0.35</v>
      </c>
      <c r="DF89" s="621">
        <f t="shared" si="157"/>
        <v>0</v>
      </c>
      <c r="DG89" s="621"/>
      <c r="DH89" s="621"/>
      <c r="DI89" s="621"/>
      <c r="DJ89" s="621"/>
      <c r="DK89" s="621"/>
      <c r="DL89" s="621"/>
      <c r="DM89" s="621"/>
      <c r="DN89" s="621"/>
      <c r="DO89" s="621"/>
    </row>
    <row r="90" spans="1:119">
      <c r="A90" s="155"/>
      <c r="B90" s="156" t="s">
        <v>162</v>
      </c>
      <c r="C90" s="156"/>
      <c r="D90" s="157"/>
      <c r="E90" s="156"/>
      <c r="F90" s="156"/>
      <c r="G90" s="156"/>
      <c r="H90" s="156"/>
      <c r="I90" s="156"/>
      <c r="J90" s="156"/>
      <c r="K90" s="156"/>
      <c r="L90" s="156"/>
      <c r="M90" s="156"/>
      <c r="N90" s="156"/>
      <c r="O90" s="156"/>
      <c r="P90" s="156"/>
      <c r="Q90" s="156"/>
      <c r="R90" s="156"/>
      <c r="S90" s="156"/>
      <c r="T90" s="156"/>
      <c r="U90" s="156"/>
      <c r="V90" s="156"/>
      <c r="W90" s="156"/>
      <c r="X90" s="156"/>
      <c r="Y90" s="156"/>
      <c r="Z90" s="156"/>
      <c r="AA90" s="156"/>
      <c r="AB90" s="156"/>
      <c r="AC90" s="156"/>
      <c r="AD90" s="156"/>
      <c r="AE90" s="156"/>
      <c r="AF90" s="156"/>
      <c r="AG90" s="156"/>
      <c r="AH90" s="156"/>
      <c r="AI90" s="156"/>
      <c r="AJ90" s="156"/>
      <c r="AK90" s="156"/>
      <c r="AL90" s="156"/>
      <c r="AM90" s="156"/>
      <c r="AN90" s="156"/>
      <c r="AO90" s="156"/>
      <c r="AP90" s="156"/>
      <c r="AQ90" s="156"/>
      <c r="AR90" s="156"/>
      <c r="AS90" s="156"/>
      <c r="AT90" s="156"/>
      <c r="AU90" s="156"/>
      <c r="AV90" s="156"/>
      <c r="AW90" s="156"/>
      <c r="AX90" s="157"/>
      <c r="AY90" s="157"/>
      <c r="AZ90" s="157"/>
      <c r="BA90" s="157"/>
      <c r="BB90" s="158"/>
      <c r="BC90" s="412"/>
      <c r="BD90" s="157"/>
      <c r="BE90" s="157"/>
      <c r="BF90" s="157"/>
      <c r="BG90" s="157"/>
      <c r="BH90" s="197">
        <f>BI90+BJ90</f>
        <v>0</v>
      </c>
      <c r="BI90" s="197">
        <f>BR90</f>
        <v>0</v>
      </c>
      <c r="BJ90" s="197">
        <f>BW90</f>
        <v>0</v>
      </c>
      <c r="BK90" s="294">
        <f>BL90+BM90</f>
        <v>0</v>
      </c>
      <c r="BL90" s="294">
        <f>BS90</f>
        <v>0</v>
      </c>
      <c r="BM90" s="294"/>
      <c r="BN90" s="294"/>
      <c r="BO90" s="217">
        <f>BP90+BQ90</f>
        <v>0</v>
      </c>
      <c r="BP90" s="197">
        <f>BV90</f>
        <v>0</v>
      </c>
      <c r="BQ90" s="217">
        <f>BZ90</f>
        <v>0</v>
      </c>
      <c r="BR90" s="197"/>
      <c r="BS90" s="197"/>
      <c r="BT90" s="260"/>
      <c r="BV90" s="223">
        <f>BW90+BX90+BY90</f>
        <v>0</v>
      </c>
      <c r="BW90" s="197"/>
      <c r="BX90" s="217"/>
      <c r="BY90" s="217"/>
      <c r="BZ90" s="197">
        <f>CA90+CB90+CC90</f>
        <v>0</v>
      </c>
      <c r="CA90" s="197"/>
      <c r="CB90" s="217"/>
      <c r="CC90" s="220"/>
      <c r="CE90" s="327"/>
      <c r="CF90" s="196"/>
      <c r="CG90" s="223">
        <f>IF(legend!$E$1=12,BY90-CH90-CI90,0)</f>
        <v>0</v>
      </c>
      <c r="CH90" s="197"/>
      <c r="CI90" s="260"/>
      <c r="CK90" s="223">
        <f>IF(legend!$E$1=12,CC90-CL90-CM90,0)</f>
        <v>0</v>
      </c>
      <c r="CL90" s="197"/>
      <c r="CM90" s="260"/>
      <c r="DB90" s="621">
        <f t="shared" si="120"/>
        <v>0</v>
      </c>
      <c r="DC90" s="621">
        <f t="shared" si="121"/>
        <v>0</v>
      </c>
      <c r="DD90" s="621">
        <f t="shared" si="122"/>
        <v>0</v>
      </c>
      <c r="DE90" s="621">
        <f t="shared" si="123"/>
        <v>0</v>
      </c>
      <c r="DF90" s="621">
        <f t="shared" si="157"/>
        <v>0</v>
      </c>
      <c r="DG90" s="621"/>
      <c r="DH90" s="621"/>
      <c r="DI90" s="621"/>
      <c r="DJ90" s="621"/>
      <c r="DK90" s="621"/>
      <c r="DL90" s="621"/>
      <c r="DM90" s="621"/>
      <c r="DN90" s="621"/>
      <c r="DO90" s="621"/>
    </row>
    <row r="91" spans="1:119">
      <c r="A91" s="149"/>
      <c r="BH91" s="196"/>
      <c r="BI91" s="196"/>
      <c r="BJ91" s="196"/>
      <c r="BK91" s="295"/>
      <c r="BL91" s="295"/>
      <c r="BM91" s="295"/>
      <c r="BN91" s="295"/>
      <c r="BO91" s="196"/>
      <c r="BP91" s="196"/>
      <c r="BQ91" s="196"/>
      <c r="BR91" s="324"/>
      <c r="BS91" s="324"/>
      <c r="BT91" s="324"/>
      <c r="BV91" s="196"/>
      <c r="BW91" s="196"/>
      <c r="BX91" s="196"/>
      <c r="BY91" s="196"/>
      <c r="BZ91" s="196"/>
      <c r="CA91" s="196"/>
      <c r="CB91" s="196"/>
      <c r="CC91" s="196"/>
      <c r="CF91" s="196"/>
      <c r="CG91" s="196"/>
      <c r="CH91" s="196"/>
      <c r="CI91" s="196"/>
      <c r="CK91" s="196"/>
      <c r="CL91" s="196"/>
      <c r="CM91" s="196"/>
    </row>
    <row r="92" spans="1:119">
      <c r="A92" s="149"/>
      <c r="D92" s="418"/>
      <c r="AV92" s="598"/>
      <c r="AW92" s="598"/>
      <c r="AX92" s="573"/>
      <c r="AY92" s="573"/>
      <c r="AZ92" s="573"/>
      <c r="BA92" s="573"/>
      <c r="BB92" s="573"/>
      <c r="BC92" s="573"/>
      <c r="BD92" s="573"/>
      <c r="BE92" s="573"/>
      <c r="BF92" s="573"/>
      <c r="BG92" s="573"/>
      <c r="BH92" s="325"/>
      <c r="BI92" s="325"/>
      <c r="BJ92" s="196"/>
      <c r="BK92" s="295"/>
      <c r="BL92" s="295"/>
      <c r="BM92" s="295"/>
      <c r="BN92" s="295"/>
      <c r="BO92" s="196"/>
      <c r="BP92" s="196"/>
      <c r="BQ92" s="196"/>
      <c r="BR92" s="324"/>
      <c r="BS92" s="324"/>
      <c r="BT92" s="324"/>
      <c r="BV92" s="196"/>
      <c r="BW92" s="196"/>
      <c r="BX92" s="196"/>
      <c r="BY92" s="196"/>
      <c r="BZ92" s="196"/>
      <c r="CA92" s="196"/>
      <c r="CB92" s="196"/>
      <c r="CC92" s="196"/>
      <c r="CF92" s="196"/>
      <c r="CG92" s="196"/>
      <c r="CH92" s="196"/>
      <c r="CI92" s="196"/>
      <c r="CK92" s="196"/>
      <c r="CL92" s="196"/>
      <c r="CM92" s="196"/>
    </row>
    <row r="93" spans="1:119">
      <c r="A93" s="149"/>
      <c r="BH93" s="196"/>
      <c r="BI93" s="196"/>
      <c r="BJ93" s="196"/>
      <c r="BK93" s="295"/>
      <c r="BL93" s="295"/>
      <c r="BM93" s="295"/>
      <c r="BN93" s="295"/>
      <c r="BO93" s="196"/>
      <c r="BP93" s="196"/>
      <c r="BQ93" s="196"/>
      <c r="BR93" s="324"/>
      <c r="BS93" s="324"/>
      <c r="BT93" s="324"/>
      <c r="BV93" s="196"/>
      <c r="BW93" s="196"/>
      <c r="BX93" s="196"/>
      <c r="BY93" s="196"/>
      <c r="BZ93" s="196"/>
      <c r="CA93" s="196"/>
      <c r="CB93" s="196"/>
      <c r="CC93" s="196"/>
      <c r="CF93" s="196"/>
      <c r="CG93" s="196"/>
      <c r="CH93" s="196"/>
      <c r="CI93" s="196"/>
      <c r="CK93" s="196"/>
      <c r="CL93" s="196"/>
      <c r="CM93" s="196"/>
    </row>
    <row r="94" spans="1:119" outlineLevel="1">
      <c r="A94" s="151" t="s">
        <v>49</v>
      </c>
      <c r="B94" s="111" t="s">
        <v>50</v>
      </c>
      <c r="C94" s="491"/>
      <c r="D94" s="491"/>
      <c r="E94" s="491" t="e">
        <f>E95+E96</f>
        <v>#REF!</v>
      </c>
      <c r="F94" s="500">
        <f>BT94+F201</f>
        <v>0</v>
      </c>
      <c r="G94" s="500"/>
      <c r="H94" s="500"/>
      <c r="I94" s="500"/>
      <c r="J94" s="500"/>
      <c r="K94" s="500"/>
      <c r="L94" s="500"/>
      <c r="M94" s="500"/>
      <c r="N94" s="500">
        <f t="shared" ref="N94:O94" si="158">N95+N96</f>
        <v>0</v>
      </c>
      <c r="O94" s="500">
        <f t="shared" si="158"/>
        <v>0</v>
      </c>
      <c r="P94" s="500"/>
      <c r="Q94" s="500">
        <f t="shared" ref="Q94:W94" si="159">Q95+Q96</f>
        <v>0</v>
      </c>
      <c r="R94" s="500">
        <f t="shared" si="159"/>
        <v>0</v>
      </c>
      <c r="S94" s="500">
        <f t="shared" si="159"/>
        <v>0</v>
      </c>
      <c r="T94" s="500">
        <f t="shared" si="159"/>
        <v>0</v>
      </c>
      <c r="U94" s="500">
        <f t="shared" si="159"/>
        <v>0</v>
      </c>
      <c r="V94" s="500">
        <f t="shared" si="159"/>
        <v>0</v>
      </c>
      <c r="W94" s="500">
        <f t="shared" si="159"/>
        <v>0</v>
      </c>
      <c r="X94" s="500"/>
      <c r="Y94" s="500">
        <f t="shared" ref="Y94:AB94" si="160">Y95+Y96</f>
        <v>0</v>
      </c>
      <c r="Z94" s="500">
        <f t="shared" si="160"/>
        <v>0</v>
      </c>
      <c r="AA94" s="500">
        <f t="shared" si="160"/>
        <v>0</v>
      </c>
      <c r="AB94" s="500">
        <f t="shared" si="160"/>
        <v>0</v>
      </c>
      <c r="AC94" s="500"/>
      <c r="AD94" s="500">
        <f t="shared" ref="AD94:AG94" si="161">AD95+AD96</f>
        <v>0</v>
      </c>
      <c r="AE94" s="500">
        <f t="shared" si="161"/>
        <v>0</v>
      </c>
      <c r="AF94" s="500">
        <f t="shared" si="161"/>
        <v>0</v>
      </c>
      <c r="AG94" s="500">
        <f t="shared" si="161"/>
        <v>0</v>
      </c>
      <c r="AH94" s="500"/>
      <c r="AI94" s="500">
        <f t="shared" ref="AI94:AL94" si="162">AI95+AI96</f>
        <v>0</v>
      </c>
      <c r="AJ94" s="500">
        <f t="shared" si="162"/>
        <v>0</v>
      </c>
      <c r="AK94" s="500">
        <f t="shared" si="162"/>
        <v>0</v>
      </c>
      <c r="AL94" s="500">
        <f t="shared" si="162"/>
        <v>0</v>
      </c>
      <c r="AM94" s="500"/>
      <c r="AN94" s="500"/>
      <c r="AO94" s="500"/>
      <c r="AP94" s="500"/>
      <c r="AQ94" s="500"/>
      <c r="AR94" s="500"/>
      <c r="AS94" s="500"/>
      <c r="AT94" s="500"/>
      <c r="AU94" s="500"/>
      <c r="AV94" s="500"/>
      <c r="AW94" s="500"/>
      <c r="AX94" s="500" t="e">
        <f t="shared" ref="AX94:BM94" si="163">AX95+AX96</f>
        <v>#REF!</v>
      </c>
      <c r="AY94" s="500" t="e">
        <f t="shared" si="163"/>
        <v>#REF!</v>
      </c>
      <c r="AZ94" s="500" t="e">
        <f t="shared" si="163"/>
        <v>#REF!</v>
      </c>
      <c r="BA94" s="500" t="e">
        <f t="shared" si="163"/>
        <v>#REF!</v>
      </c>
      <c r="BB94" s="391" t="e">
        <f t="shared" si="163"/>
        <v>#REF!</v>
      </c>
      <c r="BC94" s="392" t="e">
        <f t="shared" ca="1" si="163"/>
        <v>#REF!</v>
      </c>
      <c r="BD94" s="500" t="e">
        <f t="shared" ca="1" si="163"/>
        <v>#REF!</v>
      </c>
      <c r="BE94" s="500" t="e">
        <f t="shared" ca="1" si="163"/>
        <v>#REF!</v>
      </c>
      <c r="BF94" s="500" t="e">
        <f t="shared" ca="1" si="163"/>
        <v>#REF!</v>
      </c>
      <c r="BG94" s="500" t="e">
        <f t="shared" ca="1" si="163"/>
        <v>#REF!</v>
      </c>
      <c r="BH94" s="492" t="e">
        <f t="shared" si="163"/>
        <v>#REF!</v>
      </c>
      <c r="BI94" s="492" t="e">
        <f t="shared" si="163"/>
        <v>#REF!</v>
      </c>
      <c r="BJ94" s="492">
        <f t="shared" si="163"/>
        <v>0</v>
      </c>
      <c r="BK94" s="604">
        <f t="shared" si="163"/>
        <v>0</v>
      </c>
      <c r="BL94" s="604">
        <f t="shared" si="163"/>
        <v>0</v>
      </c>
      <c r="BM94" s="604">
        <f t="shared" si="163"/>
        <v>0</v>
      </c>
      <c r="BN94" s="604"/>
      <c r="BO94" s="492" t="e">
        <f t="shared" ref="BO94:BT94" ca="1" si="164">BO95+BO96</f>
        <v>#REF!</v>
      </c>
      <c r="BP94" s="492" t="e">
        <f t="shared" ca="1" si="164"/>
        <v>#REF!</v>
      </c>
      <c r="BQ94" s="492">
        <f t="shared" si="164"/>
        <v>0</v>
      </c>
      <c r="BR94" s="492" t="e">
        <f t="shared" ca="1" si="164"/>
        <v>#REF!</v>
      </c>
      <c r="BS94" s="492" t="e">
        <f t="shared" ca="1" si="164"/>
        <v>#REF!</v>
      </c>
      <c r="BT94" s="493">
        <f t="shared" si="164"/>
        <v>0</v>
      </c>
      <c r="BU94" s="101"/>
      <c r="BV94" s="605">
        <f t="shared" ref="BV94:CB94" si="165">BV95+BV96</f>
        <v>0</v>
      </c>
      <c r="BW94" s="492">
        <f t="shared" si="165"/>
        <v>0</v>
      </c>
      <c r="BX94" s="492">
        <f t="shared" si="165"/>
        <v>0</v>
      </c>
      <c r="BY94" s="492">
        <f t="shared" si="165"/>
        <v>0</v>
      </c>
      <c r="BZ94" s="492" t="e">
        <f t="shared" ca="1" si="165"/>
        <v>#REF!</v>
      </c>
      <c r="CA94" s="492" t="e">
        <f t="shared" ca="1" si="165"/>
        <v>#REF!</v>
      </c>
      <c r="CB94" s="492" t="e">
        <f t="shared" ca="1" si="165"/>
        <v>#REF!</v>
      </c>
      <c r="CC94" s="493" t="e">
        <f ca="1">CC95+CC96</f>
        <v>#REF!</v>
      </c>
      <c r="CF94" s="196"/>
      <c r="CG94" s="494">
        <f>CG95+CG96</f>
        <v>0</v>
      </c>
      <c r="CH94" s="432">
        <f>CH95+CH96</f>
        <v>0</v>
      </c>
      <c r="CI94" s="495">
        <f>CI95+CI96</f>
        <v>0</v>
      </c>
      <c r="CK94" s="494" t="e">
        <f ca="1">CK95+CK96</f>
        <v>#REF!</v>
      </c>
      <c r="CL94" s="432">
        <f>CL95+CL96</f>
        <v>0</v>
      </c>
      <c r="CM94" s="495">
        <f>CM95+CM96</f>
        <v>0</v>
      </c>
    </row>
    <row r="95" spans="1:119" ht="10.5" customHeight="1" outlineLevel="1">
      <c r="A95" s="152" t="s">
        <v>51</v>
      </c>
      <c r="B95" s="104" t="s">
        <v>18</v>
      </c>
      <c r="C95" s="58"/>
      <c r="D95" s="107">
        <v>1.2</v>
      </c>
      <c r="E95" s="105" t="e">
        <f>BH95-BB95</f>
        <v>#REF!</v>
      </c>
      <c r="F95" s="105">
        <f>BT95+F202</f>
        <v>0</v>
      </c>
      <c r="G95" s="312"/>
      <c r="H95" s="105"/>
      <c r="I95" s="105"/>
      <c r="J95" s="105"/>
      <c r="K95" s="105"/>
      <c r="L95" s="352"/>
      <c r="M95" s="309"/>
      <c r="N95" s="352">
        <f>T95+Y95+AD95+AF95-L95</f>
        <v>0</v>
      </c>
      <c r="O95" s="312">
        <f>Q95+R95+V95+AA95+AE95+AG95</f>
        <v>0</v>
      </c>
      <c r="P95" s="309"/>
      <c r="Q95" s="352">
        <f t="shared" ref="Q95:W95" si="166">Q29-Q96</f>
        <v>0</v>
      </c>
      <c r="R95" s="352">
        <f t="shared" si="166"/>
        <v>0</v>
      </c>
      <c r="S95" s="352">
        <f t="shared" si="166"/>
        <v>0</v>
      </c>
      <c r="T95" s="352">
        <f t="shared" si="166"/>
        <v>0</v>
      </c>
      <c r="U95" s="309">
        <f t="shared" si="166"/>
        <v>0</v>
      </c>
      <c r="V95" s="352">
        <f t="shared" si="166"/>
        <v>0</v>
      </c>
      <c r="W95" s="312">
        <f t="shared" si="166"/>
        <v>0</v>
      </c>
      <c r="X95" s="312"/>
      <c r="Y95" s="352">
        <f>Y29-Y96</f>
        <v>0</v>
      </c>
      <c r="Z95" s="352">
        <f>Z29-Z96</f>
        <v>0</v>
      </c>
      <c r="AA95" s="352">
        <f>AA29-AA96</f>
        <v>0</v>
      </c>
      <c r="AB95" s="312">
        <f>AB29-AB96</f>
        <v>0</v>
      </c>
      <c r="AC95" s="309"/>
      <c r="AD95" s="352">
        <f>AD29-AD96</f>
        <v>0</v>
      </c>
      <c r="AE95" s="312">
        <f>AE29-AE96</f>
        <v>0</v>
      </c>
      <c r="AF95" s="352">
        <f>AF29-AF96</f>
        <v>0</v>
      </c>
      <c r="AG95" s="352">
        <f>AG29-AG96</f>
        <v>0</v>
      </c>
      <c r="AH95" s="309"/>
      <c r="AI95" s="309"/>
      <c r="AJ95" s="312">
        <f t="shared" ref="AJ95:AL95" si="167">AJ29-AJ96</f>
        <v>0</v>
      </c>
      <c r="AK95" s="309">
        <f t="shared" si="167"/>
        <v>0</v>
      </c>
      <c r="AL95" s="312">
        <f t="shared" si="167"/>
        <v>0</v>
      </c>
      <c r="AM95" s="309"/>
      <c r="AN95" s="309"/>
      <c r="AO95" s="309"/>
      <c r="AP95" s="309"/>
      <c r="AQ95" s="309"/>
      <c r="AR95" s="309"/>
      <c r="AS95" s="309"/>
      <c r="AT95" s="309"/>
      <c r="AU95" s="309"/>
      <c r="AV95" s="309"/>
      <c r="AW95" s="309"/>
      <c r="AX95" s="106" t="e">
        <f>#REF!</f>
        <v>#REF!</v>
      </c>
      <c r="AY95" s="107" t="e">
        <f>#REF!</f>
        <v>#REF!</v>
      </c>
      <c r="AZ95" s="107" t="e">
        <f>#REF!</f>
        <v>#REF!</v>
      </c>
      <c r="BA95" s="107" t="e">
        <f>AX95+AY95-AZ95</f>
        <v>#REF!</v>
      </c>
      <c r="BB95" s="110" t="e">
        <f>ROUNDUP(BA95*$D95,2)</f>
        <v>#REF!</v>
      </c>
      <c r="BC95" s="109" t="e">
        <f ca="1">INDIRECT("БДЗ!$"&amp;legend!G$7&amp;TEXT(ROW()+230,0))</f>
        <v>#REF!</v>
      </c>
      <c r="BD95" s="107" t="e">
        <f ca="1">INDIRECT("БДЗ!$"&amp;legend!H$7&amp;TEXT(ROW()+230,0))</f>
        <v>#REF!</v>
      </c>
      <c r="BE95" s="107" t="e">
        <f ca="1">INDIRECT("БДЗ!$"&amp;legend!I$7&amp;TEXT(ROW()+230,0))</f>
        <v>#REF!</v>
      </c>
      <c r="BF95" s="107" t="e">
        <f ca="1">BC95+BD95+BE95</f>
        <v>#REF!</v>
      </c>
      <c r="BG95" s="108" t="e">
        <f ca="1">ROUNDUP(BF95*$D95,2)</f>
        <v>#REF!</v>
      </c>
      <c r="BH95" s="198" t="e">
        <f>BB95+Y95+N95</f>
        <v>#REF!</v>
      </c>
      <c r="BI95" s="199" t="e">
        <f>BH95-BJ95</f>
        <v>#REF!</v>
      </c>
      <c r="BJ95" s="200">
        <f>O95</f>
        <v>0</v>
      </c>
      <c r="BK95" s="296"/>
      <c r="BL95" s="297"/>
      <c r="BM95" s="298"/>
      <c r="BN95" s="349"/>
      <c r="BO95" s="582" t="e">
        <f ca="1">BG95+Q95+R95+S95+T95+U95+V95+W95+X95+Y95+Z95+AA95+AB95</f>
        <v>#REF!</v>
      </c>
      <c r="BP95" s="199" t="e">
        <f ca="1">BO95-BQ95</f>
        <v>#REF!</v>
      </c>
      <c r="BQ95" s="596">
        <f>Q95+R95+V95+W95+X95+AA95+AB95</f>
        <v>0</v>
      </c>
      <c r="BR95" s="359" t="e">
        <f ca="1">ROUNDUP(INDIRECT(legend!$K$4&amp;ROW())*$D95,2)</f>
        <v>#REF!</v>
      </c>
      <c r="BS95" s="378" t="e">
        <f ca="1">INDIRECT(legend!$H$4&amp;ROW())+INDIRECT(legend!$I$4&amp;ROW())</f>
        <v>#REF!</v>
      </c>
      <c r="BT95" s="360"/>
      <c r="BU95" s="101"/>
      <c r="BV95" s="198"/>
      <c r="BW95" s="212"/>
      <c r="BX95" s="212"/>
      <c r="BY95" s="201"/>
      <c r="BZ95" s="198" t="e">
        <f ca="1">BO95</f>
        <v>#REF!</v>
      </c>
      <c r="CA95" s="212" t="e">
        <f ca="1">ROUNDUP(BC95*$D95,2)+AA95+V95+R95+Q95</f>
        <v>#REF!</v>
      </c>
      <c r="CB95" s="212" t="e">
        <f ca="1">ROUNDUP(BD95*$D95,2)+AB95+X95+W95</f>
        <v>#REF!</v>
      </c>
      <c r="CC95" s="200" t="e">
        <f ca="1">BZ95-CA95-CB95</f>
        <v>#REF!</v>
      </c>
      <c r="CE95" s="329"/>
      <c r="CF95" s="196"/>
      <c r="CG95" s="198"/>
      <c r="CH95" s="199"/>
      <c r="CI95" s="200"/>
      <c r="CK95" s="198" t="e">
        <f ca="1">CC95-CL95-CM95</f>
        <v>#REF!</v>
      </c>
      <c r="CL95" s="199"/>
      <c r="CM95" s="200"/>
    </row>
    <row r="96" spans="1:119" ht="10.5" customHeight="1" outlineLevel="1">
      <c r="A96" s="148" t="s">
        <v>52</v>
      </c>
      <c r="B96" s="82" t="s">
        <v>16</v>
      </c>
      <c r="C96" s="59"/>
      <c r="D96" s="10">
        <v>1</v>
      </c>
      <c r="E96" s="65" t="e">
        <f>BH96-BB96</f>
        <v>#REF!</v>
      </c>
      <c r="F96" s="65">
        <f>BT96+F203</f>
        <v>0</v>
      </c>
      <c r="G96" s="113"/>
      <c r="H96" s="65"/>
      <c r="I96" s="65"/>
      <c r="J96" s="65"/>
      <c r="K96" s="65"/>
      <c r="L96" s="310"/>
      <c r="M96" s="306"/>
      <c r="N96" s="310">
        <f>T96+Y96+AD96+AF96-L96</f>
        <v>0</v>
      </c>
      <c r="O96" s="113">
        <f>Q96+R96+V96+AA96+AE96+AG96</f>
        <v>0</v>
      </c>
      <c r="P96" s="306"/>
      <c r="Q96" s="310"/>
      <c r="R96" s="310"/>
      <c r="S96" s="310"/>
      <c r="T96" s="310"/>
      <c r="U96" s="306"/>
      <c r="V96" s="310"/>
      <c r="W96" s="113"/>
      <c r="X96" s="113"/>
      <c r="Y96" s="310"/>
      <c r="Z96" s="310"/>
      <c r="AA96" s="310"/>
      <c r="AB96" s="113"/>
      <c r="AC96" s="306"/>
      <c r="AD96" s="310"/>
      <c r="AE96" s="113"/>
      <c r="AF96" s="310"/>
      <c r="AG96" s="310"/>
      <c r="AH96" s="306"/>
      <c r="AI96" s="306"/>
      <c r="AJ96" s="113"/>
      <c r="AK96" s="306"/>
      <c r="AL96" s="113"/>
      <c r="AM96" s="306"/>
      <c r="AN96" s="306"/>
      <c r="AO96" s="306"/>
      <c r="AP96" s="306"/>
      <c r="AQ96" s="306"/>
      <c r="AR96" s="306"/>
      <c r="AS96" s="306"/>
      <c r="AT96" s="306"/>
      <c r="AU96" s="306"/>
      <c r="AV96" s="306"/>
      <c r="AW96" s="306"/>
      <c r="AX96" s="141" t="e">
        <f>#REF!</f>
        <v>#REF!</v>
      </c>
      <c r="AY96" s="142" t="e">
        <f>#REF!</f>
        <v>#REF!</v>
      </c>
      <c r="AZ96" s="142" t="e">
        <f>#REF!</f>
        <v>#REF!</v>
      </c>
      <c r="BA96" s="10" t="e">
        <f>AX96+AY96-AZ96</f>
        <v>#REF!</v>
      </c>
      <c r="BB96" s="11" t="e">
        <f>ROUNDUP(BA96,2)</f>
        <v>#REF!</v>
      </c>
      <c r="BC96" s="422" t="e">
        <f ca="1">INDIRECT("БДЗ!$"&amp;legend!H$7&amp;TEXT(ROW()+230,0))</f>
        <v>#REF!</v>
      </c>
      <c r="BD96" s="142" t="e">
        <f ca="1">INDIRECT("БДЗ!$"&amp;legend!I$7&amp;TEXT(ROW()+230,0))</f>
        <v>#REF!</v>
      </c>
      <c r="BE96" s="142" t="e">
        <f ca="1">INDIRECT("БДЗ!$"&amp;legend!J$7&amp;TEXT(ROW()+230,0))</f>
        <v>#REF!</v>
      </c>
      <c r="BF96" s="10" t="e">
        <f ca="1">BC96+BD96+BE96</f>
        <v>#REF!</v>
      </c>
      <c r="BG96" s="87" t="e">
        <f ca="1">ROUNDUP(BF96,2)</f>
        <v>#REF!</v>
      </c>
      <c r="BH96" s="167" t="e">
        <f>BB96+Y96+N96</f>
        <v>#REF!</v>
      </c>
      <c r="BI96" s="166" t="e">
        <f>BH96-BJ96</f>
        <v>#REF!</v>
      </c>
      <c r="BJ96" s="168">
        <f>O96</f>
        <v>0</v>
      </c>
      <c r="BK96" s="273"/>
      <c r="BL96" s="274"/>
      <c r="BM96" s="275"/>
      <c r="BN96" s="343"/>
      <c r="BO96" s="582" t="e">
        <f ca="1">BG96+Q96+R96+S96+T96+U96+V96+W96+X96+Y96+Z96+AA96+AB96</f>
        <v>#REF!</v>
      </c>
      <c r="BP96" s="166" t="e">
        <f ca="1">BO96-BQ96</f>
        <v>#REF!</v>
      </c>
      <c r="BQ96" s="585">
        <f>Q96+R96+V96+W96+X96+AA96+AB96</f>
        <v>0</v>
      </c>
      <c r="BR96" s="359" t="e">
        <f ca="1">ROUNDUP(INDIRECT(legend!$K$4&amp;ROW())*$D96,2)</f>
        <v>#REF!</v>
      </c>
      <c r="BS96" s="386" t="e">
        <f ca="1">INDIRECT(legend!$H$4&amp;ROW())+INDIRECT(legend!$I$4&amp;ROW())</f>
        <v>#REF!</v>
      </c>
      <c r="BT96" s="374"/>
      <c r="BU96" s="101"/>
      <c r="BV96" s="167"/>
      <c r="BW96" s="214"/>
      <c r="BX96" s="214"/>
      <c r="BY96" s="175"/>
      <c r="BZ96" s="167" t="e">
        <f ca="1">BO96</f>
        <v>#REF!</v>
      </c>
      <c r="CA96" s="214" t="e">
        <f ca="1">ROUNDUP(BC96*$D96,2)+AA96+V96+R96+Q96</f>
        <v>#REF!</v>
      </c>
      <c r="CB96" s="214" t="e">
        <f ca="1">ROUNDUP(BD96*$D96,2)+AB96+X96+W96</f>
        <v>#REF!</v>
      </c>
      <c r="CC96" s="168" t="e">
        <f ca="1">BZ96-CA96-CB96</f>
        <v>#REF!</v>
      </c>
      <c r="CE96" s="329"/>
      <c r="CF96" s="196"/>
      <c r="CG96" s="167"/>
      <c r="CH96" s="166"/>
      <c r="CI96" s="168"/>
      <c r="CK96" s="167" t="e">
        <f ca="1">CC96-CL96-CM96</f>
        <v>#REF!</v>
      </c>
      <c r="CL96" s="166"/>
      <c r="CM96" s="168"/>
    </row>
    <row r="97" spans="1:119" outlineLevel="1">
      <c r="A97" s="151" t="s">
        <v>56</v>
      </c>
      <c r="B97" s="111" t="s">
        <v>57</v>
      </c>
      <c r="C97" s="491"/>
      <c r="D97" s="491"/>
      <c r="E97" s="491" t="e">
        <f>E98+E99</f>
        <v>#REF!</v>
      </c>
      <c r="F97" s="500">
        <f>BT97+F198</f>
        <v>0</v>
      </c>
      <c r="G97" s="500"/>
      <c r="H97" s="500"/>
      <c r="I97" s="500"/>
      <c r="J97" s="500"/>
      <c r="K97" s="500"/>
      <c r="L97" s="500"/>
      <c r="M97" s="500"/>
      <c r="N97" s="500">
        <f>N98+N99</f>
        <v>0</v>
      </c>
      <c r="O97" s="500">
        <f>O98+O99</f>
        <v>0</v>
      </c>
      <c r="P97" s="500"/>
      <c r="Q97" s="500">
        <f t="shared" ref="Q97:W97" si="168">Q98+Q99</f>
        <v>0</v>
      </c>
      <c r="R97" s="500">
        <f t="shared" si="168"/>
        <v>0</v>
      </c>
      <c r="S97" s="500">
        <f t="shared" si="168"/>
        <v>0</v>
      </c>
      <c r="T97" s="500">
        <f t="shared" si="168"/>
        <v>0</v>
      </c>
      <c r="U97" s="500">
        <f t="shared" si="168"/>
        <v>0</v>
      </c>
      <c r="V97" s="500">
        <f t="shared" si="168"/>
        <v>0</v>
      </c>
      <c r="W97" s="500">
        <f t="shared" si="168"/>
        <v>0</v>
      </c>
      <c r="X97" s="500"/>
      <c r="Y97" s="500">
        <f t="shared" ref="Y97:AB97" si="169">Y98+Y99</f>
        <v>0</v>
      </c>
      <c r="Z97" s="500">
        <f t="shared" si="169"/>
        <v>0</v>
      </c>
      <c r="AA97" s="500">
        <f t="shared" si="169"/>
        <v>0</v>
      </c>
      <c r="AB97" s="500">
        <f t="shared" si="169"/>
        <v>0</v>
      </c>
      <c r="AC97" s="500"/>
      <c r="AD97" s="500">
        <f t="shared" ref="AD97:AG97" si="170">AD98+AD99</f>
        <v>0</v>
      </c>
      <c r="AE97" s="500">
        <f t="shared" si="170"/>
        <v>0</v>
      </c>
      <c r="AF97" s="500">
        <f t="shared" si="170"/>
        <v>0</v>
      </c>
      <c r="AG97" s="500">
        <f t="shared" si="170"/>
        <v>0</v>
      </c>
      <c r="AH97" s="500"/>
      <c r="AI97" s="500">
        <f t="shared" ref="AI97:AL97" si="171">AI98+AI99</f>
        <v>0</v>
      </c>
      <c r="AJ97" s="500">
        <f t="shared" si="171"/>
        <v>0</v>
      </c>
      <c r="AK97" s="500">
        <f t="shared" si="171"/>
        <v>0</v>
      </c>
      <c r="AL97" s="500">
        <f t="shared" si="171"/>
        <v>0</v>
      </c>
      <c r="AM97" s="500"/>
      <c r="AN97" s="500"/>
      <c r="AO97" s="500"/>
      <c r="AP97" s="500"/>
      <c r="AQ97" s="500"/>
      <c r="AR97" s="500"/>
      <c r="AS97" s="500"/>
      <c r="AT97" s="500"/>
      <c r="AU97" s="500"/>
      <c r="AV97" s="500"/>
      <c r="AW97" s="500"/>
      <c r="AX97" s="500" t="e">
        <f t="shared" ref="AX97:BM97" si="172">AX98+AX99</f>
        <v>#REF!</v>
      </c>
      <c r="AY97" s="500" t="e">
        <f t="shared" si="172"/>
        <v>#REF!</v>
      </c>
      <c r="AZ97" s="500" t="e">
        <f t="shared" si="172"/>
        <v>#REF!</v>
      </c>
      <c r="BA97" s="500" t="e">
        <f t="shared" si="172"/>
        <v>#REF!</v>
      </c>
      <c r="BB97" s="391" t="e">
        <f t="shared" si="172"/>
        <v>#REF!</v>
      </c>
      <c r="BC97" s="392" t="e">
        <f t="shared" ca="1" si="172"/>
        <v>#REF!</v>
      </c>
      <c r="BD97" s="500" t="e">
        <f t="shared" ca="1" si="172"/>
        <v>#REF!</v>
      </c>
      <c r="BE97" s="500" t="e">
        <f t="shared" ca="1" si="172"/>
        <v>#REF!</v>
      </c>
      <c r="BF97" s="500" t="e">
        <f t="shared" ca="1" si="172"/>
        <v>#REF!</v>
      </c>
      <c r="BG97" s="500" t="e">
        <f t="shared" ca="1" si="172"/>
        <v>#REF!</v>
      </c>
      <c r="BH97" s="492" t="e">
        <f t="shared" si="172"/>
        <v>#REF!</v>
      </c>
      <c r="BI97" s="492" t="e">
        <f t="shared" si="172"/>
        <v>#REF!</v>
      </c>
      <c r="BJ97" s="492">
        <f t="shared" si="172"/>
        <v>0</v>
      </c>
      <c r="BK97" s="604">
        <f t="shared" si="172"/>
        <v>0</v>
      </c>
      <c r="BL97" s="604">
        <f t="shared" si="172"/>
        <v>0</v>
      </c>
      <c r="BM97" s="604">
        <f t="shared" si="172"/>
        <v>0</v>
      </c>
      <c r="BN97" s="604"/>
      <c r="BO97" s="492" t="e">
        <f t="shared" ref="BO97:BT97" ca="1" si="173">BO98+BO99</f>
        <v>#REF!</v>
      </c>
      <c r="BP97" s="492" t="e">
        <f t="shared" ca="1" si="173"/>
        <v>#REF!</v>
      </c>
      <c r="BQ97" s="492">
        <f t="shared" si="173"/>
        <v>0</v>
      </c>
      <c r="BR97" s="492" t="e">
        <f t="shared" ca="1" si="173"/>
        <v>#REF!</v>
      </c>
      <c r="BS97" s="492" t="e">
        <f t="shared" ca="1" si="173"/>
        <v>#REF!</v>
      </c>
      <c r="BT97" s="493">
        <f t="shared" si="173"/>
        <v>0</v>
      </c>
      <c r="BU97" s="101"/>
      <c r="BV97" s="605">
        <f t="shared" ref="BV97:CB97" si="174">BV98+BV99</f>
        <v>0</v>
      </c>
      <c r="BW97" s="492">
        <f t="shared" si="174"/>
        <v>0</v>
      </c>
      <c r="BX97" s="492">
        <f t="shared" si="174"/>
        <v>0</v>
      </c>
      <c r="BY97" s="492">
        <f t="shared" si="174"/>
        <v>0</v>
      </c>
      <c r="BZ97" s="492" t="e">
        <f t="shared" ca="1" si="174"/>
        <v>#REF!</v>
      </c>
      <c r="CA97" s="492" t="e">
        <f t="shared" ca="1" si="174"/>
        <v>#REF!</v>
      </c>
      <c r="CB97" s="492" t="e">
        <f t="shared" ca="1" si="174"/>
        <v>#REF!</v>
      </c>
      <c r="CC97" s="493" t="e">
        <f ca="1">CC98+CC99</f>
        <v>#REF!</v>
      </c>
      <c r="CF97" s="196"/>
      <c r="CG97" s="494">
        <f>CG98+CG99</f>
        <v>0</v>
      </c>
      <c r="CH97" s="432">
        <f>CH98+CH99</f>
        <v>0</v>
      </c>
      <c r="CI97" s="495">
        <f>CI98+CI99</f>
        <v>0</v>
      </c>
      <c r="CK97" s="494" t="e">
        <f ca="1">CK98+CK99</f>
        <v>#REF!</v>
      </c>
      <c r="CL97" s="432">
        <f>CL98+CL99</f>
        <v>0</v>
      </c>
      <c r="CM97" s="495">
        <f>CM98+CM99</f>
        <v>0</v>
      </c>
    </row>
    <row r="98" spans="1:119" ht="10.5" customHeight="1" outlineLevel="1">
      <c r="A98" s="152" t="s">
        <v>422</v>
      </c>
      <c r="B98" s="104" t="s">
        <v>423</v>
      </c>
      <c r="C98" s="58"/>
      <c r="D98" s="107">
        <v>1</v>
      </c>
      <c r="E98" s="105" t="e">
        <f>BH98-BB98</f>
        <v>#REF!</v>
      </c>
      <c r="F98" s="105">
        <f>BT98+F199</f>
        <v>0</v>
      </c>
      <c r="G98" s="312"/>
      <c r="H98" s="105"/>
      <c r="I98" s="105"/>
      <c r="J98" s="105"/>
      <c r="K98" s="105"/>
      <c r="L98" s="352"/>
      <c r="M98" s="309"/>
      <c r="N98" s="352">
        <f>T98+Y98+AD98+AF98-L98</f>
        <v>0</v>
      </c>
      <c r="O98" s="312">
        <f>Q98+R98+V98+AA98+AE98+AG98</f>
        <v>0</v>
      </c>
      <c r="P98" s="309"/>
      <c r="Q98" s="352">
        <f t="shared" ref="Q98:W98" si="175">Q32-Q99</f>
        <v>0</v>
      </c>
      <c r="R98" s="352">
        <f t="shared" si="175"/>
        <v>0</v>
      </c>
      <c r="S98" s="352">
        <f t="shared" si="175"/>
        <v>0</v>
      </c>
      <c r="T98" s="352">
        <f t="shared" si="175"/>
        <v>0</v>
      </c>
      <c r="U98" s="309">
        <f t="shared" si="175"/>
        <v>0</v>
      </c>
      <c r="V98" s="352">
        <f t="shared" si="175"/>
        <v>0</v>
      </c>
      <c r="W98" s="312">
        <f t="shared" si="175"/>
        <v>0</v>
      </c>
      <c r="X98" s="312"/>
      <c r="Y98" s="352">
        <f>Y32-Y99</f>
        <v>0</v>
      </c>
      <c r="Z98" s="352">
        <f>Z32-Z99</f>
        <v>0</v>
      </c>
      <c r="AA98" s="352">
        <f>AA32-AA99</f>
        <v>0</v>
      </c>
      <c r="AB98" s="312">
        <f>AB32-AB99</f>
        <v>0</v>
      </c>
      <c r="AC98" s="309"/>
      <c r="AD98" s="352">
        <f>AD32-AD99</f>
        <v>0</v>
      </c>
      <c r="AE98" s="312">
        <f>AE32-AE99</f>
        <v>0</v>
      </c>
      <c r="AF98" s="352">
        <f>AF32-AF99</f>
        <v>0</v>
      </c>
      <c r="AG98" s="352">
        <f>AG32-AG99</f>
        <v>0</v>
      </c>
      <c r="AH98" s="309"/>
      <c r="AI98" s="309"/>
      <c r="AJ98" s="312">
        <f t="shared" ref="AJ98:AL98" si="176">AJ32-AJ99</f>
        <v>0</v>
      </c>
      <c r="AK98" s="309">
        <f t="shared" si="176"/>
        <v>0</v>
      </c>
      <c r="AL98" s="312">
        <f t="shared" si="176"/>
        <v>0</v>
      </c>
      <c r="AM98" s="309"/>
      <c r="AN98" s="309"/>
      <c r="AO98" s="309"/>
      <c r="AP98" s="309"/>
      <c r="AQ98" s="309"/>
      <c r="AR98" s="309"/>
      <c r="AS98" s="309"/>
      <c r="AT98" s="309"/>
      <c r="AU98" s="309"/>
      <c r="AV98" s="309"/>
      <c r="AW98" s="309"/>
      <c r="AX98" s="106" t="e">
        <f>#REF!</f>
        <v>#REF!</v>
      </c>
      <c r="AY98" s="107" t="e">
        <f>#REF!</f>
        <v>#REF!</v>
      </c>
      <c r="AZ98" s="107" t="e">
        <f>#REF!</f>
        <v>#REF!</v>
      </c>
      <c r="BA98" s="107" t="e">
        <f>AX98+AY98-AZ98</f>
        <v>#REF!</v>
      </c>
      <c r="BB98" s="110" t="e">
        <f>ROUNDUP(BA98*$D98,2)</f>
        <v>#REF!</v>
      </c>
      <c r="BC98" s="109" t="e">
        <f ca="1">INDIRECT("БДЗ!$"&amp;legend!G$7&amp;TEXT(ROW()+230,0))</f>
        <v>#REF!</v>
      </c>
      <c r="BD98" s="107" t="e">
        <f ca="1">INDIRECT("БДЗ!$"&amp;legend!H$7&amp;TEXT(ROW()+230,0))</f>
        <v>#REF!</v>
      </c>
      <c r="BE98" s="107" t="e">
        <f ca="1">INDIRECT("БДЗ!$"&amp;legend!I$7&amp;TEXT(ROW()+230,0))</f>
        <v>#REF!</v>
      </c>
      <c r="BF98" s="107" t="e">
        <f ca="1">BC98+BD98+BE98</f>
        <v>#REF!</v>
      </c>
      <c r="BG98" s="108" t="e">
        <f ca="1">ROUNDUP(BF98*$D98,2)</f>
        <v>#REF!</v>
      </c>
      <c r="BH98" s="198" t="e">
        <f>BB98+Y98+N98</f>
        <v>#REF!</v>
      </c>
      <c r="BI98" s="199" t="e">
        <f>BH98-BJ98</f>
        <v>#REF!</v>
      </c>
      <c r="BJ98" s="200">
        <f>O98</f>
        <v>0</v>
      </c>
      <c r="BK98" s="296"/>
      <c r="BL98" s="297"/>
      <c r="BM98" s="298"/>
      <c r="BN98" s="349"/>
      <c r="BO98" s="582" t="e">
        <f ca="1">BG98+Q98+R98+S98+T98+U98+V98+W98+X98+Y98+Z98+AA98+AB98</f>
        <v>#REF!</v>
      </c>
      <c r="BP98" s="199" t="e">
        <f ca="1">BO98-BQ98</f>
        <v>#REF!</v>
      </c>
      <c r="BQ98" s="596">
        <f>Q98+R98+V98+W98+X98+AA98+AB98</f>
        <v>0</v>
      </c>
      <c r="BR98" s="359" t="e">
        <f ca="1">ROUNDUP(INDIRECT(legend!$K$4&amp;ROW())*$D98,2)</f>
        <v>#REF!</v>
      </c>
      <c r="BS98" s="378" t="e">
        <f ca="1">INDIRECT(legend!$H$4&amp;ROW())+INDIRECT(legend!$I$4&amp;ROW())</f>
        <v>#REF!</v>
      </c>
      <c r="BT98" s="360"/>
      <c r="BU98" s="101"/>
      <c r="BV98" s="198"/>
      <c r="BW98" s="212"/>
      <c r="BX98" s="212"/>
      <c r="BY98" s="201"/>
      <c r="BZ98" s="198" t="e">
        <f ca="1">BO98</f>
        <v>#REF!</v>
      </c>
      <c r="CA98" s="212" t="e">
        <f ca="1">ROUNDUP(BC98*$D98,2)+AA98+V98+R98+Q98</f>
        <v>#REF!</v>
      </c>
      <c r="CB98" s="212" t="e">
        <f ca="1">ROUNDUP(BD98*$D98,2)+AB98+X98+W98</f>
        <v>#REF!</v>
      </c>
      <c r="CC98" s="200" t="e">
        <f ca="1">BZ98-CA98-CB98</f>
        <v>#REF!</v>
      </c>
      <c r="CE98" s="329"/>
      <c r="CF98" s="196"/>
      <c r="CG98" s="198"/>
      <c r="CH98" s="199"/>
      <c r="CI98" s="200"/>
      <c r="CK98" s="198" t="e">
        <f ca="1">CC98-CL98-CM98</f>
        <v>#REF!</v>
      </c>
      <c r="CL98" s="199"/>
      <c r="CM98" s="200"/>
    </row>
    <row r="99" spans="1:119" ht="10.5" customHeight="1" outlineLevel="1">
      <c r="A99" s="152" t="s">
        <v>424</v>
      </c>
      <c r="B99" s="82" t="s">
        <v>425</v>
      </c>
      <c r="C99" s="59"/>
      <c r="D99" s="10">
        <v>1</v>
      </c>
      <c r="E99" s="65" t="e">
        <f>BH99-BB99</f>
        <v>#REF!</v>
      </c>
      <c r="F99" s="65">
        <f>BT99+F200</f>
        <v>0</v>
      </c>
      <c r="G99" s="113"/>
      <c r="H99" s="65"/>
      <c r="I99" s="65"/>
      <c r="J99" s="65"/>
      <c r="K99" s="65"/>
      <c r="L99" s="310"/>
      <c r="M99" s="306"/>
      <c r="N99" s="310">
        <f>T99+Y99+AD99+AF99-L99</f>
        <v>0</v>
      </c>
      <c r="O99" s="113">
        <f>Q99+R99+V99+AA99+AE99+AG99</f>
        <v>0</v>
      </c>
      <c r="P99" s="306"/>
      <c r="Q99" s="310"/>
      <c r="R99" s="310"/>
      <c r="S99" s="310"/>
      <c r="T99" s="310"/>
      <c r="U99" s="306"/>
      <c r="V99" s="310"/>
      <c r="W99" s="113"/>
      <c r="X99" s="113"/>
      <c r="Y99" s="310"/>
      <c r="Z99" s="310"/>
      <c r="AA99" s="310"/>
      <c r="AB99" s="113"/>
      <c r="AC99" s="306"/>
      <c r="AD99" s="310"/>
      <c r="AE99" s="113"/>
      <c r="AF99" s="310"/>
      <c r="AG99" s="310"/>
      <c r="AH99" s="306"/>
      <c r="AI99" s="306"/>
      <c r="AJ99" s="113"/>
      <c r="AK99" s="306"/>
      <c r="AL99" s="113"/>
      <c r="AM99" s="306"/>
      <c r="AN99" s="306"/>
      <c r="AO99" s="306"/>
      <c r="AP99" s="306"/>
      <c r="AQ99" s="306"/>
      <c r="AR99" s="306"/>
      <c r="AS99" s="306"/>
      <c r="AT99" s="306"/>
      <c r="AU99" s="306"/>
      <c r="AV99" s="306"/>
      <c r="AW99" s="306"/>
      <c r="AX99" s="141"/>
      <c r="AY99" s="142" t="e">
        <f>#REF!</f>
        <v>#REF!</v>
      </c>
      <c r="AZ99" s="142"/>
      <c r="BA99" s="10" t="e">
        <f>AX99+AY99-AZ99</f>
        <v>#REF!</v>
      </c>
      <c r="BB99" s="11" t="e">
        <f>ROUNDUP(BA99,2)</f>
        <v>#REF!</v>
      </c>
      <c r="BC99" s="422" t="e">
        <f ca="1">INDIRECT("БДЗ!$"&amp;legend!H$7&amp;TEXT(ROW()+230,0))</f>
        <v>#REF!</v>
      </c>
      <c r="BD99" s="142" t="e">
        <f ca="1">INDIRECT("БДЗ!$"&amp;legend!I$7&amp;TEXT(ROW()+230,0))</f>
        <v>#REF!</v>
      </c>
      <c r="BE99" s="142" t="e">
        <f ca="1">INDIRECT("БДЗ!$"&amp;legend!J$7&amp;TEXT(ROW()+230,0))</f>
        <v>#REF!</v>
      </c>
      <c r="BF99" s="10" t="e">
        <f ca="1">BC99+BD99+BE99</f>
        <v>#REF!</v>
      </c>
      <c r="BG99" s="87" t="e">
        <f ca="1">ROUNDUP(BF99,2)</f>
        <v>#REF!</v>
      </c>
      <c r="BH99" s="167" t="e">
        <f>BB99+Y99+N99</f>
        <v>#REF!</v>
      </c>
      <c r="BI99" s="166" t="e">
        <f>BH99-BJ99</f>
        <v>#REF!</v>
      </c>
      <c r="BJ99" s="168">
        <f>O99</f>
        <v>0</v>
      </c>
      <c r="BK99" s="273"/>
      <c r="BL99" s="274"/>
      <c r="BM99" s="275"/>
      <c r="BN99" s="343"/>
      <c r="BO99" s="582" t="e">
        <f ca="1">BG99+Q99+R99+S99+T99+U99+V99+W99+X99+Y99+Z99+AA99+AB99</f>
        <v>#REF!</v>
      </c>
      <c r="BP99" s="166" t="e">
        <f ca="1">BO99-BQ99</f>
        <v>#REF!</v>
      </c>
      <c r="BQ99" s="585">
        <f>Q99+R99+V99+W99+X99+AA99+AB99</f>
        <v>0</v>
      </c>
      <c r="BR99" s="359" t="e">
        <f ca="1">ROUNDUP(INDIRECT(legend!$K$4&amp;ROW())*$D99,2)</f>
        <v>#REF!</v>
      </c>
      <c r="BS99" s="386" t="e">
        <f ca="1">INDIRECT(legend!$H$4&amp;ROW())+INDIRECT(legend!$I$4&amp;ROW())</f>
        <v>#REF!</v>
      </c>
      <c r="BT99" s="374"/>
      <c r="BU99" s="101"/>
      <c r="BV99" s="167"/>
      <c r="BW99" s="214"/>
      <c r="BX99" s="214"/>
      <c r="BY99" s="175"/>
      <c r="BZ99" s="167" t="e">
        <f ca="1">BO99</f>
        <v>#REF!</v>
      </c>
      <c r="CA99" s="214" t="e">
        <f ca="1">ROUNDUP(BC99*$D99,2)+AA99+V99+R99+Q99</f>
        <v>#REF!</v>
      </c>
      <c r="CB99" s="214" t="e">
        <f ca="1">ROUNDUP(BD99*$D99,2)+AB99+X99+W99</f>
        <v>#REF!</v>
      </c>
      <c r="CC99" s="168" t="e">
        <f ca="1">BZ99-CA99-CB99</f>
        <v>#REF!</v>
      </c>
      <c r="CE99" s="329"/>
      <c r="CF99" s="196"/>
      <c r="CG99" s="167"/>
      <c r="CH99" s="166"/>
      <c r="CI99" s="168"/>
      <c r="CK99" s="167" t="e">
        <f ca="1">CC99-CL99-CM99</f>
        <v>#REF!</v>
      </c>
      <c r="CL99" s="166"/>
      <c r="CM99" s="168"/>
    </row>
    <row r="100" spans="1:119" outlineLevel="1">
      <c r="A100" s="151" t="s">
        <v>91</v>
      </c>
      <c r="B100" s="111" t="s">
        <v>92</v>
      </c>
      <c r="C100" s="491"/>
      <c r="D100" s="491"/>
      <c r="E100" s="491">
        <f>E101+E102</f>
        <v>0</v>
      </c>
      <c r="F100" s="500">
        <f t="shared" ref="F100:F102" si="177">BT100+F204</f>
        <v>0</v>
      </c>
      <c r="G100" s="500"/>
      <c r="H100" s="500"/>
      <c r="I100" s="500"/>
      <c r="J100" s="500"/>
      <c r="K100" s="500"/>
      <c r="L100" s="500"/>
      <c r="M100" s="500"/>
      <c r="N100" s="500">
        <f t="shared" ref="N100:O100" si="178">N101+N102</f>
        <v>-25</v>
      </c>
      <c r="O100" s="500">
        <f t="shared" si="178"/>
        <v>52.082000000000001</v>
      </c>
      <c r="P100" s="500"/>
      <c r="Q100" s="500">
        <f t="shared" ref="Q100:W100" si="179">Q101+Q102</f>
        <v>52.082000000000001</v>
      </c>
      <c r="R100" s="500">
        <f t="shared" si="179"/>
        <v>0</v>
      </c>
      <c r="S100" s="500">
        <f t="shared" si="179"/>
        <v>79.274599339999995</v>
      </c>
      <c r="T100" s="500">
        <f t="shared" si="179"/>
        <v>-25</v>
      </c>
      <c r="U100" s="500">
        <f t="shared" si="179"/>
        <v>0</v>
      </c>
      <c r="V100" s="500">
        <f t="shared" si="179"/>
        <v>0</v>
      </c>
      <c r="W100" s="500">
        <f t="shared" si="179"/>
        <v>0</v>
      </c>
      <c r="X100" s="500"/>
      <c r="Y100" s="500">
        <f t="shared" ref="Y100:AB100" si="180">Y101+Y102</f>
        <v>0</v>
      </c>
      <c r="Z100" s="500">
        <f t="shared" si="180"/>
        <v>0</v>
      </c>
      <c r="AA100" s="500">
        <f t="shared" si="180"/>
        <v>0</v>
      </c>
      <c r="AB100" s="500">
        <f t="shared" si="180"/>
        <v>0</v>
      </c>
      <c r="AC100" s="500"/>
      <c r="AD100" s="500">
        <f t="shared" ref="AD100:AG100" si="181">AD101+AD102</f>
        <v>0</v>
      </c>
      <c r="AE100" s="500">
        <f t="shared" si="181"/>
        <v>0</v>
      </c>
      <c r="AF100" s="500">
        <f t="shared" si="181"/>
        <v>0</v>
      </c>
      <c r="AG100" s="500">
        <f t="shared" si="181"/>
        <v>0</v>
      </c>
      <c r="AH100" s="500"/>
      <c r="AI100" s="500">
        <f t="shared" ref="AI100:AL100" si="182">AI101+AI102</f>
        <v>0</v>
      </c>
      <c r="AJ100" s="500">
        <f t="shared" si="182"/>
        <v>0</v>
      </c>
      <c r="AK100" s="500">
        <f t="shared" si="182"/>
        <v>0</v>
      </c>
      <c r="AL100" s="500">
        <f t="shared" si="182"/>
        <v>0</v>
      </c>
      <c r="AM100" s="500"/>
      <c r="AN100" s="500"/>
      <c r="AO100" s="500"/>
      <c r="AP100" s="500"/>
      <c r="AQ100" s="500"/>
      <c r="AR100" s="500"/>
      <c r="AS100" s="500"/>
      <c r="AT100" s="500"/>
      <c r="AU100" s="500"/>
      <c r="AV100" s="500"/>
      <c r="AW100" s="500"/>
      <c r="AX100" s="500" t="e">
        <f t="shared" ref="AX100:BM100" si="183">AX101+AX102</f>
        <v>#REF!</v>
      </c>
      <c r="AY100" s="500" t="e">
        <f t="shared" si="183"/>
        <v>#REF!</v>
      </c>
      <c r="AZ100" s="500" t="e">
        <f t="shared" si="183"/>
        <v>#REF!</v>
      </c>
      <c r="BA100" s="500" t="e">
        <f t="shared" si="183"/>
        <v>#REF!</v>
      </c>
      <c r="BB100" s="391" t="e">
        <f t="shared" si="183"/>
        <v>#REF!</v>
      </c>
      <c r="BC100" s="392" t="e">
        <f t="shared" ca="1" si="183"/>
        <v>#REF!</v>
      </c>
      <c r="BD100" s="500" t="e">
        <f t="shared" ca="1" si="183"/>
        <v>#REF!</v>
      </c>
      <c r="BE100" s="500" t="e">
        <f t="shared" ca="1" si="183"/>
        <v>#REF!</v>
      </c>
      <c r="BF100" s="500" t="e">
        <f t="shared" ca="1" si="183"/>
        <v>#REF!</v>
      </c>
      <c r="BG100" s="500" t="e">
        <f t="shared" ca="1" si="183"/>
        <v>#REF!</v>
      </c>
      <c r="BH100" s="492" t="e">
        <f t="shared" si="183"/>
        <v>#REF!</v>
      </c>
      <c r="BI100" s="492" t="e">
        <f t="shared" si="183"/>
        <v>#REF!</v>
      </c>
      <c r="BJ100" s="492">
        <f t="shared" si="183"/>
        <v>52.082000000000001</v>
      </c>
      <c r="BK100" s="604">
        <f t="shared" si="183"/>
        <v>0</v>
      </c>
      <c r="BL100" s="604">
        <f t="shared" si="183"/>
        <v>0</v>
      </c>
      <c r="BM100" s="604">
        <f t="shared" si="183"/>
        <v>0</v>
      </c>
      <c r="BN100" s="604"/>
      <c r="BO100" s="492" t="e">
        <f t="shared" ref="BO100:BT100" ca="1" si="184">BO101+BO102</f>
        <v>#REF!</v>
      </c>
      <c r="BP100" s="492" t="e">
        <f t="shared" ca="1" si="184"/>
        <v>#REF!</v>
      </c>
      <c r="BQ100" s="492">
        <f t="shared" si="184"/>
        <v>52.082000000000001</v>
      </c>
      <c r="BR100" s="492" t="e">
        <f t="shared" ca="1" si="184"/>
        <v>#REF!</v>
      </c>
      <c r="BS100" s="492" t="e">
        <f t="shared" ca="1" si="184"/>
        <v>#REF!</v>
      </c>
      <c r="BT100" s="493">
        <f t="shared" si="184"/>
        <v>0</v>
      </c>
      <c r="BU100" s="101"/>
      <c r="BV100" s="605" t="e">
        <f t="shared" ref="BV100:CB100" ca="1" si="185">BV101+BV102</f>
        <v>#REF!</v>
      </c>
      <c r="BW100" s="492" t="e">
        <f t="shared" ca="1" si="185"/>
        <v>#REF!</v>
      </c>
      <c r="BX100" s="492" t="e">
        <f t="shared" ca="1" si="185"/>
        <v>#REF!</v>
      </c>
      <c r="BY100" s="492" t="e">
        <f t="shared" ca="1" si="185"/>
        <v>#REF!</v>
      </c>
      <c r="BZ100" s="492">
        <f t="shared" si="185"/>
        <v>52.082000000000001</v>
      </c>
      <c r="CA100" s="492" t="e">
        <f t="shared" ca="1" si="185"/>
        <v>#REF!</v>
      </c>
      <c r="CB100" s="492" t="e">
        <f t="shared" ca="1" si="185"/>
        <v>#REF!</v>
      </c>
      <c r="CC100" s="493" t="e">
        <f ca="1">CC101+CC102</f>
        <v>#REF!</v>
      </c>
      <c r="CF100" s="196"/>
      <c r="CG100" s="494" t="e">
        <f ca="1">CG101+CG102</f>
        <v>#REF!</v>
      </c>
      <c r="CH100" s="432">
        <f>CH101+CH102</f>
        <v>0</v>
      </c>
      <c r="CI100" s="495">
        <f>CI101+CI102</f>
        <v>0</v>
      </c>
      <c r="CK100" s="494" t="e">
        <f ca="1">CK101+CK102</f>
        <v>#REF!</v>
      </c>
      <c r="CL100" s="432">
        <f>CL101+CL102</f>
        <v>0</v>
      </c>
      <c r="CM100" s="495">
        <f>CM101+CM102</f>
        <v>0</v>
      </c>
    </row>
    <row r="101" spans="1:119" ht="10.5" customHeight="1" outlineLevel="1">
      <c r="A101" s="152" t="s">
        <v>93</v>
      </c>
      <c r="B101" s="104" t="s">
        <v>18</v>
      </c>
      <c r="C101" s="58"/>
      <c r="D101" s="107">
        <v>1.2</v>
      </c>
      <c r="E101" s="105"/>
      <c r="F101" s="105">
        <f t="shared" si="177"/>
        <v>0</v>
      </c>
      <c r="G101" s="312"/>
      <c r="H101" s="105"/>
      <c r="I101" s="105"/>
      <c r="J101" s="105"/>
      <c r="K101" s="105"/>
      <c r="L101" s="352"/>
      <c r="M101" s="309"/>
      <c r="N101" s="352">
        <f>T101+Y101+AD101+AF101-L101</f>
        <v>-25</v>
      </c>
      <c r="O101" s="312">
        <f>Q101+R101+V101+AA101+AE101+AG101</f>
        <v>52.082000000000001</v>
      </c>
      <c r="P101" s="309"/>
      <c r="Q101" s="352">
        <f t="shared" ref="Q101:W101" si="186">Q55-Q102</f>
        <v>52.082000000000001</v>
      </c>
      <c r="R101" s="352">
        <f t="shared" si="186"/>
        <v>0</v>
      </c>
      <c r="S101" s="352">
        <f t="shared" si="186"/>
        <v>79.274599339999995</v>
      </c>
      <c r="T101" s="352">
        <f t="shared" si="186"/>
        <v>-25</v>
      </c>
      <c r="U101" s="309">
        <f t="shared" si="186"/>
        <v>0</v>
      </c>
      <c r="V101" s="352">
        <f t="shared" si="186"/>
        <v>0</v>
      </c>
      <c r="W101" s="312">
        <f t="shared" si="186"/>
        <v>0</v>
      </c>
      <c r="X101" s="312"/>
      <c r="Y101" s="352">
        <f>Y55-Y102</f>
        <v>0</v>
      </c>
      <c r="Z101" s="352">
        <f>Z55-Z102</f>
        <v>0</v>
      </c>
      <c r="AA101" s="352">
        <f>AA55-AA102</f>
        <v>0</v>
      </c>
      <c r="AB101" s="312">
        <f>AB55-AB102</f>
        <v>0</v>
      </c>
      <c r="AC101" s="576"/>
      <c r="AD101" s="352">
        <f>AD55-AD102</f>
        <v>0</v>
      </c>
      <c r="AE101" s="312">
        <f>AE55-AE102</f>
        <v>0</v>
      </c>
      <c r="AF101" s="352">
        <f>AF55-AF102</f>
        <v>0</v>
      </c>
      <c r="AG101" s="352">
        <f>AG55-AG102</f>
        <v>0</v>
      </c>
      <c r="AH101" s="309"/>
      <c r="AI101" s="309"/>
      <c r="AJ101" s="312">
        <f t="shared" ref="AJ101:AL101" si="187">AJ55-AJ102</f>
        <v>0</v>
      </c>
      <c r="AK101" s="309">
        <f t="shared" si="187"/>
        <v>0</v>
      </c>
      <c r="AL101" s="312">
        <f t="shared" si="187"/>
        <v>0</v>
      </c>
      <c r="AM101" s="309"/>
      <c r="AN101" s="309"/>
      <c r="AO101" s="309"/>
      <c r="AP101" s="309"/>
      <c r="AQ101" s="309"/>
      <c r="AR101" s="309"/>
      <c r="AS101" s="309"/>
      <c r="AT101" s="309"/>
      <c r="AU101" s="309"/>
      <c r="AV101" s="309"/>
      <c r="AW101" s="309"/>
      <c r="AX101" s="106" t="e">
        <f>#REF!</f>
        <v>#REF!</v>
      </c>
      <c r="AY101" s="107" t="e">
        <f>#REF!</f>
        <v>#REF!</v>
      </c>
      <c r="AZ101" s="107" t="e">
        <f>#REF!</f>
        <v>#REF!</v>
      </c>
      <c r="BA101" s="107" t="e">
        <f>AX101+AY101-AZ101</f>
        <v>#REF!</v>
      </c>
      <c r="BB101" s="110" t="e">
        <f>ROUNDUP(BA101*$D101,2)</f>
        <v>#REF!</v>
      </c>
      <c r="BC101" s="109" t="e">
        <f ca="1">INDIRECT("БДЗ!$"&amp;legend!G$7&amp;TEXT(ROW()+230,0))</f>
        <v>#REF!</v>
      </c>
      <c r="BD101" s="107" t="e">
        <f ca="1">INDIRECT("БДЗ!$"&amp;legend!H$7&amp;TEXT(ROW()+230,0))</f>
        <v>#REF!</v>
      </c>
      <c r="BE101" s="107" t="e">
        <f ca="1">INDIRECT("БДЗ!$"&amp;legend!I$7&amp;TEXT(ROW()+230,0))</f>
        <v>#REF!</v>
      </c>
      <c r="BF101" s="107" t="e">
        <f ca="1">BC101+BD101+BE101</f>
        <v>#REF!</v>
      </c>
      <c r="BG101" s="108" t="e">
        <f ca="1">ROUNDUP(BF101*$D101,2)</f>
        <v>#REF!</v>
      </c>
      <c r="BH101" s="224" t="e">
        <f>BB101+Y101+N101</f>
        <v>#REF!</v>
      </c>
      <c r="BI101" s="199" t="e">
        <f>BH101-BJ101</f>
        <v>#REF!</v>
      </c>
      <c r="BJ101" s="226">
        <f>O101</f>
        <v>52.082000000000001</v>
      </c>
      <c r="BK101" s="296"/>
      <c r="BL101" s="297"/>
      <c r="BM101" s="298"/>
      <c r="BN101" s="349"/>
      <c r="BO101" s="594" t="e">
        <f ca="1">BG101+Q101+R101+S101+T101+U101+V101+W101+X101+Y101+Z101+AA101+AB101</f>
        <v>#REF!</v>
      </c>
      <c r="BP101" s="199" t="e">
        <f ca="1">BO101-BQ101</f>
        <v>#REF!</v>
      </c>
      <c r="BQ101" s="596">
        <f>Q101+R101+V101+W101+X101+AA101+AB101</f>
        <v>52.082000000000001</v>
      </c>
      <c r="BR101" s="359" t="e">
        <f ca="1">ROUNDUP(INDIRECT(legend!$K$4&amp;ROW())*$D101,2)</f>
        <v>#REF!</v>
      </c>
      <c r="BS101" s="378" t="e">
        <f ca="1">INDIRECT(legend!$H$4&amp;ROW())+INDIRECT(legend!$I$4&amp;ROW())</f>
        <v>#REF!</v>
      </c>
      <c r="BT101" s="360"/>
      <c r="BU101" s="101"/>
      <c r="BV101" s="198" t="e">
        <f ca="1">BP101</f>
        <v>#REF!</v>
      </c>
      <c r="BW101" s="212" t="e">
        <f ca="1">ROUNDUP(BC101*$D101,2)+Y101+T101+S101+R101+Q101-52.082</f>
        <v>#REF!</v>
      </c>
      <c r="BX101" s="212" t="e">
        <f ca="1">ROUNDUP(BD101*$D101,2)</f>
        <v>#REF!</v>
      </c>
      <c r="BY101" s="201" t="e">
        <f ca="1">BV101-BW101-BX101</f>
        <v>#REF!</v>
      </c>
      <c r="BZ101" s="198">
        <f>BQ101</f>
        <v>52.082000000000001</v>
      </c>
      <c r="CA101" s="212" t="e">
        <f ca="1">ROUNDUP(BC101*$D101,2)+AA101+V101+R101+Q101</f>
        <v>#REF!</v>
      </c>
      <c r="CB101" s="212" t="e">
        <f ca="1">ROUNDUP(BD101*$D101,2)+AB101+X101+W101</f>
        <v>#REF!</v>
      </c>
      <c r="CC101" s="200" t="e">
        <f ca="1">BZ101-CA101-CB101</f>
        <v>#REF!</v>
      </c>
      <c r="CE101" s="329"/>
      <c r="CF101" s="196"/>
      <c r="CG101" s="198" t="e">
        <f ca="1">BY101-CH101-CI101</f>
        <v>#REF!</v>
      </c>
      <c r="CH101" s="199"/>
      <c r="CI101" s="200"/>
      <c r="CK101" s="198" t="e">
        <f ca="1">CC101-CL101-CM101</f>
        <v>#REF!</v>
      </c>
      <c r="CL101" s="199"/>
      <c r="CM101" s="200"/>
    </row>
    <row r="102" spans="1:119" ht="10.5" customHeight="1" outlineLevel="1">
      <c r="A102" s="153" t="s">
        <v>94</v>
      </c>
      <c r="B102" s="112" t="s">
        <v>16</v>
      </c>
      <c r="C102" s="60"/>
      <c r="D102" s="115">
        <v>1</v>
      </c>
      <c r="E102" s="113"/>
      <c r="F102" s="113">
        <f t="shared" si="177"/>
        <v>0</v>
      </c>
      <c r="G102" s="113"/>
      <c r="H102" s="113"/>
      <c r="I102" s="113"/>
      <c r="J102" s="113"/>
      <c r="K102" s="113"/>
      <c r="L102" s="310"/>
      <c r="M102" s="311"/>
      <c r="N102" s="310">
        <f>T102+Y102+AD102+AF102-L102</f>
        <v>0</v>
      </c>
      <c r="O102" s="113">
        <f>Q102+R102+V102+AA102+AE102+AG102</f>
        <v>0</v>
      </c>
      <c r="P102" s="311"/>
      <c r="Q102" s="310"/>
      <c r="R102" s="310"/>
      <c r="S102" s="310"/>
      <c r="T102" s="310"/>
      <c r="U102" s="311"/>
      <c r="V102" s="310"/>
      <c r="W102" s="113"/>
      <c r="X102" s="113"/>
      <c r="Y102" s="310"/>
      <c r="Z102" s="310"/>
      <c r="AA102" s="310"/>
      <c r="AB102" s="113"/>
      <c r="AC102" s="577"/>
      <c r="AD102" s="310"/>
      <c r="AE102" s="113"/>
      <c r="AF102" s="310"/>
      <c r="AG102" s="310"/>
      <c r="AH102" s="311"/>
      <c r="AI102" s="311"/>
      <c r="AJ102" s="113"/>
      <c r="AK102" s="311"/>
      <c r="AL102" s="113"/>
      <c r="AM102" s="311"/>
      <c r="AN102" s="311"/>
      <c r="AO102" s="311"/>
      <c r="AP102" s="311"/>
      <c r="AQ102" s="311"/>
      <c r="AR102" s="311"/>
      <c r="AS102" s="311"/>
      <c r="AT102" s="311"/>
      <c r="AU102" s="311"/>
      <c r="AV102" s="311"/>
      <c r="AW102" s="311"/>
      <c r="AX102" s="114"/>
      <c r="AY102" s="114" t="e">
        <f>#REF!</f>
        <v>#REF!</v>
      </c>
      <c r="AZ102" s="114"/>
      <c r="BA102" s="115" t="e">
        <f>AX102+AY102-AZ102</f>
        <v>#REF!</v>
      </c>
      <c r="BB102" s="117" t="e">
        <f>ROUNDUP(BA102,2)</f>
        <v>#REF!</v>
      </c>
      <c r="BC102" s="419" t="e">
        <f ca="1">INDIRECT("БДЗ!$"&amp;legend!H$7&amp;TEXT(ROW()+230,0))</f>
        <v>#REF!</v>
      </c>
      <c r="BD102" s="420" t="e">
        <f ca="1">INDIRECT("БДЗ!$"&amp;legend!I$7&amp;TEXT(ROW()+230,0))</f>
        <v>#REF!</v>
      </c>
      <c r="BE102" s="420" t="e">
        <f ca="1">INDIRECT("БДЗ!$"&amp;legend!J$7&amp;TEXT(ROW()+230,0))</f>
        <v>#REF!</v>
      </c>
      <c r="BF102" s="115" t="e">
        <f ca="1">BC102+BD102+BE102</f>
        <v>#REF!</v>
      </c>
      <c r="BG102" s="116" t="e">
        <f ca="1">ROUNDUP(BF102,2)</f>
        <v>#REF!</v>
      </c>
      <c r="BH102" s="225" t="e">
        <f>BB102+Y102+N102</f>
        <v>#REF!</v>
      </c>
      <c r="BI102" s="203" t="e">
        <f>BH102-BJ102</f>
        <v>#REF!</v>
      </c>
      <c r="BJ102" s="227">
        <f>O102</f>
        <v>0</v>
      </c>
      <c r="BK102" s="299"/>
      <c r="BL102" s="300"/>
      <c r="BM102" s="301"/>
      <c r="BN102" s="351"/>
      <c r="BO102" s="595" t="e">
        <f ca="1">BG102+Q102+R102+S102+T102+U102+V102+W102+X102+Y102+Z102+AA102+AB102</f>
        <v>#REF!</v>
      </c>
      <c r="BP102" s="203" t="e">
        <f ca="1">BO102-BQ102</f>
        <v>#REF!</v>
      </c>
      <c r="BQ102" s="597">
        <f>Q102+R102+V102+W102+X102+AA102+AB102</f>
        <v>0</v>
      </c>
      <c r="BR102" s="373" t="e">
        <f ca="1">ROUNDUP(INDIRECT(legend!$K$4&amp;ROW())*$D102,2)</f>
        <v>#REF!</v>
      </c>
      <c r="BS102" s="386" t="e">
        <f ca="1">INDIRECT(legend!$H$4&amp;ROW())+INDIRECT(legend!$I$4&amp;ROW())</f>
        <v>#REF!</v>
      </c>
      <c r="BT102" s="374"/>
      <c r="BU102" s="101"/>
      <c r="BV102" s="202" t="e">
        <f ca="1">BP102</f>
        <v>#REF!</v>
      </c>
      <c r="BW102" s="213" t="e">
        <f ca="1">ROUNDUP(BC102,2)+Y102+T102+S102+R102+Q102</f>
        <v>#REF!</v>
      </c>
      <c r="BX102" s="213" t="e">
        <f ca="1">ROUNDUP(BD102,2)</f>
        <v>#REF!</v>
      </c>
      <c r="BY102" s="205" t="e">
        <f ca="1">BV102-BW102-BX102</f>
        <v>#REF!</v>
      </c>
      <c r="BZ102" s="202">
        <f>BQ102</f>
        <v>0</v>
      </c>
      <c r="CA102" s="213" t="e">
        <f ca="1">ROUNDUP(BC102*$D102,2)+AA102+V102+R102+Q102</f>
        <v>#REF!</v>
      </c>
      <c r="CB102" s="213" t="e">
        <f ca="1">ROUNDUP(BD102*$D102,2)+AB102+X102+W102</f>
        <v>#REF!</v>
      </c>
      <c r="CC102" s="204" t="e">
        <f ca="1">BZ102-CA102-CB102</f>
        <v>#REF!</v>
      </c>
      <c r="CE102" s="329"/>
      <c r="CF102" s="196"/>
      <c r="CG102" s="202" t="e">
        <f ca="1">BY102-CH102-CI102</f>
        <v>#REF!</v>
      </c>
      <c r="CH102" s="203"/>
      <c r="CI102" s="204"/>
      <c r="CK102" s="202" t="e">
        <f ca="1">CC102-CL102-CM102</f>
        <v>#REF!</v>
      </c>
      <c r="CL102" s="203"/>
      <c r="CM102" s="204"/>
    </row>
    <row r="103" spans="1:119">
      <c r="A103" s="149"/>
      <c r="Z103" s="196"/>
      <c r="AB103" s="196"/>
      <c r="AC103" s="196"/>
      <c r="BH103" s="196"/>
      <c r="BI103" s="196"/>
      <c r="BJ103" s="196"/>
      <c r="BK103" s="295"/>
      <c r="BL103" s="295"/>
      <c r="BM103" s="295"/>
      <c r="BN103" s="295"/>
      <c r="BO103" s="196"/>
      <c r="BP103" s="196"/>
      <c r="BQ103" s="196"/>
      <c r="BR103" s="196"/>
      <c r="BS103" s="196"/>
      <c r="BT103" s="196"/>
      <c r="BV103" s="196"/>
      <c r="BW103" s="196"/>
      <c r="BX103" s="196"/>
      <c r="BY103" s="196"/>
      <c r="BZ103" s="196"/>
      <c r="CA103" s="196"/>
      <c r="CB103" s="196"/>
      <c r="CC103" s="196"/>
      <c r="CF103" s="196"/>
    </row>
    <row r="104" spans="1:119" ht="15.75" thickBot="1">
      <c r="A104" s="149"/>
      <c r="Z104" s="196"/>
      <c r="AB104" s="196"/>
      <c r="AC104" s="196"/>
      <c r="BH104" s="196"/>
      <c r="BI104" s="196"/>
      <c r="BJ104" s="196"/>
      <c r="BK104" s="295"/>
      <c r="BL104" s="295"/>
      <c r="BM104" s="295"/>
      <c r="BN104" s="295"/>
      <c r="BO104" s="196"/>
      <c r="BP104" s="196"/>
      <c r="BQ104" s="196"/>
      <c r="BR104" s="196"/>
      <c r="BS104" s="196"/>
      <c r="BT104" s="196"/>
      <c r="BV104" s="196"/>
      <c r="BW104" s="196"/>
      <c r="BX104" s="196"/>
      <c r="BY104" s="196"/>
      <c r="BZ104" s="196"/>
      <c r="CA104" s="196"/>
      <c r="CB104" s="196"/>
      <c r="CC104" s="196"/>
      <c r="CF104" s="206" t="s">
        <v>158</v>
      </c>
    </row>
    <row r="105" spans="1:119" ht="15.75" thickBot="1">
      <c r="A105" s="154" t="s">
        <v>65</v>
      </c>
      <c r="B105" s="122" t="s">
        <v>157</v>
      </c>
      <c r="Z105" s="196"/>
      <c r="AB105" s="196"/>
      <c r="AC105" s="196"/>
      <c r="BH105" s="196"/>
      <c r="BI105" s="196"/>
      <c r="BJ105" s="208"/>
      <c r="BK105" s="295"/>
      <c r="BL105" s="295"/>
      <c r="BM105" s="302"/>
      <c r="BN105" s="350"/>
      <c r="BO105" s="196"/>
      <c r="BP105" s="196"/>
      <c r="BQ105" s="208"/>
      <c r="BR105" s="196"/>
      <c r="BS105" s="196"/>
      <c r="BT105" s="196"/>
      <c r="BV105" s="196"/>
      <c r="BW105" s="196"/>
      <c r="BX105" s="196"/>
      <c r="BY105" s="196"/>
      <c r="BZ105" s="196"/>
      <c r="CA105" s="208"/>
      <c r="CB105" s="207"/>
      <c r="CC105" s="196"/>
      <c r="CF105" s="208"/>
    </row>
    <row r="106" spans="1:119">
      <c r="Z106" s="196"/>
      <c r="AB106" s="196"/>
      <c r="AC106" s="196"/>
      <c r="BH106" s="196"/>
      <c r="BI106" s="196"/>
      <c r="BJ106" s="196"/>
      <c r="BK106" s="295"/>
      <c r="BL106" s="295"/>
      <c r="BM106" s="295"/>
      <c r="BN106" s="295"/>
      <c r="BO106" s="196"/>
      <c r="BP106" s="196"/>
      <c r="BQ106" s="196"/>
      <c r="BR106" s="196"/>
      <c r="BS106" s="196"/>
      <c r="BT106" s="196"/>
      <c r="BV106" s="196"/>
      <c r="BW106" s="196"/>
      <c r="BX106" s="196"/>
      <c r="BY106" s="196"/>
      <c r="BZ106" s="196"/>
      <c r="CA106" s="196"/>
      <c r="CB106" s="196"/>
      <c r="CC106" s="196"/>
      <c r="CF106" s="196"/>
    </row>
    <row r="107" spans="1:119">
      <c r="Z107" s="196"/>
      <c r="AB107" s="196"/>
      <c r="AC107" s="196"/>
      <c r="BH107" s="196"/>
      <c r="BI107" s="196"/>
      <c r="BJ107" s="196"/>
      <c r="BK107" s="295"/>
      <c r="BL107" s="295"/>
      <c r="BM107" s="295"/>
      <c r="BN107" s="295"/>
      <c r="BO107" s="196"/>
      <c r="BP107" s="196"/>
      <c r="BQ107" s="196"/>
      <c r="BR107" s="196"/>
      <c r="BS107" s="196"/>
      <c r="BT107" s="196"/>
      <c r="BV107" s="196"/>
      <c r="BW107" s="196"/>
      <c r="BX107" s="196"/>
      <c r="BY107" s="196"/>
      <c r="BZ107" s="196"/>
      <c r="CA107" s="196"/>
      <c r="CB107" s="196"/>
      <c r="CC107" s="196"/>
      <c r="CF107" s="196"/>
    </row>
    <row r="108" spans="1:119">
      <c r="Z108" s="196"/>
      <c r="AB108" s="196"/>
      <c r="AC108" s="196"/>
      <c r="BH108" s="196"/>
      <c r="BI108" s="196"/>
      <c r="BJ108" s="196"/>
      <c r="BK108" s="295"/>
      <c r="BL108" s="295"/>
      <c r="BM108" s="295"/>
      <c r="BN108" s="295"/>
      <c r="BO108" s="196"/>
      <c r="BP108" s="196"/>
      <c r="BQ108" s="196"/>
      <c r="BR108" s="196"/>
      <c r="BS108" s="196"/>
      <c r="BT108" s="196"/>
      <c r="BV108" s="196"/>
      <c r="BW108" s="196"/>
      <c r="BX108" s="196"/>
      <c r="BY108" s="196"/>
      <c r="BZ108" s="196"/>
      <c r="CA108" s="196"/>
      <c r="CB108" s="196"/>
      <c r="CC108" s="196"/>
      <c r="CF108" s="196"/>
    </row>
    <row r="109" spans="1:119">
      <c r="Z109" s="196"/>
      <c r="AB109" s="196"/>
      <c r="AC109" s="196"/>
      <c r="BH109" s="196"/>
      <c r="BI109" s="196"/>
      <c r="BJ109" s="196"/>
      <c r="BK109" s="295"/>
      <c r="BL109" s="295"/>
      <c r="BM109" s="295"/>
      <c r="BN109" s="295"/>
      <c r="BO109" s="196"/>
      <c r="BP109" s="196"/>
      <c r="BQ109" s="196"/>
      <c r="BR109" s="196"/>
      <c r="BS109" s="196"/>
      <c r="BT109" s="196"/>
      <c r="BV109" s="196"/>
      <c r="BW109" s="196"/>
      <c r="BX109" s="196"/>
      <c r="BY109" s="196"/>
      <c r="BZ109" s="196"/>
      <c r="CA109" s="196"/>
      <c r="CB109" s="196"/>
      <c r="CC109" s="196"/>
      <c r="CF109" s="196"/>
    </row>
    <row r="110" spans="1:119">
      <c r="BK110" s="292"/>
      <c r="BL110" s="292"/>
      <c r="BM110" s="292"/>
      <c r="BN110" s="292"/>
    </row>
    <row r="111" spans="1:119" s="83" customFormat="1" ht="23.25">
      <c r="B111" s="84" t="s">
        <v>140</v>
      </c>
      <c r="BK111" s="292"/>
      <c r="BL111" s="292"/>
      <c r="BM111" s="292"/>
      <c r="BN111" s="292"/>
      <c r="BU111" s="616"/>
      <c r="CD111" s="336"/>
      <c r="CE111" s="336"/>
      <c r="CS111" s="425"/>
      <c r="CT111" s="425"/>
      <c r="CU111" s="425"/>
      <c r="CV111" s="425"/>
      <c r="CW111" s="425"/>
      <c r="CX111" s="425"/>
      <c r="CY111" s="425"/>
      <c r="CZ111" s="425"/>
      <c r="DA111" s="425"/>
      <c r="DB111" s="425"/>
      <c r="DC111" s="425"/>
      <c r="DD111" s="425"/>
      <c r="DE111" s="425"/>
      <c r="DF111" s="425"/>
      <c r="DG111" s="425"/>
      <c r="DH111" s="425"/>
      <c r="DI111" s="425"/>
      <c r="DJ111" s="425"/>
      <c r="DK111" s="425"/>
      <c r="DL111" s="425"/>
      <c r="DM111" s="425"/>
      <c r="DN111" s="425"/>
      <c r="DO111" s="425"/>
    </row>
    <row r="112" spans="1:119">
      <c r="B112" s="69" t="s">
        <v>142</v>
      </c>
      <c r="BK112" s="292"/>
      <c r="BL112" s="292"/>
      <c r="BM112" s="292"/>
      <c r="BN112" s="292"/>
    </row>
    <row r="113" spans="1:84" s="616" customFormat="1" ht="27" customHeight="1">
      <c r="A113" s="666"/>
      <c r="B113" s="666" t="s">
        <v>12</v>
      </c>
      <c r="C113" s="666" t="s">
        <v>13</v>
      </c>
      <c r="D113" s="496"/>
      <c r="E113" s="696" t="s">
        <v>210</v>
      </c>
      <c r="F113" s="696" t="s">
        <v>200</v>
      </c>
      <c r="G113" s="698" t="s">
        <v>213</v>
      </c>
      <c r="H113" s="666"/>
      <c r="I113" s="666"/>
      <c r="J113" s="666"/>
      <c r="K113" s="666"/>
      <c r="L113" s="690" t="str">
        <f>"Профинансировано в "&amp; яГод-1 &amp;" году (авансы, СЗ)"</f>
        <v>Профинансировано в -1 году (авансы, СЗ)</v>
      </c>
      <c r="M113" s="686"/>
      <c r="N113" s="705" t="s">
        <v>447</v>
      </c>
      <c r="O113" s="707" t="s">
        <v>448</v>
      </c>
      <c r="P113" s="686"/>
      <c r="Q113" s="690" t="str">
        <f>"ДО: Получено на р/с "&amp; яГод-1</f>
        <v>ДО: Получено на р/с -1</v>
      </c>
      <c r="R113" s="690" t="s">
        <v>444</v>
      </c>
      <c r="S113" s="690" t="str">
        <f>"ГП: Декабрь "&amp; яГод-2&amp;" в Январе "&amp;яГод-1&amp;" (OSTы, факт)"</f>
        <v>ГП: Декабрь -2 в Январе -1 (OSTы, факт)</v>
      </c>
      <c r="T113" s="690" t="s">
        <v>441</v>
      </c>
      <c r="U113" s="694" t="str">
        <f>"ГП: Декабрь "&amp; яГод-1&amp;" в Феврале "&amp;яГод&amp;" (уточн.)"</f>
        <v>ГП: Декабрь -1 в Феврале  (уточн.)</v>
      </c>
      <c r="V113" s="690" t="str">
        <f>"ДО: Декабрь "&amp; яГод-1&amp;" в Январе "&amp;яГод&amp;" (уточн.)"</f>
        <v>ДО: Декабрь -1 в Январе  (уточн.)</v>
      </c>
      <c r="W113" s="700" t="str">
        <f>"ДО: Декабрь "&amp; яГод-1&amp;" в Феврале "&amp;яГод&amp;" (уточн.)"</f>
        <v>ДО: Декабрь -1 в Феврале  (уточн.)</v>
      </c>
      <c r="X113" s="700"/>
      <c r="Y113" s="690" t="s">
        <v>445</v>
      </c>
      <c r="Z113" s="690" t="s">
        <v>439</v>
      </c>
      <c r="AA113" s="694" t="s">
        <v>446</v>
      </c>
      <c r="AB113" s="690" t="s">
        <v>440</v>
      </c>
      <c r="AC113" s="686"/>
      <c r="AD113" s="692" t="s">
        <v>449</v>
      </c>
      <c r="AE113" s="692" t="s">
        <v>450</v>
      </c>
      <c r="AF113" s="694" t="s">
        <v>451</v>
      </c>
      <c r="AG113" s="694" t="s">
        <v>452</v>
      </c>
      <c r="AH113" s="686"/>
      <c r="AI113" s="688" t="s">
        <v>442</v>
      </c>
      <c r="AJ113" s="688" t="s">
        <v>443</v>
      </c>
      <c r="AK113" s="677"/>
      <c r="AL113" s="677"/>
      <c r="AM113" s="677"/>
      <c r="AN113" s="677"/>
      <c r="AO113" s="677"/>
      <c r="AP113" s="677"/>
      <c r="AQ113" s="677"/>
      <c r="AR113" s="677"/>
      <c r="AS113" s="677"/>
      <c r="AT113" s="677"/>
      <c r="AU113" s="611"/>
      <c r="AV113" s="611"/>
      <c r="AW113" s="609"/>
      <c r="AX113" s="662" t="str">
        <f>AX4</f>
        <v xml:space="preserve"> год из БДЗ</v>
      </c>
      <c r="AY113" s="663"/>
      <c r="AZ113" s="665"/>
      <c r="BA113" s="662" t="s">
        <v>139</v>
      </c>
      <c r="BB113" s="665"/>
      <c r="BC113" s="663" t="str">
        <f>BC4</f>
        <v xml:space="preserve"> из БДЗ (со смещением)</v>
      </c>
      <c r="BD113" s="663"/>
      <c r="BE113" s="665"/>
      <c r="BF113" s="662" t="s">
        <v>139</v>
      </c>
      <c r="BG113" s="665"/>
      <c r="BH113" s="666" t="str">
        <f>BH4</f>
        <v>Всего, ПАО "Газпром" и Общество</v>
      </c>
      <c r="BI113" s="662" t="str">
        <f>BI4</f>
        <v xml:space="preserve"> год,
 в т.ч.</v>
      </c>
      <c r="BJ113" s="665"/>
      <c r="BK113" s="671" t="s">
        <v>14</v>
      </c>
      <c r="BL113" s="680" t="str">
        <f>BL4</f>
        <v>Факт 6 мес.  г.
 в т.ч.</v>
      </c>
      <c r="BM113" s="681"/>
      <c r="BN113" s="614"/>
      <c r="BO113" s="607" t="s">
        <v>14</v>
      </c>
      <c r="BP113" s="662" t="str">
        <f>BP4</f>
        <v>,
 в т.ч.</v>
      </c>
      <c r="BQ113" s="665"/>
      <c r="BR113" s="682" t="str">
        <f>BR4</f>
        <v xml:space="preserve"> с НДС (БДЗ )</v>
      </c>
      <c r="BS113" s="684" t="str">
        <f>BS4</f>
        <v>Итого  ПБ</v>
      </c>
      <c r="BT113" s="390"/>
      <c r="BV113" s="662" t="s">
        <v>15</v>
      </c>
      <c r="BW113" s="663"/>
      <c r="BX113" s="663"/>
      <c r="BY113" s="665"/>
      <c r="BZ113" s="662" t="str">
        <f>BZ4</f>
        <v>ООО "Газпром добыча-трансгаз-переработка"</v>
      </c>
      <c r="CA113" s="663"/>
      <c r="CB113" s="663"/>
      <c r="CC113" s="665"/>
      <c r="CD113" s="325"/>
      <c r="CE113" s="664"/>
    </row>
    <row r="114" spans="1:84" s="616" customFormat="1" ht="27" customHeight="1">
      <c r="A114" s="667"/>
      <c r="B114" s="667"/>
      <c r="C114" s="667"/>
      <c r="D114" s="1" t="s">
        <v>17</v>
      </c>
      <c r="E114" s="697"/>
      <c r="F114" s="697"/>
      <c r="G114" s="699"/>
      <c r="H114" s="667"/>
      <c r="I114" s="667"/>
      <c r="J114" s="667"/>
      <c r="K114" s="667"/>
      <c r="L114" s="691"/>
      <c r="M114" s="687"/>
      <c r="N114" s="706"/>
      <c r="O114" s="708"/>
      <c r="P114" s="687"/>
      <c r="Q114" s="691"/>
      <c r="R114" s="691"/>
      <c r="S114" s="691"/>
      <c r="T114" s="691"/>
      <c r="U114" s="695"/>
      <c r="V114" s="691"/>
      <c r="W114" s="701"/>
      <c r="X114" s="701"/>
      <c r="Y114" s="691"/>
      <c r="Z114" s="691"/>
      <c r="AA114" s="695"/>
      <c r="AB114" s="691"/>
      <c r="AC114" s="687"/>
      <c r="AD114" s="693"/>
      <c r="AE114" s="693"/>
      <c r="AF114" s="695"/>
      <c r="AG114" s="695"/>
      <c r="AH114" s="687"/>
      <c r="AI114" s="689"/>
      <c r="AJ114" s="689"/>
      <c r="AK114" s="678"/>
      <c r="AL114" s="678"/>
      <c r="AM114" s="678"/>
      <c r="AN114" s="678"/>
      <c r="AO114" s="678"/>
      <c r="AP114" s="678"/>
      <c r="AQ114" s="678"/>
      <c r="AR114" s="678"/>
      <c r="AS114" s="678"/>
      <c r="AT114" s="678"/>
      <c r="AU114" s="610"/>
      <c r="AV114" s="610"/>
      <c r="AW114" s="610"/>
      <c r="AX114" s="1" t="str">
        <f>AX5</f>
        <v>дек-1</v>
      </c>
      <c r="AY114" s="1" t="str">
        <f>AY5</f>
        <v xml:space="preserve"> год</v>
      </c>
      <c r="AZ114" s="1" t="str">
        <f>AZ5</f>
        <v xml:space="preserve">дек </v>
      </c>
      <c r="BA114" s="1" t="s">
        <v>16</v>
      </c>
      <c r="BB114" s="612" t="s">
        <v>18</v>
      </c>
      <c r="BC114" s="613">
        <f>BC5</f>
        <v>0</v>
      </c>
      <c r="BD114" s="1">
        <f>BD5</f>
        <v>0</v>
      </c>
      <c r="BE114" s="1">
        <f>BE5</f>
        <v>0</v>
      </c>
      <c r="BF114" s="1" t="s">
        <v>16</v>
      </c>
      <c r="BG114" s="612" t="s">
        <v>18</v>
      </c>
      <c r="BH114" s="667"/>
      <c r="BI114" s="1" t="s">
        <v>19</v>
      </c>
      <c r="BJ114" s="1" t="s">
        <v>20</v>
      </c>
      <c r="BK114" s="672"/>
      <c r="BL114" s="261" t="s">
        <v>19</v>
      </c>
      <c r="BM114" s="261" t="s">
        <v>20</v>
      </c>
      <c r="BN114" s="614"/>
      <c r="BO114" s="608"/>
      <c r="BP114" s="1" t="s">
        <v>19</v>
      </c>
      <c r="BQ114" s="1" t="s">
        <v>20</v>
      </c>
      <c r="BR114" s="683"/>
      <c r="BS114" s="685"/>
      <c r="BT114" s="228"/>
      <c r="BV114" s="1" t="str">
        <f t="shared" ref="BV114:CC114" si="188">BV5</f>
        <v xml:space="preserve">ВСЕГО
</v>
      </c>
      <c r="BW114" s="1" t="str">
        <f t="shared" si="188"/>
        <v/>
      </c>
      <c r="BX114" s="1" t="str">
        <f t="shared" si="188"/>
        <v/>
      </c>
      <c r="BY114" s="1" t="str">
        <f t="shared" si="188"/>
        <v/>
      </c>
      <c r="BZ114" s="1" t="str">
        <f t="shared" si="188"/>
        <v xml:space="preserve">ВСЕГО
</v>
      </c>
      <c r="CA114" s="1" t="str">
        <f t="shared" si="188"/>
        <v/>
      </c>
      <c r="CB114" s="1" t="str">
        <f t="shared" si="188"/>
        <v/>
      </c>
      <c r="CC114" s="1" t="str">
        <f t="shared" si="188"/>
        <v/>
      </c>
      <c r="CD114" s="336"/>
      <c r="CE114" s="664"/>
      <c r="CF114" s="84" t="s">
        <v>134</v>
      </c>
    </row>
    <row r="115" spans="1:84" s="616" customFormat="1">
      <c r="A115" s="39" t="s">
        <v>21</v>
      </c>
      <c r="B115" s="40" t="s">
        <v>22</v>
      </c>
      <c r="C115" s="55"/>
      <c r="D115" s="32">
        <f>D6-база!L6</f>
        <v>0</v>
      </c>
      <c r="E115" s="61">
        <f>E6-база!E6</f>
        <v>0</v>
      </c>
      <c r="F115" s="61"/>
      <c r="G115" s="61">
        <f>G6-база!G6</f>
        <v>0</v>
      </c>
      <c r="H115" s="61">
        <f>H6-база!H6</f>
        <v>0</v>
      </c>
      <c r="I115" s="61">
        <f>I6-база!I6</f>
        <v>0</v>
      </c>
      <c r="J115" s="61">
        <f>J6-база!J6</f>
        <v>0</v>
      </c>
      <c r="K115" s="61">
        <f>K6-база!K6</f>
        <v>0</v>
      </c>
      <c r="L115" s="61">
        <f>L6-база!L6</f>
        <v>0</v>
      </c>
      <c r="M115" s="570"/>
      <c r="N115" s="61">
        <f>N6-база!N6</f>
        <v>0</v>
      </c>
      <c r="O115" s="61">
        <f>O6-база!O6</f>
        <v>0</v>
      </c>
      <c r="P115" s="570"/>
      <c r="Q115" s="61">
        <f>Q6-база!Q6</f>
        <v>0</v>
      </c>
      <c r="R115" s="61">
        <f>R6-база!R6</f>
        <v>0</v>
      </c>
      <c r="S115" s="61">
        <f>S6-база!S6</f>
        <v>0</v>
      </c>
      <c r="T115" s="61">
        <f>T6-база!T6</f>
        <v>0</v>
      </c>
      <c r="U115" s="61">
        <f>U6-база!U6</f>
        <v>0</v>
      </c>
      <c r="V115" s="61">
        <f>V6-база!V6</f>
        <v>0</v>
      </c>
      <c r="W115" s="61">
        <f>W6-база!W6</f>
        <v>0</v>
      </c>
      <c r="X115" s="61"/>
      <c r="Y115" s="61">
        <f>Y6-база!Y6</f>
        <v>0</v>
      </c>
      <c r="Z115" s="61">
        <f>Z6-база!Z6</f>
        <v>0</v>
      </c>
      <c r="AA115" s="61">
        <f>AA6-база!AA6</f>
        <v>0</v>
      </c>
      <c r="AB115" s="61">
        <f>AB6-база!AB6</f>
        <v>0</v>
      </c>
      <c r="AC115" s="323"/>
      <c r="AD115" s="61">
        <f>AD6-база!AD6</f>
        <v>0</v>
      </c>
      <c r="AE115" s="61">
        <f>AE6-база!AE6</f>
        <v>0</v>
      </c>
      <c r="AF115" s="61">
        <f>AF6-база!AF6</f>
        <v>0</v>
      </c>
      <c r="AG115" s="61">
        <f>AG6-база!AG6</f>
        <v>0</v>
      </c>
      <c r="AH115" s="61"/>
      <c r="AI115" s="61">
        <f>AI6-база!AI6</f>
        <v>0</v>
      </c>
      <c r="AJ115" s="61">
        <f>AJ6-база!AJ6</f>
        <v>0</v>
      </c>
      <c r="AK115" s="61">
        <f>AK6-база!AK6</f>
        <v>0</v>
      </c>
      <c r="AL115" s="61">
        <f>AL6-база!AL6</f>
        <v>0</v>
      </c>
      <c r="AM115" s="61">
        <f>AM6-база!AM6</f>
        <v>0</v>
      </c>
      <c r="AN115" s="61">
        <f>AN6-база!AN6</f>
        <v>0</v>
      </c>
      <c r="AO115" s="61">
        <f>AO6-база!AO6</f>
        <v>0</v>
      </c>
      <c r="AP115" s="61">
        <f>AP6-база!AP6</f>
        <v>0</v>
      </c>
      <c r="AQ115" s="61">
        <f>AQ6-база!AQ6</f>
        <v>0</v>
      </c>
      <c r="AR115" s="61">
        <f>AR6-база!AR6</f>
        <v>0</v>
      </c>
      <c r="AS115" s="61">
        <f>AS6-база!AS6</f>
        <v>0</v>
      </c>
      <c r="AT115" s="61">
        <f>AT6-база!AT6</f>
        <v>0</v>
      </c>
      <c r="AU115" s="61">
        <f>AU6-база!AU6</f>
        <v>0</v>
      </c>
      <c r="AV115" s="61">
        <f>AV6-база!AV6</f>
        <v>0</v>
      </c>
      <c r="AW115" s="61"/>
      <c r="AX115" s="61">
        <f>AX6-база!AX6</f>
        <v>0</v>
      </c>
      <c r="AY115" s="61">
        <f>AY6-база!AY6</f>
        <v>0</v>
      </c>
      <c r="AZ115" s="61">
        <f>AZ6-база!AZ6</f>
        <v>0</v>
      </c>
      <c r="BA115" s="61">
        <f>BA6-база!BA6</f>
        <v>0</v>
      </c>
      <c r="BB115" s="61">
        <f>BB6-база!BB6</f>
        <v>0</v>
      </c>
      <c r="BC115" s="61">
        <f>BC6-база!BC6</f>
        <v>0</v>
      </c>
      <c r="BD115" s="61">
        <f>BD6-база!BD6</f>
        <v>0</v>
      </c>
      <c r="BE115" s="61">
        <f>BE6-база!BE6</f>
        <v>0</v>
      </c>
      <c r="BF115" s="61">
        <f>BF6-база!BF6</f>
        <v>0</v>
      </c>
      <c r="BG115" s="61">
        <f>BG6-база!BG6</f>
        <v>0</v>
      </c>
      <c r="BH115" s="61">
        <f>BH6-база!BH6</f>
        <v>0</v>
      </c>
      <c r="BI115" s="61">
        <f>BI6-база!BI6</f>
        <v>0</v>
      </c>
      <c r="BJ115" s="61">
        <f>BJ6-база!BJ6</f>
        <v>0</v>
      </c>
      <c r="BK115" s="61">
        <f>BK6-база!BK6</f>
        <v>0</v>
      </c>
      <c r="BL115" s="61">
        <f>BL6-база!BL6</f>
        <v>0</v>
      </c>
      <c r="BM115" s="61">
        <f>BM6-база!BM6</f>
        <v>0</v>
      </c>
      <c r="BN115" s="61">
        <f>BN6-база!BN6</f>
        <v>0</v>
      </c>
      <c r="BO115" s="61">
        <f>BO6-база!BO6</f>
        <v>0</v>
      </c>
      <c r="BP115" s="61">
        <f>BP6-база!BP6</f>
        <v>0</v>
      </c>
      <c r="BQ115" s="61">
        <f>BQ6-база!BQ6</f>
        <v>0</v>
      </c>
      <c r="BR115" s="61">
        <f>BR6-база!BR6</f>
        <v>0</v>
      </c>
      <c r="BS115" s="61">
        <f ca="1">BS6-база!BS6</f>
        <v>0</v>
      </c>
      <c r="BT115" s="61">
        <f>BT6-база!BT6</f>
        <v>0</v>
      </c>
      <c r="BU115" s="101">
        <f>BU6-база!BU6</f>
        <v>0</v>
      </c>
      <c r="BV115" s="61">
        <f>BV6-база!BV6</f>
        <v>0</v>
      </c>
      <c r="BW115" s="61">
        <f>BW6-база!BW6</f>
        <v>0</v>
      </c>
      <c r="BX115" s="61">
        <f>BX6-база!BX6</f>
        <v>0</v>
      </c>
      <c r="BY115" s="61">
        <f>BY6-база!BY6</f>
        <v>0</v>
      </c>
      <c r="BZ115" s="61">
        <f>BZ6-база!BZ6</f>
        <v>0</v>
      </c>
      <c r="CA115" s="61">
        <f>CA6-база!CA6</f>
        <v>0</v>
      </c>
      <c r="CB115" s="61">
        <f>CB6-база!CB6</f>
        <v>0</v>
      </c>
      <c r="CC115" s="61">
        <f>CC6-база!CC6</f>
        <v>0</v>
      </c>
      <c r="CD115" s="325"/>
      <c r="CE115" s="327"/>
      <c r="CF115" s="209"/>
    </row>
    <row r="116" spans="1:84" s="616" customFormat="1">
      <c r="A116" s="42" t="s">
        <v>23</v>
      </c>
      <c r="B116" s="43" t="s">
        <v>24</v>
      </c>
      <c r="C116" s="56"/>
      <c r="D116" s="7">
        <f>D7-база!L7</f>
        <v>0</v>
      </c>
      <c r="E116" s="62">
        <f>E7-база!E7</f>
        <v>0</v>
      </c>
      <c r="F116" s="62"/>
      <c r="G116" s="62">
        <f>G7-база!G7</f>
        <v>0</v>
      </c>
      <c r="H116" s="62">
        <f>H7-база!H7</f>
        <v>0</v>
      </c>
      <c r="I116" s="62">
        <f>I7-база!I7</f>
        <v>0</v>
      </c>
      <c r="J116" s="62">
        <f>J7-база!J7</f>
        <v>0</v>
      </c>
      <c r="K116" s="62">
        <f>K7-база!K7</f>
        <v>0</v>
      </c>
      <c r="L116" s="62">
        <f>L7-база!L7</f>
        <v>0</v>
      </c>
      <c r="M116" s="62"/>
      <c r="N116" s="62">
        <f>N7-база!N7</f>
        <v>0</v>
      </c>
      <c r="O116" s="62">
        <f>O7-база!O7</f>
        <v>0</v>
      </c>
      <c r="P116" s="62"/>
      <c r="Q116" s="62">
        <f>Q7-база!Q7</f>
        <v>0</v>
      </c>
      <c r="R116" s="62">
        <f>R7-база!R7</f>
        <v>0</v>
      </c>
      <c r="S116" s="62">
        <f>S7-база!S7</f>
        <v>0</v>
      </c>
      <c r="T116" s="62">
        <f>T7-база!T7</f>
        <v>0</v>
      </c>
      <c r="U116" s="62">
        <f>U7-база!U7</f>
        <v>0</v>
      </c>
      <c r="V116" s="62">
        <f>V7-база!V7</f>
        <v>0</v>
      </c>
      <c r="W116" s="62">
        <f>W7-база!W7</f>
        <v>0</v>
      </c>
      <c r="X116" s="62"/>
      <c r="Y116" s="62">
        <f>Y7-база!Y7</f>
        <v>0</v>
      </c>
      <c r="Z116" s="62">
        <f>Z7-база!Z7</f>
        <v>0</v>
      </c>
      <c r="AA116" s="62">
        <f>AA7-база!AA7</f>
        <v>0</v>
      </c>
      <c r="AB116" s="62">
        <f>AB7-база!AB7</f>
        <v>0</v>
      </c>
      <c r="AC116" s="315"/>
      <c r="AD116" s="62">
        <f>AD7-база!AD7</f>
        <v>0</v>
      </c>
      <c r="AE116" s="62">
        <f>AE7-база!AE7</f>
        <v>0</v>
      </c>
      <c r="AF116" s="62">
        <f>AF7-база!AF7</f>
        <v>0</v>
      </c>
      <c r="AG116" s="62">
        <f>AG7-база!AG7</f>
        <v>0</v>
      </c>
      <c r="AH116" s="62"/>
      <c r="AI116" s="62">
        <f>AI7-база!AI7</f>
        <v>0</v>
      </c>
      <c r="AJ116" s="62">
        <f>AJ7-база!AJ7</f>
        <v>0</v>
      </c>
      <c r="AK116" s="62">
        <f>AK7-база!AK7</f>
        <v>0</v>
      </c>
      <c r="AL116" s="62">
        <f>AL7-база!AL7</f>
        <v>0</v>
      </c>
      <c r="AM116" s="62">
        <f>AM7-база!AM7</f>
        <v>0</v>
      </c>
      <c r="AN116" s="62">
        <f>AN7-база!AN7</f>
        <v>0</v>
      </c>
      <c r="AO116" s="62">
        <f>AO7-база!AO7</f>
        <v>0</v>
      </c>
      <c r="AP116" s="62">
        <f>AP7-база!AP7</f>
        <v>0</v>
      </c>
      <c r="AQ116" s="62">
        <f>AQ7-база!AQ7</f>
        <v>0</v>
      </c>
      <c r="AR116" s="62">
        <f>AR7-база!AR7</f>
        <v>0</v>
      </c>
      <c r="AS116" s="62">
        <f>AS7-база!AS7</f>
        <v>0</v>
      </c>
      <c r="AT116" s="62">
        <f>AT7-база!AT7</f>
        <v>0</v>
      </c>
      <c r="AU116" s="62">
        <f>AU7-база!AU7</f>
        <v>0</v>
      </c>
      <c r="AV116" s="62">
        <f>AV7-база!AV7</f>
        <v>0</v>
      </c>
      <c r="AW116" s="62"/>
      <c r="AX116" s="62">
        <f>AX7-база!AX7</f>
        <v>0</v>
      </c>
      <c r="AY116" s="62">
        <f>AY7-база!AY7</f>
        <v>0</v>
      </c>
      <c r="AZ116" s="62">
        <f>AZ7-база!AZ7</f>
        <v>0</v>
      </c>
      <c r="BA116" s="62">
        <f>BA7-база!BA7</f>
        <v>0</v>
      </c>
      <c r="BB116" s="62">
        <f>BB7-база!BB7</f>
        <v>0</v>
      </c>
      <c r="BC116" s="62">
        <f>BC7-база!BC7</f>
        <v>0</v>
      </c>
      <c r="BD116" s="62">
        <f>BD7-база!BD7</f>
        <v>0</v>
      </c>
      <c r="BE116" s="62">
        <f>BE7-база!BE7</f>
        <v>0</v>
      </c>
      <c r="BF116" s="62">
        <f>BF7-база!BF7</f>
        <v>0</v>
      </c>
      <c r="BG116" s="62">
        <f>BG7-база!BG7</f>
        <v>0</v>
      </c>
      <c r="BH116" s="62">
        <f>BH7-база!BH7</f>
        <v>0</v>
      </c>
      <c r="BI116" s="62">
        <f>BI7-база!BI7</f>
        <v>0</v>
      </c>
      <c r="BJ116" s="62">
        <f>BJ7-база!BJ7</f>
        <v>0</v>
      </c>
      <c r="BK116" s="62">
        <f>BK7-база!BK7</f>
        <v>0</v>
      </c>
      <c r="BL116" s="62">
        <f>BL7-база!BL7</f>
        <v>0</v>
      </c>
      <c r="BM116" s="62">
        <f>BM7-база!BM7</f>
        <v>0</v>
      </c>
      <c r="BN116" s="62">
        <f>BN7-база!BN7</f>
        <v>0</v>
      </c>
      <c r="BO116" s="62">
        <f>BO7-база!BO7</f>
        <v>0</v>
      </c>
      <c r="BP116" s="62">
        <f>BP7-база!BP7</f>
        <v>0</v>
      </c>
      <c r="BQ116" s="62">
        <f>BQ7-база!BQ7</f>
        <v>0</v>
      </c>
      <c r="BR116" s="62">
        <f>BR7-база!BR7</f>
        <v>0</v>
      </c>
      <c r="BS116" s="62" t="e">
        <f ca="1">BS7-база!BS7</f>
        <v>#REF!</v>
      </c>
      <c r="BT116" s="62">
        <f>BT7-база!BT7</f>
        <v>0</v>
      </c>
      <c r="BU116" s="101">
        <f>BU7-база!BU7</f>
        <v>0</v>
      </c>
      <c r="BV116" s="62">
        <f>BV7-база!BV7</f>
        <v>0</v>
      </c>
      <c r="BW116" s="62">
        <f>BW7-база!BW7</f>
        <v>0</v>
      </c>
      <c r="BX116" s="62" t="e">
        <f ca="1">BX7-база!BX7</f>
        <v>#REF!</v>
      </c>
      <c r="BY116" s="62" t="e">
        <f ca="1">BY7-база!BY7</f>
        <v>#REF!</v>
      </c>
      <c r="BZ116" s="62">
        <f>BZ7-база!BZ7</f>
        <v>0</v>
      </c>
      <c r="CA116" s="62">
        <f>CA7-база!CA7</f>
        <v>0</v>
      </c>
      <c r="CB116" s="62">
        <f>CB7-база!CB7</f>
        <v>0</v>
      </c>
      <c r="CC116" s="62">
        <f>CC7-база!CC7</f>
        <v>0</v>
      </c>
      <c r="CD116" s="325"/>
      <c r="CE116" s="327"/>
      <c r="CF116" s="209"/>
    </row>
    <row r="117" spans="1:84" s="616" customFormat="1" ht="30">
      <c r="A117" s="42" t="s">
        <v>25</v>
      </c>
      <c r="B117" s="43" t="s">
        <v>26</v>
      </c>
      <c r="C117" s="56"/>
      <c r="D117" s="7">
        <f>D8-база!L8</f>
        <v>0</v>
      </c>
      <c r="E117" s="62">
        <f>E8-база!E8</f>
        <v>0</v>
      </c>
      <c r="F117" s="62"/>
      <c r="G117" s="62">
        <f>G8-база!G8</f>
        <v>0</v>
      </c>
      <c r="H117" s="62">
        <f>H8-база!H8</f>
        <v>0</v>
      </c>
      <c r="I117" s="62">
        <f>I8-база!I8</f>
        <v>0</v>
      </c>
      <c r="J117" s="62">
        <f>J8-база!J8</f>
        <v>0</v>
      </c>
      <c r="K117" s="62">
        <f>K8-база!K8</f>
        <v>0</v>
      </c>
      <c r="L117" s="62">
        <f>L8-база!L8</f>
        <v>0</v>
      </c>
      <c r="M117" s="62"/>
      <c r="N117" s="62">
        <f>N8-база!N8</f>
        <v>0</v>
      </c>
      <c r="O117" s="62">
        <f>O8-база!O8</f>
        <v>0</v>
      </c>
      <c r="P117" s="62"/>
      <c r="Q117" s="62">
        <f>Q8-база!Q8</f>
        <v>0</v>
      </c>
      <c r="R117" s="62">
        <f>R8-база!R8</f>
        <v>0</v>
      </c>
      <c r="S117" s="62">
        <f>S8-база!S8</f>
        <v>0</v>
      </c>
      <c r="T117" s="62">
        <f>T8-база!T8</f>
        <v>0</v>
      </c>
      <c r="U117" s="62">
        <f>U8-база!U8</f>
        <v>0</v>
      </c>
      <c r="V117" s="62">
        <f>V8-база!V8</f>
        <v>0</v>
      </c>
      <c r="W117" s="62">
        <f>W8-база!W8</f>
        <v>0</v>
      </c>
      <c r="X117" s="62"/>
      <c r="Y117" s="62">
        <f>Y8-база!Y8</f>
        <v>0</v>
      </c>
      <c r="Z117" s="62">
        <f>Z8-база!Z8</f>
        <v>0</v>
      </c>
      <c r="AA117" s="62">
        <f>AA8-база!AA8</f>
        <v>0</v>
      </c>
      <c r="AB117" s="62">
        <f>AB8-база!AB8</f>
        <v>0</v>
      </c>
      <c r="AC117" s="315"/>
      <c r="AD117" s="62">
        <f>AD8-база!AD8</f>
        <v>0</v>
      </c>
      <c r="AE117" s="62">
        <f>AE8-база!AE8</f>
        <v>0</v>
      </c>
      <c r="AF117" s="62">
        <f>AF8-база!AF8</f>
        <v>0</v>
      </c>
      <c r="AG117" s="62">
        <f>AG8-база!AG8</f>
        <v>0</v>
      </c>
      <c r="AH117" s="62"/>
      <c r="AI117" s="62">
        <f>AI8-база!AI8</f>
        <v>0</v>
      </c>
      <c r="AJ117" s="62">
        <f>AJ8-база!AJ8</f>
        <v>0</v>
      </c>
      <c r="AK117" s="62">
        <f>AK8-база!AK8</f>
        <v>0</v>
      </c>
      <c r="AL117" s="62">
        <f>AL8-база!AL8</f>
        <v>0</v>
      </c>
      <c r="AM117" s="62">
        <f>AM8-база!AM8</f>
        <v>0</v>
      </c>
      <c r="AN117" s="62">
        <f>AN8-база!AN8</f>
        <v>0</v>
      </c>
      <c r="AO117" s="62">
        <f>AO8-база!AO8</f>
        <v>0</v>
      </c>
      <c r="AP117" s="62">
        <f>AP8-база!AP8</f>
        <v>0</v>
      </c>
      <c r="AQ117" s="62">
        <f>AQ8-база!AQ8</f>
        <v>0</v>
      </c>
      <c r="AR117" s="62">
        <f>AR8-база!AR8</f>
        <v>0</v>
      </c>
      <c r="AS117" s="62">
        <f>AS8-база!AS8</f>
        <v>0</v>
      </c>
      <c r="AT117" s="62">
        <f>AT8-база!AT8</f>
        <v>0</v>
      </c>
      <c r="AU117" s="62">
        <f>AU8-база!AU8</f>
        <v>0</v>
      </c>
      <c r="AV117" s="62">
        <f>AV8-база!AV8</f>
        <v>0</v>
      </c>
      <c r="AW117" s="62"/>
      <c r="AX117" s="62">
        <f>AX8-база!AX8</f>
        <v>0</v>
      </c>
      <c r="AY117" s="62">
        <f>AY8-база!AY8</f>
        <v>0</v>
      </c>
      <c r="AZ117" s="62">
        <f>AZ8-база!AZ8</f>
        <v>0</v>
      </c>
      <c r="BA117" s="62">
        <f>BA8-база!BA8</f>
        <v>0</v>
      </c>
      <c r="BB117" s="62">
        <f>BB8-база!BB8</f>
        <v>0</v>
      </c>
      <c r="BC117" s="62">
        <f>BC8-база!BC8</f>
        <v>0</v>
      </c>
      <c r="BD117" s="62">
        <f>BD8-база!BD8</f>
        <v>0</v>
      </c>
      <c r="BE117" s="62">
        <f>BE8-база!BE8</f>
        <v>0</v>
      </c>
      <c r="BF117" s="62">
        <f>BF8-база!BF8</f>
        <v>0</v>
      </c>
      <c r="BG117" s="62">
        <f>BG8-база!BG8</f>
        <v>0</v>
      </c>
      <c r="BH117" s="62">
        <f>BH8-база!BH8</f>
        <v>0</v>
      </c>
      <c r="BI117" s="62">
        <f>BI8-база!BI8</f>
        <v>0</v>
      </c>
      <c r="BJ117" s="62">
        <f>BJ8-база!BJ8</f>
        <v>0</v>
      </c>
      <c r="BK117" s="62">
        <f>BK8-база!BK8</f>
        <v>0</v>
      </c>
      <c r="BL117" s="62">
        <f>BL8-база!BL8</f>
        <v>0</v>
      </c>
      <c r="BM117" s="62">
        <f>BM8-база!BM8</f>
        <v>0</v>
      </c>
      <c r="BN117" s="62">
        <f>BN8-база!BN8</f>
        <v>0</v>
      </c>
      <c r="BO117" s="62">
        <f>BO8-база!BO8</f>
        <v>0</v>
      </c>
      <c r="BP117" s="62">
        <f>BP8-база!BP8</f>
        <v>0</v>
      </c>
      <c r="BQ117" s="62">
        <f>BQ8-база!BQ8</f>
        <v>0</v>
      </c>
      <c r="BR117" s="62">
        <f>BR8-база!BR8</f>
        <v>0</v>
      </c>
      <c r="BS117" s="62" t="e">
        <f ca="1">BS8-база!BS8</f>
        <v>#REF!</v>
      </c>
      <c r="BT117" s="62">
        <f>BT8-база!BT8</f>
        <v>0</v>
      </c>
      <c r="BU117" s="101">
        <f>BU8-база!BU8</f>
        <v>0</v>
      </c>
      <c r="BV117" s="62">
        <f>BV8-база!BV8</f>
        <v>0</v>
      </c>
      <c r="BW117" s="62">
        <f>BW8-база!BW8</f>
        <v>0</v>
      </c>
      <c r="BX117" s="62" t="e">
        <f ca="1">BX8-база!BX8</f>
        <v>#REF!</v>
      </c>
      <c r="BY117" s="62" t="e">
        <f ca="1">BY8-база!BY8</f>
        <v>#REF!</v>
      </c>
      <c r="BZ117" s="62">
        <f>BZ8-база!BZ8</f>
        <v>0</v>
      </c>
      <c r="CA117" s="62">
        <f>CA8-база!CA8</f>
        <v>0</v>
      </c>
      <c r="CB117" s="62">
        <f>CB8-база!CB8</f>
        <v>0</v>
      </c>
      <c r="CC117" s="62">
        <f>CC8-база!CC8</f>
        <v>0</v>
      </c>
      <c r="CD117" s="325"/>
      <c r="CE117" s="327"/>
      <c r="CF117" s="209"/>
    </row>
    <row r="118" spans="1:84" s="616" customFormat="1" ht="6.75" customHeight="1">
      <c r="A118" s="42"/>
      <c r="B118" s="43"/>
      <c r="C118" s="56"/>
      <c r="D118" s="7"/>
      <c r="E118" s="62">
        <f>E9-база!E9</f>
        <v>0</v>
      </c>
      <c r="F118" s="62"/>
      <c r="G118" s="62">
        <f>G9-база!G9</f>
        <v>0</v>
      </c>
      <c r="H118" s="62">
        <f>H9-база!H9</f>
        <v>0</v>
      </c>
      <c r="I118" s="62">
        <f>I9-база!I9</f>
        <v>0</v>
      </c>
      <c r="J118" s="62">
        <f>J9-база!J9</f>
        <v>0</v>
      </c>
      <c r="K118" s="62">
        <f>K9-база!K9</f>
        <v>0</v>
      </c>
      <c r="L118" s="62">
        <f>L9-база!L9</f>
        <v>0</v>
      </c>
      <c r="M118" s="62"/>
      <c r="N118" s="62">
        <f>N9-база!N9</f>
        <v>0</v>
      </c>
      <c r="O118" s="62">
        <f>O9-база!O9</f>
        <v>0</v>
      </c>
      <c r="P118" s="62"/>
      <c r="Q118" s="62">
        <f>Q9-база!Q9</f>
        <v>0</v>
      </c>
      <c r="R118" s="62">
        <f>R9-база!R9</f>
        <v>0</v>
      </c>
      <c r="S118" s="62">
        <f>S9-база!S9</f>
        <v>0</v>
      </c>
      <c r="T118" s="62">
        <f>T9-база!T9</f>
        <v>0</v>
      </c>
      <c r="U118" s="62">
        <f>U9-база!U9</f>
        <v>0</v>
      </c>
      <c r="V118" s="62">
        <f>V9-база!V9</f>
        <v>0</v>
      </c>
      <c r="W118" s="62">
        <f>W9-база!W9</f>
        <v>0</v>
      </c>
      <c r="X118" s="62"/>
      <c r="Y118" s="62">
        <f>Y9-база!Y9</f>
        <v>0</v>
      </c>
      <c r="Z118" s="62">
        <f>Z9-база!Z9</f>
        <v>0</v>
      </c>
      <c r="AA118" s="62">
        <f>AA9-база!AA9</f>
        <v>0</v>
      </c>
      <c r="AB118" s="62">
        <f>AB9-база!AB9</f>
        <v>0</v>
      </c>
      <c r="AC118" s="315"/>
      <c r="AD118" s="62">
        <f>AD9-база!AD9</f>
        <v>0</v>
      </c>
      <c r="AE118" s="62">
        <f>AE9-база!AE9</f>
        <v>0</v>
      </c>
      <c r="AF118" s="62">
        <f>AF9-база!AF9</f>
        <v>0</v>
      </c>
      <c r="AG118" s="62">
        <f>AG9-база!AG9</f>
        <v>0</v>
      </c>
      <c r="AH118" s="62"/>
      <c r="AI118" s="62">
        <f>AI9-база!AI9</f>
        <v>0</v>
      </c>
      <c r="AJ118" s="62">
        <f>AJ9-база!AJ9</f>
        <v>0</v>
      </c>
      <c r="AK118" s="62">
        <f>AK9-база!AK9</f>
        <v>0</v>
      </c>
      <c r="AL118" s="62">
        <f>AL9-база!AL9</f>
        <v>0</v>
      </c>
      <c r="AM118" s="62">
        <f>AM9-база!AM9</f>
        <v>0</v>
      </c>
      <c r="AN118" s="62">
        <f>AN9-база!AN9</f>
        <v>0</v>
      </c>
      <c r="AO118" s="62">
        <f>AO9-база!AO9</f>
        <v>0</v>
      </c>
      <c r="AP118" s="62">
        <f>AP9-база!AP9</f>
        <v>0</v>
      </c>
      <c r="AQ118" s="62">
        <f>AQ9-база!AQ9</f>
        <v>0</v>
      </c>
      <c r="AR118" s="62">
        <f>AR9-база!AR9</f>
        <v>0</v>
      </c>
      <c r="AS118" s="62">
        <f>AS9-база!AS9</f>
        <v>0</v>
      </c>
      <c r="AT118" s="62">
        <f>AT9-база!AT9</f>
        <v>0</v>
      </c>
      <c r="AU118" s="62">
        <f>AU9-база!AU9</f>
        <v>0</v>
      </c>
      <c r="AV118" s="62">
        <f>AV9-база!AV9</f>
        <v>0</v>
      </c>
      <c r="AW118" s="62"/>
      <c r="AX118" s="62">
        <f>AX9-база!AX9</f>
        <v>0</v>
      </c>
      <c r="AY118" s="62">
        <f>AY9-база!AY9</f>
        <v>0</v>
      </c>
      <c r="AZ118" s="62">
        <f>AZ9-база!AZ9</f>
        <v>0</v>
      </c>
      <c r="BA118" s="62">
        <f>BA9-база!BA9</f>
        <v>0</v>
      </c>
      <c r="BB118" s="62">
        <f>BB9-база!BB9</f>
        <v>0</v>
      </c>
      <c r="BC118" s="62">
        <f>BC9-база!BC9</f>
        <v>0</v>
      </c>
      <c r="BD118" s="62">
        <f>BD9-база!BD9</f>
        <v>0</v>
      </c>
      <c r="BE118" s="62">
        <f>BE9-база!BE9</f>
        <v>0</v>
      </c>
      <c r="BF118" s="62">
        <f>BF9-база!BF9</f>
        <v>0</v>
      </c>
      <c r="BG118" s="62">
        <f>BG9-база!BG9</f>
        <v>0</v>
      </c>
      <c r="BH118" s="62">
        <f>BH9-база!BH9</f>
        <v>0</v>
      </c>
      <c r="BI118" s="62">
        <f>BI9-база!BI9</f>
        <v>0</v>
      </c>
      <c r="BJ118" s="62">
        <f>BJ9-база!BJ9</f>
        <v>0</v>
      </c>
      <c r="BK118" s="62">
        <f>BK9-база!BK9</f>
        <v>0</v>
      </c>
      <c r="BL118" s="62">
        <f>BL9-база!BL9</f>
        <v>0</v>
      </c>
      <c r="BM118" s="62">
        <f>BM9-база!BM9</f>
        <v>0</v>
      </c>
      <c r="BN118" s="62">
        <f>BN9-база!BN9</f>
        <v>0</v>
      </c>
      <c r="BO118" s="62">
        <f>BO9-база!BO9</f>
        <v>0</v>
      </c>
      <c r="BP118" s="62">
        <f>BP9-база!BP9</f>
        <v>0</v>
      </c>
      <c r="BQ118" s="62">
        <f>BQ9-база!BQ9</f>
        <v>0</v>
      </c>
      <c r="BR118" s="62">
        <f>BR9-база!BR9</f>
        <v>0</v>
      </c>
      <c r="BS118" s="62">
        <f>BS9-база!BS9</f>
        <v>0</v>
      </c>
      <c r="BT118" s="62">
        <f>BT9-база!BT9</f>
        <v>0</v>
      </c>
      <c r="BU118" s="101">
        <f>BU9-база!BU9</f>
        <v>0</v>
      </c>
      <c r="BV118" s="62">
        <f>BV9-база!BV9</f>
        <v>0</v>
      </c>
      <c r="BW118" s="62">
        <f>BW9-база!BW9</f>
        <v>0</v>
      </c>
      <c r="BX118" s="62">
        <f>BX9-база!BX9</f>
        <v>0</v>
      </c>
      <c r="BY118" s="62">
        <f>BY9-база!BY9</f>
        <v>0</v>
      </c>
      <c r="BZ118" s="62">
        <f>BZ9-база!BZ9</f>
        <v>0</v>
      </c>
      <c r="CA118" s="62">
        <f>CA9-база!CA9</f>
        <v>0</v>
      </c>
      <c r="CB118" s="62">
        <f>CB9-база!CB9</f>
        <v>0</v>
      </c>
      <c r="CC118" s="62">
        <f>CC9-база!CC9</f>
        <v>0</v>
      </c>
      <c r="CD118" s="325"/>
      <c r="CE118" s="327"/>
      <c r="CF118" s="209"/>
    </row>
    <row r="119" spans="1:84" s="616" customFormat="1" ht="45">
      <c r="A119" s="42" t="s">
        <v>27</v>
      </c>
      <c r="B119" s="43" t="s">
        <v>143</v>
      </c>
      <c r="C119" s="56"/>
      <c r="D119" s="7">
        <f>D10-база!L10</f>
        <v>0</v>
      </c>
      <c r="E119" s="62">
        <f>E10-база!E10</f>
        <v>0</v>
      </c>
      <c r="F119" s="62"/>
      <c r="G119" s="62">
        <f>G10-база!G10</f>
        <v>0</v>
      </c>
      <c r="H119" s="62">
        <f>H10-база!H10</f>
        <v>0</v>
      </c>
      <c r="I119" s="62">
        <f>I10-база!I10</f>
        <v>0</v>
      </c>
      <c r="J119" s="62">
        <f>J10-база!J10</f>
        <v>0</v>
      </c>
      <c r="K119" s="62">
        <f>K10-база!K10</f>
        <v>0</v>
      </c>
      <c r="L119" s="62">
        <f>L10-база!L10</f>
        <v>0</v>
      </c>
      <c r="M119" s="62"/>
      <c r="N119" s="62">
        <f>N10-база!N10</f>
        <v>0</v>
      </c>
      <c r="O119" s="62">
        <f>O10-база!O10</f>
        <v>0</v>
      </c>
      <c r="P119" s="62"/>
      <c r="Q119" s="62">
        <f>Q10-база!Q10</f>
        <v>0</v>
      </c>
      <c r="R119" s="62">
        <f>R10-база!R10</f>
        <v>0</v>
      </c>
      <c r="S119" s="62">
        <f>S10-база!S10</f>
        <v>0</v>
      </c>
      <c r="T119" s="62">
        <f>T10-база!T10</f>
        <v>0</v>
      </c>
      <c r="U119" s="62">
        <f>U10-база!U10</f>
        <v>0</v>
      </c>
      <c r="V119" s="62">
        <f>V10-база!V10</f>
        <v>0</v>
      </c>
      <c r="W119" s="62">
        <f>W10-база!W10</f>
        <v>0</v>
      </c>
      <c r="X119" s="62"/>
      <c r="Y119" s="62">
        <f>Y10-база!Y10</f>
        <v>0</v>
      </c>
      <c r="Z119" s="62">
        <f>Z10-база!Z10</f>
        <v>0</v>
      </c>
      <c r="AA119" s="62">
        <f>AA10-база!AA10</f>
        <v>0</v>
      </c>
      <c r="AB119" s="62">
        <f>AB10-база!AB10</f>
        <v>0</v>
      </c>
      <c r="AC119" s="315"/>
      <c r="AD119" s="62">
        <f>AD10-база!AD10</f>
        <v>0</v>
      </c>
      <c r="AE119" s="62">
        <f>AE10-база!AE10</f>
        <v>0</v>
      </c>
      <c r="AF119" s="62">
        <f>AF10-база!AF10</f>
        <v>0</v>
      </c>
      <c r="AG119" s="62">
        <f>AG10-база!AG10</f>
        <v>0</v>
      </c>
      <c r="AH119" s="62"/>
      <c r="AI119" s="62">
        <f>AI10-база!AI10</f>
        <v>0</v>
      </c>
      <c r="AJ119" s="62">
        <f>AJ10-база!AJ10</f>
        <v>0</v>
      </c>
      <c r="AK119" s="62">
        <f>AK10-база!AK10</f>
        <v>0</v>
      </c>
      <c r="AL119" s="62">
        <f>AL10-база!AL10</f>
        <v>0</v>
      </c>
      <c r="AM119" s="62">
        <f>AM10-база!AM10</f>
        <v>0</v>
      </c>
      <c r="AN119" s="62">
        <f>AN10-база!AN10</f>
        <v>0</v>
      </c>
      <c r="AO119" s="62">
        <f>AO10-база!AO10</f>
        <v>0</v>
      </c>
      <c r="AP119" s="62">
        <f>AP10-база!AP10</f>
        <v>0</v>
      </c>
      <c r="AQ119" s="62">
        <f>AQ10-база!AQ10</f>
        <v>0</v>
      </c>
      <c r="AR119" s="62">
        <f>AR10-база!AR10</f>
        <v>0</v>
      </c>
      <c r="AS119" s="62">
        <f>AS10-база!AS10</f>
        <v>0</v>
      </c>
      <c r="AT119" s="62">
        <f>AT10-база!AT10</f>
        <v>0</v>
      </c>
      <c r="AU119" s="62">
        <f>AU10-база!AU10</f>
        <v>0</v>
      </c>
      <c r="AV119" s="62">
        <f>AV10-база!AV10</f>
        <v>0</v>
      </c>
      <c r="AW119" s="62"/>
      <c r="AX119" s="62">
        <f>AX10-база!AX10</f>
        <v>0</v>
      </c>
      <c r="AY119" s="62">
        <f>AY10-база!AY10</f>
        <v>0</v>
      </c>
      <c r="AZ119" s="62">
        <f>AZ10-база!AZ10</f>
        <v>0</v>
      </c>
      <c r="BA119" s="62">
        <f>BA10-база!BA10</f>
        <v>0</v>
      </c>
      <c r="BB119" s="62">
        <f>BB10-база!BB10</f>
        <v>0</v>
      </c>
      <c r="BC119" s="62">
        <f>BC10-база!BC10</f>
        <v>0</v>
      </c>
      <c r="BD119" s="62">
        <f>BD10-база!BD10</f>
        <v>0</v>
      </c>
      <c r="BE119" s="62">
        <f>BE10-база!BE10</f>
        <v>0</v>
      </c>
      <c r="BF119" s="62">
        <f>BF10-база!BF10</f>
        <v>0</v>
      </c>
      <c r="BG119" s="62">
        <f>BG10-база!BG10</f>
        <v>0</v>
      </c>
      <c r="BH119" s="62">
        <f>BH10-база!BH10</f>
        <v>0</v>
      </c>
      <c r="BI119" s="62">
        <f>BI10-база!BI10</f>
        <v>0</v>
      </c>
      <c r="BJ119" s="62">
        <f>BJ10-база!BJ10</f>
        <v>0</v>
      </c>
      <c r="BK119" s="62">
        <f>BK10-база!BK10</f>
        <v>0</v>
      </c>
      <c r="BL119" s="62">
        <f>BL10-база!BL10</f>
        <v>0</v>
      </c>
      <c r="BM119" s="62">
        <f>BM10-база!BM10</f>
        <v>0</v>
      </c>
      <c r="BN119" s="62">
        <f>BN10-база!BN10</f>
        <v>0</v>
      </c>
      <c r="BO119" s="62">
        <f>BO10-база!BO10</f>
        <v>0</v>
      </c>
      <c r="BP119" s="62">
        <f>BP10-база!BP10</f>
        <v>0</v>
      </c>
      <c r="BQ119" s="62">
        <f>BQ10-база!BQ10</f>
        <v>0</v>
      </c>
      <c r="BR119" s="62">
        <f>BR10-база!BR10</f>
        <v>0</v>
      </c>
      <c r="BS119" s="62">
        <f ca="1">BS10-база!BS10</f>
        <v>0</v>
      </c>
      <c r="BT119" s="62">
        <f>BT10-база!BT10</f>
        <v>0</v>
      </c>
      <c r="BU119" s="101">
        <f>BU10-база!BU10</f>
        <v>0</v>
      </c>
      <c r="BV119" s="62">
        <f>BV10-база!BV10</f>
        <v>0</v>
      </c>
      <c r="BW119" s="62">
        <f>BW10-база!BW10</f>
        <v>0</v>
      </c>
      <c r="BX119" s="62">
        <f>BX10-база!BX10</f>
        <v>0</v>
      </c>
      <c r="BY119" s="62">
        <f>BY10-база!BY10</f>
        <v>0</v>
      </c>
      <c r="BZ119" s="62">
        <f>BZ10-база!BZ10</f>
        <v>0</v>
      </c>
      <c r="CA119" s="62">
        <f>CA10-база!CA10</f>
        <v>0</v>
      </c>
      <c r="CB119" s="62">
        <f>CB10-база!CB10</f>
        <v>0</v>
      </c>
      <c r="CC119" s="62">
        <f>CC10-база!CC10</f>
        <v>0</v>
      </c>
      <c r="CD119" s="325"/>
      <c r="CE119" s="327"/>
      <c r="CF119" s="209"/>
    </row>
    <row r="120" spans="1:84" s="616" customFormat="1" ht="60">
      <c r="A120" s="42" t="s">
        <v>28</v>
      </c>
      <c r="B120" s="43" t="s">
        <v>144</v>
      </c>
      <c r="C120" s="56"/>
      <c r="D120" s="7">
        <f>D11-база!L11</f>
        <v>0</v>
      </c>
      <c r="E120" s="62">
        <f>E11-база!E11</f>
        <v>0</v>
      </c>
      <c r="F120" s="62"/>
      <c r="G120" s="62">
        <f>G11-база!G11</f>
        <v>0</v>
      </c>
      <c r="H120" s="62">
        <f>H11-база!H11</f>
        <v>0</v>
      </c>
      <c r="I120" s="62">
        <f>I11-база!I11</f>
        <v>0</v>
      </c>
      <c r="J120" s="62">
        <f>J11-база!J11</f>
        <v>0</v>
      </c>
      <c r="K120" s="62">
        <f>K11-база!K11</f>
        <v>0</v>
      </c>
      <c r="L120" s="62">
        <f>L11-база!L11</f>
        <v>0</v>
      </c>
      <c r="M120" s="62"/>
      <c r="N120" s="62">
        <f>N11-база!N11</f>
        <v>0</v>
      </c>
      <c r="O120" s="62">
        <f>O11-база!O11</f>
        <v>0</v>
      </c>
      <c r="P120" s="62"/>
      <c r="Q120" s="62">
        <f>Q11-база!Q11</f>
        <v>0</v>
      </c>
      <c r="R120" s="62">
        <f>R11-база!R11</f>
        <v>0</v>
      </c>
      <c r="S120" s="62">
        <f>S11-база!S11</f>
        <v>0</v>
      </c>
      <c r="T120" s="62">
        <f>T11-база!T11</f>
        <v>0</v>
      </c>
      <c r="U120" s="62">
        <f>U11-база!U11</f>
        <v>0</v>
      </c>
      <c r="V120" s="62">
        <f>V11-база!V11</f>
        <v>0</v>
      </c>
      <c r="W120" s="62">
        <f>W11-база!W11</f>
        <v>0</v>
      </c>
      <c r="X120" s="62"/>
      <c r="Y120" s="62">
        <f>Y11-база!Y11</f>
        <v>0</v>
      </c>
      <c r="Z120" s="62">
        <f>Z11-база!Z11</f>
        <v>0</v>
      </c>
      <c r="AA120" s="62">
        <f>AA11-база!AA11</f>
        <v>0</v>
      </c>
      <c r="AB120" s="62">
        <f>AB11-база!AB11</f>
        <v>0</v>
      </c>
      <c r="AC120" s="315"/>
      <c r="AD120" s="62">
        <f>AD11-база!AD11</f>
        <v>0</v>
      </c>
      <c r="AE120" s="62">
        <f>AE11-база!AE11</f>
        <v>0</v>
      </c>
      <c r="AF120" s="62">
        <f>AF11-база!AF11</f>
        <v>0</v>
      </c>
      <c r="AG120" s="62">
        <f>AG11-база!AG11</f>
        <v>0</v>
      </c>
      <c r="AH120" s="62"/>
      <c r="AI120" s="62">
        <f>AI11-база!AI11</f>
        <v>0</v>
      </c>
      <c r="AJ120" s="62">
        <f>AJ11-база!AJ11</f>
        <v>0</v>
      </c>
      <c r="AK120" s="62">
        <f>AK11-база!AK11</f>
        <v>0</v>
      </c>
      <c r="AL120" s="62">
        <f>AL11-база!AL11</f>
        <v>0</v>
      </c>
      <c r="AM120" s="62">
        <f>AM11-база!AM11</f>
        <v>0</v>
      </c>
      <c r="AN120" s="62">
        <f>AN11-база!AN11</f>
        <v>0</v>
      </c>
      <c r="AO120" s="62">
        <f>AO11-база!AO11</f>
        <v>0</v>
      </c>
      <c r="AP120" s="62">
        <f>AP11-база!AP11</f>
        <v>0</v>
      </c>
      <c r="AQ120" s="62">
        <f>AQ11-база!AQ11</f>
        <v>0</v>
      </c>
      <c r="AR120" s="62">
        <f>AR11-база!AR11</f>
        <v>0</v>
      </c>
      <c r="AS120" s="62">
        <f>AS11-база!AS11</f>
        <v>0</v>
      </c>
      <c r="AT120" s="62">
        <f>AT11-база!AT11</f>
        <v>0</v>
      </c>
      <c r="AU120" s="62">
        <f>AU11-база!AU11</f>
        <v>0</v>
      </c>
      <c r="AV120" s="62">
        <f>AV11-база!AV11</f>
        <v>0</v>
      </c>
      <c r="AW120" s="62"/>
      <c r="AX120" s="62">
        <f>AX11-база!AX11</f>
        <v>0</v>
      </c>
      <c r="AY120" s="62">
        <f>AY11-база!AY11</f>
        <v>0</v>
      </c>
      <c r="AZ120" s="62">
        <f>AZ11-база!AZ11</f>
        <v>0</v>
      </c>
      <c r="BA120" s="62">
        <f>BA11-база!BA11</f>
        <v>0</v>
      </c>
      <c r="BB120" s="62">
        <f>BB11-база!BB11</f>
        <v>0</v>
      </c>
      <c r="BC120" s="62">
        <f>BC11-база!BC11</f>
        <v>0</v>
      </c>
      <c r="BD120" s="62">
        <f>BD11-база!BD11</f>
        <v>0</v>
      </c>
      <c r="BE120" s="62">
        <f>BE11-база!BE11</f>
        <v>0</v>
      </c>
      <c r="BF120" s="62">
        <f>BF11-база!BF11</f>
        <v>0</v>
      </c>
      <c r="BG120" s="62">
        <f>BG11-база!BG11</f>
        <v>0</v>
      </c>
      <c r="BH120" s="62">
        <f>BH11-база!BH11</f>
        <v>0</v>
      </c>
      <c r="BI120" s="62">
        <f>BI11-база!BI11</f>
        <v>0</v>
      </c>
      <c r="BJ120" s="62">
        <f>BJ11-база!BJ11</f>
        <v>0</v>
      </c>
      <c r="BK120" s="62">
        <f>BK11-база!BK11</f>
        <v>0</v>
      </c>
      <c r="BL120" s="62">
        <f>BL11-база!BL11</f>
        <v>0</v>
      </c>
      <c r="BM120" s="62">
        <f>BM11-база!BM11</f>
        <v>0</v>
      </c>
      <c r="BN120" s="62">
        <f>BN11-база!BN11</f>
        <v>0</v>
      </c>
      <c r="BO120" s="62">
        <f>BO11-база!BO11</f>
        <v>0</v>
      </c>
      <c r="BP120" s="62">
        <f>BP11-база!BP11</f>
        <v>0</v>
      </c>
      <c r="BQ120" s="62">
        <f>BQ11-база!BQ11</f>
        <v>0</v>
      </c>
      <c r="BR120" s="62">
        <f>BR11-база!BR11</f>
        <v>0</v>
      </c>
      <c r="BS120" s="62">
        <f ca="1">BS11-база!BS11</f>
        <v>0</v>
      </c>
      <c r="BT120" s="62">
        <f>BT11-база!BT11</f>
        <v>0</v>
      </c>
      <c r="BU120" s="101">
        <f>BU11-база!BU11</f>
        <v>0</v>
      </c>
      <c r="BV120" s="62">
        <f>BV11-база!BV11</f>
        <v>0</v>
      </c>
      <c r="BW120" s="62">
        <f>BW11-база!BW11</f>
        <v>0</v>
      </c>
      <c r="BX120" s="62">
        <f>BX11-база!BX11</f>
        <v>0</v>
      </c>
      <c r="BY120" s="62">
        <f>BY11-база!BY11</f>
        <v>0</v>
      </c>
      <c r="BZ120" s="62">
        <f>BZ11-база!BZ11</f>
        <v>0</v>
      </c>
      <c r="CA120" s="62">
        <f>CA11-база!CA11</f>
        <v>0</v>
      </c>
      <c r="CB120" s="62">
        <f>CB11-база!CB11</f>
        <v>0</v>
      </c>
      <c r="CC120" s="62">
        <f>CC11-база!CC11</f>
        <v>0</v>
      </c>
      <c r="CD120" s="325"/>
      <c r="CE120" s="327"/>
      <c r="CF120" s="209"/>
    </row>
    <row r="121" spans="1:84" s="616" customFormat="1">
      <c r="A121" s="94" t="s">
        <v>145</v>
      </c>
      <c r="B121" s="95" t="s">
        <v>146</v>
      </c>
      <c r="C121" s="96"/>
      <c r="D121" s="7">
        <f>D12-база!L12</f>
        <v>0</v>
      </c>
      <c r="E121" s="62">
        <f>E12-база!E12</f>
        <v>0</v>
      </c>
      <c r="F121" s="62"/>
      <c r="G121" s="62">
        <f>G12-база!G12</f>
        <v>0</v>
      </c>
      <c r="H121" s="62">
        <f>H12-база!H12</f>
        <v>0</v>
      </c>
      <c r="I121" s="62">
        <f>I12-база!I12</f>
        <v>0</v>
      </c>
      <c r="J121" s="62">
        <f>J12-база!J12</f>
        <v>0</v>
      </c>
      <c r="K121" s="62">
        <f>K12-база!K12</f>
        <v>0</v>
      </c>
      <c r="L121" s="62">
        <f>L12-база!L12</f>
        <v>0</v>
      </c>
      <c r="M121" s="62"/>
      <c r="N121" s="62">
        <f>N12-база!N12</f>
        <v>0</v>
      </c>
      <c r="O121" s="62">
        <f>O12-база!O12</f>
        <v>0</v>
      </c>
      <c r="P121" s="62"/>
      <c r="Q121" s="62">
        <f>Q12-база!Q12</f>
        <v>0</v>
      </c>
      <c r="R121" s="62">
        <f>R12-база!R12</f>
        <v>0</v>
      </c>
      <c r="S121" s="62">
        <f>S12-база!S12</f>
        <v>0</v>
      </c>
      <c r="T121" s="62">
        <f>T12-база!T12</f>
        <v>0</v>
      </c>
      <c r="U121" s="62">
        <f>U12-база!U12</f>
        <v>0</v>
      </c>
      <c r="V121" s="62">
        <f>V12-база!V12</f>
        <v>0</v>
      </c>
      <c r="W121" s="62">
        <f>W12-база!W12</f>
        <v>0</v>
      </c>
      <c r="X121" s="62"/>
      <c r="Y121" s="62">
        <f>Y12-база!Y12</f>
        <v>0</v>
      </c>
      <c r="Z121" s="62">
        <f>Z12-база!Z12</f>
        <v>0</v>
      </c>
      <c r="AA121" s="62">
        <f>AA12-база!AA12</f>
        <v>0</v>
      </c>
      <c r="AB121" s="62">
        <f>AB12-база!AB12</f>
        <v>0</v>
      </c>
      <c r="AC121" s="315"/>
      <c r="AD121" s="62">
        <f>AD12-база!AD12</f>
        <v>0</v>
      </c>
      <c r="AE121" s="62">
        <f>AE12-база!AE12</f>
        <v>0</v>
      </c>
      <c r="AF121" s="62">
        <f>AF12-база!AF12</f>
        <v>0</v>
      </c>
      <c r="AG121" s="62">
        <f>AG12-база!AG12</f>
        <v>0</v>
      </c>
      <c r="AH121" s="62"/>
      <c r="AI121" s="62">
        <f>AI12-база!AI12</f>
        <v>0</v>
      </c>
      <c r="AJ121" s="62">
        <f>AJ12-база!AJ12</f>
        <v>0</v>
      </c>
      <c r="AK121" s="62">
        <f>AK12-база!AK12</f>
        <v>0</v>
      </c>
      <c r="AL121" s="62">
        <f>AL12-база!AL12</f>
        <v>0</v>
      </c>
      <c r="AM121" s="62">
        <f>AM12-база!AM12</f>
        <v>0</v>
      </c>
      <c r="AN121" s="62">
        <f>AN12-база!AN12</f>
        <v>0</v>
      </c>
      <c r="AO121" s="62">
        <f>AO12-база!AO12</f>
        <v>0</v>
      </c>
      <c r="AP121" s="62">
        <f>AP12-база!AP12</f>
        <v>0</v>
      </c>
      <c r="AQ121" s="62">
        <f>AQ12-база!AQ12</f>
        <v>0</v>
      </c>
      <c r="AR121" s="62">
        <f>AR12-база!AR12</f>
        <v>0</v>
      </c>
      <c r="AS121" s="62">
        <f>AS12-база!AS12</f>
        <v>0</v>
      </c>
      <c r="AT121" s="62">
        <f>AT12-база!AT12</f>
        <v>0</v>
      </c>
      <c r="AU121" s="62">
        <f>AU12-база!AU12</f>
        <v>0</v>
      </c>
      <c r="AV121" s="62">
        <f>AV12-база!AV12</f>
        <v>0</v>
      </c>
      <c r="AW121" s="62"/>
      <c r="AX121" s="62">
        <f>AX12-база!AX12</f>
        <v>0</v>
      </c>
      <c r="AY121" s="62">
        <f>AY12-база!AY12</f>
        <v>0</v>
      </c>
      <c r="AZ121" s="62">
        <f>AZ12-база!AZ12</f>
        <v>0</v>
      </c>
      <c r="BA121" s="62">
        <f>BA12-база!BA12</f>
        <v>0</v>
      </c>
      <c r="BB121" s="62">
        <f>BB12-база!BB12</f>
        <v>0</v>
      </c>
      <c r="BC121" s="62">
        <f>BC12-база!BC12</f>
        <v>0</v>
      </c>
      <c r="BD121" s="62">
        <f>BD12-база!BD12</f>
        <v>0</v>
      </c>
      <c r="BE121" s="62">
        <f>BE12-база!BE12</f>
        <v>0</v>
      </c>
      <c r="BF121" s="62">
        <f>BF12-база!BF12</f>
        <v>0</v>
      </c>
      <c r="BG121" s="62">
        <f>BG12-база!BG12</f>
        <v>0</v>
      </c>
      <c r="BH121" s="62">
        <f>BH12-база!BH12</f>
        <v>0</v>
      </c>
      <c r="BI121" s="62">
        <f>BI12-база!BI12</f>
        <v>0</v>
      </c>
      <c r="BJ121" s="62">
        <f>BJ12-база!BJ12</f>
        <v>0</v>
      </c>
      <c r="BK121" s="62">
        <f>BK12-база!BK12</f>
        <v>0</v>
      </c>
      <c r="BL121" s="62">
        <f>BL12-база!BL12</f>
        <v>0</v>
      </c>
      <c r="BM121" s="62">
        <f>BM12-база!BM12</f>
        <v>0</v>
      </c>
      <c r="BN121" s="62">
        <f>BN12-база!BN12</f>
        <v>0</v>
      </c>
      <c r="BO121" s="62">
        <f>BO12-база!BO12</f>
        <v>0</v>
      </c>
      <c r="BP121" s="62">
        <f>BP12-база!BP12</f>
        <v>0</v>
      </c>
      <c r="BQ121" s="62">
        <f>BQ12-база!BQ12</f>
        <v>0</v>
      </c>
      <c r="BR121" s="62">
        <f>BR12-база!BR12</f>
        <v>0</v>
      </c>
      <c r="BS121" s="62">
        <f ca="1">BS12-база!BS12</f>
        <v>0</v>
      </c>
      <c r="BT121" s="62">
        <f>BT12-база!BT12</f>
        <v>0</v>
      </c>
      <c r="BU121" s="101">
        <f>BU12-база!BU12</f>
        <v>0</v>
      </c>
      <c r="BV121" s="62">
        <f>BV12-база!BV12</f>
        <v>0</v>
      </c>
      <c r="BW121" s="62">
        <f>BW12-база!BW12</f>
        <v>0</v>
      </c>
      <c r="BX121" s="62">
        <f>BX12-база!BX12</f>
        <v>0</v>
      </c>
      <c r="BY121" s="62">
        <f>BY12-база!BY12</f>
        <v>0</v>
      </c>
      <c r="BZ121" s="62">
        <f>BZ12-база!BZ12</f>
        <v>0</v>
      </c>
      <c r="CA121" s="62">
        <f>CA12-база!CA12</f>
        <v>0</v>
      </c>
      <c r="CB121" s="62">
        <f>CB12-база!CB12</f>
        <v>0</v>
      </c>
      <c r="CC121" s="62">
        <f>CC12-база!CC12</f>
        <v>0</v>
      </c>
      <c r="CD121" s="325"/>
      <c r="CE121" s="327"/>
      <c r="CF121" s="209"/>
    </row>
    <row r="122" spans="1:84" s="616" customFormat="1">
      <c r="A122" s="94" t="s">
        <v>147</v>
      </c>
      <c r="B122" s="95" t="s">
        <v>148</v>
      </c>
      <c r="C122" s="96"/>
      <c r="D122" s="7">
        <f>D13-база!L13</f>
        <v>0</v>
      </c>
      <c r="E122" s="62">
        <f>E13-база!E13</f>
        <v>0</v>
      </c>
      <c r="F122" s="62"/>
      <c r="G122" s="62">
        <f>G13-база!G13</f>
        <v>0</v>
      </c>
      <c r="H122" s="62">
        <f>H13-база!H13</f>
        <v>0</v>
      </c>
      <c r="I122" s="62">
        <f>I13-база!I13</f>
        <v>0</v>
      </c>
      <c r="J122" s="62">
        <f>J13-база!J13</f>
        <v>0</v>
      </c>
      <c r="K122" s="62">
        <f>K13-база!K13</f>
        <v>0</v>
      </c>
      <c r="L122" s="62">
        <f>L13-база!L13</f>
        <v>0</v>
      </c>
      <c r="M122" s="62"/>
      <c r="N122" s="62">
        <f>N13-база!N13</f>
        <v>0</v>
      </c>
      <c r="O122" s="62">
        <f>O13-база!O13</f>
        <v>0</v>
      </c>
      <c r="P122" s="62"/>
      <c r="Q122" s="62">
        <f>Q13-база!Q13</f>
        <v>0</v>
      </c>
      <c r="R122" s="62">
        <f>R13-база!R13</f>
        <v>0</v>
      </c>
      <c r="S122" s="62">
        <f>S13-база!S13</f>
        <v>0</v>
      </c>
      <c r="T122" s="62">
        <f>T13-база!T13</f>
        <v>0</v>
      </c>
      <c r="U122" s="62">
        <f>U13-база!U13</f>
        <v>0</v>
      </c>
      <c r="V122" s="62">
        <f>V13-база!V13</f>
        <v>0</v>
      </c>
      <c r="W122" s="62">
        <f>W13-база!W13</f>
        <v>0</v>
      </c>
      <c r="X122" s="62"/>
      <c r="Y122" s="62">
        <f>Y13-база!Y13</f>
        <v>0</v>
      </c>
      <c r="Z122" s="62">
        <f>Z13-база!Z13</f>
        <v>0</v>
      </c>
      <c r="AA122" s="62">
        <f>AA13-база!AA13</f>
        <v>0</v>
      </c>
      <c r="AB122" s="62">
        <f>AB13-база!AB13</f>
        <v>0</v>
      </c>
      <c r="AC122" s="315"/>
      <c r="AD122" s="62">
        <f>AD13-база!AD13</f>
        <v>0</v>
      </c>
      <c r="AE122" s="62">
        <f>AE13-база!AE13</f>
        <v>0</v>
      </c>
      <c r="AF122" s="62">
        <f>AF13-база!AF13</f>
        <v>0</v>
      </c>
      <c r="AG122" s="62">
        <f>AG13-база!AG13</f>
        <v>0</v>
      </c>
      <c r="AH122" s="62"/>
      <c r="AI122" s="62">
        <f>AI13-база!AI13</f>
        <v>0</v>
      </c>
      <c r="AJ122" s="62">
        <f>AJ13-база!AJ13</f>
        <v>0</v>
      </c>
      <c r="AK122" s="62">
        <f>AK13-база!AK13</f>
        <v>0</v>
      </c>
      <c r="AL122" s="62">
        <f>AL13-база!AL13</f>
        <v>0</v>
      </c>
      <c r="AM122" s="62">
        <f>AM13-база!AM13</f>
        <v>0</v>
      </c>
      <c r="AN122" s="62">
        <f>AN13-база!AN13</f>
        <v>0</v>
      </c>
      <c r="AO122" s="62">
        <f>AO13-база!AO13</f>
        <v>0</v>
      </c>
      <c r="AP122" s="62">
        <f>AP13-база!AP13</f>
        <v>0</v>
      </c>
      <c r="AQ122" s="62">
        <f>AQ13-база!AQ13</f>
        <v>0</v>
      </c>
      <c r="AR122" s="62">
        <f>AR13-база!AR13</f>
        <v>0</v>
      </c>
      <c r="AS122" s="62">
        <f>AS13-база!AS13</f>
        <v>0</v>
      </c>
      <c r="AT122" s="62">
        <f>AT13-база!AT13</f>
        <v>0</v>
      </c>
      <c r="AU122" s="62">
        <f>AU13-база!AU13</f>
        <v>0</v>
      </c>
      <c r="AV122" s="62">
        <f>AV13-база!AV13</f>
        <v>0</v>
      </c>
      <c r="AW122" s="62"/>
      <c r="AX122" s="62">
        <f>AX13-база!AX13</f>
        <v>0</v>
      </c>
      <c r="AY122" s="62">
        <f>AY13-база!AY13</f>
        <v>0</v>
      </c>
      <c r="AZ122" s="62">
        <f>AZ13-база!AZ13</f>
        <v>0</v>
      </c>
      <c r="BA122" s="62">
        <f>BA13-база!BA13</f>
        <v>0</v>
      </c>
      <c r="BB122" s="62">
        <f>BB13-база!BB13</f>
        <v>0</v>
      </c>
      <c r="BC122" s="62">
        <f>BC13-база!BC13</f>
        <v>0</v>
      </c>
      <c r="BD122" s="62">
        <f>BD13-база!BD13</f>
        <v>0</v>
      </c>
      <c r="BE122" s="62">
        <f>BE13-база!BE13</f>
        <v>0</v>
      </c>
      <c r="BF122" s="62">
        <f>BF13-база!BF13</f>
        <v>0</v>
      </c>
      <c r="BG122" s="62">
        <f>BG13-база!BG13</f>
        <v>0</v>
      </c>
      <c r="BH122" s="62">
        <f>BH13-база!BH13</f>
        <v>0</v>
      </c>
      <c r="BI122" s="62">
        <f>BI13-база!BI13</f>
        <v>0</v>
      </c>
      <c r="BJ122" s="62">
        <f>BJ13-база!BJ13</f>
        <v>0</v>
      </c>
      <c r="BK122" s="62">
        <f>BK13-база!BK13</f>
        <v>0</v>
      </c>
      <c r="BL122" s="62">
        <f>BL13-база!BL13</f>
        <v>0</v>
      </c>
      <c r="BM122" s="62">
        <f>BM13-база!BM13</f>
        <v>0</v>
      </c>
      <c r="BN122" s="62">
        <f>BN13-база!BN13</f>
        <v>0</v>
      </c>
      <c r="BO122" s="62">
        <f>BO13-база!BO13</f>
        <v>0</v>
      </c>
      <c r="BP122" s="62">
        <f>BP13-база!BP13</f>
        <v>0</v>
      </c>
      <c r="BQ122" s="62">
        <f>BQ13-база!BQ13</f>
        <v>0</v>
      </c>
      <c r="BR122" s="62">
        <f>BR13-база!BR13</f>
        <v>0</v>
      </c>
      <c r="BS122" s="62">
        <f ca="1">BS13-база!BS13</f>
        <v>0</v>
      </c>
      <c r="BT122" s="62">
        <f>BT13-база!BT13</f>
        <v>0</v>
      </c>
      <c r="BU122" s="101">
        <f>BU13-база!BU13</f>
        <v>0</v>
      </c>
      <c r="BV122" s="62">
        <f>BV13-база!BV13</f>
        <v>0</v>
      </c>
      <c r="BW122" s="62">
        <f>BW13-база!BW13</f>
        <v>0</v>
      </c>
      <c r="BX122" s="62">
        <f>BX13-база!BX13</f>
        <v>0</v>
      </c>
      <c r="BY122" s="62">
        <f>BY13-база!BY13</f>
        <v>0</v>
      </c>
      <c r="BZ122" s="62">
        <f>BZ13-база!BZ13</f>
        <v>0</v>
      </c>
      <c r="CA122" s="62">
        <f>CA13-база!CA13</f>
        <v>0</v>
      </c>
      <c r="CB122" s="62">
        <f>CB13-база!CB13</f>
        <v>0</v>
      </c>
      <c r="CC122" s="62">
        <f>CC13-база!CC13</f>
        <v>0</v>
      </c>
      <c r="CD122" s="325"/>
      <c r="CE122" s="327"/>
      <c r="CF122" s="209"/>
    </row>
    <row r="123" spans="1:84" s="616" customFormat="1">
      <c r="A123" s="94" t="s">
        <v>149</v>
      </c>
      <c r="B123" s="95" t="s">
        <v>29</v>
      </c>
      <c r="C123" s="96"/>
      <c r="D123" s="7">
        <f>D14-база!L14</f>
        <v>0</v>
      </c>
      <c r="E123" s="62">
        <f>E14-база!E14</f>
        <v>0</v>
      </c>
      <c r="F123" s="62"/>
      <c r="G123" s="62">
        <f>G14-база!G14</f>
        <v>0</v>
      </c>
      <c r="H123" s="62">
        <f>H14-база!H14</f>
        <v>0</v>
      </c>
      <c r="I123" s="62">
        <f>I14-база!I14</f>
        <v>0</v>
      </c>
      <c r="J123" s="62">
        <f>J14-база!J14</f>
        <v>0</v>
      </c>
      <c r="K123" s="62">
        <f>K14-база!K14</f>
        <v>0</v>
      </c>
      <c r="L123" s="62">
        <f>L14-база!L14</f>
        <v>0</v>
      </c>
      <c r="M123" s="62"/>
      <c r="N123" s="62">
        <f>N14-база!N14</f>
        <v>0</v>
      </c>
      <c r="O123" s="62">
        <f>O14-база!O14</f>
        <v>0</v>
      </c>
      <c r="P123" s="62"/>
      <c r="Q123" s="62">
        <f>Q14-база!Q14</f>
        <v>0</v>
      </c>
      <c r="R123" s="62">
        <f>R14-база!R14</f>
        <v>0</v>
      </c>
      <c r="S123" s="62">
        <f>S14-база!S14</f>
        <v>0</v>
      </c>
      <c r="T123" s="62">
        <f>T14-база!T14</f>
        <v>0</v>
      </c>
      <c r="U123" s="62">
        <f>U14-база!U14</f>
        <v>0</v>
      </c>
      <c r="V123" s="62">
        <f>V14-база!V14</f>
        <v>0</v>
      </c>
      <c r="W123" s="62">
        <f>W14-база!W14</f>
        <v>0</v>
      </c>
      <c r="X123" s="62"/>
      <c r="Y123" s="62">
        <f>Y14-база!Y14</f>
        <v>0</v>
      </c>
      <c r="Z123" s="62">
        <f>Z14-база!Z14</f>
        <v>0</v>
      </c>
      <c r="AA123" s="62">
        <f>AA14-база!AA14</f>
        <v>0</v>
      </c>
      <c r="AB123" s="62">
        <f>AB14-база!AB14</f>
        <v>0</v>
      </c>
      <c r="AC123" s="315"/>
      <c r="AD123" s="62">
        <f>AD14-база!AD14</f>
        <v>0</v>
      </c>
      <c r="AE123" s="62">
        <f>AE14-база!AE14</f>
        <v>0</v>
      </c>
      <c r="AF123" s="62">
        <f>AF14-база!AF14</f>
        <v>0</v>
      </c>
      <c r="AG123" s="62">
        <f>AG14-база!AG14</f>
        <v>0</v>
      </c>
      <c r="AH123" s="62"/>
      <c r="AI123" s="62">
        <f>AI14-база!AI14</f>
        <v>0</v>
      </c>
      <c r="AJ123" s="62">
        <f>AJ14-база!AJ14</f>
        <v>0</v>
      </c>
      <c r="AK123" s="62">
        <f>AK14-база!AK14</f>
        <v>0</v>
      </c>
      <c r="AL123" s="62">
        <f>AL14-база!AL14</f>
        <v>0</v>
      </c>
      <c r="AM123" s="62">
        <f>AM14-база!AM14</f>
        <v>0</v>
      </c>
      <c r="AN123" s="62">
        <f>AN14-база!AN14</f>
        <v>0</v>
      </c>
      <c r="AO123" s="62">
        <f>AO14-база!AO14</f>
        <v>0</v>
      </c>
      <c r="AP123" s="62">
        <f>AP14-база!AP14</f>
        <v>0</v>
      </c>
      <c r="AQ123" s="62">
        <f>AQ14-база!AQ14</f>
        <v>0</v>
      </c>
      <c r="AR123" s="62">
        <f>AR14-база!AR14</f>
        <v>0</v>
      </c>
      <c r="AS123" s="62">
        <f>AS14-база!AS14</f>
        <v>0</v>
      </c>
      <c r="AT123" s="62">
        <f>AT14-база!AT14</f>
        <v>0</v>
      </c>
      <c r="AU123" s="62">
        <f>AU14-база!AU14</f>
        <v>0</v>
      </c>
      <c r="AV123" s="62">
        <f>AV14-база!AV14</f>
        <v>0</v>
      </c>
      <c r="AW123" s="62"/>
      <c r="AX123" s="62">
        <f>AX14-база!AX14</f>
        <v>0</v>
      </c>
      <c r="AY123" s="62">
        <f>AY14-база!AY14</f>
        <v>0</v>
      </c>
      <c r="AZ123" s="62">
        <f>AZ14-база!AZ14</f>
        <v>0</v>
      </c>
      <c r="BA123" s="62">
        <f>BA14-база!BA14</f>
        <v>0</v>
      </c>
      <c r="BB123" s="62">
        <f>BB14-база!BB14</f>
        <v>0</v>
      </c>
      <c r="BC123" s="62">
        <f>BC14-база!BC14</f>
        <v>0</v>
      </c>
      <c r="BD123" s="62">
        <f>BD14-база!BD14</f>
        <v>0</v>
      </c>
      <c r="BE123" s="62">
        <f>BE14-база!BE14</f>
        <v>0</v>
      </c>
      <c r="BF123" s="62">
        <f>BF14-база!BF14</f>
        <v>0</v>
      </c>
      <c r="BG123" s="62">
        <f>BG14-база!BG14</f>
        <v>0</v>
      </c>
      <c r="BH123" s="62">
        <f>BH14-база!BH14</f>
        <v>0</v>
      </c>
      <c r="BI123" s="62">
        <f>BI14-база!BI14</f>
        <v>0</v>
      </c>
      <c r="BJ123" s="62">
        <f>BJ14-база!BJ14</f>
        <v>0</v>
      </c>
      <c r="BK123" s="62">
        <f>BK14-база!BK14</f>
        <v>0</v>
      </c>
      <c r="BL123" s="62">
        <f>BL14-база!BL14</f>
        <v>0</v>
      </c>
      <c r="BM123" s="62">
        <f>BM14-база!BM14</f>
        <v>0</v>
      </c>
      <c r="BN123" s="62">
        <f>BN14-база!BN14</f>
        <v>0</v>
      </c>
      <c r="BO123" s="62">
        <f>BO14-база!BO14</f>
        <v>0</v>
      </c>
      <c r="BP123" s="62">
        <f>BP14-база!BP14</f>
        <v>0</v>
      </c>
      <c r="BQ123" s="62">
        <f>BQ14-база!BQ14</f>
        <v>0</v>
      </c>
      <c r="BR123" s="62">
        <f>BR14-база!BR14</f>
        <v>0</v>
      </c>
      <c r="BS123" s="62">
        <f ca="1">BS14-база!BS14</f>
        <v>0</v>
      </c>
      <c r="BT123" s="62">
        <f>BT14-база!BT14</f>
        <v>0</v>
      </c>
      <c r="BU123" s="101">
        <f>BU14-база!BU14</f>
        <v>0</v>
      </c>
      <c r="BV123" s="62">
        <f>BV14-база!BV14</f>
        <v>0</v>
      </c>
      <c r="BW123" s="62">
        <f>BW14-база!BW14</f>
        <v>0</v>
      </c>
      <c r="BX123" s="62">
        <f>BX14-база!BX14</f>
        <v>0</v>
      </c>
      <c r="BY123" s="62">
        <f>BY14-база!BY14</f>
        <v>0</v>
      </c>
      <c r="BZ123" s="62">
        <f>BZ14-база!BZ14</f>
        <v>0</v>
      </c>
      <c r="CA123" s="62">
        <f>CA14-база!CA14</f>
        <v>0</v>
      </c>
      <c r="CB123" s="62">
        <f>CB14-база!CB14</f>
        <v>0</v>
      </c>
      <c r="CC123" s="62">
        <f>CC14-база!CC14</f>
        <v>0</v>
      </c>
      <c r="CD123" s="325"/>
      <c r="CE123" s="327"/>
      <c r="CF123" s="209"/>
    </row>
    <row r="124" spans="1:84" s="616" customFormat="1">
      <c r="A124" s="94" t="s">
        <v>150</v>
      </c>
      <c r="B124" s="95" t="s">
        <v>151</v>
      </c>
      <c r="C124" s="96"/>
      <c r="D124" s="7">
        <f>D15-база!L15</f>
        <v>0</v>
      </c>
      <c r="E124" s="62">
        <f>E15-база!E15</f>
        <v>0</v>
      </c>
      <c r="F124" s="62"/>
      <c r="G124" s="62">
        <f>G15-база!G15</f>
        <v>0</v>
      </c>
      <c r="H124" s="62">
        <f>H15-база!H15</f>
        <v>0</v>
      </c>
      <c r="I124" s="62">
        <f>I15-база!I15</f>
        <v>0</v>
      </c>
      <c r="J124" s="62">
        <f>J15-база!J15</f>
        <v>0</v>
      </c>
      <c r="K124" s="62">
        <f>K15-база!K15</f>
        <v>0</v>
      </c>
      <c r="L124" s="62">
        <f>L15-база!L15</f>
        <v>0</v>
      </c>
      <c r="M124" s="62"/>
      <c r="N124" s="62">
        <f>N15-база!N15</f>
        <v>0</v>
      </c>
      <c r="O124" s="62">
        <f>O15-база!O15</f>
        <v>0</v>
      </c>
      <c r="P124" s="62"/>
      <c r="Q124" s="62">
        <f>Q15-база!Q15</f>
        <v>0</v>
      </c>
      <c r="R124" s="62">
        <f>R15-база!R15</f>
        <v>0</v>
      </c>
      <c r="S124" s="62">
        <f>S15-база!S15</f>
        <v>0</v>
      </c>
      <c r="T124" s="62">
        <f>T15-база!T15</f>
        <v>0</v>
      </c>
      <c r="U124" s="62">
        <f>U15-база!U15</f>
        <v>0</v>
      </c>
      <c r="V124" s="62">
        <f>V15-база!V15</f>
        <v>0</v>
      </c>
      <c r="W124" s="62">
        <f>W15-база!W15</f>
        <v>0</v>
      </c>
      <c r="X124" s="62"/>
      <c r="Y124" s="62">
        <f>Y15-база!Y15</f>
        <v>0</v>
      </c>
      <c r="Z124" s="62">
        <f>Z15-база!Z15</f>
        <v>0</v>
      </c>
      <c r="AA124" s="62">
        <f>AA15-база!AA15</f>
        <v>0</v>
      </c>
      <c r="AB124" s="62">
        <f>AB15-база!AB15</f>
        <v>0</v>
      </c>
      <c r="AC124" s="315"/>
      <c r="AD124" s="62">
        <f>AD15-база!AD15</f>
        <v>0</v>
      </c>
      <c r="AE124" s="62">
        <f>AE15-база!AE15</f>
        <v>0</v>
      </c>
      <c r="AF124" s="62">
        <f>AF15-база!AF15</f>
        <v>0</v>
      </c>
      <c r="AG124" s="62">
        <f>AG15-база!AG15</f>
        <v>0</v>
      </c>
      <c r="AH124" s="62"/>
      <c r="AI124" s="62">
        <f>AI15-база!AI15</f>
        <v>0</v>
      </c>
      <c r="AJ124" s="62">
        <f>AJ15-база!AJ15</f>
        <v>0</v>
      </c>
      <c r="AK124" s="62">
        <f>AK15-база!AK15</f>
        <v>0</v>
      </c>
      <c r="AL124" s="62">
        <f>AL15-база!AL15</f>
        <v>0</v>
      </c>
      <c r="AM124" s="62">
        <f>AM15-база!AM15</f>
        <v>0</v>
      </c>
      <c r="AN124" s="62">
        <f>AN15-база!AN15</f>
        <v>0</v>
      </c>
      <c r="AO124" s="62">
        <f>AO15-база!AO15</f>
        <v>0</v>
      </c>
      <c r="AP124" s="62">
        <f>AP15-база!AP15</f>
        <v>0</v>
      </c>
      <c r="AQ124" s="62">
        <f>AQ15-база!AQ15</f>
        <v>0</v>
      </c>
      <c r="AR124" s="62">
        <f>AR15-база!AR15</f>
        <v>0</v>
      </c>
      <c r="AS124" s="62">
        <f>AS15-база!AS15</f>
        <v>0</v>
      </c>
      <c r="AT124" s="62">
        <f>AT15-база!AT15</f>
        <v>0</v>
      </c>
      <c r="AU124" s="62">
        <f>AU15-база!AU15</f>
        <v>0</v>
      </c>
      <c r="AV124" s="62">
        <f>AV15-база!AV15</f>
        <v>0</v>
      </c>
      <c r="AW124" s="62"/>
      <c r="AX124" s="62">
        <f>AX15-база!AX15</f>
        <v>0</v>
      </c>
      <c r="AY124" s="62">
        <f>AY15-база!AY15</f>
        <v>0</v>
      </c>
      <c r="AZ124" s="62">
        <f>AZ15-база!AZ15</f>
        <v>0</v>
      </c>
      <c r="BA124" s="62">
        <f>BA15-база!BA15</f>
        <v>0</v>
      </c>
      <c r="BB124" s="62">
        <f>BB15-база!BB15</f>
        <v>0</v>
      </c>
      <c r="BC124" s="62">
        <f>BC15-база!BC15</f>
        <v>0</v>
      </c>
      <c r="BD124" s="62">
        <f>BD15-база!BD15</f>
        <v>0</v>
      </c>
      <c r="BE124" s="62">
        <f>BE15-база!BE15</f>
        <v>0</v>
      </c>
      <c r="BF124" s="62">
        <f>BF15-база!BF15</f>
        <v>0</v>
      </c>
      <c r="BG124" s="62">
        <f>BG15-база!BG15</f>
        <v>0</v>
      </c>
      <c r="BH124" s="62">
        <f>BH15-база!BH15</f>
        <v>0</v>
      </c>
      <c r="BI124" s="62">
        <f>BI15-база!BI15</f>
        <v>0</v>
      </c>
      <c r="BJ124" s="62">
        <f>BJ15-база!BJ15</f>
        <v>0</v>
      </c>
      <c r="BK124" s="62">
        <f>BK15-база!BK15</f>
        <v>0</v>
      </c>
      <c r="BL124" s="62">
        <f>BL15-база!BL15</f>
        <v>0</v>
      </c>
      <c r="BM124" s="62">
        <f>BM15-база!BM15</f>
        <v>0</v>
      </c>
      <c r="BN124" s="62">
        <f>BN15-база!BN15</f>
        <v>0</v>
      </c>
      <c r="BO124" s="62">
        <f>BO15-база!BO15</f>
        <v>0</v>
      </c>
      <c r="BP124" s="62">
        <f>BP15-база!BP15</f>
        <v>0</v>
      </c>
      <c r="BQ124" s="62">
        <f>BQ15-база!BQ15</f>
        <v>0</v>
      </c>
      <c r="BR124" s="62">
        <f>BR15-база!BR15</f>
        <v>0</v>
      </c>
      <c r="BS124" s="62">
        <f ca="1">BS15-база!BS15</f>
        <v>0</v>
      </c>
      <c r="BT124" s="62">
        <f>BT15-база!BT15</f>
        <v>0</v>
      </c>
      <c r="BU124" s="101">
        <f>BU15-база!BU15</f>
        <v>0</v>
      </c>
      <c r="BV124" s="62">
        <f>BV15-база!BV15</f>
        <v>0</v>
      </c>
      <c r="BW124" s="62">
        <f>BW15-база!BW15</f>
        <v>0</v>
      </c>
      <c r="BX124" s="62">
        <f>BX15-база!BX15</f>
        <v>0</v>
      </c>
      <c r="BY124" s="62">
        <f>BY15-база!BY15</f>
        <v>0</v>
      </c>
      <c r="BZ124" s="62">
        <f>BZ15-база!BZ15</f>
        <v>0</v>
      </c>
      <c r="CA124" s="62">
        <f>CA15-база!CA15</f>
        <v>0</v>
      </c>
      <c r="CB124" s="62">
        <f>CB15-база!CB15</f>
        <v>0</v>
      </c>
      <c r="CC124" s="62">
        <f>CC15-база!CC15</f>
        <v>0</v>
      </c>
      <c r="CD124" s="325"/>
      <c r="CE124" s="327"/>
      <c r="CF124" s="209"/>
    </row>
    <row r="125" spans="1:84" s="616" customFormat="1">
      <c r="A125" s="45" t="s">
        <v>453</v>
      </c>
      <c r="B125" s="46" t="s">
        <v>454</v>
      </c>
      <c r="C125" s="57"/>
      <c r="D125" s="35"/>
      <c r="E125" s="63">
        <f>E16-база!E16</f>
        <v>0</v>
      </c>
      <c r="F125" s="63"/>
      <c r="G125" s="63">
        <f>G16-база!G16</f>
        <v>0</v>
      </c>
      <c r="H125" s="63">
        <f>H16-база!H16</f>
        <v>0</v>
      </c>
      <c r="I125" s="63">
        <f>I16-база!I16</f>
        <v>0</v>
      </c>
      <c r="J125" s="63">
        <f>J16-база!J16</f>
        <v>0</v>
      </c>
      <c r="K125" s="63">
        <f>K16-база!K16</f>
        <v>0</v>
      </c>
      <c r="L125" s="63">
        <f>L16-база!L16</f>
        <v>0</v>
      </c>
      <c r="M125" s="63"/>
      <c r="N125" s="63">
        <f>N16-база!N16</f>
        <v>0</v>
      </c>
      <c r="O125" s="63">
        <f>O16-база!O16</f>
        <v>0</v>
      </c>
      <c r="P125" s="62"/>
      <c r="Q125" s="63">
        <f>Q16-база!Q16</f>
        <v>0</v>
      </c>
      <c r="R125" s="63">
        <f>R16-база!R16</f>
        <v>0</v>
      </c>
      <c r="S125" s="63">
        <f>S16-база!S16</f>
        <v>0</v>
      </c>
      <c r="T125" s="63">
        <f>T16-база!T16</f>
        <v>0</v>
      </c>
      <c r="U125" s="63">
        <f>U16-база!U16</f>
        <v>0</v>
      </c>
      <c r="V125" s="63">
        <f>V16-база!V16</f>
        <v>0</v>
      </c>
      <c r="W125" s="63">
        <f>W16-база!W16</f>
        <v>0</v>
      </c>
      <c r="X125" s="63"/>
      <c r="Y125" s="63">
        <f>Y16-база!Y16</f>
        <v>0</v>
      </c>
      <c r="Z125" s="63">
        <f>Z16-база!Z16</f>
        <v>0</v>
      </c>
      <c r="AA125" s="63">
        <f>AA16-база!AA16</f>
        <v>0</v>
      </c>
      <c r="AB125" s="63">
        <f>AB16-база!AB16</f>
        <v>0</v>
      </c>
      <c r="AC125" s="315"/>
      <c r="AD125" s="63">
        <f>AD16-база!AD16</f>
        <v>0</v>
      </c>
      <c r="AE125" s="63">
        <f>AE16-база!AE16</f>
        <v>0</v>
      </c>
      <c r="AF125" s="63">
        <f>AF16-база!AF16</f>
        <v>0</v>
      </c>
      <c r="AG125" s="63">
        <f>AG16-база!AG16</f>
        <v>0</v>
      </c>
      <c r="AH125" s="62"/>
      <c r="AI125" s="63">
        <f>AI16-база!AI16</f>
        <v>0</v>
      </c>
      <c r="AJ125" s="63">
        <f>AJ16-база!AJ16</f>
        <v>0</v>
      </c>
      <c r="AK125" s="63">
        <f>AK16-база!AK16</f>
        <v>0</v>
      </c>
      <c r="AL125" s="63">
        <f>AL16-база!AL16</f>
        <v>0</v>
      </c>
      <c r="AM125" s="63">
        <f>AM16-база!AM16</f>
        <v>0</v>
      </c>
      <c r="AN125" s="63">
        <f>AN16-база!AN16</f>
        <v>0</v>
      </c>
      <c r="AO125" s="63">
        <f>AO16-база!AO16</f>
        <v>0</v>
      </c>
      <c r="AP125" s="63">
        <f>AP16-база!AP16</f>
        <v>0</v>
      </c>
      <c r="AQ125" s="63">
        <f>AQ16-база!AQ16</f>
        <v>0</v>
      </c>
      <c r="AR125" s="63">
        <f>AR16-база!AR16</f>
        <v>0</v>
      </c>
      <c r="AS125" s="63">
        <f>AS16-база!AS16</f>
        <v>0</v>
      </c>
      <c r="AT125" s="63">
        <f>AT16-база!AT16</f>
        <v>0</v>
      </c>
      <c r="AU125" s="63">
        <f>AU16-база!AU16</f>
        <v>0</v>
      </c>
      <c r="AV125" s="63">
        <f>AV16-база!AV16</f>
        <v>0</v>
      </c>
      <c r="AW125" s="62"/>
      <c r="AX125" s="63">
        <f>AX16-база!AX16</f>
        <v>0</v>
      </c>
      <c r="AY125" s="63">
        <f>AY16-база!AY16</f>
        <v>0</v>
      </c>
      <c r="AZ125" s="63">
        <f>AZ16-база!AZ16</f>
        <v>0</v>
      </c>
      <c r="BA125" s="63">
        <f>BA16-база!BA16</f>
        <v>0</v>
      </c>
      <c r="BB125" s="63">
        <f>BB16-база!BB16</f>
        <v>0</v>
      </c>
      <c r="BC125" s="63">
        <f>BC16-база!BC16</f>
        <v>0</v>
      </c>
      <c r="BD125" s="63">
        <f>BD16-база!BD16</f>
        <v>0</v>
      </c>
      <c r="BE125" s="63">
        <f>BE16-база!BE16</f>
        <v>0</v>
      </c>
      <c r="BF125" s="63">
        <f>BF16-база!BF16</f>
        <v>0</v>
      </c>
      <c r="BG125" s="63">
        <f>BG16-база!BG16</f>
        <v>0</v>
      </c>
      <c r="BH125" s="63">
        <f>BH16-база!BH16</f>
        <v>0</v>
      </c>
      <c r="BI125" s="63">
        <f>BI16-база!BI16</f>
        <v>0</v>
      </c>
      <c r="BJ125" s="63">
        <f>BJ16-база!BJ16</f>
        <v>0</v>
      </c>
      <c r="BK125" s="63">
        <f>BK16-база!BK16</f>
        <v>0</v>
      </c>
      <c r="BL125" s="63">
        <f>BL16-база!BL16</f>
        <v>0</v>
      </c>
      <c r="BM125" s="63">
        <f>BM16-база!BM16</f>
        <v>0</v>
      </c>
      <c r="BN125" s="63">
        <f>BN16-база!BN16</f>
        <v>0</v>
      </c>
      <c r="BO125" s="63">
        <f>BO16-база!BO16</f>
        <v>0</v>
      </c>
      <c r="BP125" s="63">
        <f>BP16-база!BP16</f>
        <v>0</v>
      </c>
      <c r="BQ125" s="63">
        <f>BQ16-база!BQ16</f>
        <v>0</v>
      </c>
      <c r="BR125" s="63">
        <f>BR16-база!BR16</f>
        <v>0</v>
      </c>
      <c r="BS125" s="63">
        <f>BS16-база!BS16</f>
        <v>0</v>
      </c>
      <c r="BT125" s="63">
        <f>BT16-база!BT16</f>
        <v>0</v>
      </c>
      <c r="BU125" s="101">
        <f>BU16-база!BU16</f>
        <v>0</v>
      </c>
      <c r="BV125" s="63">
        <f>BV16-база!BV16</f>
        <v>0</v>
      </c>
      <c r="BW125" s="63">
        <f>BW16-база!BW16</f>
        <v>0</v>
      </c>
      <c r="BX125" s="63">
        <f>BX16-база!BX16</f>
        <v>0</v>
      </c>
      <c r="BY125" s="63">
        <f>BY16-база!BY16</f>
        <v>0</v>
      </c>
      <c r="BZ125" s="63">
        <f>BZ16-база!BZ16</f>
        <v>0</v>
      </c>
      <c r="CA125" s="63">
        <f>CA16-база!CA16</f>
        <v>0</v>
      </c>
      <c r="CB125" s="63">
        <f>CB16-база!CB16</f>
        <v>0</v>
      </c>
      <c r="CC125" s="63">
        <f>CC16-база!CC16</f>
        <v>0</v>
      </c>
      <c r="CD125" s="325"/>
      <c r="CE125" s="327"/>
      <c r="CF125" s="209"/>
    </row>
    <row r="126" spans="1:84" s="616" customFormat="1">
      <c r="A126" s="497"/>
      <c r="B126" s="445" t="s">
        <v>30</v>
      </c>
      <c r="C126" s="446"/>
      <c r="D126" s="393"/>
      <c r="E126" s="396">
        <f>E17-база!E17</f>
        <v>0</v>
      </c>
      <c r="F126" s="396"/>
      <c r="G126" s="396">
        <f>G17-база!G17</f>
        <v>0</v>
      </c>
      <c r="H126" s="396">
        <f>H17-база!H17</f>
        <v>0</v>
      </c>
      <c r="I126" s="396">
        <f>I17-база!I17</f>
        <v>0</v>
      </c>
      <c r="J126" s="396">
        <f>J17-база!J17</f>
        <v>0</v>
      </c>
      <c r="K126" s="396">
        <f>K17-база!K17</f>
        <v>0</v>
      </c>
      <c r="L126" s="396">
        <f>L17-база!L17</f>
        <v>0</v>
      </c>
      <c r="M126" s="396"/>
      <c r="N126" s="396">
        <f>N17-база!N17</f>
        <v>0</v>
      </c>
      <c r="O126" s="396">
        <f>O17-база!O17</f>
        <v>0</v>
      </c>
      <c r="P126" s="396"/>
      <c r="Q126" s="396">
        <f>Q17-база!Q17</f>
        <v>0</v>
      </c>
      <c r="R126" s="396">
        <f>R17-база!R17</f>
        <v>0</v>
      </c>
      <c r="S126" s="396">
        <f>S17-база!S17</f>
        <v>0</v>
      </c>
      <c r="T126" s="396">
        <f>T17-база!T17</f>
        <v>0</v>
      </c>
      <c r="U126" s="396">
        <f>U17-база!U17</f>
        <v>0</v>
      </c>
      <c r="V126" s="396">
        <f>V17-база!V17</f>
        <v>0</v>
      </c>
      <c r="W126" s="396">
        <f>W17-база!W17</f>
        <v>0</v>
      </c>
      <c r="X126" s="396"/>
      <c r="Y126" s="396">
        <f>Y17-база!Y17</f>
        <v>0</v>
      </c>
      <c r="Z126" s="396">
        <f>Z17-база!Z17</f>
        <v>0</v>
      </c>
      <c r="AA126" s="396">
        <f>AA17-база!AA17</f>
        <v>0</v>
      </c>
      <c r="AB126" s="396">
        <f>AB17-база!AB17</f>
        <v>0</v>
      </c>
      <c r="AC126" s="396"/>
      <c r="AD126" s="396">
        <f>AD17-база!AD17</f>
        <v>0</v>
      </c>
      <c r="AE126" s="396">
        <f>AE17-база!AE17</f>
        <v>0</v>
      </c>
      <c r="AF126" s="396">
        <f>AF17-база!AF17</f>
        <v>0</v>
      </c>
      <c r="AG126" s="396">
        <f>AG17-база!AG17</f>
        <v>0</v>
      </c>
      <c r="AH126" s="396"/>
      <c r="AI126" s="396">
        <f>AI17-база!AI17</f>
        <v>0</v>
      </c>
      <c r="AJ126" s="396">
        <f>AJ17-база!AJ17</f>
        <v>0</v>
      </c>
      <c r="AK126" s="396">
        <f>AK17-база!AK17</f>
        <v>0</v>
      </c>
      <c r="AL126" s="396">
        <f>AL17-база!AL17</f>
        <v>0</v>
      </c>
      <c r="AM126" s="396">
        <f>AM17-база!AM17</f>
        <v>0</v>
      </c>
      <c r="AN126" s="396">
        <f>AN17-база!AN17</f>
        <v>0</v>
      </c>
      <c r="AO126" s="396">
        <f>AO17-база!AO17</f>
        <v>0</v>
      </c>
      <c r="AP126" s="396">
        <f>AP17-база!AP17</f>
        <v>0</v>
      </c>
      <c r="AQ126" s="396">
        <f>AQ17-база!AQ17</f>
        <v>0</v>
      </c>
      <c r="AR126" s="396">
        <f>AR17-база!AR17</f>
        <v>0</v>
      </c>
      <c r="AS126" s="396">
        <f>AS17-база!AS17</f>
        <v>0</v>
      </c>
      <c r="AT126" s="396">
        <f>AT17-база!AT17</f>
        <v>0</v>
      </c>
      <c r="AU126" s="396">
        <f>AU17-база!AU17</f>
        <v>0</v>
      </c>
      <c r="AV126" s="396">
        <f>AV17-база!AV17</f>
        <v>0</v>
      </c>
      <c r="AW126" s="396"/>
      <c r="AX126" s="396">
        <f>AX17-база!AX17</f>
        <v>0</v>
      </c>
      <c r="AY126" s="396">
        <f>AY17-база!AY17</f>
        <v>0</v>
      </c>
      <c r="AZ126" s="396">
        <f>AZ17-база!AZ17</f>
        <v>0</v>
      </c>
      <c r="BA126" s="396">
        <f>BA17-база!BA17</f>
        <v>0</v>
      </c>
      <c r="BB126" s="396">
        <f>BB17-база!BB17</f>
        <v>0</v>
      </c>
      <c r="BC126" s="396">
        <f>BC17-база!BC17</f>
        <v>0</v>
      </c>
      <c r="BD126" s="396">
        <f>BD17-база!BD17</f>
        <v>0</v>
      </c>
      <c r="BE126" s="396">
        <f>BE17-база!BE17</f>
        <v>0</v>
      </c>
      <c r="BF126" s="396">
        <f>BF17-база!BF17</f>
        <v>0</v>
      </c>
      <c r="BG126" s="396">
        <f>BG17-база!BG17</f>
        <v>0</v>
      </c>
      <c r="BH126" s="396">
        <f>BH17-база!BH17</f>
        <v>0</v>
      </c>
      <c r="BI126" s="396">
        <f>BI17-база!BI17</f>
        <v>0</v>
      </c>
      <c r="BJ126" s="396">
        <f>BJ17-база!BJ17</f>
        <v>0</v>
      </c>
      <c r="BK126" s="396">
        <f>BK17-база!BK17</f>
        <v>0</v>
      </c>
      <c r="BL126" s="396">
        <f>BL17-база!BL17</f>
        <v>0</v>
      </c>
      <c r="BM126" s="396">
        <f>BM17-база!BM17</f>
        <v>0</v>
      </c>
      <c r="BN126" s="396">
        <f>BN17-база!BN17</f>
        <v>0</v>
      </c>
      <c r="BO126" s="396">
        <f>BO17-база!BO17</f>
        <v>0</v>
      </c>
      <c r="BP126" s="396">
        <f>BP17-база!BP17</f>
        <v>0</v>
      </c>
      <c r="BQ126" s="396">
        <f>BQ17-база!BQ17</f>
        <v>0</v>
      </c>
      <c r="BR126" s="396">
        <f>BR17-база!BR17</f>
        <v>0</v>
      </c>
      <c r="BS126" s="396">
        <f>BS17-база!BS17</f>
        <v>0</v>
      </c>
      <c r="BT126" s="396">
        <f>BT17-база!BT17</f>
        <v>0</v>
      </c>
      <c r="BU126" s="101">
        <f>BU17-база!BU17</f>
        <v>0</v>
      </c>
      <c r="BV126" s="396">
        <f>BV17-база!BV17</f>
        <v>0</v>
      </c>
      <c r="BW126" s="396">
        <f>BW17-база!BW17</f>
        <v>0</v>
      </c>
      <c r="BX126" s="396">
        <f>BX17-база!BX17</f>
        <v>0</v>
      </c>
      <c r="BY126" s="396">
        <f>BY17-база!BY17</f>
        <v>0</v>
      </c>
      <c r="BZ126" s="396">
        <f>BZ17-база!BZ17</f>
        <v>0</v>
      </c>
      <c r="CA126" s="396">
        <f>CA17-база!CA17</f>
        <v>0</v>
      </c>
      <c r="CB126" s="396">
        <f>CB17-база!CB17</f>
        <v>0</v>
      </c>
      <c r="CC126" s="396">
        <f>CC17-база!CC17</f>
        <v>0</v>
      </c>
      <c r="CD126" s="325"/>
      <c r="CE126" s="327"/>
      <c r="CF126" s="209"/>
    </row>
    <row r="127" spans="1:84" s="616" customFormat="1">
      <c r="A127" s="48">
        <v>1</v>
      </c>
      <c r="B127" s="49" t="s">
        <v>31</v>
      </c>
      <c r="C127" s="58">
        <v>2110000000</v>
      </c>
      <c r="D127" s="4">
        <f>D18-база!D18</f>
        <v>0</v>
      </c>
      <c r="E127" s="64" t="e">
        <f>E18-база!E18</f>
        <v>#REF!</v>
      </c>
      <c r="F127" s="64"/>
      <c r="G127" s="64" t="e">
        <f ca="1">G18-база!G18</f>
        <v>#REF!</v>
      </c>
      <c r="H127" s="64">
        <f>H18-база!H18</f>
        <v>0</v>
      </c>
      <c r="I127" s="64">
        <f>I18-база!I18</f>
        <v>0</v>
      </c>
      <c r="J127" s="64">
        <f>J18-база!J18</f>
        <v>0</v>
      </c>
      <c r="K127" s="64">
        <f>K18-база!K18</f>
        <v>0</v>
      </c>
      <c r="L127" s="64">
        <f>L18-база!L18</f>
        <v>0</v>
      </c>
      <c r="M127" s="64"/>
      <c r="N127" s="64">
        <f>N18-база!N18</f>
        <v>0</v>
      </c>
      <c r="O127" s="64">
        <f>O18-база!O18</f>
        <v>0</v>
      </c>
      <c r="P127" s="64"/>
      <c r="Q127" s="64">
        <f>Q18-база!Q18</f>
        <v>0</v>
      </c>
      <c r="R127" s="64">
        <f>R18-база!R18</f>
        <v>0</v>
      </c>
      <c r="S127" s="64">
        <f>S18-база!S18</f>
        <v>0</v>
      </c>
      <c r="T127" s="64">
        <f>T18-база!T18</f>
        <v>0</v>
      </c>
      <c r="U127" s="64">
        <f>U18-база!U18</f>
        <v>0</v>
      </c>
      <c r="V127" s="64">
        <f>V18-база!V18</f>
        <v>0</v>
      </c>
      <c r="W127" s="64">
        <f>W18-база!W18</f>
        <v>0</v>
      </c>
      <c r="X127" s="64"/>
      <c r="Y127" s="64">
        <f>Y18-база!Y18</f>
        <v>0</v>
      </c>
      <c r="Z127" s="64">
        <f>Z18-база!Z18</f>
        <v>0</v>
      </c>
      <c r="AA127" s="64">
        <f>AA18-база!AA18</f>
        <v>0</v>
      </c>
      <c r="AB127" s="64">
        <f>AB18-база!AB18</f>
        <v>0</v>
      </c>
      <c r="AC127" s="64"/>
      <c r="AD127" s="64">
        <f>AD18-база!AD18</f>
        <v>0</v>
      </c>
      <c r="AE127" s="64">
        <f>AE18-база!AE18</f>
        <v>0</v>
      </c>
      <c r="AF127" s="64">
        <f>AF18-база!AF18</f>
        <v>0</v>
      </c>
      <c r="AG127" s="64">
        <f>AG18-база!AG18</f>
        <v>0</v>
      </c>
      <c r="AH127" s="64"/>
      <c r="AI127" s="64">
        <f>AI18-база!AI18</f>
        <v>0</v>
      </c>
      <c r="AJ127" s="64">
        <f>AJ18-база!AJ18</f>
        <v>0</v>
      </c>
      <c r="AK127" s="64">
        <f>AK18-база!AK18</f>
        <v>0</v>
      </c>
      <c r="AL127" s="64">
        <f>AL18-база!AL18</f>
        <v>0</v>
      </c>
      <c r="AM127" s="64">
        <f>AM18-база!AM18</f>
        <v>0</v>
      </c>
      <c r="AN127" s="64">
        <f>AN18-база!AN18</f>
        <v>0</v>
      </c>
      <c r="AO127" s="64">
        <f>AO18-база!AO18</f>
        <v>0</v>
      </c>
      <c r="AP127" s="64">
        <f>AP18-база!AP18</f>
        <v>0</v>
      </c>
      <c r="AQ127" s="64">
        <f>AQ18-база!AQ18</f>
        <v>0</v>
      </c>
      <c r="AR127" s="64">
        <f>AR18-база!AR18</f>
        <v>0</v>
      </c>
      <c r="AS127" s="64">
        <f>AS18-база!AS18</f>
        <v>0</v>
      </c>
      <c r="AT127" s="64">
        <f>AT18-база!AT18</f>
        <v>0</v>
      </c>
      <c r="AU127" s="64">
        <f>AU18-база!AU18</f>
        <v>0</v>
      </c>
      <c r="AV127" s="64">
        <f>AV18-база!AV18</f>
        <v>0</v>
      </c>
      <c r="AW127" s="64"/>
      <c r="AX127" s="64" t="e">
        <f>AX18-база!AX18</f>
        <v>#REF!</v>
      </c>
      <c r="AY127" s="64" t="e">
        <f>AY18-база!AY18</f>
        <v>#REF!</v>
      </c>
      <c r="AZ127" s="64" t="e">
        <f>AZ18-база!AZ18</f>
        <v>#REF!</v>
      </c>
      <c r="BA127" s="64" t="e">
        <f>BA18-база!BA18</f>
        <v>#REF!</v>
      </c>
      <c r="BB127" s="64" t="e">
        <f>BB18-база!BB18</f>
        <v>#REF!</v>
      </c>
      <c r="BC127" s="64" t="e">
        <f ca="1">BC18-база!BC18</f>
        <v>#REF!</v>
      </c>
      <c r="BD127" s="64" t="e">
        <f ca="1">BD18-база!BD18</f>
        <v>#REF!</v>
      </c>
      <c r="BE127" s="64" t="e">
        <f ca="1">BE18-база!BE18</f>
        <v>#REF!</v>
      </c>
      <c r="BF127" s="64" t="e">
        <f ca="1">BF18-база!BF18</f>
        <v>#REF!</v>
      </c>
      <c r="BG127" s="64" t="e">
        <f ca="1">BG18-база!BG18</f>
        <v>#REF!</v>
      </c>
      <c r="BH127" s="64" t="e">
        <f>BH18-база!BH18</f>
        <v>#REF!</v>
      </c>
      <c r="BI127" s="64" t="e">
        <f>BI18-база!BI18</f>
        <v>#REF!</v>
      </c>
      <c r="BJ127" s="64" t="e">
        <f>BJ18-база!BJ18</f>
        <v>#REF!</v>
      </c>
      <c r="BK127" s="64">
        <f>BK18-база!BK18</f>
        <v>0</v>
      </c>
      <c r="BL127" s="64">
        <f>BL18-база!BL18</f>
        <v>0</v>
      </c>
      <c r="BM127" s="64">
        <f>BM18-база!BM18</f>
        <v>0</v>
      </c>
      <c r="BN127" s="64">
        <f>BN18-база!BN18</f>
        <v>0</v>
      </c>
      <c r="BO127" s="64" t="e">
        <f ca="1">BO18-база!BO18</f>
        <v>#REF!</v>
      </c>
      <c r="BP127" s="64" t="e">
        <f ca="1">BP18-база!BP18</f>
        <v>#REF!</v>
      </c>
      <c r="BQ127" s="64" t="e">
        <f ca="1">BQ18-база!BQ18</f>
        <v>#REF!</v>
      </c>
      <c r="BR127" s="64" t="e">
        <f ca="1">BR18-база!BR18</f>
        <v>#REF!</v>
      </c>
      <c r="BS127" s="64" t="e">
        <f ca="1">BS18-база!BS18</f>
        <v>#REF!</v>
      </c>
      <c r="BT127" s="64" t="e">
        <f ca="1">BT18-база!BT18</f>
        <v>#REF!</v>
      </c>
      <c r="BU127" s="101">
        <f>BU18-база!BU18</f>
        <v>0</v>
      </c>
      <c r="BV127" s="64" t="e">
        <f ca="1">BV18-база!BV18</f>
        <v>#REF!</v>
      </c>
      <c r="BW127" s="64" t="e">
        <f ca="1">BW18-база!BW18</f>
        <v>#REF!</v>
      </c>
      <c r="BX127" s="64" t="e">
        <f ca="1">BX18-база!BX18</f>
        <v>#REF!</v>
      </c>
      <c r="BY127" s="64" t="e">
        <f ca="1">BY18-база!BY18</f>
        <v>#REF!</v>
      </c>
      <c r="BZ127" s="64" t="e">
        <f ca="1">BZ18-база!BZ18</f>
        <v>#REF!</v>
      </c>
      <c r="CA127" s="64" t="e">
        <f ca="1">CA18-база!CA18</f>
        <v>#REF!</v>
      </c>
      <c r="CB127" s="64" t="e">
        <f ca="1">CB18-база!CB18</f>
        <v>#REF!</v>
      </c>
      <c r="CC127" s="64" t="e">
        <f ca="1">CC18-база!CC18</f>
        <v>#REF!</v>
      </c>
      <c r="CD127" s="325"/>
      <c r="CE127" s="328"/>
      <c r="CF127" s="209"/>
    </row>
    <row r="128" spans="1:84" s="616" customFormat="1">
      <c r="A128" s="42" t="s">
        <v>32</v>
      </c>
      <c r="B128" s="43" t="s">
        <v>33</v>
      </c>
      <c r="C128" s="59">
        <v>2110100000</v>
      </c>
      <c r="D128" s="7">
        <f>D19-база!D19</f>
        <v>0</v>
      </c>
      <c r="E128" s="62" t="e">
        <f>E19-база!E19</f>
        <v>#REF!</v>
      </c>
      <c r="F128" s="62"/>
      <c r="G128" s="62" t="e">
        <f ca="1">G19-база!G19</f>
        <v>#REF!</v>
      </c>
      <c r="H128" s="62">
        <f>H19-база!H19</f>
        <v>0</v>
      </c>
      <c r="I128" s="62">
        <f>I19-база!I19</f>
        <v>0</v>
      </c>
      <c r="J128" s="62">
        <f>J19-база!J19</f>
        <v>0</v>
      </c>
      <c r="K128" s="62">
        <f>K19-база!K19</f>
        <v>0</v>
      </c>
      <c r="L128" s="62">
        <f>L19-база!L19</f>
        <v>0</v>
      </c>
      <c r="M128" s="62"/>
      <c r="N128" s="62">
        <f>N19-база!N19</f>
        <v>0</v>
      </c>
      <c r="O128" s="62">
        <f>O19-база!O19</f>
        <v>0</v>
      </c>
      <c r="P128" s="62"/>
      <c r="Q128" s="62">
        <f>Q19-база!Q19</f>
        <v>0</v>
      </c>
      <c r="R128" s="62">
        <f>R19-база!R19</f>
        <v>0</v>
      </c>
      <c r="S128" s="62">
        <f>S19-база!S19</f>
        <v>0</v>
      </c>
      <c r="T128" s="62">
        <f>T19-база!T19</f>
        <v>0</v>
      </c>
      <c r="U128" s="62">
        <f>U19-база!U19</f>
        <v>0</v>
      </c>
      <c r="V128" s="62">
        <f>V19-база!V19</f>
        <v>0</v>
      </c>
      <c r="W128" s="62">
        <f>W19-база!W19</f>
        <v>0</v>
      </c>
      <c r="X128" s="62"/>
      <c r="Y128" s="62">
        <f>Y19-база!Y19</f>
        <v>0</v>
      </c>
      <c r="Z128" s="62">
        <f>Z19-база!Z19</f>
        <v>0</v>
      </c>
      <c r="AA128" s="62">
        <f>AA19-база!AA19</f>
        <v>0</v>
      </c>
      <c r="AB128" s="62">
        <f>AB19-база!AB19</f>
        <v>0</v>
      </c>
      <c r="AC128" s="315"/>
      <c r="AD128" s="62">
        <f>AD19-база!AD19</f>
        <v>0</v>
      </c>
      <c r="AE128" s="62">
        <f>AE19-база!AE19</f>
        <v>0</v>
      </c>
      <c r="AF128" s="62">
        <f>AF19-база!AF19</f>
        <v>0</v>
      </c>
      <c r="AG128" s="62">
        <f>AG19-база!AG19</f>
        <v>0</v>
      </c>
      <c r="AH128" s="62"/>
      <c r="AI128" s="62">
        <f>AI19-база!AI19</f>
        <v>0</v>
      </c>
      <c r="AJ128" s="62">
        <f>AJ19-база!AJ19</f>
        <v>0</v>
      </c>
      <c r="AK128" s="62">
        <f>AK19-база!AK19</f>
        <v>0</v>
      </c>
      <c r="AL128" s="62">
        <f>AL19-база!AL19</f>
        <v>0</v>
      </c>
      <c r="AM128" s="62">
        <f>AM19-база!AM19</f>
        <v>0</v>
      </c>
      <c r="AN128" s="62">
        <f>AN19-база!AN19</f>
        <v>0</v>
      </c>
      <c r="AO128" s="62">
        <f>AO19-база!AO19</f>
        <v>0</v>
      </c>
      <c r="AP128" s="62">
        <f>AP19-база!AP19</f>
        <v>0</v>
      </c>
      <c r="AQ128" s="62">
        <f>AQ19-база!AQ19</f>
        <v>0</v>
      </c>
      <c r="AR128" s="62">
        <f>AR19-база!AR19</f>
        <v>0</v>
      </c>
      <c r="AS128" s="62">
        <f>AS19-база!AS19</f>
        <v>0</v>
      </c>
      <c r="AT128" s="62">
        <f>AT19-база!AT19</f>
        <v>0</v>
      </c>
      <c r="AU128" s="62">
        <f>AU19-база!AU19</f>
        <v>0</v>
      </c>
      <c r="AV128" s="62">
        <f>AV19-база!AV19</f>
        <v>0</v>
      </c>
      <c r="AW128" s="62"/>
      <c r="AX128" s="62" t="e">
        <f>AX19-база!AX19</f>
        <v>#REF!</v>
      </c>
      <c r="AY128" s="62" t="e">
        <f>AY19-база!AY19</f>
        <v>#REF!</v>
      </c>
      <c r="AZ128" s="62" t="e">
        <f>AZ19-база!AZ19</f>
        <v>#REF!</v>
      </c>
      <c r="BA128" s="62" t="e">
        <f>BA19-база!BA19</f>
        <v>#REF!</v>
      </c>
      <c r="BB128" s="62" t="e">
        <f>BB19-база!BB19</f>
        <v>#REF!</v>
      </c>
      <c r="BC128" s="62" t="e">
        <f ca="1">BC19-база!BC19</f>
        <v>#REF!</v>
      </c>
      <c r="BD128" s="62" t="e">
        <f ca="1">BD19-база!BD19</f>
        <v>#REF!</v>
      </c>
      <c r="BE128" s="62" t="e">
        <f ca="1">BE19-база!BE19</f>
        <v>#REF!</v>
      </c>
      <c r="BF128" s="62" t="e">
        <f ca="1">BF19-база!BF19</f>
        <v>#REF!</v>
      </c>
      <c r="BG128" s="62" t="e">
        <f ca="1">BG19-база!BG19</f>
        <v>#REF!</v>
      </c>
      <c r="BH128" s="62" t="e">
        <f>BH19-база!BH19</f>
        <v>#REF!</v>
      </c>
      <c r="BI128" s="62" t="e">
        <f>BI19-база!BI19</f>
        <v>#REF!</v>
      </c>
      <c r="BJ128" s="62" t="e">
        <f>BJ19-база!BJ19</f>
        <v>#REF!</v>
      </c>
      <c r="BK128" s="62">
        <f>BK19-база!BK19</f>
        <v>0</v>
      </c>
      <c r="BL128" s="62">
        <f>BL19-база!BL19</f>
        <v>0</v>
      </c>
      <c r="BM128" s="62">
        <f>BM19-база!BM19</f>
        <v>0</v>
      </c>
      <c r="BN128" s="62">
        <f>BN19-база!BN19</f>
        <v>0</v>
      </c>
      <c r="BO128" s="62" t="e">
        <f ca="1">BO19-база!BO19</f>
        <v>#REF!</v>
      </c>
      <c r="BP128" s="62" t="e">
        <f ca="1">BP19-база!BP19</f>
        <v>#REF!</v>
      </c>
      <c r="BQ128" s="62" t="e">
        <f ca="1">BQ19-база!BQ19</f>
        <v>#REF!</v>
      </c>
      <c r="BR128" s="62" t="e">
        <f ca="1">BR19-база!BR19</f>
        <v>#REF!</v>
      </c>
      <c r="BS128" s="62" t="e">
        <f ca="1">BS19-база!BS19</f>
        <v>#REF!</v>
      </c>
      <c r="BT128" s="62" t="e">
        <f ca="1">BT19-база!BT19</f>
        <v>#REF!</v>
      </c>
      <c r="BU128" s="101">
        <f>BU19-база!BU19</f>
        <v>0</v>
      </c>
      <c r="BV128" s="62" t="e">
        <f ca="1">BV19-база!BV19</f>
        <v>#REF!</v>
      </c>
      <c r="BW128" s="62" t="e">
        <f ca="1">BW19-база!BW19</f>
        <v>#REF!</v>
      </c>
      <c r="BX128" s="62" t="e">
        <f ca="1">BX19-база!BX19</f>
        <v>#REF!</v>
      </c>
      <c r="BY128" s="62" t="e">
        <f ca="1">BY19-база!BY19</f>
        <v>#REF!</v>
      </c>
      <c r="BZ128" s="62" t="e">
        <f ca="1">BZ19-база!BZ19</f>
        <v>#REF!</v>
      </c>
      <c r="CA128" s="62" t="e">
        <f ca="1">CA19-база!CA19</f>
        <v>#REF!</v>
      </c>
      <c r="CB128" s="62" t="e">
        <f ca="1">CB19-база!CB19</f>
        <v>#REF!</v>
      </c>
      <c r="CC128" s="62" t="e">
        <f ca="1">CC19-база!CC19</f>
        <v>#REF!</v>
      </c>
      <c r="CD128" s="325"/>
      <c r="CE128" s="327"/>
      <c r="CF128" s="209"/>
    </row>
    <row r="129" spans="1:84" s="616" customFormat="1">
      <c r="A129" s="50" t="s">
        <v>34</v>
      </c>
      <c r="B129" s="51" t="s">
        <v>35</v>
      </c>
      <c r="C129" s="165">
        <v>2110110000</v>
      </c>
      <c r="D129" s="10">
        <f>D20-база!D20</f>
        <v>0</v>
      </c>
      <c r="E129" s="65" t="e">
        <f>E20-база!E20</f>
        <v>#REF!</v>
      </c>
      <c r="F129" s="65"/>
      <c r="G129" s="65" t="e">
        <f ca="1">G20-база!G20</f>
        <v>#REF!</v>
      </c>
      <c r="H129" s="65">
        <f>H20-база!H20</f>
        <v>0</v>
      </c>
      <c r="I129" s="65">
        <f>I20-база!I20</f>
        <v>0</v>
      </c>
      <c r="J129" s="65">
        <f>J20-база!J20</f>
        <v>0</v>
      </c>
      <c r="K129" s="65">
        <f>K20-база!K20</f>
        <v>0</v>
      </c>
      <c r="L129" s="65">
        <f>L20-база!L20</f>
        <v>0</v>
      </c>
      <c r="M129" s="65"/>
      <c r="N129" s="65">
        <f>N20-база!N20</f>
        <v>0</v>
      </c>
      <c r="O129" s="65">
        <f>O20-база!O20</f>
        <v>0</v>
      </c>
      <c r="P129" s="65"/>
      <c r="Q129" s="65">
        <f>Q20-база!Q20</f>
        <v>0</v>
      </c>
      <c r="R129" s="65">
        <f>R20-база!R20</f>
        <v>0</v>
      </c>
      <c r="S129" s="65">
        <f>S20-база!S20</f>
        <v>0</v>
      </c>
      <c r="T129" s="65">
        <f>T20-база!T20</f>
        <v>0</v>
      </c>
      <c r="U129" s="65">
        <f>U20-база!U20</f>
        <v>0</v>
      </c>
      <c r="V129" s="65">
        <f>V20-база!V20</f>
        <v>0</v>
      </c>
      <c r="W129" s="65">
        <f>W20-база!W20</f>
        <v>0</v>
      </c>
      <c r="X129" s="65"/>
      <c r="Y129" s="65">
        <f>Y20-база!Y20</f>
        <v>0</v>
      </c>
      <c r="Z129" s="65">
        <f>Z20-база!Z20</f>
        <v>0</v>
      </c>
      <c r="AA129" s="65">
        <f>AA20-база!AA20</f>
        <v>0</v>
      </c>
      <c r="AB129" s="65">
        <f>AB20-база!AB20</f>
        <v>0</v>
      </c>
      <c r="AC129" s="316"/>
      <c r="AD129" s="65">
        <f>AD20-база!AD20</f>
        <v>0</v>
      </c>
      <c r="AE129" s="65">
        <f>AE20-база!AE20</f>
        <v>0</v>
      </c>
      <c r="AF129" s="65">
        <f>AF20-база!AF20</f>
        <v>0</v>
      </c>
      <c r="AG129" s="65">
        <f>AG20-база!AG20</f>
        <v>0</v>
      </c>
      <c r="AH129" s="65"/>
      <c r="AI129" s="65">
        <f>AI20-база!AI20</f>
        <v>0</v>
      </c>
      <c r="AJ129" s="65">
        <f>AJ20-база!AJ20</f>
        <v>0</v>
      </c>
      <c r="AK129" s="65">
        <f>AK20-база!AK20</f>
        <v>0</v>
      </c>
      <c r="AL129" s="65">
        <f>AL20-база!AL20</f>
        <v>0</v>
      </c>
      <c r="AM129" s="65">
        <f>AM20-база!AM20</f>
        <v>0</v>
      </c>
      <c r="AN129" s="65">
        <f>AN20-база!AN20</f>
        <v>0</v>
      </c>
      <c r="AO129" s="65">
        <f>AO20-база!AO20</f>
        <v>0</v>
      </c>
      <c r="AP129" s="65">
        <f>AP20-база!AP20</f>
        <v>0</v>
      </c>
      <c r="AQ129" s="65">
        <f>AQ20-база!AQ20</f>
        <v>0</v>
      </c>
      <c r="AR129" s="65">
        <f>AR20-база!AR20</f>
        <v>0</v>
      </c>
      <c r="AS129" s="65">
        <f>AS20-база!AS20</f>
        <v>0</v>
      </c>
      <c r="AT129" s="65">
        <f>AT20-база!AT20</f>
        <v>0</v>
      </c>
      <c r="AU129" s="65">
        <f>AU20-база!AU20</f>
        <v>0</v>
      </c>
      <c r="AV129" s="65">
        <f>AV20-база!AV20</f>
        <v>0</v>
      </c>
      <c r="AW129" s="65"/>
      <c r="AX129" s="65" t="e">
        <f>AX20-база!AX20</f>
        <v>#REF!</v>
      </c>
      <c r="AY129" s="65" t="e">
        <f>AY20-база!AY20</f>
        <v>#REF!</v>
      </c>
      <c r="AZ129" s="65" t="e">
        <f>AZ20-база!AZ20</f>
        <v>#REF!</v>
      </c>
      <c r="BA129" s="65" t="e">
        <f>BA20-база!BA20</f>
        <v>#REF!</v>
      </c>
      <c r="BB129" s="65" t="e">
        <f>BB20-база!BB20</f>
        <v>#REF!</v>
      </c>
      <c r="BC129" s="65" t="e">
        <f ca="1">BC20-база!BC20</f>
        <v>#REF!</v>
      </c>
      <c r="BD129" s="65" t="e">
        <f ca="1">BD20-база!BD20</f>
        <v>#REF!</v>
      </c>
      <c r="BE129" s="65" t="e">
        <f ca="1">BE20-база!BE20</f>
        <v>#REF!</v>
      </c>
      <c r="BF129" s="65" t="e">
        <f ca="1">BF20-база!BF20</f>
        <v>#REF!</v>
      </c>
      <c r="BG129" s="65" t="e">
        <f ca="1">BG20-база!BG20</f>
        <v>#REF!</v>
      </c>
      <c r="BH129" s="65" t="e">
        <f>BH20-база!BH20</f>
        <v>#REF!</v>
      </c>
      <c r="BI129" s="65" t="e">
        <f>BI20-база!BI20</f>
        <v>#REF!</v>
      </c>
      <c r="BJ129" s="65">
        <f>BJ20-база!BJ20</f>
        <v>0</v>
      </c>
      <c r="BK129" s="65">
        <f>BK20-база!BK20</f>
        <v>0</v>
      </c>
      <c r="BL129" s="65">
        <f>BL20-база!BL20</f>
        <v>0</v>
      </c>
      <c r="BM129" s="65">
        <f>BM20-база!BM20</f>
        <v>0</v>
      </c>
      <c r="BN129" s="65">
        <f>BN20-база!BN20</f>
        <v>0</v>
      </c>
      <c r="BO129" s="65" t="e">
        <f ca="1">BO20-база!BO20</f>
        <v>#REF!</v>
      </c>
      <c r="BP129" s="65" t="e">
        <f ca="1">BP20-база!BP20</f>
        <v>#REF!</v>
      </c>
      <c r="BQ129" s="65">
        <f>BQ20-база!BQ20</f>
        <v>0</v>
      </c>
      <c r="BR129" s="65" t="e">
        <f ca="1">BR20-база!BR20</f>
        <v>#REF!</v>
      </c>
      <c r="BS129" s="65" t="e">
        <f ca="1">BS20-база!BS20</f>
        <v>#REF!</v>
      </c>
      <c r="BT129" s="65" t="e">
        <f ca="1">BT20-база!BT20</f>
        <v>#REF!</v>
      </c>
      <c r="BU129" s="101">
        <f>BU20-база!BU20</f>
        <v>0</v>
      </c>
      <c r="BV129" s="65" t="e">
        <f ca="1">BV20-база!BV20</f>
        <v>#REF!</v>
      </c>
      <c r="BW129" s="65" t="e">
        <f ca="1">BW20-база!BW20</f>
        <v>#REF!</v>
      </c>
      <c r="BX129" s="65" t="e">
        <f ca="1">BX20-база!BX20</f>
        <v>#REF!</v>
      </c>
      <c r="BY129" s="65" t="e">
        <f ca="1">BY20-база!BY20</f>
        <v>#REF!</v>
      </c>
      <c r="BZ129" s="65">
        <f>BZ20-база!BZ20</f>
        <v>0</v>
      </c>
      <c r="CA129" s="65">
        <f>CA20-база!CA20</f>
        <v>0</v>
      </c>
      <c r="CB129" s="65">
        <f>CB20-база!CB20</f>
        <v>0</v>
      </c>
      <c r="CC129" s="65">
        <f>CC20-база!CC20</f>
        <v>0</v>
      </c>
      <c r="CD129" s="325"/>
      <c r="CE129" s="329"/>
      <c r="CF129" s="209"/>
    </row>
    <row r="130" spans="1:84" s="616" customFormat="1">
      <c r="A130" s="50" t="s">
        <v>36</v>
      </c>
      <c r="B130" s="51" t="s">
        <v>37</v>
      </c>
      <c r="C130" s="165">
        <v>2110120000</v>
      </c>
      <c r="D130" s="10">
        <f>D21-база!D21</f>
        <v>0</v>
      </c>
      <c r="E130" s="65" t="e">
        <f>E21-база!E21</f>
        <v>#REF!</v>
      </c>
      <c r="F130" s="65"/>
      <c r="G130" s="65" t="e">
        <f ca="1">G21-база!G21</f>
        <v>#REF!</v>
      </c>
      <c r="H130" s="65">
        <f>H21-база!H21</f>
        <v>0</v>
      </c>
      <c r="I130" s="65">
        <f>I21-база!I21</f>
        <v>0</v>
      </c>
      <c r="J130" s="65">
        <f>J21-база!J21</f>
        <v>0</v>
      </c>
      <c r="K130" s="65">
        <f>K21-база!K21</f>
        <v>0</v>
      </c>
      <c r="L130" s="65">
        <f>L21-база!L21</f>
        <v>0</v>
      </c>
      <c r="M130" s="65"/>
      <c r="N130" s="65">
        <f>N21-база!N21</f>
        <v>0</v>
      </c>
      <c r="O130" s="65">
        <f>O21-база!O21</f>
        <v>0</v>
      </c>
      <c r="P130" s="65"/>
      <c r="Q130" s="65">
        <f>Q21-база!Q21</f>
        <v>0</v>
      </c>
      <c r="R130" s="65">
        <f>R21-база!R21</f>
        <v>0</v>
      </c>
      <c r="S130" s="65">
        <f>S21-база!S21</f>
        <v>0</v>
      </c>
      <c r="T130" s="65">
        <f>T21-база!T21</f>
        <v>0</v>
      </c>
      <c r="U130" s="65">
        <f>U21-база!U21</f>
        <v>0</v>
      </c>
      <c r="V130" s="65">
        <f>V21-база!V21</f>
        <v>0</v>
      </c>
      <c r="W130" s="65">
        <f>W21-база!W21</f>
        <v>0</v>
      </c>
      <c r="X130" s="65"/>
      <c r="Y130" s="65">
        <f>Y21-база!Y21</f>
        <v>0</v>
      </c>
      <c r="Z130" s="65">
        <f>Z21-база!Z21</f>
        <v>0</v>
      </c>
      <c r="AA130" s="65">
        <f>AA21-база!AA21</f>
        <v>0</v>
      </c>
      <c r="AB130" s="65">
        <f>AB21-база!AB21</f>
        <v>0</v>
      </c>
      <c r="AC130" s="317"/>
      <c r="AD130" s="65">
        <f>AD21-база!AD21</f>
        <v>0</v>
      </c>
      <c r="AE130" s="65">
        <f>AE21-база!AE21</f>
        <v>0</v>
      </c>
      <c r="AF130" s="65">
        <f>AF21-база!AF21</f>
        <v>0</v>
      </c>
      <c r="AG130" s="65">
        <f>AG21-база!AG21</f>
        <v>0</v>
      </c>
      <c r="AH130" s="65"/>
      <c r="AI130" s="65">
        <f>AI21-база!AI21</f>
        <v>0</v>
      </c>
      <c r="AJ130" s="65">
        <f>AJ21-база!AJ21</f>
        <v>0</v>
      </c>
      <c r="AK130" s="65">
        <f>AK21-база!AK21</f>
        <v>0</v>
      </c>
      <c r="AL130" s="65">
        <f>AL21-база!AL21</f>
        <v>0</v>
      </c>
      <c r="AM130" s="65">
        <f>AM21-база!AM21</f>
        <v>0</v>
      </c>
      <c r="AN130" s="65">
        <f>AN21-база!AN21</f>
        <v>0</v>
      </c>
      <c r="AO130" s="65">
        <f>AO21-база!AO21</f>
        <v>0</v>
      </c>
      <c r="AP130" s="65">
        <f>AP21-база!AP21</f>
        <v>0</v>
      </c>
      <c r="AQ130" s="65">
        <f>AQ21-база!AQ21</f>
        <v>0</v>
      </c>
      <c r="AR130" s="65">
        <f>AR21-база!AR21</f>
        <v>0</v>
      </c>
      <c r="AS130" s="65">
        <f>AS21-база!AS21</f>
        <v>0</v>
      </c>
      <c r="AT130" s="65">
        <f>AT21-база!AT21</f>
        <v>0</v>
      </c>
      <c r="AU130" s="65">
        <f>AU21-база!AU21</f>
        <v>0</v>
      </c>
      <c r="AV130" s="65">
        <f>AV21-база!AV21</f>
        <v>0</v>
      </c>
      <c r="AW130" s="65"/>
      <c r="AX130" s="65" t="e">
        <f>AX21-база!AX21</f>
        <v>#REF!</v>
      </c>
      <c r="AY130" s="65" t="e">
        <f>AY21-база!AY21</f>
        <v>#REF!</v>
      </c>
      <c r="AZ130" s="65" t="e">
        <f>AZ21-база!AZ21</f>
        <v>#REF!</v>
      </c>
      <c r="BA130" s="65" t="e">
        <f>BA21-база!BA21</f>
        <v>#REF!</v>
      </c>
      <c r="BB130" s="65" t="e">
        <f>BB21-база!BB21</f>
        <v>#REF!</v>
      </c>
      <c r="BC130" s="65" t="e">
        <f ca="1">BC21-база!BC21</f>
        <v>#REF!</v>
      </c>
      <c r="BD130" s="65" t="e">
        <f ca="1">BD21-база!BD21</f>
        <v>#REF!</v>
      </c>
      <c r="BE130" s="65" t="e">
        <f ca="1">BE21-база!BE21</f>
        <v>#REF!</v>
      </c>
      <c r="BF130" s="65" t="e">
        <f ca="1">BF21-база!BF21</f>
        <v>#REF!</v>
      </c>
      <c r="BG130" s="65" t="e">
        <f ca="1">BG21-база!BG21</f>
        <v>#REF!</v>
      </c>
      <c r="BH130" s="65" t="e">
        <f>BH21-база!BH21</f>
        <v>#REF!</v>
      </c>
      <c r="BI130" s="65">
        <f>BI21-база!BI21</f>
        <v>0</v>
      </c>
      <c r="BJ130" s="65" t="e">
        <f>BJ21-база!BJ21</f>
        <v>#REF!</v>
      </c>
      <c r="BK130" s="65">
        <f>BK21-база!BK21</f>
        <v>0</v>
      </c>
      <c r="BL130" s="65">
        <f>BL21-база!BL21</f>
        <v>0</v>
      </c>
      <c r="BM130" s="65">
        <f>BM21-база!BM21</f>
        <v>0</v>
      </c>
      <c r="BN130" s="65">
        <f>BN21-база!BN21</f>
        <v>0</v>
      </c>
      <c r="BO130" s="65" t="e">
        <f ca="1">BO21-база!BO21</f>
        <v>#REF!</v>
      </c>
      <c r="BP130" s="65">
        <f>BP21-база!BP21</f>
        <v>0</v>
      </c>
      <c r="BQ130" s="65" t="e">
        <f ca="1">BQ21-база!BQ21</f>
        <v>#REF!</v>
      </c>
      <c r="BR130" s="65" t="e">
        <f ca="1">BR21-база!BR21</f>
        <v>#REF!</v>
      </c>
      <c r="BS130" s="65" t="e">
        <f ca="1">BS21-база!BS21</f>
        <v>#REF!</v>
      </c>
      <c r="BT130" s="65" t="e">
        <f ca="1">BT21-база!BT21</f>
        <v>#REF!</v>
      </c>
      <c r="BU130" s="101">
        <f>BU21-база!BU21</f>
        <v>0</v>
      </c>
      <c r="BV130" s="65">
        <f>BV21-база!BV21</f>
        <v>0</v>
      </c>
      <c r="BW130" s="65">
        <f>BW21-база!BW21</f>
        <v>0</v>
      </c>
      <c r="BX130" s="65">
        <f>BX21-база!BX21</f>
        <v>0</v>
      </c>
      <c r="BY130" s="65">
        <f>BY21-база!BY21</f>
        <v>0</v>
      </c>
      <c r="BZ130" s="65" t="e">
        <f ca="1">BZ21-база!BZ21</f>
        <v>#REF!</v>
      </c>
      <c r="CA130" s="65" t="e">
        <f ca="1">CA21-база!CA21</f>
        <v>#REF!</v>
      </c>
      <c r="CB130" s="65" t="e">
        <f ca="1">CB21-база!CB21</f>
        <v>#REF!</v>
      </c>
      <c r="CC130" s="65" t="e">
        <f ca="1">CC21-база!CC21</f>
        <v>#REF!</v>
      </c>
      <c r="CD130" s="325"/>
      <c r="CE130" s="329"/>
      <c r="CF130" s="209"/>
    </row>
    <row r="131" spans="1:84" s="616" customFormat="1">
      <c r="A131" s="42" t="s">
        <v>38</v>
      </c>
      <c r="B131" s="43" t="s">
        <v>39</v>
      </c>
      <c r="C131" s="59">
        <v>2110200000</v>
      </c>
      <c r="D131" s="10">
        <f>D22-база!D22</f>
        <v>0</v>
      </c>
      <c r="E131" s="62" t="e">
        <f>E22-база!E22</f>
        <v>#REF!</v>
      </c>
      <c r="F131" s="62"/>
      <c r="G131" s="62" t="e">
        <f ca="1">G22-база!G22</f>
        <v>#REF!</v>
      </c>
      <c r="H131" s="62">
        <f>H22-база!H22</f>
        <v>0</v>
      </c>
      <c r="I131" s="62">
        <f>I22-база!I22</f>
        <v>0</v>
      </c>
      <c r="J131" s="62">
        <f>J22-база!J22</f>
        <v>0</v>
      </c>
      <c r="K131" s="62">
        <f>K22-база!K22</f>
        <v>0</v>
      </c>
      <c r="L131" s="62">
        <f>L22-база!L22</f>
        <v>0</v>
      </c>
      <c r="M131" s="62"/>
      <c r="N131" s="62">
        <f>N22-база!N22</f>
        <v>0</v>
      </c>
      <c r="O131" s="62">
        <f>O22-база!O22</f>
        <v>0</v>
      </c>
      <c r="P131" s="62"/>
      <c r="Q131" s="62">
        <f>Q22-база!Q22</f>
        <v>0</v>
      </c>
      <c r="R131" s="62">
        <f>R22-база!R22</f>
        <v>0</v>
      </c>
      <c r="S131" s="62">
        <f>S22-база!S22</f>
        <v>0</v>
      </c>
      <c r="T131" s="62">
        <f>T22-база!T22</f>
        <v>0</v>
      </c>
      <c r="U131" s="62">
        <f>U22-база!U22</f>
        <v>0</v>
      </c>
      <c r="V131" s="62">
        <f>V22-база!V22</f>
        <v>0</v>
      </c>
      <c r="W131" s="62">
        <f>W22-база!W22</f>
        <v>0</v>
      </c>
      <c r="X131" s="62"/>
      <c r="Y131" s="62">
        <f>Y22-база!Y22</f>
        <v>0</v>
      </c>
      <c r="Z131" s="62">
        <f>Z22-база!Z22</f>
        <v>0</v>
      </c>
      <c r="AA131" s="62">
        <f>AA22-база!AA22</f>
        <v>0</v>
      </c>
      <c r="AB131" s="62">
        <f>AB22-база!AB22</f>
        <v>0</v>
      </c>
      <c r="AC131" s="315"/>
      <c r="AD131" s="62">
        <f>AD22-база!AD22</f>
        <v>0</v>
      </c>
      <c r="AE131" s="62">
        <f>AE22-база!AE22</f>
        <v>0</v>
      </c>
      <c r="AF131" s="62">
        <f>AF22-база!AF22</f>
        <v>0</v>
      </c>
      <c r="AG131" s="62">
        <f>AG22-база!AG22</f>
        <v>0</v>
      </c>
      <c r="AH131" s="62"/>
      <c r="AI131" s="62">
        <f>AI22-база!AI22</f>
        <v>0</v>
      </c>
      <c r="AJ131" s="62">
        <f>AJ22-база!AJ22</f>
        <v>0</v>
      </c>
      <c r="AK131" s="62">
        <f>AK22-база!AK22</f>
        <v>0</v>
      </c>
      <c r="AL131" s="62">
        <f>AL22-база!AL22</f>
        <v>0</v>
      </c>
      <c r="AM131" s="62">
        <f>AM22-база!AM22</f>
        <v>0</v>
      </c>
      <c r="AN131" s="62">
        <f>AN22-база!AN22</f>
        <v>0</v>
      </c>
      <c r="AO131" s="62">
        <f>AO22-база!AO22</f>
        <v>0</v>
      </c>
      <c r="AP131" s="62">
        <f>AP22-база!AP22</f>
        <v>0</v>
      </c>
      <c r="AQ131" s="62">
        <f>AQ22-база!AQ22</f>
        <v>0</v>
      </c>
      <c r="AR131" s="62">
        <f>AR22-база!AR22</f>
        <v>0</v>
      </c>
      <c r="AS131" s="62">
        <f>AS22-база!AS22</f>
        <v>0</v>
      </c>
      <c r="AT131" s="62">
        <f>AT22-база!AT22</f>
        <v>0</v>
      </c>
      <c r="AU131" s="62">
        <f>AU22-база!AU22</f>
        <v>0</v>
      </c>
      <c r="AV131" s="62">
        <f>AV22-база!AV22</f>
        <v>0</v>
      </c>
      <c r="AW131" s="62"/>
      <c r="AX131" s="62" t="e">
        <f>AX22-база!AX22</f>
        <v>#REF!</v>
      </c>
      <c r="AY131" s="62" t="e">
        <f>AY22-база!AY22</f>
        <v>#REF!</v>
      </c>
      <c r="AZ131" s="62" t="e">
        <f>AZ22-база!AZ22</f>
        <v>#REF!</v>
      </c>
      <c r="BA131" s="62" t="e">
        <f>BA22-база!BA22</f>
        <v>#REF!</v>
      </c>
      <c r="BB131" s="62" t="e">
        <f>BB22-база!BB22</f>
        <v>#REF!</v>
      </c>
      <c r="BC131" s="62" t="e">
        <f ca="1">BC22-база!BC22</f>
        <v>#REF!</v>
      </c>
      <c r="BD131" s="62" t="e">
        <f ca="1">BD22-база!BD22</f>
        <v>#REF!</v>
      </c>
      <c r="BE131" s="62" t="e">
        <f ca="1">BE22-база!BE22</f>
        <v>#REF!</v>
      </c>
      <c r="BF131" s="62" t="e">
        <f ca="1">BF22-база!BF22</f>
        <v>#REF!</v>
      </c>
      <c r="BG131" s="62" t="e">
        <f ca="1">BG22-база!BG22</f>
        <v>#REF!</v>
      </c>
      <c r="BH131" s="62" t="e">
        <f>BH22-база!BH22</f>
        <v>#REF!</v>
      </c>
      <c r="BI131" s="62" t="e">
        <f>BI22-база!BI22</f>
        <v>#REF!</v>
      </c>
      <c r="BJ131" s="62" t="e">
        <f>BJ22-база!BJ22</f>
        <v>#REF!</v>
      </c>
      <c r="BK131" s="62">
        <f>BK22-база!BK22</f>
        <v>0</v>
      </c>
      <c r="BL131" s="62">
        <f>BL22-база!BL22</f>
        <v>0</v>
      </c>
      <c r="BM131" s="62">
        <f>BM22-база!BM22</f>
        <v>0</v>
      </c>
      <c r="BN131" s="62">
        <f>BN22-база!BN22</f>
        <v>0</v>
      </c>
      <c r="BO131" s="62" t="e">
        <f ca="1">BO22-база!BO22</f>
        <v>#REF!</v>
      </c>
      <c r="BP131" s="62" t="e">
        <f ca="1">BP22-база!BP22</f>
        <v>#REF!</v>
      </c>
      <c r="BQ131" s="62" t="e">
        <f ca="1">BQ22-база!BQ22</f>
        <v>#REF!</v>
      </c>
      <c r="BR131" s="62" t="e">
        <f ca="1">BR22-база!BR22</f>
        <v>#REF!</v>
      </c>
      <c r="BS131" s="62" t="e">
        <f ca="1">BS22-база!BS22</f>
        <v>#REF!</v>
      </c>
      <c r="BT131" s="62" t="e">
        <f ca="1">BT22-база!BT22</f>
        <v>#REF!</v>
      </c>
      <c r="BU131" s="101">
        <f>BU22-база!BU22</f>
        <v>0</v>
      </c>
      <c r="BV131" s="62" t="e">
        <f ca="1">BV22-база!BV22</f>
        <v>#REF!</v>
      </c>
      <c r="BW131" s="62" t="e">
        <f ca="1">BW22-база!BW22</f>
        <v>#REF!</v>
      </c>
      <c r="BX131" s="62" t="e">
        <f ca="1">BX22-база!BX22</f>
        <v>#REF!</v>
      </c>
      <c r="BY131" s="62" t="e">
        <f ca="1">BY22-база!BY22</f>
        <v>#REF!</v>
      </c>
      <c r="BZ131" s="62" t="e">
        <f ca="1">BZ22-база!BZ22</f>
        <v>#REF!</v>
      </c>
      <c r="CA131" s="62" t="e">
        <f ca="1">CA22-база!CA22</f>
        <v>#REF!</v>
      </c>
      <c r="CB131" s="62" t="e">
        <f ca="1">CB22-база!CB22</f>
        <v>#REF!</v>
      </c>
      <c r="CC131" s="62" t="e">
        <f ca="1">CC22-база!CC22</f>
        <v>#REF!</v>
      </c>
      <c r="CD131" s="325"/>
      <c r="CE131" s="327"/>
      <c r="CF131" s="209"/>
    </row>
    <row r="132" spans="1:84" s="616" customFormat="1">
      <c r="A132" s="50" t="s">
        <v>40</v>
      </c>
      <c r="B132" s="51" t="s">
        <v>35</v>
      </c>
      <c r="C132" s="165">
        <v>2110210000</v>
      </c>
      <c r="D132" s="10">
        <f>D23-база!D23</f>
        <v>0</v>
      </c>
      <c r="E132" s="65" t="e">
        <f>E23-база!E23</f>
        <v>#REF!</v>
      </c>
      <c r="F132" s="65"/>
      <c r="G132" s="65" t="e">
        <f ca="1">G23-база!G23</f>
        <v>#REF!</v>
      </c>
      <c r="H132" s="65">
        <f>H23-база!H23</f>
        <v>0</v>
      </c>
      <c r="I132" s="65">
        <f>I23-база!I23</f>
        <v>0</v>
      </c>
      <c r="J132" s="65">
        <f>J23-база!J23</f>
        <v>0</v>
      </c>
      <c r="K132" s="65">
        <f>K23-база!K23</f>
        <v>0</v>
      </c>
      <c r="L132" s="65">
        <f>L23-база!L23</f>
        <v>0</v>
      </c>
      <c r="M132" s="65"/>
      <c r="N132" s="65">
        <f>N23-база!N23</f>
        <v>0</v>
      </c>
      <c r="O132" s="65">
        <f>O23-база!O23</f>
        <v>0</v>
      </c>
      <c r="P132" s="65"/>
      <c r="Q132" s="65">
        <f>Q23-база!Q23</f>
        <v>0</v>
      </c>
      <c r="R132" s="65">
        <f>R23-база!R23</f>
        <v>0</v>
      </c>
      <c r="S132" s="65">
        <f>S23-база!S23</f>
        <v>0</v>
      </c>
      <c r="T132" s="65">
        <f>T23-база!T23</f>
        <v>0</v>
      </c>
      <c r="U132" s="65">
        <f>U23-база!U23</f>
        <v>0</v>
      </c>
      <c r="V132" s="65">
        <f>V23-база!V23</f>
        <v>0</v>
      </c>
      <c r="W132" s="65">
        <f>W23-база!W23</f>
        <v>0</v>
      </c>
      <c r="X132" s="65"/>
      <c r="Y132" s="65">
        <f>Y23-база!Y23</f>
        <v>0</v>
      </c>
      <c r="Z132" s="65">
        <f>Z23-база!Z23</f>
        <v>0</v>
      </c>
      <c r="AA132" s="65">
        <f>AA23-база!AA23</f>
        <v>0</v>
      </c>
      <c r="AB132" s="65">
        <f>AB23-база!AB23</f>
        <v>0</v>
      </c>
      <c r="AC132" s="316"/>
      <c r="AD132" s="65">
        <f>AD23-база!AD23</f>
        <v>0</v>
      </c>
      <c r="AE132" s="65">
        <f>AE23-база!AE23</f>
        <v>0</v>
      </c>
      <c r="AF132" s="65">
        <f>AF23-база!AF23</f>
        <v>0</v>
      </c>
      <c r="AG132" s="65">
        <f>AG23-база!AG23</f>
        <v>0</v>
      </c>
      <c r="AH132" s="65"/>
      <c r="AI132" s="65">
        <f>AI23-база!AI23</f>
        <v>0</v>
      </c>
      <c r="AJ132" s="65">
        <f>AJ23-база!AJ23</f>
        <v>0</v>
      </c>
      <c r="AK132" s="65">
        <f>AK23-база!AK23</f>
        <v>0</v>
      </c>
      <c r="AL132" s="65">
        <f>AL23-база!AL23</f>
        <v>0</v>
      </c>
      <c r="AM132" s="65">
        <f>AM23-база!AM23</f>
        <v>0</v>
      </c>
      <c r="AN132" s="65">
        <f>AN23-база!AN23</f>
        <v>0</v>
      </c>
      <c r="AO132" s="65">
        <f>AO23-база!AO23</f>
        <v>0</v>
      </c>
      <c r="AP132" s="65">
        <f>AP23-база!AP23</f>
        <v>0</v>
      </c>
      <c r="AQ132" s="65">
        <f>AQ23-база!AQ23</f>
        <v>0</v>
      </c>
      <c r="AR132" s="65">
        <f>AR23-база!AR23</f>
        <v>0</v>
      </c>
      <c r="AS132" s="65">
        <f>AS23-база!AS23</f>
        <v>0</v>
      </c>
      <c r="AT132" s="65">
        <f>AT23-база!AT23</f>
        <v>0</v>
      </c>
      <c r="AU132" s="65">
        <f>AU23-база!AU23</f>
        <v>0</v>
      </c>
      <c r="AV132" s="65">
        <f>AV23-база!AV23</f>
        <v>0</v>
      </c>
      <c r="AW132" s="65"/>
      <c r="AX132" s="65" t="e">
        <f>AX23-база!AX23</f>
        <v>#REF!</v>
      </c>
      <c r="AY132" s="65" t="e">
        <f>AY23-база!AY23</f>
        <v>#REF!</v>
      </c>
      <c r="AZ132" s="65" t="e">
        <f>AZ23-база!AZ23</f>
        <v>#REF!</v>
      </c>
      <c r="BA132" s="65" t="e">
        <f>BA23-база!BA23</f>
        <v>#REF!</v>
      </c>
      <c r="BB132" s="65" t="e">
        <f>BB23-база!BB23</f>
        <v>#REF!</v>
      </c>
      <c r="BC132" s="65" t="e">
        <f ca="1">BC23-база!BC23</f>
        <v>#REF!</v>
      </c>
      <c r="BD132" s="65" t="e">
        <f ca="1">BD23-база!BD23</f>
        <v>#REF!</v>
      </c>
      <c r="BE132" s="65" t="e">
        <f ca="1">BE23-база!BE23</f>
        <v>#REF!</v>
      </c>
      <c r="BF132" s="65" t="e">
        <f ca="1">BF23-база!BF23</f>
        <v>#REF!</v>
      </c>
      <c r="BG132" s="65" t="e">
        <f ca="1">BG23-база!BG23</f>
        <v>#REF!</v>
      </c>
      <c r="BH132" s="65" t="e">
        <f>BH23-база!BH23</f>
        <v>#REF!</v>
      </c>
      <c r="BI132" s="65" t="e">
        <f>BI23-база!BI23</f>
        <v>#REF!</v>
      </c>
      <c r="BJ132" s="65">
        <f>BJ23-база!BJ23</f>
        <v>0</v>
      </c>
      <c r="BK132" s="65">
        <f>BK23-база!BK23</f>
        <v>0</v>
      </c>
      <c r="BL132" s="65">
        <f>BL23-база!BL23</f>
        <v>0</v>
      </c>
      <c r="BM132" s="65">
        <f>BM23-база!BM23</f>
        <v>0</v>
      </c>
      <c r="BN132" s="65">
        <f>BN23-база!BN23</f>
        <v>0</v>
      </c>
      <c r="BO132" s="65" t="e">
        <f ca="1">BO23-база!BO23</f>
        <v>#REF!</v>
      </c>
      <c r="BP132" s="65" t="e">
        <f ca="1">BP23-база!BP23</f>
        <v>#REF!</v>
      </c>
      <c r="BQ132" s="65">
        <f>BQ23-база!BQ23</f>
        <v>0</v>
      </c>
      <c r="BR132" s="65" t="e">
        <f ca="1">BR23-база!BR23</f>
        <v>#REF!</v>
      </c>
      <c r="BS132" s="65" t="e">
        <f ca="1">BS23-база!BS23</f>
        <v>#REF!</v>
      </c>
      <c r="BT132" s="65" t="e">
        <f ca="1">BT23-база!BT23</f>
        <v>#REF!</v>
      </c>
      <c r="BU132" s="101">
        <f>BU23-база!BU23</f>
        <v>0</v>
      </c>
      <c r="BV132" s="65" t="e">
        <f ca="1">BV23-база!BV23</f>
        <v>#REF!</v>
      </c>
      <c r="BW132" s="65" t="e">
        <f ca="1">BW23-база!BW23</f>
        <v>#REF!</v>
      </c>
      <c r="BX132" s="65" t="e">
        <f ca="1">BX23-база!BX23</f>
        <v>#REF!</v>
      </c>
      <c r="BY132" s="65" t="e">
        <f ca="1">BY23-база!BY23</f>
        <v>#REF!</v>
      </c>
      <c r="BZ132" s="65">
        <f>BZ23-база!BZ23</f>
        <v>0</v>
      </c>
      <c r="CA132" s="65">
        <f>CA23-база!CA23</f>
        <v>0</v>
      </c>
      <c r="CB132" s="65">
        <f>CB23-база!CB23</f>
        <v>0</v>
      </c>
      <c r="CC132" s="65">
        <f>CC23-база!CC23</f>
        <v>0</v>
      </c>
      <c r="CD132" s="325"/>
      <c r="CE132" s="329"/>
      <c r="CF132" s="209"/>
    </row>
    <row r="133" spans="1:84" s="616" customFormat="1">
      <c r="A133" s="50" t="s">
        <v>41</v>
      </c>
      <c r="B133" s="51" t="s">
        <v>42</v>
      </c>
      <c r="C133" s="165">
        <v>2110220000</v>
      </c>
      <c r="D133" s="10">
        <f>D24-база!D24</f>
        <v>0</v>
      </c>
      <c r="E133" s="65" t="e">
        <f>E24-база!E24</f>
        <v>#REF!</v>
      </c>
      <c r="F133" s="65"/>
      <c r="G133" s="65" t="e">
        <f ca="1">G24-база!G24</f>
        <v>#REF!</v>
      </c>
      <c r="H133" s="65">
        <f>H24-база!H24</f>
        <v>0</v>
      </c>
      <c r="I133" s="65">
        <f>I24-база!I24</f>
        <v>0</v>
      </c>
      <c r="J133" s="65">
        <f>J24-база!J24</f>
        <v>0</v>
      </c>
      <c r="K133" s="65">
        <f>K24-база!K24</f>
        <v>0</v>
      </c>
      <c r="L133" s="65">
        <f>L24-база!L24</f>
        <v>0</v>
      </c>
      <c r="M133" s="65"/>
      <c r="N133" s="65">
        <f>N24-база!N24</f>
        <v>0</v>
      </c>
      <c r="O133" s="65">
        <f>O24-база!O24</f>
        <v>0</v>
      </c>
      <c r="P133" s="65"/>
      <c r="Q133" s="65">
        <f>Q24-база!Q24</f>
        <v>0</v>
      </c>
      <c r="R133" s="65">
        <f>R24-база!R24</f>
        <v>0</v>
      </c>
      <c r="S133" s="65">
        <f>S24-база!S24</f>
        <v>0</v>
      </c>
      <c r="T133" s="65">
        <f>T24-база!T24</f>
        <v>0</v>
      </c>
      <c r="U133" s="65">
        <f>U24-база!U24</f>
        <v>0</v>
      </c>
      <c r="V133" s="65">
        <f>V24-база!V24</f>
        <v>0</v>
      </c>
      <c r="W133" s="65">
        <f>W24-база!W24</f>
        <v>0</v>
      </c>
      <c r="X133" s="65"/>
      <c r="Y133" s="65">
        <f>Y24-база!Y24</f>
        <v>0</v>
      </c>
      <c r="Z133" s="65">
        <f>Z24-база!Z24</f>
        <v>0</v>
      </c>
      <c r="AA133" s="65">
        <f>AA24-база!AA24</f>
        <v>0</v>
      </c>
      <c r="AB133" s="65">
        <f>AB24-база!AB24</f>
        <v>0</v>
      </c>
      <c r="AC133" s="317"/>
      <c r="AD133" s="65">
        <f>AD24-база!AD24</f>
        <v>0</v>
      </c>
      <c r="AE133" s="65">
        <f>AE24-база!AE24</f>
        <v>0</v>
      </c>
      <c r="AF133" s="65">
        <f>AF24-база!AF24</f>
        <v>0</v>
      </c>
      <c r="AG133" s="65">
        <f>AG24-база!AG24</f>
        <v>0</v>
      </c>
      <c r="AH133" s="65"/>
      <c r="AI133" s="65">
        <f>AI24-база!AI24</f>
        <v>0</v>
      </c>
      <c r="AJ133" s="65">
        <f>AJ24-база!AJ24</f>
        <v>0</v>
      </c>
      <c r="AK133" s="65">
        <f>AK24-база!AK24</f>
        <v>0</v>
      </c>
      <c r="AL133" s="65">
        <f>AL24-база!AL24</f>
        <v>0</v>
      </c>
      <c r="AM133" s="65">
        <f>AM24-база!AM24</f>
        <v>0</v>
      </c>
      <c r="AN133" s="65">
        <f>AN24-база!AN24</f>
        <v>0</v>
      </c>
      <c r="AO133" s="65">
        <f>AO24-база!AO24</f>
        <v>0</v>
      </c>
      <c r="AP133" s="65">
        <f>AP24-база!AP24</f>
        <v>0</v>
      </c>
      <c r="AQ133" s="65">
        <f>AQ24-база!AQ24</f>
        <v>0</v>
      </c>
      <c r="AR133" s="65">
        <f>AR24-база!AR24</f>
        <v>0</v>
      </c>
      <c r="AS133" s="65">
        <f>AS24-база!AS24</f>
        <v>0</v>
      </c>
      <c r="AT133" s="65">
        <f>AT24-база!AT24</f>
        <v>0</v>
      </c>
      <c r="AU133" s="65">
        <f>AU24-база!AU24</f>
        <v>0</v>
      </c>
      <c r="AV133" s="65">
        <f>AV24-база!AV24</f>
        <v>0</v>
      </c>
      <c r="AW133" s="65"/>
      <c r="AX133" s="65" t="e">
        <f>AX24-база!AX24</f>
        <v>#REF!</v>
      </c>
      <c r="AY133" s="65" t="e">
        <f>AY24-база!AY24</f>
        <v>#REF!</v>
      </c>
      <c r="AZ133" s="65" t="e">
        <f>AZ24-база!AZ24</f>
        <v>#REF!</v>
      </c>
      <c r="BA133" s="65" t="e">
        <f>BA24-база!BA24</f>
        <v>#REF!</v>
      </c>
      <c r="BB133" s="65" t="e">
        <f>BB24-база!BB24</f>
        <v>#REF!</v>
      </c>
      <c r="BC133" s="65" t="e">
        <f ca="1">BC24-база!BC24</f>
        <v>#REF!</v>
      </c>
      <c r="BD133" s="65" t="e">
        <f ca="1">BD24-база!BD24</f>
        <v>#REF!</v>
      </c>
      <c r="BE133" s="65" t="e">
        <f ca="1">BE24-база!BE24</f>
        <v>#REF!</v>
      </c>
      <c r="BF133" s="65" t="e">
        <f ca="1">BF24-база!BF24</f>
        <v>#REF!</v>
      </c>
      <c r="BG133" s="65" t="e">
        <f ca="1">BG24-база!BG24</f>
        <v>#REF!</v>
      </c>
      <c r="BH133" s="65" t="e">
        <f>BH24-база!BH24</f>
        <v>#REF!</v>
      </c>
      <c r="BI133" s="65">
        <f>BI24-база!BI24</f>
        <v>0</v>
      </c>
      <c r="BJ133" s="65" t="e">
        <f>BJ24-база!BJ24</f>
        <v>#REF!</v>
      </c>
      <c r="BK133" s="65">
        <f>BK24-база!BK24</f>
        <v>0</v>
      </c>
      <c r="BL133" s="65">
        <f>BL24-база!BL24</f>
        <v>0</v>
      </c>
      <c r="BM133" s="65">
        <f>BM24-база!BM24</f>
        <v>0</v>
      </c>
      <c r="BN133" s="65">
        <f>BN24-база!BN24</f>
        <v>0</v>
      </c>
      <c r="BO133" s="65" t="e">
        <f ca="1">BO24-база!BO24</f>
        <v>#REF!</v>
      </c>
      <c r="BP133" s="65">
        <f>BP24-база!BP24</f>
        <v>0</v>
      </c>
      <c r="BQ133" s="65" t="e">
        <f ca="1">BQ24-база!BQ24</f>
        <v>#REF!</v>
      </c>
      <c r="BR133" s="65" t="e">
        <f ca="1">BR24-база!BR24</f>
        <v>#REF!</v>
      </c>
      <c r="BS133" s="65" t="e">
        <f ca="1">BS24-база!BS24</f>
        <v>#REF!</v>
      </c>
      <c r="BT133" s="65" t="e">
        <f ca="1">BT24-база!BT24</f>
        <v>#REF!</v>
      </c>
      <c r="BU133" s="101">
        <f>BU24-база!BU24</f>
        <v>0</v>
      </c>
      <c r="BV133" s="65">
        <f>BV24-база!BV24</f>
        <v>0</v>
      </c>
      <c r="BW133" s="65">
        <f>BW24-база!BW24</f>
        <v>0</v>
      </c>
      <c r="BX133" s="65">
        <f>BX24-база!BX24</f>
        <v>0</v>
      </c>
      <c r="BY133" s="65">
        <f>BY24-база!BY24</f>
        <v>0</v>
      </c>
      <c r="BZ133" s="65" t="e">
        <f ca="1">BZ24-база!BZ24</f>
        <v>#REF!</v>
      </c>
      <c r="CA133" s="65" t="e">
        <f ca="1">CA24-база!CA24</f>
        <v>#REF!</v>
      </c>
      <c r="CB133" s="65" t="e">
        <f ca="1">CB24-база!CB24</f>
        <v>#REF!</v>
      </c>
      <c r="CC133" s="65" t="e">
        <f ca="1">CC24-база!CC24</f>
        <v>#REF!</v>
      </c>
      <c r="CD133" s="325"/>
      <c r="CE133" s="329"/>
      <c r="CF133" s="209"/>
    </row>
    <row r="134" spans="1:84" s="616" customFormat="1">
      <c r="A134" s="42" t="s">
        <v>43</v>
      </c>
      <c r="B134" s="43" t="s">
        <v>44</v>
      </c>
      <c r="C134" s="165">
        <v>2110300000</v>
      </c>
      <c r="D134" s="10">
        <f>D25-база!D25</f>
        <v>0</v>
      </c>
      <c r="E134" s="62" t="e">
        <f>E25-база!E25</f>
        <v>#REF!</v>
      </c>
      <c r="F134" s="62"/>
      <c r="G134" s="62" t="e">
        <f ca="1">G25-база!G25</f>
        <v>#REF!</v>
      </c>
      <c r="H134" s="62">
        <f>H25-база!H25</f>
        <v>0</v>
      </c>
      <c r="I134" s="62">
        <f>I25-база!I25</f>
        <v>0</v>
      </c>
      <c r="J134" s="62">
        <f>J25-база!J25</f>
        <v>0</v>
      </c>
      <c r="K134" s="62">
        <f>K25-база!K25</f>
        <v>0</v>
      </c>
      <c r="L134" s="62">
        <f>L25-база!L25</f>
        <v>0</v>
      </c>
      <c r="M134" s="62"/>
      <c r="N134" s="62">
        <f>N25-база!N25</f>
        <v>0</v>
      </c>
      <c r="O134" s="62">
        <f>O25-база!O25</f>
        <v>0</v>
      </c>
      <c r="P134" s="62"/>
      <c r="Q134" s="62">
        <f>Q25-база!Q25</f>
        <v>0</v>
      </c>
      <c r="R134" s="62">
        <f>R25-база!R25</f>
        <v>0</v>
      </c>
      <c r="S134" s="62">
        <f>S25-база!S25</f>
        <v>0</v>
      </c>
      <c r="T134" s="62">
        <f>T25-база!T25</f>
        <v>0</v>
      </c>
      <c r="U134" s="62">
        <f>U25-база!U25</f>
        <v>0</v>
      </c>
      <c r="V134" s="62">
        <f>V25-база!V25</f>
        <v>0</v>
      </c>
      <c r="W134" s="62">
        <f>W25-база!W25</f>
        <v>0</v>
      </c>
      <c r="X134" s="62"/>
      <c r="Y134" s="62">
        <f>Y25-база!Y25</f>
        <v>0</v>
      </c>
      <c r="Z134" s="62">
        <f>Z25-база!Z25</f>
        <v>0</v>
      </c>
      <c r="AA134" s="62">
        <f>AA25-база!AA25</f>
        <v>0</v>
      </c>
      <c r="AB134" s="62">
        <f>AB25-база!AB25</f>
        <v>0</v>
      </c>
      <c r="AC134" s="318"/>
      <c r="AD134" s="62">
        <f>AD25-база!AD25</f>
        <v>0</v>
      </c>
      <c r="AE134" s="62">
        <f>AE25-база!AE25</f>
        <v>0</v>
      </c>
      <c r="AF134" s="62">
        <f>AF25-база!AF25</f>
        <v>0</v>
      </c>
      <c r="AG134" s="62">
        <f>AG25-база!AG25</f>
        <v>0</v>
      </c>
      <c r="AH134" s="62"/>
      <c r="AI134" s="62">
        <f>AI25-база!AI25</f>
        <v>0</v>
      </c>
      <c r="AJ134" s="62">
        <f>AJ25-база!AJ25</f>
        <v>0</v>
      </c>
      <c r="AK134" s="62">
        <f>AK25-база!AK25</f>
        <v>0</v>
      </c>
      <c r="AL134" s="62">
        <f>AL25-база!AL25</f>
        <v>0</v>
      </c>
      <c r="AM134" s="62">
        <f>AM25-база!AM25</f>
        <v>0</v>
      </c>
      <c r="AN134" s="62">
        <f>AN25-база!AN25</f>
        <v>0</v>
      </c>
      <c r="AO134" s="62">
        <f>AO25-база!AO25</f>
        <v>0</v>
      </c>
      <c r="AP134" s="62">
        <f>AP25-база!AP25</f>
        <v>0</v>
      </c>
      <c r="AQ134" s="62">
        <f>AQ25-база!AQ25</f>
        <v>0</v>
      </c>
      <c r="AR134" s="62">
        <f>AR25-база!AR25</f>
        <v>0</v>
      </c>
      <c r="AS134" s="62">
        <f>AS25-база!AS25</f>
        <v>0</v>
      </c>
      <c r="AT134" s="62">
        <f>AT25-база!AT25</f>
        <v>0</v>
      </c>
      <c r="AU134" s="62">
        <f>AU25-база!AU25</f>
        <v>0</v>
      </c>
      <c r="AV134" s="62">
        <f>AV25-база!AV25</f>
        <v>0</v>
      </c>
      <c r="AW134" s="62"/>
      <c r="AX134" s="62" t="e">
        <f>AX25-база!AX25</f>
        <v>#REF!</v>
      </c>
      <c r="AY134" s="62" t="e">
        <f>AY25-база!AY25</f>
        <v>#REF!</v>
      </c>
      <c r="AZ134" s="62" t="e">
        <f>AZ25-база!AZ25</f>
        <v>#REF!</v>
      </c>
      <c r="BA134" s="62" t="e">
        <f>BA25-база!BA25</f>
        <v>#REF!</v>
      </c>
      <c r="BB134" s="62" t="e">
        <f>BB25-база!BB25</f>
        <v>#REF!</v>
      </c>
      <c r="BC134" s="62" t="e">
        <f ca="1">BC25-база!BC25</f>
        <v>#REF!</v>
      </c>
      <c r="BD134" s="62" t="e">
        <f ca="1">BD25-база!BD25</f>
        <v>#REF!</v>
      </c>
      <c r="BE134" s="62" t="e">
        <f ca="1">BE25-база!BE25</f>
        <v>#REF!</v>
      </c>
      <c r="BF134" s="62" t="e">
        <f ca="1">BF25-база!BF25</f>
        <v>#REF!</v>
      </c>
      <c r="BG134" s="62" t="e">
        <f ca="1">BG25-база!BG25</f>
        <v>#REF!</v>
      </c>
      <c r="BH134" s="62" t="e">
        <f>BH25-база!BH25</f>
        <v>#REF!</v>
      </c>
      <c r="BI134" s="62" t="e">
        <f>BI25-база!BI25</f>
        <v>#REF!</v>
      </c>
      <c r="BJ134" s="62">
        <f>BJ25-база!BJ25</f>
        <v>0</v>
      </c>
      <c r="BK134" s="62">
        <f>BK25-база!BK25</f>
        <v>0</v>
      </c>
      <c r="BL134" s="62">
        <f>BL25-база!BL25</f>
        <v>0</v>
      </c>
      <c r="BM134" s="62">
        <f>BM25-база!BM25</f>
        <v>0</v>
      </c>
      <c r="BN134" s="62">
        <f>BN25-база!BN25</f>
        <v>0</v>
      </c>
      <c r="BO134" s="62" t="e">
        <f ca="1">BO25-база!BO25</f>
        <v>#REF!</v>
      </c>
      <c r="BP134" s="62" t="e">
        <f ca="1">BP25-база!BP25</f>
        <v>#REF!</v>
      </c>
      <c r="BQ134" s="62">
        <f>BQ25-база!BQ25</f>
        <v>0</v>
      </c>
      <c r="BR134" s="62" t="e">
        <f ca="1">BR25-база!BR25</f>
        <v>#REF!</v>
      </c>
      <c r="BS134" s="62" t="e">
        <f ca="1">BS25-база!BS25</f>
        <v>#REF!</v>
      </c>
      <c r="BT134" s="62" t="e">
        <f ca="1">BT25-база!BT25</f>
        <v>#REF!</v>
      </c>
      <c r="BU134" s="101">
        <f>BU25-база!BU25</f>
        <v>0</v>
      </c>
      <c r="BV134" s="62" t="e">
        <f ca="1">BV25-база!BV25</f>
        <v>#REF!</v>
      </c>
      <c r="BW134" s="62" t="e">
        <f ca="1">BW25-база!BW25</f>
        <v>#REF!</v>
      </c>
      <c r="BX134" s="62" t="e">
        <f ca="1">BX25-база!BX25</f>
        <v>#REF!</v>
      </c>
      <c r="BY134" s="62" t="e">
        <f ca="1">BY25-база!BY25</f>
        <v>#REF!</v>
      </c>
      <c r="BZ134" s="62">
        <f>BZ25-база!BZ25</f>
        <v>0</v>
      </c>
      <c r="CA134" s="62">
        <f>CA25-база!CA25</f>
        <v>0</v>
      </c>
      <c r="CB134" s="62">
        <f>CB25-база!CB25</f>
        <v>0</v>
      </c>
      <c r="CC134" s="62">
        <f>CC25-база!CC25</f>
        <v>0</v>
      </c>
      <c r="CD134" s="325"/>
      <c r="CE134" s="327"/>
      <c r="CF134" s="209"/>
    </row>
    <row r="135" spans="1:84" s="616" customFormat="1" ht="45">
      <c r="A135" s="42" t="s">
        <v>45</v>
      </c>
      <c r="B135" s="43" t="s">
        <v>46</v>
      </c>
      <c r="C135" s="59">
        <v>2110400000</v>
      </c>
      <c r="D135" s="10">
        <f>D26-база!D26</f>
        <v>0</v>
      </c>
      <c r="E135" s="62" t="e">
        <f>E26-база!E26</f>
        <v>#REF!</v>
      </c>
      <c r="F135" s="62"/>
      <c r="G135" s="62" t="e">
        <f ca="1">G26-база!G26</f>
        <v>#REF!</v>
      </c>
      <c r="H135" s="62">
        <f>H26-база!H26</f>
        <v>0</v>
      </c>
      <c r="I135" s="62">
        <f>I26-база!I26</f>
        <v>0</v>
      </c>
      <c r="J135" s="62">
        <f>J26-база!J26</f>
        <v>0</v>
      </c>
      <c r="K135" s="62">
        <f>K26-база!K26</f>
        <v>0</v>
      </c>
      <c r="L135" s="62">
        <f>L26-база!L26</f>
        <v>0</v>
      </c>
      <c r="M135" s="62"/>
      <c r="N135" s="62">
        <f>N26-база!N26</f>
        <v>0</v>
      </c>
      <c r="O135" s="62">
        <f>O26-база!O26</f>
        <v>0</v>
      </c>
      <c r="P135" s="62"/>
      <c r="Q135" s="62">
        <f>Q26-база!Q26</f>
        <v>0</v>
      </c>
      <c r="R135" s="62">
        <f>R26-база!R26</f>
        <v>0</v>
      </c>
      <c r="S135" s="62">
        <f>S26-база!S26</f>
        <v>0</v>
      </c>
      <c r="T135" s="62">
        <f>T26-база!T26</f>
        <v>0</v>
      </c>
      <c r="U135" s="62">
        <f>U26-база!U26</f>
        <v>0</v>
      </c>
      <c r="V135" s="62">
        <f>V26-база!V26</f>
        <v>0</v>
      </c>
      <c r="W135" s="62">
        <f>W26-база!W26</f>
        <v>0</v>
      </c>
      <c r="X135" s="62"/>
      <c r="Y135" s="62">
        <f>Y26-база!Y26</f>
        <v>0</v>
      </c>
      <c r="Z135" s="62">
        <f>Z26-база!Z26</f>
        <v>0</v>
      </c>
      <c r="AA135" s="62">
        <f>AA26-база!AA26</f>
        <v>0</v>
      </c>
      <c r="AB135" s="62">
        <f>AB26-база!AB26</f>
        <v>0</v>
      </c>
      <c r="AC135" s="315"/>
      <c r="AD135" s="62">
        <f>AD26-база!AD26</f>
        <v>0</v>
      </c>
      <c r="AE135" s="62">
        <f>AE26-база!AE26</f>
        <v>0</v>
      </c>
      <c r="AF135" s="62">
        <f>AF26-база!AF26</f>
        <v>0</v>
      </c>
      <c r="AG135" s="62">
        <f>AG26-база!AG26</f>
        <v>0</v>
      </c>
      <c r="AH135" s="62"/>
      <c r="AI135" s="62">
        <f>AI26-база!AI26</f>
        <v>0</v>
      </c>
      <c r="AJ135" s="62">
        <f>AJ26-база!AJ26</f>
        <v>0</v>
      </c>
      <c r="AK135" s="62">
        <f>AK26-база!AK26</f>
        <v>0</v>
      </c>
      <c r="AL135" s="62">
        <f>AL26-база!AL26</f>
        <v>0</v>
      </c>
      <c r="AM135" s="62">
        <f>AM26-база!AM26</f>
        <v>0</v>
      </c>
      <c r="AN135" s="62">
        <f>AN26-база!AN26</f>
        <v>0</v>
      </c>
      <c r="AO135" s="62">
        <f>AO26-база!AO26</f>
        <v>0</v>
      </c>
      <c r="AP135" s="62">
        <f>AP26-база!AP26</f>
        <v>0</v>
      </c>
      <c r="AQ135" s="62">
        <f>AQ26-база!AQ26</f>
        <v>0</v>
      </c>
      <c r="AR135" s="62">
        <f>AR26-база!AR26</f>
        <v>0</v>
      </c>
      <c r="AS135" s="62">
        <f>AS26-база!AS26</f>
        <v>0</v>
      </c>
      <c r="AT135" s="62">
        <f>AT26-база!AT26</f>
        <v>0</v>
      </c>
      <c r="AU135" s="62">
        <f>AU26-база!AU26</f>
        <v>0</v>
      </c>
      <c r="AV135" s="62">
        <f>AV26-база!AV26</f>
        <v>0</v>
      </c>
      <c r="AW135" s="62"/>
      <c r="AX135" s="62" t="e">
        <f>AX26-база!AX26</f>
        <v>#REF!</v>
      </c>
      <c r="AY135" s="62" t="e">
        <f>AY26-база!AY26</f>
        <v>#REF!</v>
      </c>
      <c r="AZ135" s="62" t="e">
        <f>AZ26-база!AZ26</f>
        <v>#REF!</v>
      </c>
      <c r="BA135" s="62" t="e">
        <f>BA26-база!BA26</f>
        <v>#REF!</v>
      </c>
      <c r="BB135" s="62" t="e">
        <f>BB26-база!BB26</f>
        <v>#REF!</v>
      </c>
      <c r="BC135" s="62" t="e">
        <f ca="1">BC26-база!BC26</f>
        <v>#REF!</v>
      </c>
      <c r="BD135" s="62" t="e">
        <f ca="1">BD26-база!BD26</f>
        <v>#REF!</v>
      </c>
      <c r="BE135" s="62" t="e">
        <f ca="1">BE26-база!BE26</f>
        <v>#REF!</v>
      </c>
      <c r="BF135" s="62" t="e">
        <f ca="1">BF26-база!BF26</f>
        <v>#REF!</v>
      </c>
      <c r="BG135" s="62" t="e">
        <f ca="1">BG26-база!BG26</f>
        <v>#REF!</v>
      </c>
      <c r="BH135" s="62" t="e">
        <f>BH26-база!BH26</f>
        <v>#REF!</v>
      </c>
      <c r="BI135" s="62" t="e">
        <f>BI26-база!BI26</f>
        <v>#REF!</v>
      </c>
      <c r="BJ135" s="62" t="e">
        <f>BJ26-база!BJ26</f>
        <v>#REF!</v>
      </c>
      <c r="BK135" s="62">
        <f>BK26-база!BK26</f>
        <v>0</v>
      </c>
      <c r="BL135" s="62">
        <f>BL26-база!BL26</f>
        <v>0</v>
      </c>
      <c r="BM135" s="62">
        <f>BM26-база!BM26</f>
        <v>0</v>
      </c>
      <c r="BN135" s="62">
        <f>BN26-база!BN26</f>
        <v>0</v>
      </c>
      <c r="BO135" s="62" t="e">
        <f ca="1">BO26-база!BO26</f>
        <v>#REF!</v>
      </c>
      <c r="BP135" s="62" t="e">
        <f ca="1">BP26-база!BP26</f>
        <v>#REF!</v>
      </c>
      <c r="BQ135" s="62" t="e">
        <f ca="1">BQ26-база!BQ26</f>
        <v>#REF!</v>
      </c>
      <c r="BR135" s="62" t="e">
        <f ca="1">BR26-база!BR26</f>
        <v>#REF!</v>
      </c>
      <c r="BS135" s="62" t="e">
        <f ca="1">BS26-база!BS26</f>
        <v>#REF!</v>
      </c>
      <c r="BT135" s="62" t="e">
        <f ca="1">BT26-база!BT26</f>
        <v>#REF!</v>
      </c>
      <c r="BU135" s="101">
        <f>BU26-база!BU26</f>
        <v>0</v>
      </c>
      <c r="BV135" s="62" t="e">
        <f ca="1">BV26-база!BV26</f>
        <v>#REF!</v>
      </c>
      <c r="BW135" s="62" t="e">
        <f ca="1">BW26-база!BW26</f>
        <v>#REF!</v>
      </c>
      <c r="BX135" s="62" t="e">
        <f ca="1">BX26-база!BX26</f>
        <v>#REF!</v>
      </c>
      <c r="BY135" s="62" t="e">
        <f ca="1">BY26-база!BY26</f>
        <v>#REF!</v>
      </c>
      <c r="BZ135" s="62" t="e">
        <f ca="1">BZ26-база!BZ26</f>
        <v>#REF!</v>
      </c>
      <c r="CA135" s="62" t="e">
        <f ca="1">CA26-база!CA26</f>
        <v>#REF!</v>
      </c>
      <c r="CB135" s="62" t="e">
        <f ca="1">CB26-база!CB26</f>
        <v>#REF!</v>
      </c>
      <c r="CC135" s="62" t="e">
        <f ca="1">CC26-база!CC26</f>
        <v>#REF!</v>
      </c>
      <c r="CD135" s="325"/>
      <c r="CE135" s="327"/>
      <c r="CF135" s="209"/>
    </row>
    <row r="136" spans="1:84" s="616" customFormat="1">
      <c r="A136" s="50" t="s">
        <v>47</v>
      </c>
      <c r="B136" s="51" t="s">
        <v>35</v>
      </c>
      <c r="C136" s="165">
        <v>2110410000</v>
      </c>
      <c r="D136" s="10">
        <f>D27-база!D27</f>
        <v>0</v>
      </c>
      <c r="E136" s="65" t="e">
        <f>E27-база!E27</f>
        <v>#REF!</v>
      </c>
      <c r="F136" s="65"/>
      <c r="G136" s="65" t="e">
        <f ca="1">G27-база!G27</f>
        <v>#REF!</v>
      </c>
      <c r="H136" s="65">
        <f>H27-база!H27</f>
        <v>0</v>
      </c>
      <c r="I136" s="65">
        <f>I27-база!I27</f>
        <v>0</v>
      </c>
      <c r="J136" s="65">
        <f>J27-база!J27</f>
        <v>0</v>
      </c>
      <c r="K136" s="65">
        <f>K27-база!K27</f>
        <v>0</v>
      </c>
      <c r="L136" s="65">
        <f>L27-база!L27</f>
        <v>0</v>
      </c>
      <c r="M136" s="65"/>
      <c r="N136" s="65">
        <f>N27-база!N27</f>
        <v>0</v>
      </c>
      <c r="O136" s="65">
        <f>O27-база!O27</f>
        <v>0</v>
      </c>
      <c r="P136" s="65"/>
      <c r="Q136" s="65">
        <f>Q27-база!Q27</f>
        <v>0</v>
      </c>
      <c r="R136" s="65">
        <f>R27-база!R27</f>
        <v>0</v>
      </c>
      <c r="S136" s="65">
        <f>S27-база!S27</f>
        <v>0</v>
      </c>
      <c r="T136" s="65">
        <f>T27-база!T27</f>
        <v>0</v>
      </c>
      <c r="U136" s="65">
        <f>U27-база!U27</f>
        <v>0</v>
      </c>
      <c r="V136" s="65">
        <f>V27-база!V27</f>
        <v>0</v>
      </c>
      <c r="W136" s="65">
        <f>W27-база!W27</f>
        <v>0</v>
      </c>
      <c r="X136" s="65"/>
      <c r="Y136" s="65">
        <f>Y27-база!Y27</f>
        <v>0</v>
      </c>
      <c r="Z136" s="65">
        <f>Z27-база!Z27</f>
        <v>0</v>
      </c>
      <c r="AA136" s="65">
        <f>AA27-база!AA27</f>
        <v>0</v>
      </c>
      <c r="AB136" s="65">
        <f>AB27-база!AB27</f>
        <v>0</v>
      </c>
      <c r="AC136" s="316"/>
      <c r="AD136" s="65">
        <f>AD27-база!AD27</f>
        <v>0</v>
      </c>
      <c r="AE136" s="65">
        <f>AE27-база!AE27</f>
        <v>0</v>
      </c>
      <c r="AF136" s="65">
        <f>AF27-база!AF27</f>
        <v>0</v>
      </c>
      <c r="AG136" s="65">
        <f>AG27-база!AG27</f>
        <v>0</v>
      </c>
      <c r="AH136" s="65"/>
      <c r="AI136" s="65">
        <f>AI27-база!AI27</f>
        <v>0</v>
      </c>
      <c r="AJ136" s="65">
        <f>AJ27-база!AJ27</f>
        <v>0</v>
      </c>
      <c r="AK136" s="65">
        <f>AK27-база!AK27</f>
        <v>0</v>
      </c>
      <c r="AL136" s="65">
        <f>AL27-база!AL27</f>
        <v>0</v>
      </c>
      <c r="AM136" s="65">
        <f>AM27-база!AM27</f>
        <v>0</v>
      </c>
      <c r="AN136" s="65">
        <f>AN27-база!AN27</f>
        <v>0</v>
      </c>
      <c r="AO136" s="65">
        <f>AO27-база!AO27</f>
        <v>0</v>
      </c>
      <c r="AP136" s="65">
        <f>AP27-база!AP27</f>
        <v>0</v>
      </c>
      <c r="AQ136" s="65">
        <f>AQ27-база!AQ27</f>
        <v>0</v>
      </c>
      <c r="AR136" s="65">
        <f>AR27-база!AR27</f>
        <v>0</v>
      </c>
      <c r="AS136" s="65">
        <f>AS27-база!AS27</f>
        <v>0</v>
      </c>
      <c r="AT136" s="65">
        <f>AT27-база!AT27</f>
        <v>0</v>
      </c>
      <c r="AU136" s="65">
        <f>AU27-база!AU27</f>
        <v>0</v>
      </c>
      <c r="AV136" s="65">
        <f>AV27-база!AV27</f>
        <v>0</v>
      </c>
      <c r="AW136" s="65"/>
      <c r="AX136" s="65" t="e">
        <f>AX27-база!AX27</f>
        <v>#REF!</v>
      </c>
      <c r="AY136" s="65" t="e">
        <f>AY27-база!AY27</f>
        <v>#REF!</v>
      </c>
      <c r="AZ136" s="65" t="e">
        <f>AZ27-база!AZ27</f>
        <v>#REF!</v>
      </c>
      <c r="BA136" s="65" t="e">
        <f>BA27-база!BA27</f>
        <v>#REF!</v>
      </c>
      <c r="BB136" s="65" t="e">
        <f>BB27-база!BB27</f>
        <v>#REF!</v>
      </c>
      <c r="BC136" s="65" t="e">
        <f ca="1">BC27-база!BC27</f>
        <v>#REF!</v>
      </c>
      <c r="BD136" s="65" t="e">
        <f ca="1">BD27-база!BD27</f>
        <v>#REF!</v>
      </c>
      <c r="BE136" s="65" t="e">
        <f ca="1">BE27-база!BE27</f>
        <v>#REF!</v>
      </c>
      <c r="BF136" s="65" t="e">
        <f ca="1">BF27-база!BF27</f>
        <v>#REF!</v>
      </c>
      <c r="BG136" s="65" t="e">
        <f ca="1">BG27-база!BG27</f>
        <v>#REF!</v>
      </c>
      <c r="BH136" s="65" t="e">
        <f>BH27-база!BH27</f>
        <v>#REF!</v>
      </c>
      <c r="BI136" s="65" t="e">
        <f>BI27-база!BI27</f>
        <v>#REF!</v>
      </c>
      <c r="BJ136" s="65">
        <f>BJ27-база!BJ27</f>
        <v>0</v>
      </c>
      <c r="BK136" s="65">
        <f>BK27-база!BK27</f>
        <v>0</v>
      </c>
      <c r="BL136" s="65">
        <f>BL27-база!BL27</f>
        <v>0</v>
      </c>
      <c r="BM136" s="65">
        <f>BM27-база!BM27</f>
        <v>0</v>
      </c>
      <c r="BN136" s="65">
        <f>BN27-база!BN27</f>
        <v>0</v>
      </c>
      <c r="BO136" s="65" t="e">
        <f ca="1">BO27-база!BO27</f>
        <v>#REF!</v>
      </c>
      <c r="BP136" s="65" t="e">
        <f ca="1">BP27-база!BP27</f>
        <v>#REF!</v>
      </c>
      <c r="BQ136" s="65">
        <f>BQ27-база!BQ27</f>
        <v>0</v>
      </c>
      <c r="BR136" s="65" t="e">
        <f ca="1">BR27-база!BR27</f>
        <v>#REF!</v>
      </c>
      <c r="BS136" s="65" t="e">
        <f ca="1">BS27-база!BS27</f>
        <v>#REF!</v>
      </c>
      <c r="BT136" s="65" t="e">
        <f ca="1">BT27-база!BT27</f>
        <v>#REF!</v>
      </c>
      <c r="BU136" s="101">
        <f>BU27-база!BU27</f>
        <v>0</v>
      </c>
      <c r="BV136" s="65" t="e">
        <f ca="1">BV27-база!BV27</f>
        <v>#REF!</v>
      </c>
      <c r="BW136" s="65" t="e">
        <f ca="1">BW27-база!BW27</f>
        <v>#REF!</v>
      </c>
      <c r="BX136" s="65" t="e">
        <f ca="1">BX27-база!BX27</f>
        <v>#REF!</v>
      </c>
      <c r="BY136" s="65" t="e">
        <f ca="1">BY27-база!BY27</f>
        <v>#REF!</v>
      </c>
      <c r="BZ136" s="65">
        <f>BZ27-база!BZ27</f>
        <v>0</v>
      </c>
      <c r="CA136" s="65">
        <f>CA27-база!CA27</f>
        <v>0</v>
      </c>
      <c r="CB136" s="65">
        <f>CB27-база!CB27</f>
        <v>0</v>
      </c>
      <c r="CC136" s="65">
        <f>CC27-база!CC27</f>
        <v>0</v>
      </c>
      <c r="CD136" s="325"/>
      <c r="CE136" s="329"/>
      <c r="CF136" s="209"/>
    </row>
    <row r="137" spans="1:84" s="616" customFormat="1">
      <c r="A137" s="50" t="s">
        <v>48</v>
      </c>
      <c r="B137" s="51" t="s">
        <v>37</v>
      </c>
      <c r="C137" s="165">
        <v>2110420000</v>
      </c>
      <c r="D137" s="10">
        <f>D28-база!D28</f>
        <v>0</v>
      </c>
      <c r="E137" s="65" t="e">
        <f>E28-база!E28</f>
        <v>#REF!</v>
      </c>
      <c r="F137" s="65"/>
      <c r="G137" s="65" t="e">
        <f ca="1">G28-база!G28</f>
        <v>#REF!</v>
      </c>
      <c r="H137" s="65">
        <f>H28-база!H28</f>
        <v>0</v>
      </c>
      <c r="I137" s="65">
        <f>I28-база!I28</f>
        <v>0</v>
      </c>
      <c r="J137" s="65">
        <f>J28-база!J28</f>
        <v>0</v>
      </c>
      <c r="K137" s="65">
        <f>K28-база!K28</f>
        <v>0</v>
      </c>
      <c r="L137" s="65">
        <f>L28-база!L28</f>
        <v>0</v>
      </c>
      <c r="M137" s="65"/>
      <c r="N137" s="65">
        <f>N28-база!N28</f>
        <v>0</v>
      </c>
      <c r="O137" s="65">
        <f>O28-база!O28</f>
        <v>0</v>
      </c>
      <c r="P137" s="65"/>
      <c r="Q137" s="65">
        <f>Q28-база!Q28</f>
        <v>0</v>
      </c>
      <c r="R137" s="65">
        <f>R28-база!R28</f>
        <v>0</v>
      </c>
      <c r="S137" s="65">
        <f>S28-база!S28</f>
        <v>0</v>
      </c>
      <c r="T137" s="65">
        <f>T28-база!T28</f>
        <v>0</v>
      </c>
      <c r="U137" s="65">
        <f>U28-база!U28</f>
        <v>0</v>
      </c>
      <c r="V137" s="65">
        <f>V28-база!V28</f>
        <v>0</v>
      </c>
      <c r="W137" s="65">
        <f>W28-база!W28</f>
        <v>0</v>
      </c>
      <c r="X137" s="65"/>
      <c r="Y137" s="65">
        <f>Y28-база!Y28</f>
        <v>0</v>
      </c>
      <c r="Z137" s="65">
        <f>Z28-база!Z28</f>
        <v>0</v>
      </c>
      <c r="AA137" s="65">
        <f>AA28-база!AA28</f>
        <v>0</v>
      </c>
      <c r="AB137" s="65">
        <f>AB28-база!AB28</f>
        <v>0</v>
      </c>
      <c r="AC137" s="317"/>
      <c r="AD137" s="65">
        <f>AD28-база!AD28</f>
        <v>0</v>
      </c>
      <c r="AE137" s="65">
        <f>AE28-база!AE28</f>
        <v>0</v>
      </c>
      <c r="AF137" s="65">
        <f>AF28-база!AF28</f>
        <v>0</v>
      </c>
      <c r="AG137" s="65">
        <f>AG28-база!AG28</f>
        <v>0</v>
      </c>
      <c r="AH137" s="65"/>
      <c r="AI137" s="65">
        <f>AI28-база!AI28</f>
        <v>0</v>
      </c>
      <c r="AJ137" s="65">
        <f>AJ28-база!AJ28</f>
        <v>0</v>
      </c>
      <c r="AK137" s="65">
        <f>AK28-база!AK28</f>
        <v>0</v>
      </c>
      <c r="AL137" s="65">
        <f>AL28-база!AL28</f>
        <v>0</v>
      </c>
      <c r="AM137" s="65">
        <f>AM28-база!AM28</f>
        <v>0</v>
      </c>
      <c r="AN137" s="65">
        <f>AN28-база!AN28</f>
        <v>0</v>
      </c>
      <c r="AO137" s="65">
        <f>AO28-база!AO28</f>
        <v>0</v>
      </c>
      <c r="AP137" s="65">
        <f>AP28-база!AP28</f>
        <v>0</v>
      </c>
      <c r="AQ137" s="65">
        <f>AQ28-база!AQ28</f>
        <v>0</v>
      </c>
      <c r="AR137" s="65">
        <f>AR28-база!AR28</f>
        <v>0</v>
      </c>
      <c r="AS137" s="65">
        <f>AS28-база!AS28</f>
        <v>0</v>
      </c>
      <c r="AT137" s="65">
        <f>AT28-база!AT28</f>
        <v>0</v>
      </c>
      <c r="AU137" s="65">
        <f>AU28-база!AU28</f>
        <v>0</v>
      </c>
      <c r="AV137" s="65">
        <f>AV28-база!AV28</f>
        <v>0</v>
      </c>
      <c r="AW137" s="65"/>
      <c r="AX137" s="65" t="e">
        <f>AX28-база!AX28</f>
        <v>#REF!</v>
      </c>
      <c r="AY137" s="65" t="e">
        <f>AY28-база!AY28</f>
        <v>#REF!</v>
      </c>
      <c r="AZ137" s="65" t="e">
        <f>AZ28-база!AZ28</f>
        <v>#REF!</v>
      </c>
      <c r="BA137" s="65" t="e">
        <f>BA28-база!BA28</f>
        <v>#REF!</v>
      </c>
      <c r="BB137" s="65" t="e">
        <f>BB28-база!BB28</f>
        <v>#REF!</v>
      </c>
      <c r="BC137" s="65" t="e">
        <f ca="1">BC28-база!BC28</f>
        <v>#REF!</v>
      </c>
      <c r="BD137" s="65" t="e">
        <f ca="1">BD28-база!BD28</f>
        <v>#REF!</v>
      </c>
      <c r="BE137" s="65" t="e">
        <f ca="1">BE28-база!BE28</f>
        <v>#REF!</v>
      </c>
      <c r="BF137" s="65" t="e">
        <f ca="1">BF28-база!BF28</f>
        <v>#REF!</v>
      </c>
      <c r="BG137" s="65" t="e">
        <f ca="1">BG28-база!BG28</f>
        <v>#REF!</v>
      </c>
      <c r="BH137" s="65" t="e">
        <f>BH28-база!BH28</f>
        <v>#REF!</v>
      </c>
      <c r="BI137" s="65">
        <f>BI28-база!BI28</f>
        <v>0</v>
      </c>
      <c r="BJ137" s="65" t="e">
        <f>BJ28-база!BJ28</f>
        <v>#REF!</v>
      </c>
      <c r="BK137" s="65">
        <f>BK28-база!BK28</f>
        <v>0</v>
      </c>
      <c r="BL137" s="65">
        <f>BL28-база!BL28</f>
        <v>0</v>
      </c>
      <c r="BM137" s="65">
        <f>BM28-база!BM28</f>
        <v>0</v>
      </c>
      <c r="BN137" s="65">
        <f>BN28-база!BN28</f>
        <v>0</v>
      </c>
      <c r="BO137" s="65" t="e">
        <f ca="1">BO28-база!BO28</f>
        <v>#REF!</v>
      </c>
      <c r="BP137" s="65">
        <f>BP28-база!BP28</f>
        <v>0</v>
      </c>
      <c r="BQ137" s="65" t="e">
        <f ca="1">BQ28-база!BQ28</f>
        <v>#REF!</v>
      </c>
      <c r="BR137" s="65" t="e">
        <f ca="1">BR28-база!BR28</f>
        <v>#REF!</v>
      </c>
      <c r="BS137" s="65" t="e">
        <f ca="1">BS28-база!BS28</f>
        <v>#REF!</v>
      </c>
      <c r="BT137" s="65" t="e">
        <f ca="1">BT28-база!BT28</f>
        <v>#REF!</v>
      </c>
      <c r="BU137" s="101">
        <f>BU28-база!BU28</f>
        <v>0</v>
      </c>
      <c r="BV137" s="65">
        <f>BV28-база!BV28</f>
        <v>0</v>
      </c>
      <c r="BW137" s="65">
        <f>BW28-база!BW28</f>
        <v>0</v>
      </c>
      <c r="BX137" s="65">
        <f>BX28-база!BX28</f>
        <v>0</v>
      </c>
      <c r="BY137" s="65">
        <f>BY28-база!BY28</f>
        <v>0</v>
      </c>
      <c r="BZ137" s="65" t="e">
        <f ca="1">BZ28-база!BZ28</f>
        <v>#REF!</v>
      </c>
      <c r="CA137" s="65" t="e">
        <f ca="1">CA28-база!CA28</f>
        <v>#REF!</v>
      </c>
      <c r="CB137" s="65" t="e">
        <f ca="1">CB28-база!CB28</f>
        <v>#REF!</v>
      </c>
      <c r="CC137" s="65" t="e">
        <f ca="1">CC28-база!CC28</f>
        <v>#REF!</v>
      </c>
      <c r="CD137" s="325"/>
      <c r="CE137" s="329"/>
      <c r="CF137" s="209"/>
    </row>
    <row r="138" spans="1:84" s="616" customFormat="1">
      <c r="A138" s="42" t="s">
        <v>49</v>
      </c>
      <c r="B138" s="43" t="s">
        <v>50</v>
      </c>
      <c r="C138" s="165">
        <v>2110600000</v>
      </c>
      <c r="D138" s="10">
        <f>D29-база!D29</f>
        <v>0</v>
      </c>
      <c r="E138" s="62" t="e">
        <f>E29-база!E29</f>
        <v>#REF!</v>
      </c>
      <c r="F138" s="62"/>
      <c r="G138" s="62" t="e">
        <f ca="1">G29-база!G29</f>
        <v>#REF!</v>
      </c>
      <c r="H138" s="62">
        <f>H29-база!H29</f>
        <v>0</v>
      </c>
      <c r="I138" s="62">
        <f>I29-база!I29</f>
        <v>0</v>
      </c>
      <c r="J138" s="62">
        <f>J29-база!J29</f>
        <v>0</v>
      </c>
      <c r="K138" s="62">
        <f>K29-база!K29</f>
        <v>0</v>
      </c>
      <c r="L138" s="62">
        <f>L29-база!L29</f>
        <v>0</v>
      </c>
      <c r="M138" s="62"/>
      <c r="N138" s="62">
        <f>N29-база!N29</f>
        <v>0</v>
      </c>
      <c r="O138" s="62">
        <f>O29-база!O29</f>
        <v>0</v>
      </c>
      <c r="P138" s="62"/>
      <c r="Q138" s="62">
        <f>Q29-база!Q29</f>
        <v>0</v>
      </c>
      <c r="R138" s="62">
        <f>R29-база!R29</f>
        <v>0</v>
      </c>
      <c r="S138" s="62">
        <f>S29-база!S29</f>
        <v>0</v>
      </c>
      <c r="T138" s="62">
        <f>T29-база!T29</f>
        <v>0</v>
      </c>
      <c r="U138" s="62">
        <f>U29-база!U29</f>
        <v>0</v>
      </c>
      <c r="V138" s="62">
        <f>V29-база!V29</f>
        <v>0</v>
      </c>
      <c r="W138" s="62">
        <f>W29-база!W29</f>
        <v>0</v>
      </c>
      <c r="X138" s="62"/>
      <c r="Y138" s="62">
        <f>Y29-база!Y29</f>
        <v>0</v>
      </c>
      <c r="Z138" s="62">
        <f>Z29-база!Z29</f>
        <v>0</v>
      </c>
      <c r="AA138" s="62">
        <f>AA29-база!AA29</f>
        <v>0</v>
      </c>
      <c r="AB138" s="62">
        <f>AB29-база!AB29</f>
        <v>0</v>
      </c>
      <c r="AC138" s="315"/>
      <c r="AD138" s="62">
        <f>AD29-база!AD29</f>
        <v>0</v>
      </c>
      <c r="AE138" s="62">
        <f>AE29-база!AE29</f>
        <v>0</v>
      </c>
      <c r="AF138" s="62">
        <f>AF29-база!AF29</f>
        <v>0</v>
      </c>
      <c r="AG138" s="62">
        <f>AG29-база!AG29</f>
        <v>0</v>
      </c>
      <c r="AH138" s="62"/>
      <c r="AI138" s="62">
        <f>AI29-база!AI29</f>
        <v>0</v>
      </c>
      <c r="AJ138" s="62">
        <f>AJ29-база!AJ29</f>
        <v>0</v>
      </c>
      <c r="AK138" s="62">
        <f>AK29-база!AK29</f>
        <v>0</v>
      </c>
      <c r="AL138" s="62">
        <f>AL29-база!AL29</f>
        <v>0</v>
      </c>
      <c r="AM138" s="62">
        <f>AM29-база!AM29</f>
        <v>0</v>
      </c>
      <c r="AN138" s="62">
        <f>AN29-база!AN29</f>
        <v>0</v>
      </c>
      <c r="AO138" s="62">
        <f>AO29-база!AO29</f>
        <v>0</v>
      </c>
      <c r="AP138" s="62">
        <f>AP29-база!AP29</f>
        <v>0</v>
      </c>
      <c r="AQ138" s="62">
        <f>AQ29-база!AQ29</f>
        <v>0</v>
      </c>
      <c r="AR138" s="62">
        <f>AR29-база!AR29</f>
        <v>0</v>
      </c>
      <c r="AS138" s="62">
        <f>AS29-база!AS29</f>
        <v>0</v>
      </c>
      <c r="AT138" s="62">
        <f>AT29-база!AT29</f>
        <v>0</v>
      </c>
      <c r="AU138" s="62">
        <f>AU29-база!AU29</f>
        <v>0</v>
      </c>
      <c r="AV138" s="62">
        <f>AV29-база!AV29</f>
        <v>0</v>
      </c>
      <c r="AW138" s="62"/>
      <c r="AX138" s="62" t="e">
        <f>AX29-база!AX29</f>
        <v>#REF!</v>
      </c>
      <c r="AY138" s="62" t="e">
        <f>AY29-база!AY29</f>
        <v>#REF!</v>
      </c>
      <c r="AZ138" s="62" t="e">
        <f>AZ29-база!AZ29</f>
        <v>#REF!</v>
      </c>
      <c r="BA138" s="62" t="e">
        <f>BA29-база!BA29</f>
        <v>#REF!</v>
      </c>
      <c r="BB138" s="62" t="e">
        <f>BB29-база!BB29</f>
        <v>#REF!</v>
      </c>
      <c r="BC138" s="62" t="e">
        <f ca="1">BC29-база!BC29</f>
        <v>#REF!</v>
      </c>
      <c r="BD138" s="62" t="e">
        <f ca="1">BD29-база!BD29</f>
        <v>#REF!</v>
      </c>
      <c r="BE138" s="62" t="e">
        <f ca="1">BE29-база!BE29</f>
        <v>#REF!</v>
      </c>
      <c r="BF138" s="62" t="e">
        <f ca="1">BF29-база!BF29</f>
        <v>#REF!</v>
      </c>
      <c r="BG138" s="62" t="e">
        <f ca="1">BG29-база!BG29</f>
        <v>#REF!</v>
      </c>
      <c r="BH138" s="62" t="e">
        <f>BH29-база!BH29</f>
        <v>#REF!</v>
      </c>
      <c r="BI138" s="62" t="e">
        <f>BI29-база!BI29</f>
        <v>#REF!</v>
      </c>
      <c r="BJ138" s="62" t="e">
        <f>BJ29-база!BJ29</f>
        <v>#REF!</v>
      </c>
      <c r="BK138" s="62">
        <f>BK29-база!BK29</f>
        <v>0</v>
      </c>
      <c r="BL138" s="62">
        <f>BL29-база!BL29</f>
        <v>0</v>
      </c>
      <c r="BM138" s="62">
        <f>BM29-база!BM29</f>
        <v>0</v>
      </c>
      <c r="BN138" s="62">
        <f>BN29-база!BN29</f>
        <v>0</v>
      </c>
      <c r="BO138" s="62" t="e">
        <f ca="1">BO29-база!BO29</f>
        <v>#REF!</v>
      </c>
      <c r="BP138" s="62" t="e">
        <f ca="1">BP29-база!BP29</f>
        <v>#REF!</v>
      </c>
      <c r="BQ138" s="62" t="e">
        <f ca="1">BQ29-база!BQ29</f>
        <v>#REF!</v>
      </c>
      <c r="BR138" s="62" t="e">
        <f ca="1">BR29-база!BR29</f>
        <v>#REF!</v>
      </c>
      <c r="BS138" s="62" t="e">
        <f ca="1">BS29-база!BS29</f>
        <v>#REF!</v>
      </c>
      <c r="BT138" s="62" t="e">
        <f ca="1">BT29-база!BT29</f>
        <v>#REF!</v>
      </c>
      <c r="BU138" s="101">
        <f>BU29-база!BU29</f>
        <v>0</v>
      </c>
      <c r="BV138" s="62">
        <f>BV29-база!BV29</f>
        <v>0</v>
      </c>
      <c r="BW138" s="62">
        <f>BW29-база!BW29</f>
        <v>0</v>
      </c>
      <c r="BX138" s="62">
        <f>BX29-база!BX29</f>
        <v>0</v>
      </c>
      <c r="BY138" s="62">
        <f>BY29-база!BY29</f>
        <v>0</v>
      </c>
      <c r="BZ138" s="62" t="e">
        <f ca="1">BZ29-база!BZ29</f>
        <v>#REF!</v>
      </c>
      <c r="CA138" s="62" t="e">
        <f ca="1">CA29-база!CA29</f>
        <v>#REF!</v>
      </c>
      <c r="CB138" s="62" t="e">
        <f ca="1">CB29-база!CB29</f>
        <v>#REF!</v>
      </c>
      <c r="CC138" s="62" t="e">
        <f ca="1">CC29-база!CC29</f>
        <v>#REF!</v>
      </c>
      <c r="CD138" s="325"/>
      <c r="CE138" s="327"/>
      <c r="CF138" s="209"/>
    </row>
    <row r="139" spans="1:84" s="616" customFormat="1">
      <c r="A139" s="42" t="s">
        <v>53</v>
      </c>
      <c r="B139" s="43" t="s">
        <v>54</v>
      </c>
      <c r="C139" s="165">
        <v>2110500000</v>
      </c>
      <c r="D139" s="10">
        <f>D30-база!D30</f>
        <v>0</v>
      </c>
      <c r="E139" s="62" t="e">
        <f>E30-база!E30</f>
        <v>#REF!</v>
      </c>
      <c r="F139" s="62"/>
      <c r="G139" s="62" t="e">
        <f ca="1">G30-база!G30</f>
        <v>#REF!</v>
      </c>
      <c r="H139" s="62">
        <f>H30-база!H30</f>
        <v>0</v>
      </c>
      <c r="I139" s="62">
        <f>I30-база!I30</f>
        <v>0</v>
      </c>
      <c r="J139" s="62">
        <f>J30-база!J30</f>
        <v>0</v>
      </c>
      <c r="K139" s="62">
        <f>K30-база!K30</f>
        <v>0</v>
      </c>
      <c r="L139" s="62">
        <f>L30-база!L30</f>
        <v>0</v>
      </c>
      <c r="M139" s="62"/>
      <c r="N139" s="62">
        <f>N30-база!N30</f>
        <v>0</v>
      </c>
      <c r="O139" s="62">
        <f>O30-база!O30</f>
        <v>0</v>
      </c>
      <c r="P139" s="62"/>
      <c r="Q139" s="62">
        <f>Q30-база!Q30</f>
        <v>0</v>
      </c>
      <c r="R139" s="62">
        <f>R30-база!R30</f>
        <v>0</v>
      </c>
      <c r="S139" s="62">
        <f>S30-база!S30</f>
        <v>0</v>
      </c>
      <c r="T139" s="62">
        <f>T30-база!T30</f>
        <v>0</v>
      </c>
      <c r="U139" s="62">
        <f>U30-база!U30</f>
        <v>0</v>
      </c>
      <c r="V139" s="62">
        <f>V30-база!V30</f>
        <v>0</v>
      </c>
      <c r="W139" s="62">
        <f>W30-база!W30</f>
        <v>0</v>
      </c>
      <c r="X139" s="62"/>
      <c r="Y139" s="62">
        <f>Y30-база!Y30</f>
        <v>0</v>
      </c>
      <c r="Z139" s="62">
        <f>Z30-база!Z30</f>
        <v>0</v>
      </c>
      <c r="AA139" s="62">
        <f>AA30-база!AA30</f>
        <v>0</v>
      </c>
      <c r="AB139" s="62">
        <f>AB30-база!AB30</f>
        <v>0</v>
      </c>
      <c r="AC139" s="315"/>
      <c r="AD139" s="62">
        <f>AD30-база!AD30</f>
        <v>0</v>
      </c>
      <c r="AE139" s="62">
        <f>AE30-база!AE30</f>
        <v>0</v>
      </c>
      <c r="AF139" s="62">
        <f>AF30-база!AF30</f>
        <v>0</v>
      </c>
      <c r="AG139" s="62">
        <f>AG30-база!AG30</f>
        <v>0</v>
      </c>
      <c r="AH139" s="62"/>
      <c r="AI139" s="62">
        <f>AI30-база!AI30</f>
        <v>0</v>
      </c>
      <c r="AJ139" s="62">
        <f>AJ30-база!AJ30</f>
        <v>0</v>
      </c>
      <c r="AK139" s="62">
        <f>AK30-база!AK30</f>
        <v>0</v>
      </c>
      <c r="AL139" s="62">
        <f>AL30-база!AL30</f>
        <v>0</v>
      </c>
      <c r="AM139" s="62">
        <f>AM30-база!AM30</f>
        <v>0</v>
      </c>
      <c r="AN139" s="62">
        <f>AN30-база!AN30</f>
        <v>0</v>
      </c>
      <c r="AO139" s="62">
        <f>AO30-база!AO30</f>
        <v>0</v>
      </c>
      <c r="AP139" s="62">
        <f>AP30-база!AP30</f>
        <v>0</v>
      </c>
      <c r="AQ139" s="62">
        <f>AQ30-база!AQ30</f>
        <v>0</v>
      </c>
      <c r="AR139" s="62">
        <f>AR30-база!AR30</f>
        <v>0</v>
      </c>
      <c r="AS139" s="62">
        <f>AS30-база!AS30</f>
        <v>0</v>
      </c>
      <c r="AT139" s="62">
        <f>AT30-база!AT30</f>
        <v>0</v>
      </c>
      <c r="AU139" s="62">
        <f>AU30-база!AU30</f>
        <v>0</v>
      </c>
      <c r="AV139" s="62">
        <f>AV30-база!AV30</f>
        <v>0</v>
      </c>
      <c r="AW139" s="62"/>
      <c r="AX139" s="62" t="e">
        <f>AX30-база!AX30</f>
        <v>#REF!</v>
      </c>
      <c r="AY139" s="62" t="e">
        <f>AY30-база!AY30</f>
        <v>#REF!</v>
      </c>
      <c r="AZ139" s="62" t="e">
        <f>AZ30-база!AZ30</f>
        <v>#REF!</v>
      </c>
      <c r="BA139" s="62" t="e">
        <f>BA30-база!BA30</f>
        <v>#REF!</v>
      </c>
      <c r="BB139" s="62" t="e">
        <f>BB30-база!BB30</f>
        <v>#REF!</v>
      </c>
      <c r="BC139" s="62" t="e">
        <f ca="1">BC30-база!BC30</f>
        <v>#REF!</v>
      </c>
      <c r="BD139" s="62" t="e">
        <f ca="1">BD30-база!BD30</f>
        <v>#REF!</v>
      </c>
      <c r="BE139" s="62" t="e">
        <f ca="1">BE30-база!BE30</f>
        <v>#REF!</v>
      </c>
      <c r="BF139" s="62" t="e">
        <f ca="1">BF30-база!BF30</f>
        <v>#REF!</v>
      </c>
      <c r="BG139" s="62" t="e">
        <f ca="1">BG30-база!BG30</f>
        <v>#REF!</v>
      </c>
      <c r="BH139" s="62" t="e">
        <f>BH30-база!BH30</f>
        <v>#REF!</v>
      </c>
      <c r="BI139" s="62" t="e">
        <f>BI30-база!BI30</f>
        <v>#REF!</v>
      </c>
      <c r="BJ139" s="62" t="e">
        <f>BJ30-база!BJ30</f>
        <v>#REF!</v>
      </c>
      <c r="BK139" s="62">
        <f>BK30-база!BK30</f>
        <v>0</v>
      </c>
      <c r="BL139" s="62">
        <f>BL30-база!BL30</f>
        <v>0</v>
      </c>
      <c r="BM139" s="62">
        <f>BM30-база!BM30</f>
        <v>0</v>
      </c>
      <c r="BN139" s="62">
        <f>BN30-база!BN30</f>
        <v>0</v>
      </c>
      <c r="BO139" s="62" t="e">
        <f ca="1">BO30-база!BO30</f>
        <v>#REF!</v>
      </c>
      <c r="BP139" s="62">
        <f>BP30-база!BP30</f>
        <v>0</v>
      </c>
      <c r="BQ139" s="62" t="e">
        <f ca="1">BQ30-база!BQ30</f>
        <v>#REF!</v>
      </c>
      <c r="BR139" s="62" t="e">
        <f ca="1">BR30-база!BR30</f>
        <v>#REF!</v>
      </c>
      <c r="BS139" s="62" t="e">
        <f ca="1">BS30-база!BS30</f>
        <v>#REF!</v>
      </c>
      <c r="BT139" s="62" t="e">
        <f ca="1">BT30-база!BT30</f>
        <v>#REF!</v>
      </c>
      <c r="BU139" s="101">
        <f>BU30-база!BU30</f>
        <v>0</v>
      </c>
      <c r="BV139" s="62">
        <f>BV30-база!BV30</f>
        <v>0</v>
      </c>
      <c r="BW139" s="62">
        <f>BW30-база!BW30</f>
        <v>0</v>
      </c>
      <c r="BX139" s="62">
        <f>BX30-база!BX30</f>
        <v>0</v>
      </c>
      <c r="BY139" s="62">
        <f>BY30-база!BY30</f>
        <v>0</v>
      </c>
      <c r="BZ139" s="62" t="e">
        <f ca="1">BZ30-база!BZ30</f>
        <v>#REF!</v>
      </c>
      <c r="CA139" s="62" t="e">
        <f ca="1">CA30-база!CA30</f>
        <v>#REF!</v>
      </c>
      <c r="CB139" s="62" t="e">
        <f ca="1">CB30-база!CB30</f>
        <v>#REF!</v>
      </c>
      <c r="CC139" s="62" t="e">
        <f ca="1">CC30-база!CC30</f>
        <v>#REF!</v>
      </c>
      <c r="CD139" s="325"/>
      <c r="CE139" s="327"/>
      <c r="CF139" s="209"/>
    </row>
    <row r="140" spans="1:84" s="616" customFormat="1" ht="15" customHeight="1">
      <c r="A140" s="42">
        <v>2</v>
      </c>
      <c r="B140" s="52" t="s">
        <v>55</v>
      </c>
      <c r="C140" s="59"/>
      <c r="D140" s="14">
        <f>D31-база!D31</f>
        <v>0</v>
      </c>
      <c r="E140" s="66" t="e">
        <f>E31-база!E31</f>
        <v>#REF!</v>
      </c>
      <c r="F140" s="66"/>
      <c r="G140" s="66" t="e">
        <f ca="1">G31-база!G31</f>
        <v>#REF!</v>
      </c>
      <c r="H140" s="66">
        <f>H31-база!H31</f>
        <v>0</v>
      </c>
      <c r="I140" s="66">
        <f>I31-база!I31</f>
        <v>0</v>
      </c>
      <c r="J140" s="66">
        <f>J31-база!J31</f>
        <v>0</v>
      </c>
      <c r="K140" s="66">
        <f>K31-база!K31</f>
        <v>0</v>
      </c>
      <c r="L140" s="66">
        <f>L31-база!L31</f>
        <v>0</v>
      </c>
      <c r="M140" s="66"/>
      <c r="N140" s="66">
        <f>N31-база!N31</f>
        <v>0</v>
      </c>
      <c r="O140" s="66">
        <f>O31-база!O31</f>
        <v>0</v>
      </c>
      <c r="P140" s="66"/>
      <c r="Q140" s="66">
        <f>Q31-база!Q31</f>
        <v>0</v>
      </c>
      <c r="R140" s="66">
        <f>R31-база!R31</f>
        <v>0</v>
      </c>
      <c r="S140" s="66">
        <f>S31-база!S31</f>
        <v>0</v>
      </c>
      <c r="T140" s="66">
        <f>T31-база!T31</f>
        <v>0</v>
      </c>
      <c r="U140" s="66">
        <f>U31-база!U31</f>
        <v>0</v>
      </c>
      <c r="V140" s="66">
        <f>V31-база!V31</f>
        <v>0</v>
      </c>
      <c r="W140" s="66">
        <f>W31-база!W31</f>
        <v>0</v>
      </c>
      <c r="X140" s="66"/>
      <c r="Y140" s="66">
        <f>Y31-база!Y31</f>
        <v>0</v>
      </c>
      <c r="Z140" s="66">
        <f>Z31-база!Z31</f>
        <v>0</v>
      </c>
      <c r="AA140" s="66">
        <f>AA31-база!AA31</f>
        <v>0</v>
      </c>
      <c r="AB140" s="66">
        <f>AB31-база!AB31</f>
        <v>0</v>
      </c>
      <c r="AC140" s="319"/>
      <c r="AD140" s="66">
        <f>AD31-база!AD31</f>
        <v>0</v>
      </c>
      <c r="AE140" s="66">
        <f>AE31-база!AE31</f>
        <v>0</v>
      </c>
      <c r="AF140" s="66">
        <f>AF31-база!AF31</f>
        <v>0</v>
      </c>
      <c r="AG140" s="66">
        <f>AG31-база!AG31</f>
        <v>0</v>
      </c>
      <c r="AH140" s="66"/>
      <c r="AI140" s="66">
        <f>AI31-база!AI31</f>
        <v>0</v>
      </c>
      <c r="AJ140" s="66">
        <f>AJ31-база!AJ31</f>
        <v>0</v>
      </c>
      <c r="AK140" s="66">
        <f>AK31-база!AK31</f>
        <v>0</v>
      </c>
      <c r="AL140" s="66">
        <f>AL31-база!AL31</f>
        <v>0</v>
      </c>
      <c r="AM140" s="66">
        <f>AM31-база!AM31</f>
        <v>0</v>
      </c>
      <c r="AN140" s="66">
        <f>AN31-база!AN31</f>
        <v>0</v>
      </c>
      <c r="AO140" s="66">
        <f>AO31-база!AO31</f>
        <v>0</v>
      </c>
      <c r="AP140" s="66">
        <f>AP31-база!AP31</f>
        <v>0</v>
      </c>
      <c r="AQ140" s="66">
        <f>AQ31-база!AQ31</f>
        <v>0</v>
      </c>
      <c r="AR140" s="66">
        <f>AR31-база!AR31</f>
        <v>0</v>
      </c>
      <c r="AS140" s="66">
        <f>AS31-база!AS31</f>
        <v>0</v>
      </c>
      <c r="AT140" s="66">
        <f>AT31-база!AT31</f>
        <v>0</v>
      </c>
      <c r="AU140" s="66">
        <f>AU31-база!AU31</f>
        <v>0</v>
      </c>
      <c r="AV140" s="66">
        <f>AV31-база!AV31</f>
        <v>0</v>
      </c>
      <c r="AW140" s="66"/>
      <c r="AX140" s="66" t="e">
        <f>AX31-база!AX31</f>
        <v>#REF!</v>
      </c>
      <c r="AY140" s="66" t="e">
        <f>AY31-база!AY31</f>
        <v>#REF!</v>
      </c>
      <c r="AZ140" s="66" t="e">
        <f>AZ31-база!AZ31</f>
        <v>#REF!</v>
      </c>
      <c r="BA140" s="66" t="e">
        <f>BA31-база!BA31</f>
        <v>#REF!</v>
      </c>
      <c r="BB140" s="66" t="e">
        <f>BB31-база!BB31</f>
        <v>#REF!</v>
      </c>
      <c r="BC140" s="66" t="e">
        <f ca="1">BC31-база!BC31</f>
        <v>#REF!</v>
      </c>
      <c r="BD140" s="66" t="e">
        <f ca="1">BD31-база!BD31</f>
        <v>#REF!</v>
      </c>
      <c r="BE140" s="66" t="e">
        <f ca="1">BE31-база!BE31</f>
        <v>#REF!</v>
      </c>
      <c r="BF140" s="66" t="e">
        <f ca="1">BF31-база!BF31</f>
        <v>#REF!</v>
      </c>
      <c r="BG140" s="66" t="e">
        <f ca="1">BG31-база!BG31</f>
        <v>#REF!</v>
      </c>
      <c r="BH140" s="66" t="e">
        <f>BH31-база!BH31</f>
        <v>#REF!</v>
      </c>
      <c r="BI140" s="66" t="e">
        <f ca="1">BI31-база!BI31</f>
        <v>#REF!</v>
      </c>
      <c r="BJ140" s="66" t="e">
        <f ca="1">BJ31-база!BJ31</f>
        <v>#REF!</v>
      </c>
      <c r="BK140" s="66">
        <f>BK31-база!BK31</f>
        <v>0</v>
      </c>
      <c r="BL140" s="66">
        <f>BL31-база!BL31</f>
        <v>0</v>
      </c>
      <c r="BM140" s="66">
        <f>BM31-база!BM31</f>
        <v>0</v>
      </c>
      <c r="BN140" s="66">
        <f>BN31-база!BN31</f>
        <v>0</v>
      </c>
      <c r="BO140" s="66" t="e">
        <f ca="1">BO31-база!BO31</f>
        <v>#REF!</v>
      </c>
      <c r="BP140" s="66" t="e">
        <f ca="1">BP31-база!BP31</f>
        <v>#REF!</v>
      </c>
      <c r="BQ140" s="66" t="e">
        <f ca="1">BQ31-база!BQ31</f>
        <v>#REF!</v>
      </c>
      <c r="BR140" s="66" t="e">
        <f ca="1">BR31-база!BR31</f>
        <v>#REF!</v>
      </c>
      <c r="BS140" s="66" t="e">
        <f ca="1">BS31-база!BS31</f>
        <v>#REF!</v>
      </c>
      <c r="BT140" s="66" t="e">
        <f ca="1">BT31-база!BT31</f>
        <v>#REF!</v>
      </c>
      <c r="BU140" s="101">
        <f>BU31-база!BU31</f>
        <v>0</v>
      </c>
      <c r="BV140" s="66" t="e">
        <f ca="1">BV31-база!BV31</f>
        <v>#REF!</v>
      </c>
      <c r="BW140" s="66" t="e">
        <f ca="1">BW31-база!BW31</f>
        <v>#REF!</v>
      </c>
      <c r="BX140" s="66" t="e">
        <f ca="1">BX31-база!BX31</f>
        <v>#REF!</v>
      </c>
      <c r="BY140" s="66" t="e">
        <f ca="1">BY31-база!BY31</f>
        <v>#REF!</v>
      </c>
      <c r="BZ140" s="66" t="e">
        <f ca="1">BZ31-база!BZ31</f>
        <v>#REF!</v>
      </c>
      <c r="CA140" s="66" t="e">
        <f ca="1">CA31-база!CA31</f>
        <v>#REF!</v>
      </c>
      <c r="CB140" s="66" t="e">
        <f ca="1">CB31-база!CB31</f>
        <v>#REF!</v>
      </c>
      <c r="CC140" s="66" t="e">
        <f ca="1">CC31-база!CC31</f>
        <v>#REF!</v>
      </c>
      <c r="CD140" s="679"/>
      <c r="CE140" s="328"/>
      <c r="CF140" s="209"/>
    </row>
    <row r="141" spans="1:84" s="616" customFormat="1" ht="90">
      <c r="A141" s="42" t="s">
        <v>56</v>
      </c>
      <c r="B141" s="43" t="s">
        <v>57</v>
      </c>
      <c r="C141" s="161">
        <v>2220100000</v>
      </c>
      <c r="D141" s="10">
        <f>D32-база!D32</f>
        <v>0</v>
      </c>
      <c r="E141" s="62" t="e">
        <f>E32-база!E32</f>
        <v>#REF!</v>
      </c>
      <c r="F141" s="62"/>
      <c r="G141" s="62" t="e">
        <f ca="1">G32-база!G32</f>
        <v>#REF!</v>
      </c>
      <c r="H141" s="62">
        <f>H32-база!H32</f>
        <v>0</v>
      </c>
      <c r="I141" s="62">
        <f>I32-база!I32</f>
        <v>0</v>
      </c>
      <c r="J141" s="62">
        <f>J32-база!J32</f>
        <v>0</v>
      </c>
      <c r="K141" s="62">
        <f>K32-база!K32</f>
        <v>0</v>
      </c>
      <c r="L141" s="62">
        <f>L32-база!L32</f>
        <v>0</v>
      </c>
      <c r="M141" s="62"/>
      <c r="N141" s="62">
        <f>N32-база!N32</f>
        <v>0</v>
      </c>
      <c r="O141" s="62">
        <f>O32-база!O32</f>
        <v>0</v>
      </c>
      <c r="P141" s="62"/>
      <c r="Q141" s="62">
        <f>Q32-база!Q32</f>
        <v>0</v>
      </c>
      <c r="R141" s="62">
        <f>R32-база!R32</f>
        <v>0</v>
      </c>
      <c r="S141" s="62">
        <f>S32-база!S32</f>
        <v>0</v>
      </c>
      <c r="T141" s="62">
        <f>T32-база!T32</f>
        <v>0</v>
      </c>
      <c r="U141" s="62">
        <f>U32-база!U32</f>
        <v>0</v>
      </c>
      <c r="V141" s="62">
        <f>V32-база!V32</f>
        <v>0</v>
      </c>
      <c r="W141" s="62">
        <f>W32-база!W32</f>
        <v>0</v>
      </c>
      <c r="X141" s="62"/>
      <c r="Y141" s="62">
        <f>Y32-база!Y32</f>
        <v>0</v>
      </c>
      <c r="Z141" s="62">
        <f>Z32-база!Z32</f>
        <v>0</v>
      </c>
      <c r="AA141" s="62">
        <f>AA32-база!AA32</f>
        <v>0</v>
      </c>
      <c r="AB141" s="62">
        <f>AB32-база!AB32</f>
        <v>0</v>
      </c>
      <c r="AC141" s="318"/>
      <c r="AD141" s="62">
        <f>AD32-база!AD32</f>
        <v>0</v>
      </c>
      <c r="AE141" s="62">
        <f>AE32-база!AE32</f>
        <v>0</v>
      </c>
      <c r="AF141" s="62">
        <f>AF32-база!AF32</f>
        <v>0</v>
      </c>
      <c r="AG141" s="62">
        <f>AG32-база!AG32</f>
        <v>0</v>
      </c>
      <c r="AH141" s="62"/>
      <c r="AI141" s="62">
        <f>AI32-база!AI32</f>
        <v>0</v>
      </c>
      <c r="AJ141" s="62">
        <f>AJ32-база!AJ32</f>
        <v>0</v>
      </c>
      <c r="AK141" s="62">
        <f>AK32-база!AK32</f>
        <v>0</v>
      </c>
      <c r="AL141" s="62">
        <f>AL32-база!AL32</f>
        <v>0</v>
      </c>
      <c r="AM141" s="62">
        <f>AM32-база!AM32</f>
        <v>0</v>
      </c>
      <c r="AN141" s="62">
        <f>AN32-база!AN32</f>
        <v>0</v>
      </c>
      <c r="AO141" s="62">
        <f>AO32-база!AO32</f>
        <v>0</v>
      </c>
      <c r="AP141" s="62">
        <f>AP32-база!AP32</f>
        <v>0</v>
      </c>
      <c r="AQ141" s="62">
        <f>AQ32-база!AQ32</f>
        <v>0</v>
      </c>
      <c r="AR141" s="62">
        <f>AR32-база!AR32</f>
        <v>0</v>
      </c>
      <c r="AS141" s="62">
        <f>AS32-база!AS32</f>
        <v>0</v>
      </c>
      <c r="AT141" s="62">
        <f>AT32-база!AT32</f>
        <v>0</v>
      </c>
      <c r="AU141" s="62">
        <f>AU32-база!AU32</f>
        <v>0</v>
      </c>
      <c r="AV141" s="62">
        <f>AV32-база!AV32</f>
        <v>0</v>
      </c>
      <c r="AW141" s="62"/>
      <c r="AX141" s="62" t="e">
        <f>AX32-база!AX32</f>
        <v>#REF!</v>
      </c>
      <c r="AY141" s="62" t="e">
        <f>AY32-база!AY32</f>
        <v>#REF!</v>
      </c>
      <c r="AZ141" s="62" t="e">
        <f>AZ32-база!AZ32</f>
        <v>#REF!</v>
      </c>
      <c r="BA141" s="62" t="e">
        <f>BA32-база!BA32</f>
        <v>#REF!</v>
      </c>
      <c r="BB141" s="62" t="e">
        <f>BB32-база!BB32</f>
        <v>#REF!</v>
      </c>
      <c r="BC141" s="62" t="e">
        <f ca="1">BC32-база!BC32</f>
        <v>#REF!</v>
      </c>
      <c r="BD141" s="62" t="e">
        <f ca="1">BD32-база!BD32</f>
        <v>#REF!</v>
      </c>
      <c r="BE141" s="62" t="e">
        <f ca="1">BE32-база!BE32</f>
        <v>#REF!</v>
      </c>
      <c r="BF141" s="62" t="e">
        <f ca="1">BF32-база!BF32</f>
        <v>#REF!</v>
      </c>
      <c r="BG141" s="62" t="e">
        <f ca="1">BG32-база!BG32</f>
        <v>#REF!</v>
      </c>
      <c r="BH141" s="62" t="e">
        <f>BH32-база!BH32</f>
        <v>#REF!</v>
      </c>
      <c r="BI141" s="62" t="e">
        <f>BI32-база!BI32</f>
        <v>#REF!</v>
      </c>
      <c r="BJ141" s="62">
        <f>BJ32-база!BJ32</f>
        <v>0</v>
      </c>
      <c r="BK141" s="62">
        <f>BK32-база!BK32</f>
        <v>0</v>
      </c>
      <c r="BL141" s="62">
        <f>BL32-база!BL32</f>
        <v>0</v>
      </c>
      <c r="BM141" s="62">
        <f>BM32-база!BM32</f>
        <v>0</v>
      </c>
      <c r="BN141" s="62">
        <f>BN32-база!BN32</f>
        <v>0</v>
      </c>
      <c r="BO141" s="62" t="e">
        <f ca="1">BO32-база!BO32</f>
        <v>#REF!</v>
      </c>
      <c r="BP141" s="62" t="e">
        <f ca="1">BP32-база!BP32</f>
        <v>#REF!</v>
      </c>
      <c r="BQ141" s="62">
        <f>BQ32-база!BQ32</f>
        <v>0</v>
      </c>
      <c r="BR141" s="62" t="e">
        <f ca="1">BR32-база!BR32</f>
        <v>#REF!</v>
      </c>
      <c r="BS141" s="62" t="e">
        <f ca="1">BS32-база!BS32</f>
        <v>#REF!</v>
      </c>
      <c r="BT141" s="62" t="e">
        <f ca="1">BT32-база!BT32</f>
        <v>#REF!</v>
      </c>
      <c r="BU141" s="101">
        <f>BU32-база!BU32</f>
        <v>0</v>
      </c>
      <c r="BV141" s="62" t="e">
        <f ca="1">BV32-база!BV32</f>
        <v>#REF!</v>
      </c>
      <c r="BW141" s="62" t="e">
        <f ca="1">BW32-база!BW32</f>
        <v>#REF!</v>
      </c>
      <c r="BX141" s="62" t="e">
        <f ca="1">BX32-база!BX32</f>
        <v>#REF!</v>
      </c>
      <c r="BY141" s="62" t="e">
        <f ca="1">BY32-база!BY32</f>
        <v>#REF!</v>
      </c>
      <c r="BZ141" s="62">
        <f>BZ32-база!BZ32</f>
        <v>0</v>
      </c>
      <c r="CA141" s="62">
        <f>CA32-база!CA32</f>
        <v>0</v>
      </c>
      <c r="CB141" s="62">
        <f>CB32-база!CB32</f>
        <v>0</v>
      </c>
      <c r="CC141" s="62">
        <f>CC32-база!CC32</f>
        <v>0</v>
      </c>
      <c r="CD141" s="679"/>
      <c r="CE141" s="327"/>
      <c r="CF141" s="209" t="s">
        <v>469</v>
      </c>
    </row>
    <row r="142" spans="1:84" s="616" customFormat="1" ht="30">
      <c r="A142" s="42" t="s">
        <v>58</v>
      </c>
      <c r="B142" s="43" t="s">
        <v>8</v>
      </c>
      <c r="C142" s="161">
        <v>2220200000</v>
      </c>
      <c r="D142" s="10">
        <f>D33-база!D33</f>
        <v>0</v>
      </c>
      <c r="E142" s="62" t="e">
        <f>E33-база!E33</f>
        <v>#REF!</v>
      </c>
      <c r="F142" s="62"/>
      <c r="G142" s="62" t="e">
        <f ca="1">G33-база!G33</f>
        <v>#REF!</v>
      </c>
      <c r="H142" s="62">
        <f>H33-база!H33</f>
        <v>0</v>
      </c>
      <c r="I142" s="62">
        <f>I33-база!I33</f>
        <v>0</v>
      </c>
      <c r="J142" s="62">
        <f>J33-база!J33</f>
        <v>0</v>
      </c>
      <c r="K142" s="62">
        <f>K33-база!K33</f>
        <v>0</v>
      </c>
      <c r="L142" s="62">
        <f>L33-база!L33</f>
        <v>0</v>
      </c>
      <c r="M142" s="62"/>
      <c r="N142" s="62">
        <f>N33-база!N33</f>
        <v>0</v>
      </c>
      <c r="O142" s="62">
        <f>O33-база!O33</f>
        <v>0</v>
      </c>
      <c r="P142" s="62"/>
      <c r="Q142" s="62">
        <f>Q33-база!Q33</f>
        <v>0</v>
      </c>
      <c r="R142" s="62">
        <f>R33-база!R33</f>
        <v>0</v>
      </c>
      <c r="S142" s="62">
        <f>S33-база!S33</f>
        <v>0</v>
      </c>
      <c r="T142" s="62">
        <f>T33-база!T33</f>
        <v>0</v>
      </c>
      <c r="U142" s="62">
        <f>U33-база!U33</f>
        <v>0</v>
      </c>
      <c r="V142" s="62">
        <f>V33-база!V33</f>
        <v>0</v>
      </c>
      <c r="W142" s="62">
        <f>W33-база!W33</f>
        <v>0</v>
      </c>
      <c r="X142" s="62"/>
      <c r="Y142" s="62">
        <f>Y33-база!Y33</f>
        <v>0</v>
      </c>
      <c r="Z142" s="62">
        <f>Z33-база!Z33</f>
        <v>0</v>
      </c>
      <c r="AA142" s="62">
        <f>AA33-база!AA33</f>
        <v>0</v>
      </c>
      <c r="AB142" s="62">
        <f>AB33-база!AB33</f>
        <v>0</v>
      </c>
      <c r="AC142" s="318"/>
      <c r="AD142" s="62">
        <f>AD33-база!AD33</f>
        <v>0</v>
      </c>
      <c r="AE142" s="62">
        <f>AE33-база!AE33</f>
        <v>0</v>
      </c>
      <c r="AF142" s="62">
        <f>AF33-база!AF33</f>
        <v>0</v>
      </c>
      <c r="AG142" s="62">
        <f>AG33-база!AG33</f>
        <v>0</v>
      </c>
      <c r="AH142" s="62"/>
      <c r="AI142" s="62">
        <f>AI33-база!AI33</f>
        <v>0</v>
      </c>
      <c r="AJ142" s="62">
        <f>AJ33-база!AJ33</f>
        <v>0</v>
      </c>
      <c r="AK142" s="62">
        <f>AK33-база!AK33</f>
        <v>0</v>
      </c>
      <c r="AL142" s="62">
        <f>AL33-база!AL33</f>
        <v>0</v>
      </c>
      <c r="AM142" s="62">
        <f>AM33-база!AM33</f>
        <v>0</v>
      </c>
      <c r="AN142" s="62">
        <f>AN33-база!AN33</f>
        <v>0</v>
      </c>
      <c r="AO142" s="62">
        <f>AO33-база!AO33</f>
        <v>0</v>
      </c>
      <c r="AP142" s="62">
        <f>AP33-база!AP33</f>
        <v>0</v>
      </c>
      <c r="AQ142" s="62">
        <f>AQ33-база!AQ33</f>
        <v>0</v>
      </c>
      <c r="AR142" s="62">
        <f>AR33-база!AR33</f>
        <v>0</v>
      </c>
      <c r="AS142" s="62">
        <f>AS33-база!AS33</f>
        <v>0</v>
      </c>
      <c r="AT142" s="62">
        <f>AT33-база!AT33</f>
        <v>0</v>
      </c>
      <c r="AU142" s="62">
        <f>AU33-база!AU33</f>
        <v>0</v>
      </c>
      <c r="AV142" s="62">
        <f>AV33-база!AV33</f>
        <v>0</v>
      </c>
      <c r="AW142" s="62"/>
      <c r="AX142" s="62" t="e">
        <f>AX33-база!AX33</f>
        <v>#REF!</v>
      </c>
      <c r="AY142" s="62" t="e">
        <f>AY33-база!AY33</f>
        <v>#REF!</v>
      </c>
      <c r="AZ142" s="62" t="e">
        <f>AZ33-база!AZ33</f>
        <v>#REF!</v>
      </c>
      <c r="BA142" s="62" t="e">
        <f>BA33-база!BA33</f>
        <v>#REF!</v>
      </c>
      <c r="BB142" s="62" t="e">
        <f>BB33-база!BB33</f>
        <v>#REF!</v>
      </c>
      <c r="BC142" s="62" t="e">
        <f ca="1">BC33-база!BC33</f>
        <v>#REF!</v>
      </c>
      <c r="BD142" s="62" t="e">
        <f ca="1">BD33-база!BD33</f>
        <v>#REF!</v>
      </c>
      <c r="BE142" s="62" t="e">
        <f ca="1">BE33-база!BE33</f>
        <v>#REF!</v>
      </c>
      <c r="BF142" s="62" t="e">
        <f ca="1">BF33-база!BF33</f>
        <v>#REF!</v>
      </c>
      <c r="BG142" s="62" t="e">
        <f ca="1">BG33-база!BG33</f>
        <v>#REF!</v>
      </c>
      <c r="BH142" s="62" t="e">
        <f>BH33-база!BH33</f>
        <v>#REF!</v>
      </c>
      <c r="BI142" s="62" t="e">
        <f>BI33-база!BI33</f>
        <v>#REF!</v>
      </c>
      <c r="BJ142" s="62">
        <f>BJ33-база!BJ33</f>
        <v>0</v>
      </c>
      <c r="BK142" s="62">
        <f>BK33-база!BK33</f>
        <v>0</v>
      </c>
      <c r="BL142" s="62">
        <f>BL33-база!BL33</f>
        <v>0</v>
      </c>
      <c r="BM142" s="62">
        <f>BM33-база!BM33</f>
        <v>0</v>
      </c>
      <c r="BN142" s="62">
        <f>BN33-база!BN33</f>
        <v>0</v>
      </c>
      <c r="BO142" s="62" t="e">
        <f ca="1">BO33-база!BO33</f>
        <v>#REF!</v>
      </c>
      <c r="BP142" s="62" t="e">
        <f ca="1">BP33-база!BP33</f>
        <v>#REF!</v>
      </c>
      <c r="BQ142" s="62">
        <f>BQ33-база!BQ33</f>
        <v>0</v>
      </c>
      <c r="BR142" s="62" t="e">
        <f ca="1">BR33-база!BR33</f>
        <v>#REF!</v>
      </c>
      <c r="BS142" s="62" t="e">
        <f ca="1">BS33-база!BS33</f>
        <v>#REF!</v>
      </c>
      <c r="BT142" s="62" t="e">
        <f ca="1">BT33-база!BT33</f>
        <v>#REF!</v>
      </c>
      <c r="BU142" s="101">
        <f>BU33-база!BU33</f>
        <v>0</v>
      </c>
      <c r="BV142" s="62" t="e">
        <f ca="1">BV33-база!BV33</f>
        <v>#REF!</v>
      </c>
      <c r="BW142" s="62" t="e">
        <f ca="1">BW33-база!BW33</f>
        <v>#REF!</v>
      </c>
      <c r="BX142" s="62" t="e">
        <f ca="1">BX33-база!BX33</f>
        <v>#REF!</v>
      </c>
      <c r="BY142" s="62" t="e">
        <f ca="1">BY33-база!BY33</f>
        <v>#REF!</v>
      </c>
      <c r="BZ142" s="62">
        <f>BZ33-база!BZ33</f>
        <v>0</v>
      </c>
      <c r="CA142" s="62">
        <f>CA33-база!CA33</f>
        <v>0</v>
      </c>
      <c r="CB142" s="62">
        <f>CB33-база!CB33</f>
        <v>0</v>
      </c>
      <c r="CC142" s="62">
        <f>CC33-база!CC33</f>
        <v>0</v>
      </c>
      <c r="CD142" s="679"/>
      <c r="CE142" s="327"/>
      <c r="CF142" s="209" t="s">
        <v>470</v>
      </c>
    </row>
    <row r="143" spans="1:84" s="616" customFormat="1" ht="30">
      <c r="A143" s="42" t="s">
        <v>59</v>
      </c>
      <c r="B143" s="43" t="s">
        <v>60</v>
      </c>
      <c r="C143" s="161">
        <v>2220300000</v>
      </c>
      <c r="D143" s="10">
        <f>D34-база!D34</f>
        <v>0</v>
      </c>
      <c r="E143" s="62" t="e">
        <f>E34-база!E34</f>
        <v>#REF!</v>
      </c>
      <c r="F143" s="62"/>
      <c r="G143" s="62" t="e">
        <f ca="1">G34-база!G34</f>
        <v>#REF!</v>
      </c>
      <c r="H143" s="62">
        <f>H34-база!H34</f>
        <v>0</v>
      </c>
      <c r="I143" s="62">
        <f>I34-база!I34</f>
        <v>0</v>
      </c>
      <c r="J143" s="62">
        <f>J34-база!J34</f>
        <v>0</v>
      </c>
      <c r="K143" s="62">
        <f>K34-база!K34</f>
        <v>0</v>
      </c>
      <c r="L143" s="62">
        <f>L34-база!L34</f>
        <v>0</v>
      </c>
      <c r="M143" s="62"/>
      <c r="N143" s="62">
        <f>N34-база!N34</f>
        <v>0</v>
      </c>
      <c r="O143" s="62">
        <f>O34-база!O34</f>
        <v>0</v>
      </c>
      <c r="P143" s="62"/>
      <c r="Q143" s="62">
        <f>Q34-база!Q34</f>
        <v>0</v>
      </c>
      <c r="R143" s="62">
        <f>R34-база!R34</f>
        <v>0</v>
      </c>
      <c r="S143" s="62">
        <f>S34-база!S34</f>
        <v>0</v>
      </c>
      <c r="T143" s="62">
        <f>T34-база!T34</f>
        <v>0</v>
      </c>
      <c r="U143" s="62">
        <f>U34-база!U34</f>
        <v>0</v>
      </c>
      <c r="V143" s="62">
        <f>V34-база!V34</f>
        <v>0</v>
      </c>
      <c r="W143" s="62">
        <f>W34-база!W34</f>
        <v>0</v>
      </c>
      <c r="X143" s="62"/>
      <c r="Y143" s="62">
        <f>Y34-база!Y34</f>
        <v>0</v>
      </c>
      <c r="Z143" s="62">
        <f>Z34-база!Z34</f>
        <v>0</v>
      </c>
      <c r="AA143" s="62">
        <f>AA34-база!AA34</f>
        <v>0</v>
      </c>
      <c r="AB143" s="62">
        <f>AB34-база!AB34</f>
        <v>0</v>
      </c>
      <c r="AC143" s="318"/>
      <c r="AD143" s="62">
        <f>AD34-база!AD34</f>
        <v>0</v>
      </c>
      <c r="AE143" s="62">
        <f>AE34-база!AE34</f>
        <v>0</v>
      </c>
      <c r="AF143" s="62">
        <f>AF34-база!AF34</f>
        <v>0</v>
      </c>
      <c r="AG143" s="62">
        <f>AG34-база!AG34</f>
        <v>0</v>
      </c>
      <c r="AH143" s="62"/>
      <c r="AI143" s="62">
        <f>AI34-база!AI34</f>
        <v>0</v>
      </c>
      <c r="AJ143" s="62">
        <f>AJ34-база!AJ34</f>
        <v>0</v>
      </c>
      <c r="AK143" s="62">
        <f>AK34-база!AK34</f>
        <v>0</v>
      </c>
      <c r="AL143" s="62">
        <f>AL34-база!AL34</f>
        <v>0</v>
      </c>
      <c r="AM143" s="62">
        <f>AM34-база!AM34</f>
        <v>0</v>
      </c>
      <c r="AN143" s="62">
        <f>AN34-база!AN34</f>
        <v>0</v>
      </c>
      <c r="AO143" s="62">
        <f>AO34-база!AO34</f>
        <v>0</v>
      </c>
      <c r="AP143" s="62">
        <f>AP34-база!AP34</f>
        <v>0</v>
      </c>
      <c r="AQ143" s="62">
        <f>AQ34-база!AQ34</f>
        <v>0</v>
      </c>
      <c r="AR143" s="62">
        <f>AR34-база!AR34</f>
        <v>0</v>
      </c>
      <c r="AS143" s="62">
        <f>AS34-база!AS34</f>
        <v>0</v>
      </c>
      <c r="AT143" s="62">
        <f>AT34-база!AT34</f>
        <v>0</v>
      </c>
      <c r="AU143" s="62">
        <f>AU34-база!AU34</f>
        <v>0</v>
      </c>
      <c r="AV143" s="62">
        <f>AV34-база!AV34</f>
        <v>0</v>
      </c>
      <c r="AW143" s="62"/>
      <c r="AX143" s="62" t="e">
        <f>AX34-база!AX34</f>
        <v>#REF!</v>
      </c>
      <c r="AY143" s="62" t="e">
        <f>AY34-база!AY34</f>
        <v>#REF!</v>
      </c>
      <c r="AZ143" s="62" t="e">
        <f>AZ34-база!AZ34</f>
        <v>#REF!</v>
      </c>
      <c r="BA143" s="62" t="e">
        <f>BA34-база!BA34</f>
        <v>#REF!</v>
      </c>
      <c r="BB143" s="62" t="e">
        <f>BB34-база!BB34</f>
        <v>#REF!</v>
      </c>
      <c r="BC143" s="62" t="e">
        <f ca="1">BC34-база!BC34</f>
        <v>#REF!</v>
      </c>
      <c r="BD143" s="62" t="e">
        <f ca="1">BD34-база!BD34</f>
        <v>#REF!</v>
      </c>
      <c r="BE143" s="62" t="e">
        <f ca="1">BE34-база!BE34</f>
        <v>#REF!</v>
      </c>
      <c r="BF143" s="62" t="e">
        <f ca="1">BF34-база!BF34</f>
        <v>#REF!</v>
      </c>
      <c r="BG143" s="62" t="e">
        <f ca="1">BG34-база!BG34</f>
        <v>#REF!</v>
      </c>
      <c r="BH143" s="62" t="e">
        <f>BH34-база!BH34</f>
        <v>#REF!</v>
      </c>
      <c r="BI143" s="62" t="e">
        <f>BI34-база!BI34</f>
        <v>#REF!</v>
      </c>
      <c r="BJ143" s="62">
        <f>BJ34-база!BJ34</f>
        <v>0</v>
      </c>
      <c r="BK143" s="62">
        <f>BK34-база!BK34</f>
        <v>0</v>
      </c>
      <c r="BL143" s="62">
        <f>BL34-база!BL34</f>
        <v>0</v>
      </c>
      <c r="BM143" s="62">
        <f>BM34-база!BM34</f>
        <v>0</v>
      </c>
      <c r="BN143" s="62">
        <f>BN34-база!BN34</f>
        <v>0</v>
      </c>
      <c r="BO143" s="62" t="e">
        <f ca="1">BO34-база!BO34</f>
        <v>#REF!</v>
      </c>
      <c r="BP143" s="62" t="e">
        <f ca="1">BP34-база!BP34</f>
        <v>#REF!</v>
      </c>
      <c r="BQ143" s="62">
        <f>BQ34-база!BQ34</f>
        <v>0</v>
      </c>
      <c r="BR143" s="62" t="e">
        <f ca="1">BR34-база!BR34</f>
        <v>#REF!</v>
      </c>
      <c r="BS143" s="62" t="e">
        <f ca="1">BS34-база!BS34</f>
        <v>#REF!</v>
      </c>
      <c r="BT143" s="62" t="e">
        <f ca="1">BT34-база!BT34</f>
        <v>#REF!</v>
      </c>
      <c r="BU143" s="101">
        <f>BU34-база!BU34</f>
        <v>0</v>
      </c>
      <c r="BV143" s="62" t="e">
        <f ca="1">BV34-база!BV34</f>
        <v>#REF!</v>
      </c>
      <c r="BW143" s="62" t="e">
        <f ca="1">BW34-база!BW34</f>
        <v>#REF!</v>
      </c>
      <c r="BX143" s="62" t="e">
        <f ca="1">BX34-база!BX34</f>
        <v>#REF!</v>
      </c>
      <c r="BY143" s="62" t="e">
        <f ca="1">BY34-база!BY34</f>
        <v>#REF!</v>
      </c>
      <c r="BZ143" s="62">
        <f>BZ34-база!BZ34</f>
        <v>0</v>
      </c>
      <c r="CA143" s="62">
        <f>CA34-база!CA34</f>
        <v>0</v>
      </c>
      <c r="CB143" s="62">
        <f>CB34-база!CB34</f>
        <v>0</v>
      </c>
      <c r="CC143" s="62">
        <f>CC34-база!CC34</f>
        <v>0</v>
      </c>
      <c r="CD143" s="330"/>
      <c r="CE143" s="327"/>
      <c r="CF143" s="209" t="s">
        <v>471</v>
      </c>
    </row>
    <row r="144" spans="1:84" s="616" customFormat="1" ht="60">
      <c r="A144" s="42" t="s">
        <v>61</v>
      </c>
      <c r="B144" s="43" t="s">
        <v>62</v>
      </c>
      <c r="C144" s="161">
        <v>2220400000</v>
      </c>
      <c r="D144" s="10">
        <f>D35-база!D35</f>
        <v>0</v>
      </c>
      <c r="E144" s="62" t="e">
        <f>E35-база!E35</f>
        <v>#REF!</v>
      </c>
      <c r="F144" s="62"/>
      <c r="G144" s="62" t="e">
        <f ca="1">G35-база!G35</f>
        <v>#REF!</v>
      </c>
      <c r="H144" s="62">
        <f>H35-база!H35</f>
        <v>0</v>
      </c>
      <c r="I144" s="62">
        <f>I35-база!I35</f>
        <v>0</v>
      </c>
      <c r="J144" s="62">
        <f>J35-база!J35</f>
        <v>0</v>
      </c>
      <c r="K144" s="62">
        <f>K35-база!K35</f>
        <v>0</v>
      </c>
      <c r="L144" s="62">
        <f>L35-база!L35</f>
        <v>0</v>
      </c>
      <c r="M144" s="62"/>
      <c r="N144" s="62">
        <f>N35-база!N35</f>
        <v>0</v>
      </c>
      <c r="O144" s="62">
        <f>O35-база!O35</f>
        <v>0</v>
      </c>
      <c r="P144" s="62"/>
      <c r="Q144" s="62">
        <f>Q35-база!Q35</f>
        <v>0</v>
      </c>
      <c r="R144" s="62">
        <f>R35-база!R35</f>
        <v>0</v>
      </c>
      <c r="S144" s="62">
        <f>S35-база!S35</f>
        <v>0</v>
      </c>
      <c r="T144" s="62">
        <f>T35-база!T35</f>
        <v>0</v>
      </c>
      <c r="U144" s="62">
        <f>U35-база!U35</f>
        <v>0</v>
      </c>
      <c r="V144" s="62">
        <f>V35-база!V35</f>
        <v>0</v>
      </c>
      <c r="W144" s="62">
        <f>W35-база!W35</f>
        <v>0</v>
      </c>
      <c r="X144" s="62"/>
      <c r="Y144" s="62">
        <f>Y35-база!Y35</f>
        <v>0</v>
      </c>
      <c r="Z144" s="62">
        <f>Z35-база!Z35</f>
        <v>0</v>
      </c>
      <c r="AA144" s="62">
        <f>AA35-база!AA35</f>
        <v>0</v>
      </c>
      <c r="AB144" s="62">
        <f>AB35-база!AB35</f>
        <v>0</v>
      </c>
      <c r="AC144" s="318"/>
      <c r="AD144" s="62">
        <f>AD35-база!AD35</f>
        <v>0</v>
      </c>
      <c r="AE144" s="62">
        <f>AE35-база!AE35</f>
        <v>0</v>
      </c>
      <c r="AF144" s="62">
        <f>AF35-база!AF35</f>
        <v>0</v>
      </c>
      <c r="AG144" s="62">
        <f>AG35-база!AG35</f>
        <v>0</v>
      </c>
      <c r="AH144" s="62"/>
      <c r="AI144" s="62">
        <f>AI35-база!AI35</f>
        <v>0</v>
      </c>
      <c r="AJ144" s="62">
        <f>AJ35-база!AJ35</f>
        <v>0</v>
      </c>
      <c r="AK144" s="62">
        <f>AK35-база!AK35</f>
        <v>0</v>
      </c>
      <c r="AL144" s="62">
        <f>AL35-база!AL35</f>
        <v>0</v>
      </c>
      <c r="AM144" s="62">
        <f>AM35-база!AM35</f>
        <v>0</v>
      </c>
      <c r="AN144" s="62">
        <f>AN35-база!AN35</f>
        <v>0</v>
      </c>
      <c r="AO144" s="62">
        <f>AO35-база!AO35</f>
        <v>0</v>
      </c>
      <c r="AP144" s="62">
        <f>AP35-база!AP35</f>
        <v>0</v>
      </c>
      <c r="AQ144" s="62">
        <f>AQ35-база!AQ35</f>
        <v>0</v>
      </c>
      <c r="AR144" s="62">
        <f>AR35-база!AR35</f>
        <v>0</v>
      </c>
      <c r="AS144" s="62">
        <f>AS35-база!AS35</f>
        <v>0</v>
      </c>
      <c r="AT144" s="62">
        <f>AT35-база!AT35</f>
        <v>0</v>
      </c>
      <c r="AU144" s="62">
        <f>AU35-база!AU35</f>
        <v>0</v>
      </c>
      <c r="AV144" s="62">
        <f>AV35-база!AV35</f>
        <v>0</v>
      </c>
      <c r="AW144" s="62"/>
      <c r="AX144" s="62" t="e">
        <f>AX35-база!AX35</f>
        <v>#REF!</v>
      </c>
      <c r="AY144" s="62" t="e">
        <f>AY35-база!AY35</f>
        <v>#REF!</v>
      </c>
      <c r="AZ144" s="62" t="e">
        <f>AZ35-база!AZ35</f>
        <v>#REF!</v>
      </c>
      <c r="BA144" s="62" t="e">
        <f>BA35-база!BA35</f>
        <v>#REF!</v>
      </c>
      <c r="BB144" s="62" t="e">
        <f>BB35-база!BB35</f>
        <v>#REF!</v>
      </c>
      <c r="BC144" s="62" t="e">
        <f ca="1">BC35-база!BC35</f>
        <v>#REF!</v>
      </c>
      <c r="BD144" s="62" t="e">
        <f ca="1">BD35-база!BD35</f>
        <v>#REF!</v>
      </c>
      <c r="BE144" s="62" t="e">
        <f ca="1">BE35-база!BE35</f>
        <v>#REF!</v>
      </c>
      <c r="BF144" s="62" t="e">
        <f ca="1">BF35-база!BF35</f>
        <v>#REF!</v>
      </c>
      <c r="BG144" s="62" t="e">
        <f ca="1">BG35-база!BG35</f>
        <v>#REF!</v>
      </c>
      <c r="BH144" s="62" t="e">
        <f>BH35-база!BH35</f>
        <v>#REF!</v>
      </c>
      <c r="BI144" s="62" t="e">
        <f>BI35-база!BI35</f>
        <v>#REF!</v>
      </c>
      <c r="BJ144" s="62">
        <f>BJ35-база!BJ35</f>
        <v>0</v>
      </c>
      <c r="BK144" s="62">
        <f>BK35-база!BK35</f>
        <v>0</v>
      </c>
      <c r="BL144" s="62">
        <f>BL35-база!BL35</f>
        <v>0</v>
      </c>
      <c r="BM144" s="62">
        <f>BM35-база!BM35</f>
        <v>0</v>
      </c>
      <c r="BN144" s="62">
        <f>BN35-база!BN35</f>
        <v>0</v>
      </c>
      <c r="BO144" s="62" t="e">
        <f ca="1">BO35-база!BO35</f>
        <v>#REF!</v>
      </c>
      <c r="BP144" s="62" t="e">
        <f ca="1">BP35-база!BP35</f>
        <v>#REF!</v>
      </c>
      <c r="BQ144" s="62">
        <f>BQ35-база!BQ35</f>
        <v>0</v>
      </c>
      <c r="BR144" s="62" t="e">
        <f ca="1">BR35-база!BR35</f>
        <v>#REF!</v>
      </c>
      <c r="BS144" s="62" t="e">
        <f ca="1">BS35-база!BS35</f>
        <v>#REF!</v>
      </c>
      <c r="BT144" s="62" t="e">
        <f ca="1">BT35-база!BT35</f>
        <v>#REF!</v>
      </c>
      <c r="BU144" s="101">
        <f>BU35-база!BU35</f>
        <v>0</v>
      </c>
      <c r="BV144" s="62" t="e">
        <f ca="1">BV35-база!BV35</f>
        <v>#REF!</v>
      </c>
      <c r="BW144" s="62" t="e">
        <f ca="1">BW35-база!BW35</f>
        <v>#REF!</v>
      </c>
      <c r="BX144" s="62" t="e">
        <f ca="1">BX35-база!BX35</f>
        <v>#REF!</v>
      </c>
      <c r="BY144" s="62" t="e">
        <f ca="1">BY35-база!BY35</f>
        <v>#REF!</v>
      </c>
      <c r="BZ144" s="62">
        <f>BZ35-база!BZ35</f>
        <v>0</v>
      </c>
      <c r="CA144" s="62">
        <f>CA35-база!CA35</f>
        <v>0</v>
      </c>
      <c r="CB144" s="62">
        <f>CB35-база!CB35</f>
        <v>0</v>
      </c>
      <c r="CC144" s="62">
        <f>CC35-база!CC35</f>
        <v>0</v>
      </c>
      <c r="CD144" s="331"/>
      <c r="CE144" s="327"/>
      <c r="CF144" s="209" t="s">
        <v>472</v>
      </c>
    </row>
    <row r="145" spans="1:84" s="616" customFormat="1">
      <c r="A145" s="42" t="s">
        <v>63</v>
      </c>
      <c r="B145" s="43" t="s">
        <v>64</v>
      </c>
      <c r="C145" s="162">
        <v>2220500000</v>
      </c>
      <c r="D145" s="10">
        <f>D36-база!D36</f>
        <v>0</v>
      </c>
      <c r="E145" s="62" t="e">
        <f>E36-база!E36</f>
        <v>#REF!</v>
      </c>
      <c r="F145" s="62"/>
      <c r="G145" s="62" t="e">
        <f ca="1">G36-база!G36</f>
        <v>#REF!</v>
      </c>
      <c r="H145" s="62">
        <f>H36-база!H36</f>
        <v>0</v>
      </c>
      <c r="I145" s="62">
        <f>I36-база!I36</f>
        <v>0</v>
      </c>
      <c r="J145" s="62">
        <f>J36-база!J36</f>
        <v>0</v>
      </c>
      <c r="K145" s="62">
        <f>K36-база!K36</f>
        <v>0</v>
      </c>
      <c r="L145" s="62">
        <f>L36-база!L36</f>
        <v>0</v>
      </c>
      <c r="M145" s="62"/>
      <c r="N145" s="62">
        <f>N36-база!N36</f>
        <v>0</v>
      </c>
      <c r="O145" s="62">
        <f>O36-база!O36</f>
        <v>0</v>
      </c>
      <c r="P145" s="62"/>
      <c r="Q145" s="62">
        <f>Q36-база!Q36</f>
        <v>0</v>
      </c>
      <c r="R145" s="62">
        <f>R36-база!R36</f>
        <v>0</v>
      </c>
      <c r="S145" s="62">
        <f>S36-база!S36</f>
        <v>0</v>
      </c>
      <c r="T145" s="62">
        <f>T36-база!T36</f>
        <v>0</v>
      </c>
      <c r="U145" s="62">
        <f>U36-база!U36</f>
        <v>0</v>
      </c>
      <c r="V145" s="62">
        <f>V36-база!V36</f>
        <v>0</v>
      </c>
      <c r="W145" s="62">
        <f>W36-база!W36</f>
        <v>0</v>
      </c>
      <c r="X145" s="62"/>
      <c r="Y145" s="62">
        <f>Y36-база!Y36</f>
        <v>0</v>
      </c>
      <c r="Z145" s="62">
        <f>Z36-база!Z36</f>
        <v>0</v>
      </c>
      <c r="AA145" s="62">
        <f>AA36-база!AA36</f>
        <v>0</v>
      </c>
      <c r="AB145" s="62">
        <f>AB36-база!AB36</f>
        <v>0</v>
      </c>
      <c r="AC145" s="315"/>
      <c r="AD145" s="62">
        <f>AD36-база!AD36</f>
        <v>0</v>
      </c>
      <c r="AE145" s="62">
        <f>AE36-база!AE36</f>
        <v>0</v>
      </c>
      <c r="AF145" s="62">
        <f>AF36-база!AF36</f>
        <v>0</v>
      </c>
      <c r="AG145" s="62">
        <f>AG36-база!AG36</f>
        <v>0</v>
      </c>
      <c r="AH145" s="62"/>
      <c r="AI145" s="62">
        <f>AI36-база!AI36</f>
        <v>0</v>
      </c>
      <c r="AJ145" s="62">
        <f>AJ36-база!AJ36</f>
        <v>0</v>
      </c>
      <c r="AK145" s="62">
        <f>AK36-база!AK36</f>
        <v>0</v>
      </c>
      <c r="AL145" s="62">
        <f>AL36-база!AL36</f>
        <v>0</v>
      </c>
      <c r="AM145" s="62">
        <f>AM36-база!AM36</f>
        <v>0</v>
      </c>
      <c r="AN145" s="62">
        <f>AN36-база!AN36</f>
        <v>0</v>
      </c>
      <c r="AO145" s="62">
        <f>AO36-база!AO36</f>
        <v>0</v>
      </c>
      <c r="AP145" s="62">
        <f>AP36-база!AP36</f>
        <v>0</v>
      </c>
      <c r="AQ145" s="62">
        <f>AQ36-база!AQ36</f>
        <v>0</v>
      </c>
      <c r="AR145" s="62">
        <f>AR36-база!AR36</f>
        <v>0</v>
      </c>
      <c r="AS145" s="62">
        <f>AS36-база!AS36</f>
        <v>0</v>
      </c>
      <c r="AT145" s="62">
        <f>AT36-база!AT36</f>
        <v>0</v>
      </c>
      <c r="AU145" s="62">
        <f>AU36-база!AU36</f>
        <v>0</v>
      </c>
      <c r="AV145" s="62">
        <f>AV36-база!AV36</f>
        <v>0</v>
      </c>
      <c r="AW145" s="62"/>
      <c r="AX145" s="62" t="e">
        <f>AX36-база!AX36</f>
        <v>#REF!</v>
      </c>
      <c r="AY145" s="62" t="e">
        <f>AY36-база!AY36</f>
        <v>#REF!</v>
      </c>
      <c r="AZ145" s="62" t="e">
        <f>AZ36-база!AZ36</f>
        <v>#REF!</v>
      </c>
      <c r="BA145" s="62" t="e">
        <f>BA36-база!BA36</f>
        <v>#REF!</v>
      </c>
      <c r="BB145" s="62" t="e">
        <f>BB36-база!BB36</f>
        <v>#REF!</v>
      </c>
      <c r="BC145" s="62" t="e">
        <f ca="1">BC36-база!BC36</f>
        <v>#REF!</v>
      </c>
      <c r="BD145" s="62" t="e">
        <f ca="1">BD36-база!BD36</f>
        <v>#REF!</v>
      </c>
      <c r="BE145" s="62" t="e">
        <f ca="1">BE36-база!BE36</f>
        <v>#REF!</v>
      </c>
      <c r="BF145" s="62" t="e">
        <f ca="1">BF36-база!BF36</f>
        <v>#REF!</v>
      </c>
      <c r="BG145" s="62" t="e">
        <f ca="1">BG36-база!BG36</f>
        <v>#REF!</v>
      </c>
      <c r="BH145" s="62" t="e">
        <f>BH36-база!BH36</f>
        <v>#REF!</v>
      </c>
      <c r="BI145" s="62" t="e">
        <f ca="1">BI36-база!BI36</f>
        <v>#REF!</v>
      </c>
      <c r="BJ145" s="62" t="e">
        <f ca="1">BJ36-база!BJ36</f>
        <v>#REF!</v>
      </c>
      <c r="BK145" s="62">
        <f>BK36-база!BK36</f>
        <v>0</v>
      </c>
      <c r="BL145" s="62">
        <f>BL36-база!BL36</f>
        <v>0</v>
      </c>
      <c r="BM145" s="62">
        <f>BM36-база!BM36</f>
        <v>0</v>
      </c>
      <c r="BN145" s="62">
        <f>BN36-база!BN36</f>
        <v>0</v>
      </c>
      <c r="BO145" s="62" t="e">
        <f ca="1">BO36-база!BO36</f>
        <v>#REF!</v>
      </c>
      <c r="BP145" s="62" t="e">
        <f ca="1">BP36-база!BP36</f>
        <v>#REF!</v>
      </c>
      <c r="BQ145" s="62" t="e">
        <f ca="1">BQ36-база!BQ36</f>
        <v>#REF!</v>
      </c>
      <c r="BR145" s="62" t="e">
        <f ca="1">BR36-база!BR36</f>
        <v>#REF!</v>
      </c>
      <c r="BS145" s="62" t="e">
        <f ca="1">BS36-база!BS36</f>
        <v>#REF!</v>
      </c>
      <c r="BT145" s="62" t="e">
        <f ca="1">BT36-база!BT36</f>
        <v>#REF!</v>
      </c>
      <c r="BU145" s="101">
        <f>BU36-база!BU36</f>
        <v>0</v>
      </c>
      <c r="BV145" s="62" t="e">
        <f ca="1">BV36-база!BV36</f>
        <v>#REF!</v>
      </c>
      <c r="BW145" s="62" t="e">
        <f ca="1">BW36-база!BW36</f>
        <v>#REF!</v>
      </c>
      <c r="BX145" s="62" t="e">
        <f ca="1">BX36-база!BX36</f>
        <v>#REF!</v>
      </c>
      <c r="BY145" s="62" t="e">
        <f ca="1">BY36-база!BY36</f>
        <v>#REF!</v>
      </c>
      <c r="BZ145" s="62" t="e">
        <f ca="1">BZ36-база!BZ36</f>
        <v>#REF!</v>
      </c>
      <c r="CA145" s="62" t="e">
        <f ca="1">CA36-база!CA36</f>
        <v>#REF!</v>
      </c>
      <c r="CB145" s="62" t="e">
        <f ca="1">CB36-база!CB36</f>
        <v>#REF!</v>
      </c>
      <c r="CC145" s="62" t="e">
        <f ca="1">CC36-база!CC36</f>
        <v>#REF!</v>
      </c>
      <c r="CD145" s="331"/>
      <c r="CE145" s="327"/>
      <c r="CF145" s="209"/>
    </row>
    <row r="146" spans="1:84" s="616" customFormat="1" ht="75">
      <c r="A146" s="50" t="s">
        <v>65</v>
      </c>
      <c r="B146" s="51" t="s">
        <v>66</v>
      </c>
      <c r="C146" s="161">
        <v>2220510000</v>
      </c>
      <c r="D146" s="10">
        <f>D37-база!D37</f>
        <v>0</v>
      </c>
      <c r="E146" s="65" t="e">
        <f>E37-база!E37</f>
        <v>#REF!</v>
      </c>
      <c r="F146" s="65"/>
      <c r="G146" s="65" t="e">
        <f ca="1">G37-база!G37</f>
        <v>#REF!</v>
      </c>
      <c r="H146" s="65">
        <f>H37-база!H37</f>
        <v>0</v>
      </c>
      <c r="I146" s="65">
        <f>I37-база!I37</f>
        <v>0</v>
      </c>
      <c r="J146" s="65">
        <f>J37-база!J37</f>
        <v>0</v>
      </c>
      <c r="K146" s="65">
        <f>K37-база!K37</f>
        <v>0</v>
      </c>
      <c r="L146" s="65">
        <f>L37-база!L37</f>
        <v>0</v>
      </c>
      <c r="M146" s="65"/>
      <c r="N146" s="65">
        <f>N37-база!N37</f>
        <v>0</v>
      </c>
      <c r="O146" s="65">
        <f>O37-база!O37</f>
        <v>0</v>
      </c>
      <c r="P146" s="65"/>
      <c r="Q146" s="65">
        <f>Q37-база!Q37</f>
        <v>0</v>
      </c>
      <c r="R146" s="65">
        <f>R37-база!R37</f>
        <v>0</v>
      </c>
      <c r="S146" s="65">
        <f>S37-база!S37</f>
        <v>0</v>
      </c>
      <c r="T146" s="65">
        <f>T37-база!T37</f>
        <v>0</v>
      </c>
      <c r="U146" s="65">
        <f>U37-база!U37</f>
        <v>0</v>
      </c>
      <c r="V146" s="65">
        <f>V37-база!V37</f>
        <v>0</v>
      </c>
      <c r="W146" s="65">
        <f>W37-база!W37</f>
        <v>0</v>
      </c>
      <c r="X146" s="65"/>
      <c r="Y146" s="65">
        <f>Y37-база!Y37</f>
        <v>0</v>
      </c>
      <c r="Z146" s="65">
        <f>Z37-база!Z37</f>
        <v>0</v>
      </c>
      <c r="AA146" s="65">
        <f>AA37-база!AA37</f>
        <v>0</v>
      </c>
      <c r="AB146" s="65">
        <f>AB37-база!AB37</f>
        <v>0</v>
      </c>
      <c r="AC146" s="316"/>
      <c r="AD146" s="65">
        <f>AD37-база!AD37</f>
        <v>0</v>
      </c>
      <c r="AE146" s="65">
        <f>AE37-база!AE37</f>
        <v>0</v>
      </c>
      <c r="AF146" s="65">
        <f>AF37-база!AF37</f>
        <v>0</v>
      </c>
      <c r="AG146" s="65">
        <f>AG37-база!AG37</f>
        <v>0</v>
      </c>
      <c r="AH146" s="65"/>
      <c r="AI146" s="65">
        <f>AI37-база!AI37</f>
        <v>0</v>
      </c>
      <c r="AJ146" s="65">
        <f>AJ37-база!AJ37</f>
        <v>0</v>
      </c>
      <c r="AK146" s="65">
        <f>AK37-база!AK37</f>
        <v>0</v>
      </c>
      <c r="AL146" s="65">
        <f>AL37-база!AL37</f>
        <v>0</v>
      </c>
      <c r="AM146" s="65">
        <f>AM37-база!AM37</f>
        <v>0</v>
      </c>
      <c r="AN146" s="65">
        <f>AN37-база!AN37</f>
        <v>0</v>
      </c>
      <c r="AO146" s="65">
        <f>AO37-база!AO37</f>
        <v>0</v>
      </c>
      <c r="AP146" s="65">
        <f>AP37-база!AP37</f>
        <v>0</v>
      </c>
      <c r="AQ146" s="65">
        <f>AQ37-база!AQ37</f>
        <v>0</v>
      </c>
      <c r="AR146" s="65">
        <f>AR37-база!AR37</f>
        <v>0</v>
      </c>
      <c r="AS146" s="65">
        <f>AS37-база!AS37</f>
        <v>0</v>
      </c>
      <c r="AT146" s="65">
        <f>AT37-база!AT37</f>
        <v>0</v>
      </c>
      <c r="AU146" s="65">
        <f>AU37-база!AU37</f>
        <v>0</v>
      </c>
      <c r="AV146" s="65">
        <f>AV37-база!AV37</f>
        <v>0</v>
      </c>
      <c r="AW146" s="65"/>
      <c r="AX146" s="65" t="e">
        <f>AX37-база!AX37</f>
        <v>#REF!</v>
      </c>
      <c r="AY146" s="65" t="e">
        <f>AY37-база!AY37</f>
        <v>#REF!</v>
      </c>
      <c r="AZ146" s="65" t="e">
        <f>AZ37-база!AZ37</f>
        <v>#REF!</v>
      </c>
      <c r="BA146" s="65" t="e">
        <f>BA37-база!BA37</f>
        <v>#REF!</v>
      </c>
      <c r="BB146" s="65" t="e">
        <f>BB37-база!BB37</f>
        <v>#REF!</v>
      </c>
      <c r="BC146" s="65" t="e">
        <f ca="1">BC37-база!BC37</f>
        <v>#REF!</v>
      </c>
      <c r="BD146" s="65" t="e">
        <f ca="1">BD37-база!BD37</f>
        <v>#REF!</v>
      </c>
      <c r="BE146" s="65" t="e">
        <f ca="1">BE37-база!BE37</f>
        <v>#REF!</v>
      </c>
      <c r="BF146" s="65" t="e">
        <f ca="1">BF37-база!BF37</f>
        <v>#REF!</v>
      </c>
      <c r="BG146" s="65" t="e">
        <f ca="1">BG37-база!BG37</f>
        <v>#REF!</v>
      </c>
      <c r="BH146" s="65" t="e">
        <f>BH37-база!BH37</f>
        <v>#REF!</v>
      </c>
      <c r="BI146" s="65" t="e">
        <f ca="1">BI37-база!BI37</f>
        <v>#REF!</v>
      </c>
      <c r="BJ146" s="65" t="e">
        <f ca="1">BJ37-база!BJ37</f>
        <v>#REF!</v>
      </c>
      <c r="BK146" s="65">
        <f>BK37-база!BK37</f>
        <v>0</v>
      </c>
      <c r="BL146" s="65">
        <f>BL37-база!BL37</f>
        <v>0</v>
      </c>
      <c r="BM146" s="65">
        <f>BM37-база!BM37</f>
        <v>0</v>
      </c>
      <c r="BN146" s="65">
        <f>BN37-база!BN37</f>
        <v>0</v>
      </c>
      <c r="BO146" s="65" t="e">
        <f ca="1">BO37-база!BO37</f>
        <v>#REF!</v>
      </c>
      <c r="BP146" s="65" t="e">
        <f ca="1">BP37-база!BP37</f>
        <v>#REF!</v>
      </c>
      <c r="BQ146" s="65" t="e">
        <f ca="1">BQ37-база!BQ37</f>
        <v>#REF!</v>
      </c>
      <c r="BR146" s="65" t="e">
        <f ca="1">BR37-база!BR37</f>
        <v>#REF!</v>
      </c>
      <c r="BS146" s="65" t="e">
        <f ca="1">BS37-база!BS37</f>
        <v>#REF!</v>
      </c>
      <c r="BT146" s="65" t="e">
        <f ca="1">BT37-база!BT37</f>
        <v>#REF!</v>
      </c>
      <c r="BU146" s="101">
        <f>BU37-база!BU37</f>
        <v>0</v>
      </c>
      <c r="BV146" s="65" t="e">
        <f ca="1">BV37-база!BV37</f>
        <v>#REF!</v>
      </c>
      <c r="BW146" s="65" t="e">
        <f ca="1">BW37-база!BW37</f>
        <v>#REF!</v>
      </c>
      <c r="BX146" s="65" t="e">
        <f ca="1">BX37-база!BX37</f>
        <v>#REF!</v>
      </c>
      <c r="BY146" s="65" t="e">
        <f ca="1">BY37-база!BY37</f>
        <v>#REF!</v>
      </c>
      <c r="BZ146" s="65" t="e">
        <f ca="1">BZ37-база!BZ37</f>
        <v>#REF!</v>
      </c>
      <c r="CA146" s="65" t="e">
        <f ca="1">CA37-база!CA37</f>
        <v>#REF!</v>
      </c>
      <c r="CB146" s="65" t="e">
        <f ca="1">CB37-база!CB37</f>
        <v>#REF!</v>
      </c>
      <c r="CC146" s="65" t="e">
        <f ca="1">CC37-база!CC37</f>
        <v>#REF!</v>
      </c>
      <c r="CD146" s="331"/>
      <c r="CE146" s="329"/>
      <c r="CF146" s="209" t="s">
        <v>473</v>
      </c>
    </row>
    <row r="147" spans="1:84" s="616" customFormat="1" ht="60">
      <c r="A147" s="50" t="s">
        <v>67</v>
      </c>
      <c r="B147" s="51" t="s">
        <v>68</v>
      </c>
      <c r="C147" s="161">
        <v>2220520000</v>
      </c>
      <c r="D147" s="10">
        <f>D38-база!D38</f>
        <v>0</v>
      </c>
      <c r="E147" s="65" t="e">
        <f>E38-база!E38</f>
        <v>#REF!</v>
      </c>
      <c r="F147" s="65"/>
      <c r="G147" s="65" t="e">
        <f ca="1">G38-база!G38</f>
        <v>#REF!</v>
      </c>
      <c r="H147" s="65">
        <f>H38-база!H38</f>
        <v>0</v>
      </c>
      <c r="I147" s="65">
        <f>I38-база!I38</f>
        <v>0</v>
      </c>
      <c r="J147" s="65">
        <f>J38-база!J38</f>
        <v>0</v>
      </c>
      <c r="K147" s="65">
        <f>K38-база!K38</f>
        <v>0</v>
      </c>
      <c r="L147" s="65">
        <f>L38-база!L38</f>
        <v>0</v>
      </c>
      <c r="M147" s="65"/>
      <c r="N147" s="65">
        <f>N38-база!N38</f>
        <v>0</v>
      </c>
      <c r="O147" s="65">
        <f>O38-база!O38</f>
        <v>0</v>
      </c>
      <c r="P147" s="65"/>
      <c r="Q147" s="65">
        <f>Q38-база!Q38</f>
        <v>0</v>
      </c>
      <c r="R147" s="65">
        <f>R38-база!R38</f>
        <v>0</v>
      </c>
      <c r="S147" s="65">
        <f>S38-база!S38</f>
        <v>0</v>
      </c>
      <c r="T147" s="65">
        <f>T38-база!T38</f>
        <v>0</v>
      </c>
      <c r="U147" s="65">
        <f>U38-база!U38</f>
        <v>0</v>
      </c>
      <c r="V147" s="65">
        <f>V38-база!V38</f>
        <v>0</v>
      </c>
      <c r="W147" s="65">
        <f>W38-база!W38</f>
        <v>0</v>
      </c>
      <c r="X147" s="65"/>
      <c r="Y147" s="65">
        <f>Y38-база!Y38</f>
        <v>0</v>
      </c>
      <c r="Z147" s="65">
        <f>Z38-база!Z38</f>
        <v>0</v>
      </c>
      <c r="AA147" s="65">
        <f>AA38-база!AA38</f>
        <v>0</v>
      </c>
      <c r="AB147" s="65">
        <f>AB38-база!AB38</f>
        <v>0</v>
      </c>
      <c r="AC147" s="316"/>
      <c r="AD147" s="65">
        <f>AD38-база!AD38</f>
        <v>0</v>
      </c>
      <c r="AE147" s="65">
        <f>AE38-база!AE38</f>
        <v>0</v>
      </c>
      <c r="AF147" s="65">
        <f>AF38-база!AF38</f>
        <v>0</v>
      </c>
      <c r="AG147" s="65">
        <f>AG38-база!AG38</f>
        <v>0</v>
      </c>
      <c r="AH147" s="65"/>
      <c r="AI147" s="65">
        <f>AI38-база!AI38</f>
        <v>0</v>
      </c>
      <c r="AJ147" s="65">
        <f>AJ38-база!AJ38</f>
        <v>0</v>
      </c>
      <c r="AK147" s="65">
        <f>AK38-база!AK38</f>
        <v>0</v>
      </c>
      <c r="AL147" s="65">
        <f>AL38-база!AL38</f>
        <v>0</v>
      </c>
      <c r="AM147" s="65">
        <f>AM38-база!AM38</f>
        <v>0</v>
      </c>
      <c r="AN147" s="65">
        <f>AN38-база!AN38</f>
        <v>0</v>
      </c>
      <c r="AO147" s="65">
        <f>AO38-база!AO38</f>
        <v>0</v>
      </c>
      <c r="AP147" s="65">
        <f>AP38-база!AP38</f>
        <v>0</v>
      </c>
      <c r="AQ147" s="65">
        <f>AQ38-база!AQ38</f>
        <v>0</v>
      </c>
      <c r="AR147" s="65">
        <f>AR38-база!AR38</f>
        <v>0</v>
      </c>
      <c r="AS147" s="65">
        <f>AS38-база!AS38</f>
        <v>0</v>
      </c>
      <c r="AT147" s="65">
        <f>AT38-база!AT38</f>
        <v>0</v>
      </c>
      <c r="AU147" s="65">
        <f>AU38-база!AU38</f>
        <v>0</v>
      </c>
      <c r="AV147" s="65">
        <f>AV38-база!AV38</f>
        <v>0</v>
      </c>
      <c r="AW147" s="65"/>
      <c r="AX147" s="65" t="e">
        <f>AX38-база!AX38</f>
        <v>#REF!</v>
      </c>
      <c r="AY147" s="65" t="e">
        <f>AY38-база!AY38</f>
        <v>#REF!</v>
      </c>
      <c r="AZ147" s="65" t="e">
        <f>AZ38-база!AZ38</f>
        <v>#REF!</v>
      </c>
      <c r="BA147" s="65" t="e">
        <f>BA38-база!BA38</f>
        <v>#REF!</v>
      </c>
      <c r="BB147" s="65" t="e">
        <f>BB38-база!BB38</f>
        <v>#REF!</v>
      </c>
      <c r="BC147" s="65" t="e">
        <f ca="1">BC38-база!BC38</f>
        <v>#REF!</v>
      </c>
      <c r="BD147" s="65" t="e">
        <f ca="1">BD38-база!BD38</f>
        <v>#REF!</v>
      </c>
      <c r="BE147" s="65" t="e">
        <f ca="1">BE38-база!BE38</f>
        <v>#REF!</v>
      </c>
      <c r="BF147" s="65" t="e">
        <f ca="1">BF38-база!BF38</f>
        <v>#REF!</v>
      </c>
      <c r="BG147" s="65" t="e">
        <f ca="1">BG38-база!BG38</f>
        <v>#REF!</v>
      </c>
      <c r="BH147" s="65" t="e">
        <f>BH38-база!BH38</f>
        <v>#REF!</v>
      </c>
      <c r="BI147" s="65" t="e">
        <f>BI38-база!BI38</f>
        <v>#REF!</v>
      </c>
      <c r="BJ147" s="65">
        <f>BJ38-база!BJ38</f>
        <v>0</v>
      </c>
      <c r="BK147" s="65">
        <f>BK38-база!BK38</f>
        <v>0</v>
      </c>
      <c r="BL147" s="65">
        <f>BL38-база!BL38</f>
        <v>0</v>
      </c>
      <c r="BM147" s="65">
        <f>BM38-база!BM38</f>
        <v>0</v>
      </c>
      <c r="BN147" s="65">
        <f>BN38-база!BN38</f>
        <v>0</v>
      </c>
      <c r="BO147" s="65" t="e">
        <f ca="1">BO38-база!BO38</f>
        <v>#REF!</v>
      </c>
      <c r="BP147" s="65" t="e">
        <f ca="1">BP38-база!BP38</f>
        <v>#REF!</v>
      </c>
      <c r="BQ147" s="65">
        <f>BQ38-база!BQ38</f>
        <v>0</v>
      </c>
      <c r="BR147" s="65" t="e">
        <f ca="1">BR38-база!BR38</f>
        <v>#REF!</v>
      </c>
      <c r="BS147" s="65" t="e">
        <f ca="1">BS38-база!BS38</f>
        <v>#REF!</v>
      </c>
      <c r="BT147" s="65" t="e">
        <f ca="1">BT38-база!BT38</f>
        <v>#REF!</v>
      </c>
      <c r="BU147" s="101">
        <f>BU38-база!BU38</f>
        <v>0</v>
      </c>
      <c r="BV147" s="65" t="e">
        <f ca="1">BV38-база!BV38</f>
        <v>#REF!</v>
      </c>
      <c r="BW147" s="65" t="e">
        <f ca="1">BW38-база!BW38</f>
        <v>#REF!</v>
      </c>
      <c r="BX147" s="65" t="e">
        <f ca="1">BX38-база!BX38</f>
        <v>#REF!</v>
      </c>
      <c r="BY147" s="65" t="e">
        <f ca="1">BY38-база!BY38</f>
        <v>#REF!</v>
      </c>
      <c r="BZ147" s="65">
        <f>BZ38-база!BZ38</f>
        <v>0</v>
      </c>
      <c r="CA147" s="65">
        <f>CA38-база!CA38</f>
        <v>0</v>
      </c>
      <c r="CB147" s="65">
        <f>CB38-база!CB38</f>
        <v>0</v>
      </c>
      <c r="CC147" s="65">
        <f>CC38-база!CC38</f>
        <v>0</v>
      </c>
      <c r="CD147" s="331"/>
      <c r="CE147" s="329"/>
      <c r="CF147" s="209" t="s">
        <v>474</v>
      </c>
    </row>
    <row r="148" spans="1:84" s="616" customFormat="1">
      <c r="A148" s="42" t="s">
        <v>69</v>
      </c>
      <c r="B148" s="43" t="s">
        <v>70</v>
      </c>
      <c r="C148" s="161">
        <v>2220600000</v>
      </c>
      <c r="D148" s="10">
        <f>D39-база!D39</f>
        <v>0</v>
      </c>
      <c r="E148" s="62" t="e">
        <f>E39-база!E39</f>
        <v>#REF!</v>
      </c>
      <c r="F148" s="62"/>
      <c r="G148" s="62" t="e">
        <f ca="1">G39-база!G39</f>
        <v>#REF!</v>
      </c>
      <c r="H148" s="62">
        <f>H39-база!H39</f>
        <v>0</v>
      </c>
      <c r="I148" s="62">
        <f>I39-база!I39</f>
        <v>0</v>
      </c>
      <c r="J148" s="62">
        <f>J39-база!J39</f>
        <v>0</v>
      </c>
      <c r="K148" s="62">
        <f>K39-база!K39</f>
        <v>0</v>
      </c>
      <c r="L148" s="62">
        <f>L39-база!L39</f>
        <v>0</v>
      </c>
      <c r="M148" s="62"/>
      <c r="N148" s="62">
        <f>N39-база!N39</f>
        <v>0</v>
      </c>
      <c r="O148" s="62">
        <f>O39-база!O39</f>
        <v>0</v>
      </c>
      <c r="P148" s="62"/>
      <c r="Q148" s="62">
        <f>Q39-база!Q39</f>
        <v>0</v>
      </c>
      <c r="R148" s="62">
        <f>R39-база!R39</f>
        <v>0</v>
      </c>
      <c r="S148" s="62">
        <f>S39-база!S39</f>
        <v>0</v>
      </c>
      <c r="T148" s="62">
        <f>T39-база!T39</f>
        <v>0</v>
      </c>
      <c r="U148" s="62">
        <f>U39-база!U39</f>
        <v>0</v>
      </c>
      <c r="V148" s="62">
        <f>V39-база!V39</f>
        <v>0</v>
      </c>
      <c r="W148" s="62">
        <f>W39-база!W39</f>
        <v>0</v>
      </c>
      <c r="X148" s="62"/>
      <c r="Y148" s="62">
        <f>Y39-база!Y39</f>
        <v>0</v>
      </c>
      <c r="Z148" s="62">
        <f>Z39-база!Z39</f>
        <v>0</v>
      </c>
      <c r="AA148" s="62">
        <f>AA39-база!AA39</f>
        <v>0</v>
      </c>
      <c r="AB148" s="62">
        <f>AB39-база!AB39</f>
        <v>0</v>
      </c>
      <c r="AC148" s="318"/>
      <c r="AD148" s="62">
        <f>AD39-база!AD39</f>
        <v>0</v>
      </c>
      <c r="AE148" s="62">
        <f>AE39-база!AE39</f>
        <v>0</v>
      </c>
      <c r="AF148" s="62">
        <f>AF39-база!AF39</f>
        <v>0</v>
      </c>
      <c r="AG148" s="62">
        <f>AG39-база!AG39</f>
        <v>0</v>
      </c>
      <c r="AH148" s="62"/>
      <c r="AI148" s="62">
        <f>AI39-база!AI39</f>
        <v>0</v>
      </c>
      <c r="AJ148" s="62">
        <f>AJ39-база!AJ39</f>
        <v>0</v>
      </c>
      <c r="AK148" s="62">
        <f>AK39-база!AK39</f>
        <v>0</v>
      </c>
      <c r="AL148" s="62">
        <f>AL39-база!AL39</f>
        <v>0</v>
      </c>
      <c r="AM148" s="62">
        <f>AM39-база!AM39</f>
        <v>0</v>
      </c>
      <c r="AN148" s="62">
        <f>AN39-база!AN39</f>
        <v>0</v>
      </c>
      <c r="AO148" s="62">
        <f>AO39-база!AO39</f>
        <v>0</v>
      </c>
      <c r="AP148" s="62">
        <f>AP39-база!AP39</f>
        <v>0</v>
      </c>
      <c r="AQ148" s="62">
        <f>AQ39-база!AQ39</f>
        <v>0</v>
      </c>
      <c r="AR148" s="62">
        <f>AR39-база!AR39</f>
        <v>0</v>
      </c>
      <c r="AS148" s="62">
        <f>AS39-база!AS39</f>
        <v>0</v>
      </c>
      <c r="AT148" s="62">
        <f>AT39-база!AT39</f>
        <v>0</v>
      </c>
      <c r="AU148" s="62">
        <f>AU39-база!AU39</f>
        <v>0</v>
      </c>
      <c r="AV148" s="62">
        <f>AV39-база!AV39</f>
        <v>0</v>
      </c>
      <c r="AW148" s="62"/>
      <c r="AX148" s="62">
        <f>AX39-база!AX39</f>
        <v>0</v>
      </c>
      <c r="AY148" s="62" t="e">
        <f>AY39-база!AY39</f>
        <v>#REF!</v>
      </c>
      <c r="AZ148" s="62">
        <f>AZ39-база!AZ39</f>
        <v>0</v>
      </c>
      <c r="BA148" s="62" t="e">
        <f>BA39-база!BA39</f>
        <v>#REF!</v>
      </c>
      <c r="BB148" s="62" t="e">
        <f>BB39-база!BB39</f>
        <v>#REF!</v>
      </c>
      <c r="BC148" s="62" t="e">
        <f ca="1">BC39-база!BC39</f>
        <v>#REF!</v>
      </c>
      <c r="BD148" s="62" t="e">
        <f ca="1">BD39-база!BD39</f>
        <v>#REF!</v>
      </c>
      <c r="BE148" s="62" t="e">
        <f ca="1">BE39-база!BE39</f>
        <v>#REF!</v>
      </c>
      <c r="BF148" s="62" t="e">
        <f ca="1">BF39-база!BF39</f>
        <v>#REF!</v>
      </c>
      <c r="BG148" s="62" t="e">
        <f ca="1">BG39-база!BG39</f>
        <v>#REF!</v>
      </c>
      <c r="BH148" s="62" t="e">
        <f>BH39-база!BH39</f>
        <v>#REF!</v>
      </c>
      <c r="BI148" s="62" t="e">
        <f>BI39-база!BI39</f>
        <v>#REF!</v>
      </c>
      <c r="BJ148" s="62">
        <f>BJ39-база!BJ39</f>
        <v>0</v>
      </c>
      <c r="BK148" s="62">
        <f>BK39-база!BK39</f>
        <v>0</v>
      </c>
      <c r="BL148" s="62">
        <f>BL39-база!BL39</f>
        <v>0</v>
      </c>
      <c r="BM148" s="62">
        <f>BM39-база!BM39</f>
        <v>0</v>
      </c>
      <c r="BN148" s="62">
        <f>BN39-база!BN39</f>
        <v>0</v>
      </c>
      <c r="BO148" s="62" t="e">
        <f ca="1">BO39-база!BO39</f>
        <v>#REF!</v>
      </c>
      <c r="BP148" s="62" t="e">
        <f ca="1">BP39-база!BP39</f>
        <v>#REF!</v>
      </c>
      <c r="BQ148" s="62">
        <f>BQ39-база!BQ39</f>
        <v>0</v>
      </c>
      <c r="BR148" s="62" t="e">
        <f ca="1">BR39-база!BR39</f>
        <v>#REF!</v>
      </c>
      <c r="BS148" s="62" t="e">
        <f ca="1">BS39-база!BS39</f>
        <v>#REF!</v>
      </c>
      <c r="BT148" s="62" t="e">
        <f ca="1">BT39-база!BT39</f>
        <v>#REF!</v>
      </c>
      <c r="BU148" s="101">
        <f>BU39-база!BU39</f>
        <v>0</v>
      </c>
      <c r="BV148" s="62" t="e">
        <f ca="1">BV39-база!BV39</f>
        <v>#REF!</v>
      </c>
      <c r="BW148" s="62" t="e">
        <f ca="1">BW39-база!BW39</f>
        <v>#REF!</v>
      </c>
      <c r="BX148" s="62" t="e">
        <f ca="1">BX39-база!BX39</f>
        <v>#REF!</v>
      </c>
      <c r="BY148" s="62" t="e">
        <f ca="1">BY39-база!BY39</f>
        <v>#REF!</v>
      </c>
      <c r="BZ148" s="62">
        <f>BZ39-база!BZ39</f>
        <v>0</v>
      </c>
      <c r="CA148" s="62">
        <f>CA39-база!CA39</f>
        <v>0</v>
      </c>
      <c r="CB148" s="62">
        <f>CB39-база!CB39</f>
        <v>0</v>
      </c>
      <c r="CC148" s="62">
        <f>CC39-база!CC39</f>
        <v>0</v>
      </c>
      <c r="CD148" s="331"/>
      <c r="CE148" s="327"/>
      <c r="CF148" s="209" t="s">
        <v>475</v>
      </c>
    </row>
    <row r="149" spans="1:84" s="616" customFormat="1">
      <c r="A149" s="42" t="s">
        <v>71</v>
      </c>
      <c r="B149" s="43" t="s">
        <v>72</v>
      </c>
      <c r="C149" s="162">
        <v>2220700000</v>
      </c>
      <c r="D149" s="10">
        <f>D40-база!D40</f>
        <v>0</v>
      </c>
      <c r="E149" s="62" t="e">
        <f>E40-база!E40</f>
        <v>#REF!</v>
      </c>
      <c r="F149" s="62"/>
      <c r="G149" s="62" t="e">
        <f ca="1">G40-база!G40</f>
        <v>#REF!</v>
      </c>
      <c r="H149" s="62">
        <f>H40-база!H40</f>
        <v>0</v>
      </c>
      <c r="I149" s="62">
        <f>I40-база!I40</f>
        <v>0</v>
      </c>
      <c r="J149" s="62">
        <f>J40-база!J40</f>
        <v>0</v>
      </c>
      <c r="K149" s="62">
        <f>K40-база!K40</f>
        <v>0</v>
      </c>
      <c r="L149" s="62">
        <f>L40-база!L40</f>
        <v>0</v>
      </c>
      <c r="M149" s="62"/>
      <c r="N149" s="62">
        <f>N40-база!N40</f>
        <v>0</v>
      </c>
      <c r="O149" s="62">
        <f>O40-база!O40</f>
        <v>0</v>
      </c>
      <c r="P149" s="62"/>
      <c r="Q149" s="62">
        <f>Q40-база!Q40</f>
        <v>0</v>
      </c>
      <c r="R149" s="62">
        <f>R40-база!R40</f>
        <v>0</v>
      </c>
      <c r="S149" s="62">
        <f>S40-база!S40</f>
        <v>0</v>
      </c>
      <c r="T149" s="62">
        <f>T40-база!T40</f>
        <v>0</v>
      </c>
      <c r="U149" s="62">
        <f>U40-база!U40</f>
        <v>0</v>
      </c>
      <c r="V149" s="62">
        <f>V40-база!V40</f>
        <v>0</v>
      </c>
      <c r="W149" s="62">
        <f>W40-база!W40</f>
        <v>0</v>
      </c>
      <c r="X149" s="62"/>
      <c r="Y149" s="62">
        <f>Y40-база!Y40</f>
        <v>0</v>
      </c>
      <c r="Z149" s="62">
        <f>Z40-база!Z40</f>
        <v>0</v>
      </c>
      <c r="AA149" s="62">
        <f>AA40-база!AA40</f>
        <v>0</v>
      </c>
      <c r="AB149" s="62">
        <f>AB40-база!AB40</f>
        <v>0</v>
      </c>
      <c r="AC149" s="315"/>
      <c r="AD149" s="62">
        <f>AD40-база!AD40</f>
        <v>0</v>
      </c>
      <c r="AE149" s="62">
        <f>AE40-база!AE40</f>
        <v>0</v>
      </c>
      <c r="AF149" s="62">
        <f>AF40-база!AF40</f>
        <v>0</v>
      </c>
      <c r="AG149" s="62">
        <f>AG40-база!AG40</f>
        <v>0</v>
      </c>
      <c r="AH149" s="62"/>
      <c r="AI149" s="62">
        <f>AI40-база!AI40</f>
        <v>0</v>
      </c>
      <c r="AJ149" s="62">
        <f>AJ40-база!AJ40</f>
        <v>0</v>
      </c>
      <c r="AK149" s="62">
        <f>AK40-база!AK40</f>
        <v>0</v>
      </c>
      <c r="AL149" s="62">
        <f>AL40-база!AL40</f>
        <v>0</v>
      </c>
      <c r="AM149" s="62">
        <f>AM40-база!AM40</f>
        <v>0</v>
      </c>
      <c r="AN149" s="62">
        <f>AN40-база!AN40</f>
        <v>0</v>
      </c>
      <c r="AO149" s="62">
        <f>AO40-база!AO40</f>
        <v>0</v>
      </c>
      <c r="AP149" s="62">
        <f>AP40-база!AP40</f>
        <v>0</v>
      </c>
      <c r="AQ149" s="62">
        <f>AQ40-база!AQ40</f>
        <v>0</v>
      </c>
      <c r="AR149" s="62">
        <f>AR40-база!AR40</f>
        <v>0</v>
      </c>
      <c r="AS149" s="62">
        <f>AS40-база!AS40</f>
        <v>0</v>
      </c>
      <c r="AT149" s="62">
        <f>AT40-база!AT40</f>
        <v>0</v>
      </c>
      <c r="AU149" s="62">
        <f>AU40-база!AU40</f>
        <v>0</v>
      </c>
      <c r="AV149" s="62">
        <f>AV40-база!AV40</f>
        <v>0</v>
      </c>
      <c r="AW149" s="62"/>
      <c r="AX149" s="62" t="e">
        <f>AX40-база!AX40</f>
        <v>#REF!</v>
      </c>
      <c r="AY149" s="62" t="e">
        <f>AY40-база!AY40</f>
        <v>#REF!</v>
      </c>
      <c r="AZ149" s="62" t="e">
        <f>AZ40-база!AZ40</f>
        <v>#REF!</v>
      </c>
      <c r="BA149" s="62" t="e">
        <f>BA40-база!BA40</f>
        <v>#REF!</v>
      </c>
      <c r="BB149" s="62" t="e">
        <f>BB40-база!BB40</f>
        <v>#REF!</v>
      </c>
      <c r="BC149" s="62" t="e">
        <f ca="1">BC40-база!BC40</f>
        <v>#REF!</v>
      </c>
      <c r="BD149" s="62" t="e">
        <f ca="1">BD40-база!BD40</f>
        <v>#REF!</v>
      </c>
      <c r="BE149" s="62" t="e">
        <f ca="1">BE40-база!BE40</f>
        <v>#REF!</v>
      </c>
      <c r="BF149" s="62" t="e">
        <f ca="1">BF40-база!BF40</f>
        <v>#REF!</v>
      </c>
      <c r="BG149" s="62" t="e">
        <f ca="1">BG40-база!BG40</f>
        <v>#REF!</v>
      </c>
      <c r="BH149" s="62" t="e">
        <f>BH40-база!BH40</f>
        <v>#REF!</v>
      </c>
      <c r="BI149" s="62" t="e">
        <f>BI40-база!BI40</f>
        <v>#REF!</v>
      </c>
      <c r="BJ149" s="62">
        <f>BJ40-база!BJ40</f>
        <v>0</v>
      </c>
      <c r="BK149" s="62">
        <f>BK40-база!BK40</f>
        <v>0</v>
      </c>
      <c r="BL149" s="62">
        <f>BL40-база!BL40</f>
        <v>0</v>
      </c>
      <c r="BM149" s="62">
        <f>BM40-база!BM40</f>
        <v>0</v>
      </c>
      <c r="BN149" s="62">
        <f>BN40-база!BN40</f>
        <v>0</v>
      </c>
      <c r="BO149" s="62" t="e">
        <f ca="1">BO40-база!BO40</f>
        <v>#REF!</v>
      </c>
      <c r="BP149" s="62" t="e">
        <f ca="1">BP40-база!BP40</f>
        <v>#REF!</v>
      </c>
      <c r="BQ149" s="62">
        <f>BQ40-база!BQ40</f>
        <v>0</v>
      </c>
      <c r="BR149" s="62" t="e">
        <f ca="1">BR40-база!BR40</f>
        <v>#REF!</v>
      </c>
      <c r="BS149" s="62" t="e">
        <f ca="1">BS40-база!BS40</f>
        <v>#REF!</v>
      </c>
      <c r="BT149" s="62" t="e">
        <f ca="1">BT40-база!BT40</f>
        <v>#REF!</v>
      </c>
      <c r="BU149" s="101">
        <f>BU40-база!BU40</f>
        <v>0</v>
      </c>
      <c r="BV149" s="62" t="e">
        <f ca="1">BV40-база!BV40</f>
        <v>#REF!</v>
      </c>
      <c r="BW149" s="62" t="e">
        <f ca="1">BW40-база!BW40</f>
        <v>#REF!</v>
      </c>
      <c r="BX149" s="62" t="e">
        <f ca="1">BX40-база!BX40</f>
        <v>#REF!</v>
      </c>
      <c r="BY149" s="62" t="e">
        <f ca="1">BY40-база!BY40</f>
        <v>#REF!</v>
      </c>
      <c r="BZ149" s="62">
        <f>BZ40-база!BZ40</f>
        <v>0</v>
      </c>
      <c r="CA149" s="62">
        <f>CA40-база!CA40</f>
        <v>0</v>
      </c>
      <c r="CB149" s="62">
        <f>CB40-база!CB40</f>
        <v>0</v>
      </c>
      <c r="CC149" s="62">
        <f>CC40-база!CC40</f>
        <v>0</v>
      </c>
      <c r="CD149" s="331"/>
      <c r="CE149" s="327"/>
      <c r="CF149" s="209"/>
    </row>
    <row r="150" spans="1:84" s="616" customFormat="1" ht="30">
      <c r="A150" s="50" t="s">
        <v>73</v>
      </c>
      <c r="B150" s="51" t="s">
        <v>74</v>
      </c>
      <c r="C150" s="161">
        <v>2220710000</v>
      </c>
      <c r="D150" s="10">
        <f>D41-база!D41</f>
        <v>0</v>
      </c>
      <c r="E150" s="65" t="e">
        <f>E41-база!E41</f>
        <v>#REF!</v>
      </c>
      <c r="F150" s="65"/>
      <c r="G150" s="65" t="e">
        <f ca="1">G41-база!G41</f>
        <v>#REF!</v>
      </c>
      <c r="H150" s="65">
        <f>H41-база!H41</f>
        <v>0</v>
      </c>
      <c r="I150" s="65">
        <f>I41-база!I41</f>
        <v>0</v>
      </c>
      <c r="J150" s="65">
        <f>J41-база!J41</f>
        <v>0</v>
      </c>
      <c r="K150" s="65">
        <f>K41-база!K41</f>
        <v>0</v>
      </c>
      <c r="L150" s="65">
        <f>L41-база!L41</f>
        <v>0</v>
      </c>
      <c r="M150" s="65"/>
      <c r="N150" s="65">
        <f>N41-база!N41</f>
        <v>0</v>
      </c>
      <c r="O150" s="65">
        <f>O41-база!O41</f>
        <v>0</v>
      </c>
      <c r="P150" s="65"/>
      <c r="Q150" s="65">
        <f>Q41-база!Q41</f>
        <v>0</v>
      </c>
      <c r="R150" s="65">
        <f>R41-база!R41</f>
        <v>0</v>
      </c>
      <c r="S150" s="65">
        <f>S41-база!S41</f>
        <v>0</v>
      </c>
      <c r="T150" s="65">
        <f>T41-база!T41</f>
        <v>0</v>
      </c>
      <c r="U150" s="65">
        <f>U41-база!U41</f>
        <v>0</v>
      </c>
      <c r="V150" s="65">
        <f>V41-база!V41</f>
        <v>0</v>
      </c>
      <c r="W150" s="65">
        <f>W41-база!W41</f>
        <v>0</v>
      </c>
      <c r="X150" s="65"/>
      <c r="Y150" s="65">
        <f>Y41-база!Y41</f>
        <v>0</v>
      </c>
      <c r="Z150" s="65">
        <f>Z41-база!Z41</f>
        <v>0</v>
      </c>
      <c r="AA150" s="65">
        <f>AA41-база!AA41</f>
        <v>0</v>
      </c>
      <c r="AB150" s="65">
        <f>AB41-база!AB41</f>
        <v>0</v>
      </c>
      <c r="AC150" s="316"/>
      <c r="AD150" s="65">
        <f>AD41-база!AD41</f>
        <v>0</v>
      </c>
      <c r="AE150" s="65">
        <f>AE41-база!AE41</f>
        <v>0</v>
      </c>
      <c r="AF150" s="65">
        <f>AF41-база!AF41</f>
        <v>0</v>
      </c>
      <c r="AG150" s="65">
        <f>AG41-база!AG41</f>
        <v>0</v>
      </c>
      <c r="AH150" s="65"/>
      <c r="AI150" s="65">
        <f>AI41-база!AI41</f>
        <v>0</v>
      </c>
      <c r="AJ150" s="65">
        <f>AJ41-база!AJ41</f>
        <v>0</v>
      </c>
      <c r="AK150" s="65">
        <f>AK41-база!AK41</f>
        <v>0</v>
      </c>
      <c r="AL150" s="65">
        <f>AL41-база!AL41</f>
        <v>0</v>
      </c>
      <c r="AM150" s="65">
        <f>AM41-база!AM41</f>
        <v>0</v>
      </c>
      <c r="AN150" s="65">
        <f>AN41-база!AN41</f>
        <v>0</v>
      </c>
      <c r="AO150" s="65">
        <f>AO41-база!AO41</f>
        <v>0</v>
      </c>
      <c r="AP150" s="65">
        <f>AP41-база!AP41</f>
        <v>0</v>
      </c>
      <c r="AQ150" s="65">
        <f>AQ41-база!AQ41</f>
        <v>0</v>
      </c>
      <c r="AR150" s="65">
        <f>AR41-база!AR41</f>
        <v>0</v>
      </c>
      <c r="AS150" s="65">
        <f>AS41-база!AS41</f>
        <v>0</v>
      </c>
      <c r="AT150" s="65">
        <f>AT41-база!AT41</f>
        <v>0</v>
      </c>
      <c r="AU150" s="65">
        <f>AU41-база!AU41</f>
        <v>0</v>
      </c>
      <c r="AV150" s="65">
        <f>AV41-база!AV41</f>
        <v>0</v>
      </c>
      <c r="AW150" s="65"/>
      <c r="AX150" s="65" t="e">
        <f>AX41-база!AX41</f>
        <v>#REF!</v>
      </c>
      <c r="AY150" s="65" t="e">
        <f>AY41-база!AY41</f>
        <v>#REF!</v>
      </c>
      <c r="AZ150" s="65" t="e">
        <f>AZ41-база!AZ41</f>
        <v>#REF!</v>
      </c>
      <c r="BA150" s="65" t="e">
        <f>BA41-база!BA41</f>
        <v>#REF!</v>
      </c>
      <c r="BB150" s="65" t="e">
        <f>BB41-база!BB41</f>
        <v>#REF!</v>
      </c>
      <c r="BC150" s="65" t="e">
        <f ca="1">BC41-база!BC41</f>
        <v>#REF!</v>
      </c>
      <c r="BD150" s="65" t="e">
        <f ca="1">BD41-база!BD41</f>
        <v>#REF!</v>
      </c>
      <c r="BE150" s="65" t="e">
        <f ca="1">BE41-база!BE41</f>
        <v>#REF!</v>
      </c>
      <c r="BF150" s="65" t="e">
        <f ca="1">BF41-база!BF41</f>
        <v>#REF!</v>
      </c>
      <c r="BG150" s="65" t="e">
        <f ca="1">BG41-база!BG41</f>
        <v>#REF!</v>
      </c>
      <c r="BH150" s="65" t="e">
        <f>BH41-база!BH41</f>
        <v>#REF!</v>
      </c>
      <c r="BI150" s="65" t="e">
        <f>BI41-база!BI41</f>
        <v>#REF!</v>
      </c>
      <c r="BJ150" s="65">
        <f>BJ41-база!BJ41</f>
        <v>0</v>
      </c>
      <c r="BK150" s="65">
        <f>BK41-база!BK41</f>
        <v>0</v>
      </c>
      <c r="BL150" s="65">
        <f>BL41-база!BL41</f>
        <v>0</v>
      </c>
      <c r="BM150" s="65">
        <f>BM41-база!BM41</f>
        <v>0</v>
      </c>
      <c r="BN150" s="65">
        <f>BN41-база!BN41</f>
        <v>0</v>
      </c>
      <c r="BO150" s="65" t="e">
        <f ca="1">BO41-база!BO41</f>
        <v>#REF!</v>
      </c>
      <c r="BP150" s="65" t="e">
        <f ca="1">BP41-база!BP41</f>
        <v>#REF!</v>
      </c>
      <c r="BQ150" s="65">
        <f>BQ41-база!BQ41</f>
        <v>0</v>
      </c>
      <c r="BR150" s="65" t="e">
        <f ca="1">BR41-база!BR41</f>
        <v>#REF!</v>
      </c>
      <c r="BS150" s="65" t="e">
        <f ca="1">BS41-база!BS41</f>
        <v>#REF!</v>
      </c>
      <c r="BT150" s="65" t="e">
        <f ca="1">BT41-база!BT41</f>
        <v>#REF!</v>
      </c>
      <c r="BU150" s="101">
        <f>BU41-база!BU41</f>
        <v>0</v>
      </c>
      <c r="BV150" s="65" t="e">
        <f ca="1">BV41-база!BV41</f>
        <v>#REF!</v>
      </c>
      <c r="BW150" s="65" t="e">
        <f ca="1">BW41-база!BW41</f>
        <v>#REF!</v>
      </c>
      <c r="BX150" s="65" t="e">
        <f ca="1">BX41-база!BX41</f>
        <v>#REF!</v>
      </c>
      <c r="BY150" s="65" t="e">
        <f ca="1">BY41-база!BY41</f>
        <v>#REF!</v>
      </c>
      <c r="BZ150" s="65">
        <f>BZ41-база!BZ41</f>
        <v>0</v>
      </c>
      <c r="CA150" s="65">
        <f>CA41-база!CA41</f>
        <v>0</v>
      </c>
      <c r="CB150" s="65">
        <f>CB41-база!CB41</f>
        <v>0</v>
      </c>
      <c r="CC150" s="65">
        <f>CC41-база!CC41</f>
        <v>0</v>
      </c>
      <c r="CD150" s="331"/>
      <c r="CE150" s="329"/>
      <c r="CF150" s="209" t="s">
        <v>476</v>
      </c>
    </row>
    <row r="151" spans="1:84" s="616" customFormat="1">
      <c r="A151" s="50" t="s">
        <v>75</v>
      </c>
      <c r="B151" s="51" t="s">
        <v>76</v>
      </c>
      <c r="C151" s="161">
        <v>2220720000</v>
      </c>
      <c r="D151" s="10">
        <f>D42-база!D42</f>
        <v>0</v>
      </c>
      <c r="E151" s="65" t="e">
        <f>E42-база!E42</f>
        <v>#REF!</v>
      </c>
      <c r="F151" s="65"/>
      <c r="G151" s="65" t="e">
        <f ca="1">G42-база!G42</f>
        <v>#REF!</v>
      </c>
      <c r="H151" s="65">
        <f>H42-база!H42</f>
        <v>0</v>
      </c>
      <c r="I151" s="65">
        <f>I42-база!I42</f>
        <v>0</v>
      </c>
      <c r="J151" s="65">
        <f>J42-база!J42</f>
        <v>0</v>
      </c>
      <c r="K151" s="65">
        <f>K42-база!K42</f>
        <v>0</v>
      </c>
      <c r="L151" s="65">
        <f>L42-база!L42</f>
        <v>0</v>
      </c>
      <c r="M151" s="65"/>
      <c r="N151" s="65">
        <f>N42-база!N42</f>
        <v>0</v>
      </c>
      <c r="O151" s="65">
        <f>O42-база!O42</f>
        <v>0</v>
      </c>
      <c r="P151" s="65"/>
      <c r="Q151" s="65">
        <f>Q42-база!Q42</f>
        <v>0</v>
      </c>
      <c r="R151" s="65">
        <f>R42-база!R42</f>
        <v>0</v>
      </c>
      <c r="S151" s="65">
        <f>S42-база!S42</f>
        <v>0</v>
      </c>
      <c r="T151" s="65">
        <f>T42-база!T42</f>
        <v>0</v>
      </c>
      <c r="U151" s="65">
        <f>U42-база!U42</f>
        <v>0</v>
      </c>
      <c r="V151" s="65">
        <f>V42-база!V42</f>
        <v>0</v>
      </c>
      <c r="W151" s="65">
        <f>W42-база!W42</f>
        <v>0</v>
      </c>
      <c r="X151" s="65"/>
      <c r="Y151" s="65">
        <f>Y42-база!Y42</f>
        <v>0</v>
      </c>
      <c r="Z151" s="65">
        <f>Z42-база!Z42</f>
        <v>0</v>
      </c>
      <c r="AA151" s="65">
        <f>AA42-база!AA42</f>
        <v>0</v>
      </c>
      <c r="AB151" s="65">
        <f>AB42-база!AB42</f>
        <v>0</v>
      </c>
      <c r="AC151" s="316"/>
      <c r="AD151" s="65">
        <f>AD42-база!AD42</f>
        <v>0</v>
      </c>
      <c r="AE151" s="65">
        <f>AE42-база!AE42</f>
        <v>0</v>
      </c>
      <c r="AF151" s="65">
        <f>AF42-база!AF42</f>
        <v>0</v>
      </c>
      <c r="AG151" s="65">
        <f>AG42-база!AG42</f>
        <v>0</v>
      </c>
      <c r="AH151" s="65"/>
      <c r="AI151" s="65">
        <f>AI42-база!AI42</f>
        <v>0</v>
      </c>
      <c r="AJ151" s="65">
        <f>AJ42-база!AJ42</f>
        <v>0</v>
      </c>
      <c r="AK151" s="65">
        <f>AK42-база!AK42</f>
        <v>0</v>
      </c>
      <c r="AL151" s="65">
        <f>AL42-база!AL42</f>
        <v>0</v>
      </c>
      <c r="AM151" s="65">
        <f>AM42-база!AM42</f>
        <v>0</v>
      </c>
      <c r="AN151" s="65">
        <f>AN42-база!AN42</f>
        <v>0</v>
      </c>
      <c r="AO151" s="65">
        <f>AO42-база!AO42</f>
        <v>0</v>
      </c>
      <c r="AP151" s="65">
        <f>AP42-база!AP42</f>
        <v>0</v>
      </c>
      <c r="AQ151" s="65">
        <f>AQ42-база!AQ42</f>
        <v>0</v>
      </c>
      <c r="AR151" s="65">
        <f>AR42-база!AR42</f>
        <v>0</v>
      </c>
      <c r="AS151" s="65">
        <f>AS42-база!AS42</f>
        <v>0</v>
      </c>
      <c r="AT151" s="65">
        <f>AT42-база!AT42</f>
        <v>0</v>
      </c>
      <c r="AU151" s="65">
        <f>AU42-база!AU42</f>
        <v>0</v>
      </c>
      <c r="AV151" s="65">
        <f>AV42-база!AV42</f>
        <v>0</v>
      </c>
      <c r="AW151" s="65"/>
      <c r="AX151" s="65" t="e">
        <f>AX42-база!AX42</f>
        <v>#REF!</v>
      </c>
      <c r="AY151" s="65" t="e">
        <f>AY42-база!AY42</f>
        <v>#REF!</v>
      </c>
      <c r="AZ151" s="65" t="e">
        <f>AZ42-база!AZ42</f>
        <v>#REF!</v>
      </c>
      <c r="BA151" s="65" t="e">
        <f>BA42-база!BA42</f>
        <v>#REF!</v>
      </c>
      <c r="BB151" s="65" t="e">
        <f>BB42-база!BB42</f>
        <v>#REF!</v>
      </c>
      <c r="BC151" s="65" t="e">
        <f ca="1">BC42-база!BC42</f>
        <v>#REF!</v>
      </c>
      <c r="BD151" s="65" t="e">
        <f ca="1">BD42-база!BD42</f>
        <v>#REF!</v>
      </c>
      <c r="BE151" s="65" t="e">
        <f ca="1">BE42-база!BE42</f>
        <v>#REF!</v>
      </c>
      <c r="BF151" s="65" t="e">
        <f ca="1">BF42-база!BF42</f>
        <v>#REF!</v>
      </c>
      <c r="BG151" s="65" t="e">
        <f ca="1">BG42-база!BG42</f>
        <v>#REF!</v>
      </c>
      <c r="BH151" s="65" t="e">
        <f>BH42-база!BH42</f>
        <v>#REF!</v>
      </c>
      <c r="BI151" s="65" t="e">
        <f>BI42-база!BI42</f>
        <v>#REF!</v>
      </c>
      <c r="BJ151" s="65">
        <f>BJ42-база!BJ42</f>
        <v>0</v>
      </c>
      <c r="BK151" s="65">
        <f>BK42-база!BK42</f>
        <v>0</v>
      </c>
      <c r="BL151" s="65">
        <f>BL42-база!BL42</f>
        <v>0</v>
      </c>
      <c r="BM151" s="65">
        <f>BM42-база!BM42</f>
        <v>0</v>
      </c>
      <c r="BN151" s="65">
        <f>BN42-база!BN42</f>
        <v>0</v>
      </c>
      <c r="BO151" s="65" t="e">
        <f ca="1">BO42-база!BO42</f>
        <v>#REF!</v>
      </c>
      <c r="BP151" s="65" t="e">
        <f ca="1">BP42-база!BP42</f>
        <v>#REF!</v>
      </c>
      <c r="BQ151" s="65">
        <f>BQ42-база!BQ42</f>
        <v>0</v>
      </c>
      <c r="BR151" s="65" t="e">
        <f ca="1">BR42-база!BR42</f>
        <v>#REF!</v>
      </c>
      <c r="BS151" s="65" t="e">
        <f ca="1">BS42-база!BS42</f>
        <v>#REF!</v>
      </c>
      <c r="BT151" s="65" t="e">
        <f ca="1">BT42-база!BT42</f>
        <v>#REF!</v>
      </c>
      <c r="BU151" s="101">
        <f>BU42-база!BU42</f>
        <v>0</v>
      </c>
      <c r="BV151" s="65" t="e">
        <f ca="1">BV42-база!BV42</f>
        <v>#REF!</v>
      </c>
      <c r="BW151" s="65" t="e">
        <f ca="1">BW42-база!BW42</f>
        <v>#REF!</v>
      </c>
      <c r="BX151" s="65" t="e">
        <f ca="1">BX42-база!BX42</f>
        <v>#REF!</v>
      </c>
      <c r="BY151" s="65" t="e">
        <f ca="1">BY42-база!BY42</f>
        <v>#REF!</v>
      </c>
      <c r="BZ151" s="65">
        <f>BZ42-база!BZ42</f>
        <v>0</v>
      </c>
      <c r="CA151" s="65">
        <f>CA42-база!CA42</f>
        <v>0</v>
      </c>
      <c r="CB151" s="65">
        <f>CB42-база!CB42</f>
        <v>0</v>
      </c>
      <c r="CC151" s="65">
        <f>CC42-база!CC42</f>
        <v>0</v>
      </c>
      <c r="CD151" s="331"/>
      <c r="CE151" s="329"/>
      <c r="CF151" s="209"/>
    </row>
    <row r="152" spans="1:84" s="616" customFormat="1" ht="45">
      <c r="A152" s="42" t="s">
        <v>77</v>
      </c>
      <c r="B152" s="43" t="s">
        <v>78</v>
      </c>
      <c r="C152" s="161">
        <v>2220800000</v>
      </c>
      <c r="D152" s="10">
        <f>D43-база!D43</f>
        <v>0</v>
      </c>
      <c r="E152" s="62" t="e">
        <f>E43-база!E43</f>
        <v>#REF!</v>
      </c>
      <c r="F152" s="62"/>
      <c r="G152" s="62" t="e">
        <f ca="1">G43-база!G43</f>
        <v>#REF!</v>
      </c>
      <c r="H152" s="62">
        <f>H43-база!H43</f>
        <v>0</v>
      </c>
      <c r="I152" s="62">
        <f>I43-база!I43</f>
        <v>0</v>
      </c>
      <c r="J152" s="62">
        <f>J43-база!J43</f>
        <v>0</v>
      </c>
      <c r="K152" s="62">
        <f>K43-база!K43</f>
        <v>0</v>
      </c>
      <c r="L152" s="62">
        <f>L43-база!L43</f>
        <v>0</v>
      </c>
      <c r="M152" s="62"/>
      <c r="N152" s="62">
        <f>N43-база!N43</f>
        <v>0</v>
      </c>
      <c r="O152" s="62">
        <f>O43-база!O43</f>
        <v>0</v>
      </c>
      <c r="P152" s="62"/>
      <c r="Q152" s="62">
        <f>Q43-база!Q43</f>
        <v>0</v>
      </c>
      <c r="R152" s="62">
        <f>R43-база!R43</f>
        <v>0</v>
      </c>
      <c r="S152" s="62">
        <f>S43-база!S43</f>
        <v>0</v>
      </c>
      <c r="T152" s="62">
        <f>T43-база!T43</f>
        <v>0</v>
      </c>
      <c r="U152" s="62">
        <f>U43-база!U43</f>
        <v>0</v>
      </c>
      <c r="V152" s="62">
        <f>V43-база!V43</f>
        <v>0</v>
      </c>
      <c r="W152" s="62">
        <f>W43-база!W43</f>
        <v>0</v>
      </c>
      <c r="X152" s="62"/>
      <c r="Y152" s="62">
        <f>Y43-база!Y43</f>
        <v>0</v>
      </c>
      <c r="Z152" s="62">
        <f>Z43-база!Z43</f>
        <v>0</v>
      </c>
      <c r="AA152" s="62">
        <f>AA43-база!AA43</f>
        <v>0</v>
      </c>
      <c r="AB152" s="62">
        <f>AB43-база!AB43</f>
        <v>0</v>
      </c>
      <c r="AC152" s="318"/>
      <c r="AD152" s="62">
        <f>AD43-база!AD43</f>
        <v>0</v>
      </c>
      <c r="AE152" s="62">
        <f>AE43-база!AE43</f>
        <v>0</v>
      </c>
      <c r="AF152" s="62">
        <f>AF43-база!AF43</f>
        <v>0</v>
      </c>
      <c r="AG152" s="62">
        <f>AG43-база!AG43</f>
        <v>0</v>
      </c>
      <c r="AH152" s="62"/>
      <c r="AI152" s="62">
        <f>AI43-база!AI43</f>
        <v>0</v>
      </c>
      <c r="AJ152" s="62">
        <f>AJ43-база!AJ43</f>
        <v>0</v>
      </c>
      <c r="AK152" s="62">
        <f>AK43-база!AK43</f>
        <v>0</v>
      </c>
      <c r="AL152" s="62">
        <f>AL43-база!AL43</f>
        <v>0</v>
      </c>
      <c r="AM152" s="62">
        <f>AM43-база!AM43</f>
        <v>0</v>
      </c>
      <c r="AN152" s="62">
        <f>AN43-база!AN43</f>
        <v>0</v>
      </c>
      <c r="AO152" s="62">
        <f>AO43-база!AO43</f>
        <v>0</v>
      </c>
      <c r="AP152" s="62">
        <f>AP43-база!AP43</f>
        <v>0</v>
      </c>
      <c r="AQ152" s="62">
        <f>AQ43-база!AQ43</f>
        <v>0</v>
      </c>
      <c r="AR152" s="62">
        <f>AR43-база!AR43</f>
        <v>0</v>
      </c>
      <c r="AS152" s="62">
        <f>AS43-база!AS43</f>
        <v>0</v>
      </c>
      <c r="AT152" s="62">
        <f>AT43-база!AT43</f>
        <v>0</v>
      </c>
      <c r="AU152" s="62">
        <f>AU43-база!AU43</f>
        <v>0</v>
      </c>
      <c r="AV152" s="62">
        <f>AV43-база!AV43</f>
        <v>0</v>
      </c>
      <c r="AW152" s="62"/>
      <c r="AX152" s="62" t="e">
        <f>AX43-база!AX43</f>
        <v>#REF!</v>
      </c>
      <c r="AY152" s="62" t="e">
        <f>AY43-база!AY43</f>
        <v>#REF!</v>
      </c>
      <c r="AZ152" s="62" t="e">
        <f>AZ43-база!AZ43</f>
        <v>#REF!</v>
      </c>
      <c r="BA152" s="62" t="e">
        <f>BA43-база!BA43</f>
        <v>#REF!</v>
      </c>
      <c r="BB152" s="62" t="e">
        <f>BB43-база!BB43</f>
        <v>#REF!</v>
      </c>
      <c r="BC152" s="62" t="e">
        <f ca="1">BC43-база!BC43</f>
        <v>#REF!</v>
      </c>
      <c r="BD152" s="62" t="e">
        <f ca="1">BD43-база!BD43</f>
        <v>#REF!</v>
      </c>
      <c r="BE152" s="62" t="e">
        <f ca="1">BE43-база!BE43</f>
        <v>#REF!</v>
      </c>
      <c r="BF152" s="62" t="e">
        <f ca="1">BF43-база!BF43</f>
        <v>#REF!</v>
      </c>
      <c r="BG152" s="62" t="e">
        <f ca="1">BG43-база!BG43</f>
        <v>#REF!</v>
      </c>
      <c r="BH152" s="62" t="e">
        <f>BH43-база!BH43</f>
        <v>#REF!</v>
      </c>
      <c r="BI152" s="62" t="e">
        <f>BI43-база!BI43</f>
        <v>#REF!</v>
      </c>
      <c r="BJ152" s="62">
        <f>BJ43-база!BJ43</f>
        <v>0</v>
      </c>
      <c r="BK152" s="62">
        <f>BK43-база!BK43</f>
        <v>0</v>
      </c>
      <c r="BL152" s="62">
        <f>BL43-база!BL43</f>
        <v>0</v>
      </c>
      <c r="BM152" s="62">
        <f>BM43-база!BM43</f>
        <v>0</v>
      </c>
      <c r="BN152" s="62">
        <f>BN43-база!BN43</f>
        <v>0</v>
      </c>
      <c r="BO152" s="62" t="e">
        <f ca="1">BO43-база!BO43</f>
        <v>#REF!</v>
      </c>
      <c r="BP152" s="62" t="e">
        <f ca="1">BP43-база!BP43</f>
        <v>#REF!</v>
      </c>
      <c r="BQ152" s="62">
        <f>BQ43-база!BQ43</f>
        <v>0</v>
      </c>
      <c r="BR152" s="62" t="e">
        <f ca="1">BR43-база!BR43</f>
        <v>#REF!</v>
      </c>
      <c r="BS152" s="62" t="e">
        <f ca="1">BS43-база!BS43</f>
        <v>#REF!</v>
      </c>
      <c r="BT152" s="62" t="e">
        <f ca="1">BT43-база!BT43</f>
        <v>#REF!</v>
      </c>
      <c r="BU152" s="101">
        <f>BU43-база!BU43</f>
        <v>0</v>
      </c>
      <c r="BV152" s="62" t="e">
        <f ca="1">BV43-база!BV43</f>
        <v>#REF!</v>
      </c>
      <c r="BW152" s="62" t="e">
        <f ca="1">BW43-база!BW43</f>
        <v>#REF!</v>
      </c>
      <c r="BX152" s="62" t="e">
        <f ca="1">BX43-база!BX43</f>
        <v>#REF!</v>
      </c>
      <c r="BY152" s="62" t="e">
        <f ca="1">BY43-база!BY43</f>
        <v>#REF!</v>
      </c>
      <c r="BZ152" s="62">
        <f>BZ43-база!BZ43</f>
        <v>0</v>
      </c>
      <c r="CA152" s="62">
        <f>CA43-база!CA43</f>
        <v>0</v>
      </c>
      <c r="CB152" s="62">
        <f>CB43-база!CB43</f>
        <v>0</v>
      </c>
      <c r="CC152" s="62">
        <f>CC43-база!CC43</f>
        <v>0</v>
      </c>
      <c r="CD152" s="331"/>
      <c r="CE152" s="327"/>
      <c r="CF152" s="209" t="s">
        <v>477</v>
      </c>
    </row>
    <row r="153" spans="1:84" s="616" customFormat="1" ht="135">
      <c r="A153" s="42" t="s">
        <v>79</v>
      </c>
      <c r="B153" s="43" t="s">
        <v>80</v>
      </c>
      <c r="C153" s="162">
        <v>2220900000</v>
      </c>
      <c r="D153" s="10">
        <f>D44-база!D44</f>
        <v>0</v>
      </c>
      <c r="E153" s="62" t="e">
        <f>E44-база!E44</f>
        <v>#REF!</v>
      </c>
      <c r="F153" s="62"/>
      <c r="G153" s="62" t="e">
        <f ca="1">G44-база!G44</f>
        <v>#REF!</v>
      </c>
      <c r="H153" s="62">
        <f>H44-база!H44</f>
        <v>0</v>
      </c>
      <c r="I153" s="62">
        <f>I44-база!I44</f>
        <v>0</v>
      </c>
      <c r="J153" s="62">
        <f>J44-база!J44</f>
        <v>0</v>
      </c>
      <c r="K153" s="62">
        <f>K44-база!K44</f>
        <v>0</v>
      </c>
      <c r="L153" s="62">
        <f>L44-база!L44</f>
        <v>0</v>
      </c>
      <c r="M153" s="62"/>
      <c r="N153" s="62">
        <f>N44-база!N44</f>
        <v>0</v>
      </c>
      <c r="O153" s="62">
        <f>O44-база!O44</f>
        <v>0</v>
      </c>
      <c r="P153" s="62"/>
      <c r="Q153" s="62">
        <f>Q44-база!Q44</f>
        <v>0</v>
      </c>
      <c r="R153" s="62">
        <f>R44-база!R44</f>
        <v>0</v>
      </c>
      <c r="S153" s="62">
        <f>S44-база!S44</f>
        <v>0</v>
      </c>
      <c r="T153" s="62">
        <f>T44-база!T44</f>
        <v>0</v>
      </c>
      <c r="U153" s="62">
        <f>U44-база!U44</f>
        <v>0</v>
      </c>
      <c r="V153" s="62">
        <f>V44-база!V44</f>
        <v>0</v>
      </c>
      <c r="W153" s="62">
        <f>W44-база!W44</f>
        <v>0</v>
      </c>
      <c r="X153" s="62"/>
      <c r="Y153" s="62">
        <f>Y44-база!Y44</f>
        <v>0</v>
      </c>
      <c r="Z153" s="62">
        <f>Z44-база!Z44</f>
        <v>0</v>
      </c>
      <c r="AA153" s="62">
        <f>AA44-база!AA44</f>
        <v>0</v>
      </c>
      <c r="AB153" s="62">
        <f>AB44-база!AB44</f>
        <v>0</v>
      </c>
      <c r="AC153" s="315"/>
      <c r="AD153" s="62">
        <f>AD44-база!AD44</f>
        <v>0</v>
      </c>
      <c r="AE153" s="62">
        <f>AE44-база!AE44</f>
        <v>0</v>
      </c>
      <c r="AF153" s="62">
        <f>AF44-база!AF44</f>
        <v>0</v>
      </c>
      <c r="AG153" s="62">
        <f>AG44-база!AG44</f>
        <v>0</v>
      </c>
      <c r="AH153" s="62"/>
      <c r="AI153" s="62">
        <f>AI44-база!AI44</f>
        <v>0</v>
      </c>
      <c r="AJ153" s="62">
        <f>AJ44-база!AJ44</f>
        <v>0</v>
      </c>
      <c r="AK153" s="62">
        <f>AK44-база!AK44</f>
        <v>0</v>
      </c>
      <c r="AL153" s="62">
        <f>AL44-база!AL44</f>
        <v>0</v>
      </c>
      <c r="AM153" s="62">
        <f>AM44-база!AM44</f>
        <v>0</v>
      </c>
      <c r="AN153" s="62">
        <f>AN44-база!AN44</f>
        <v>0</v>
      </c>
      <c r="AO153" s="62">
        <f>AO44-база!AO44</f>
        <v>0</v>
      </c>
      <c r="AP153" s="62">
        <f>AP44-база!AP44</f>
        <v>0</v>
      </c>
      <c r="AQ153" s="62">
        <f>AQ44-база!AQ44</f>
        <v>0</v>
      </c>
      <c r="AR153" s="62">
        <f>AR44-база!AR44</f>
        <v>0</v>
      </c>
      <c r="AS153" s="62">
        <f>AS44-база!AS44</f>
        <v>0</v>
      </c>
      <c r="AT153" s="62">
        <f>AT44-база!AT44</f>
        <v>0</v>
      </c>
      <c r="AU153" s="62">
        <f>AU44-база!AU44</f>
        <v>0</v>
      </c>
      <c r="AV153" s="62">
        <f>AV44-база!AV44</f>
        <v>0</v>
      </c>
      <c r="AW153" s="62"/>
      <c r="AX153" s="62" t="e">
        <f>AX44-база!AX44</f>
        <v>#REF!</v>
      </c>
      <c r="AY153" s="62" t="e">
        <f>AY44-база!AY44</f>
        <v>#REF!</v>
      </c>
      <c r="AZ153" s="62" t="e">
        <f>AZ44-база!AZ44</f>
        <v>#REF!</v>
      </c>
      <c r="BA153" s="62" t="e">
        <f>BA44-база!BA44</f>
        <v>#REF!</v>
      </c>
      <c r="BB153" s="62" t="e">
        <f>BB44-база!BB44</f>
        <v>#REF!</v>
      </c>
      <c r="BC153" s="62" t="e">
        <f ca="1">BC44-база!BC44</f>
        <v>#REF!</v>
      </c>
      <c r="BD153" s="62" t="e">
        <f ca="1">BD44-база!BD44</f>
        <v>#REF!</v>
      </c>
      <c r="BE153" s="62" t="e">
        <f ca="1">BE44-база!BE44</f>
        <v>#REF!</v>
      </c>
      <c r="BF153" s="62" t="e">
        <f ca="1">BF44-база!BF44</f>
        <v>#REF!</v>
      </c>
      <c r="BG153" s="62" t="e">
        <f ca="1">BG44-база!BG44</f>
        <v>#REF!</v>
      </c>
      <c r="BH153" s="62" t="e">
        <f>BH44-база!BH44</f>
        <v>#REF!</v>
      </c>
      <c r="BI153" s="62" t="e">
        <f>BI44-база!BI44</f>
        <v>#REF!</v>
      </c>
      <c r="BJ153" s="62">
        <f>BJ44-база!BJ44</f>
        <v>0</v>
      </c>
      <c r="BK153" s="62">
        <f>BK44-база!BK44</f>
        <v>0</v>
      </c>
      <c r="BL153" s="62">
        <f>BL44-база!BL44</f>
        <v>0</v>
      </c>
      <c r="BM153" s="62">
        <f>BM44-база!BM44</f>
        <v>0</v>
      </c>
      <c r="BN153" s="62">
        <f>BN44-база!BN44</f>
        <v>0</v>
      </c>
      <c r="BO153" s="62" t="e">
        <f ca="1">BO44-база!BO44</f>
        <v>#REF!</v>
      </c>
      <c r="BP153" s="62" t="e">
        <f ca="1">BP44-база!BP44</f>
        <v>#REF!</v>
      </c>
      <c r="BQ153" s="62">
        <f>BQ44-база!BQ44</f>
        <v>0</v>
      </c>
      <c r="BR153" s="62" t="e">
        <f ca="1">BR44-база!BR44</f>
        <v>#REF!</v>
      </c>
      <c r="BS153" s="62" t="e">
        <f ca="1">BS44-база!BS44</f>
        <v>#REF!</v>
      </c>
      <c r="BT153" s="62" t="e">
        <f ca="1">BT44-база!BT44</f>
        <v>#REF!</v>
      </c>
      <c r="BU153" s="101">
        <f>BU44-база!BU44</f>
        <v>0</v>
      </c>
      <c r="BV153" s="62" t="e">
        <f ca="1">BV44-база!BV44</f>
        <v>#REF!</v>
      </c>
      <c r="BW153" s="62" t="e">
        <f ca="1">BW44-база!BW44</f>
        <v>#REF!</v>
      </c>
      <c r="BX153" s="62" t="e">
        <f ca="1">BX44-база!BX44</f>
        <v>#REF!</v>
      </c>
      <c r="BY153" s="62" t="e">
        <f ca="1">BY44-база!BY44</f>
        <v>#REF!</v>
      </c>
      <c r="BZ153" s="62">
        <f>BZ44-база!BZ44</f>
        <v>0</v>
      </c>
      <c r="CA153" s="62">
        <f>CA44-база!CA44</f>
        <v>0</v>
      </c>
      <c r="CB153" s="62">
        <f>CB44-база!CB44</f>
        <v>0</v>
      </c>
      <c r="CC153" s="62">
        <f>CC44-база!CC44</f>
        <v>0</v>
      </c>
      <c r="CD153" s="331"/>
      <c r="CE153" s="327"/>
      <c r="CF153" s="209" t="s">
        <v>478</v>
      </c>
    </row>
    <row r="154" spans="1:84" s="616" customFormat="1" ht="12" customHeight="1" outlineLevel="1">
      <c r="A154" s="148" t="s">
        <v>165</v>
      </c>
      <c r="B154" s="82" t="s">
        <v>168</v>
      </c>
      <c r="C154" s="161">
        <v>2220911000</v>
      </c>
      <c r="D154" s="10">
        <f>D45-база!D45</f>
        <v>0</v>
      </c>
      <c r="E154" s="62">
        <f>E45-база!E45</f>
        <v>0</v>
      </c>
      <c r="F154" s="62"/>
      <c r="G154" s="62">
        <f>G45-база!G45</f>
        <v>0</v>
      </c>
      <c r="H154" s="62">
        <f>H45-база!H45</f>
        <v>0</v>
      </c>
      <c r="I154" s="62">
        <f>I45-база!I45</f>
        <v>0</v>
      </c>
      <c r="J154" s="62">
        <f>J45-база!J45</f>
        <v>0</v>
      </c>
      <c r="K154" s="62">
        <f>K45-база!K45</f>
        <v>0</v>
      </c>
      <c r="L154" s="62">
        <f>L45-база!L45</f>
        <v>0</v>
      </c>
      <c r="M154" s="62"/>
      <c r="N154" s="62">
        <f>N45-база!N45</f>
        <v>0</v>
      </c>
      <c r="O154" s="62">
        <f>O45-база!O45</f>
        <v>0</v>
      </c>
      <c r="P154" s="62"/>
      <c r="Q154" s="62">
        <f>Q45-база!Q45</f>
        <v>0</v>
      </c>
      <c r="R154" s="62">
        <f>R45-база!R45</f>
        <v>0</v>
      </c>
      <c r="S154" s="62">
        <f>S45-база!S45</f>
        <v>0</v>
      </c>
      <c r="T154" s="62">
        <f>T45-база!T45</f>
        <v>0</v>
      </c>
      <c r="U154" s="62">
        <f>U45-база!U45</f>
        <v>0</v>
      </c>
      <c r="V154" s="62">
        <f>V45-база!V45</f>
        <v>0</v>
      </c>
      <c r="W154" s="62">
        <f>W45-база!W45</f>
        <v>0</v>
      </c>
      <c r="X154" s="62"/>
      <c r="Y154" s="62">
        <f>Y45-база!Y45</f>
        <v>0</v>
      </c>
      <c r="Z154" s="62">
        <f>Z45-база!Z45</f>
        <v>0</v>
      </c>
      <c r="AA154" s="62">
        <f>AA45-база!AA45</f>
        <v>0</v>
      </c>
      <c r="AB154" s="62">
        <f>AB45-база!AB45</f>
        <v>0</v>
      </c>
      <c r="AC154" s="316"/>
      <c r="AD154" s="62">
        <f>AD45-база!AD45</f>
        <v>0</v>
      </c>
      <c r="AE154" s="62">
        <f>AE45-база!AE45</f>
        <v>0</v>
      </c>
      <c r="AF154" s="62">
        <f>AF45-база!AF45</f>
        <v>0</v>
      </c>
      <c r="AG154" s="62">
        <f>AG45-база!AG45</f>
        <v>0</v>
      </c>
      <c r="AH154" s="62"/>
      <c r="AI154" s="62">
        <f>AI45-база!AI45</f>
        <v>0</v>
      </c>
      <c r="AJ154" s="62">
        <f>AJ45-база!AJ45</f>
        <v>0</v>
      </c>
      <c r="AK154" s="62">
        <f>AK45-база!AK45</f>
        <v>0</v>
      </c>
      <c r="AL154" s="62">
        <f>AL45-база!AL45</f>
        <v>0</v>
      </c>
      <c r="AM154" s="62">
        <f>AM45-база!AM45</f>
        <v>0</v>
      </c>
      <c r="AN154" s="62">
        <f>AN45-база!AN45</f>
        <v>0</v>
      </c>
      <c r="AO154" s="62">
        <f>AO45-база!AO45</f>
        <v>0</v>
      </c>
      <c r="AP154" s="62">
        <f>AP45-база!AP45</f>
        <v>0</v>
      </c>
      <c r="AQ154" s="62">
        <f>AQ45-база!AQ45</f>
        <v>0</v>
      </c>
      <c r="AR154" s="62">
        <f>AR45-база!AR45</f>
        <v>0</v>
      </c>
      <c r="AS154" s="62">
        <f>AS45-база!AS45</f>
        <v>0</v>
      </c>
      <c r="AT154" s="62">
        <f>AT45-база!AT45</f>
        <v>0</v>
      </c>
      <c r="AU154" s="62">
        <f>AU45-база!AU45</f>
        <v>0</v>
      </c>
      <c r="AV154" s="62">
        <f>AV45-база!AV45</f>
        <v>0</v>
      </c>
      <c r="AW154" s="62"/>
      <c r="AX154" s="62">
        <f>AX45-база!AX45</f>
        <v>0</v>
      </c>
      <c r="AY154" s="62">
        <f>AY45-база!AY45</f>
        <v>0</v>
      </c>
      <c r="AZ154" s="62">
        <f>AZ45-база!AZ45</f>
        <v>0</v>
      </c>
      <c r="BA154" s="62">
        <f>BA45-база!BA45</f>
        <v>0</v>
      </c>
      <c r="BB154" s="62">
        <f>BB45-база!BB45</f>
        <v>0</v>
      </c>
      <c r="BC154" s="62">
        <f>BC45-база!BC45</f>
        <v>0</v>
      </c>
      <c r="BD154" s="62">
        <f>BD45-база!BD45</f>
        <v>0</v>
      </c>
      <c r="BE154" s="62">
        <f>BE45-база!BE45</f>
        <v>0</v>
      </c>
      <c r="BF154" s="62">
        <f>BF45-база!BF45</f>
        <v>0</v>
      </c>
      <c r="BG154" s="62">
        <f>BG45-база!BG45</f>
        <v>0</v>
      </c>
      <c r="BH154" s="62">
        <f>BH45-база!BH45</f>
        <v>0</v>
      </c>
      <c r="BI154" s="62">
        <f>BI45-база!BI45</f>
        <v>0</v>
      </c>
      <c r="BJ154" s="62">
        <f>BJ45-база!BJ45</f>
        <v>0</v>
      </c>
      <c r="BK154" s="62">
        <f>BK45-база!BK45</f>
        <v>0</v>
      </c>
      <c r="BL154" s="62">
        <f>BL45-база!BL45</f>
        <v>0</v>
      </c>
      <c r="BM154" s="62">
        <f>BM45-база!BM45</f>
        <v>0</v>
      </c>
      <c r="BN154" s="62">
        <f>BN45-база!BN45</f>
        <v>0</v>
      </c>
      <c r="BO154" s="62">
        <f>BO45-база!BO45</f>
        <v>0</v>
      </c>
      <c r="BP154" s="62">
        <f>BP45-база!BP45</f>
        <v>0</v>
      </c>
      <c r="BQ154" s="62">
        <f>BQ45-база!BQ45</f>
        <v>0</v>
      </c>
      <c r="BR154" s="62">
        <f ca="1">BR45-база!BR45</f>
        <v>0</v>
      </c>
      <c r="BS154" s="62">
        <f ca="1">BS45-база!BS45</f>
        <v>0</v>
      </c>
      <c r="BT154" s="62">
        <f ca="1">BT45-база!BT45</f>
        <v>0</v>
      </c>
      <c r="BU154" s="101">
        <f>BU45-база!BU45</f>
        <v>0</v>
      </c>
      <c r="BV154" s="62">
        <f>BV45-база!BV45</f>
        <v>0</v>
      </c>
      <c r="BW154" s="62">
        <f>BW45-база!BW45</f>
        <v>0</v>
      </c>
      <c r="BX154" s="62">
        <f>BX45-база!BX45</f>
        <v>0</v>
      </c>
      <c r="BY154" s="62">
        <f>BY45-база!BY45</f>
        <v>0</v>
      </c>
      <c r="BZ154" s="62">
        <f>BZ45-база!BZ45</f>
        <v>0</v>
      </c>
      <c r="CA154" s="62">
        <f>CA45-база!CA45</f>
        <v>0</v>
      </c>
      <c r="CB154" s="62">
        <f>CB45-база!CB45</f>
        <v>0</v>
      </c>
      <c r="CC154" s="62">
        <f>CC45-база!CC45</f>
        <v>0</v>
      </c>
      <c r="CD154" s="331"/>
      <c r="CE154" s="329"/>
      <c r="CF154" s="209"/>
    </row>
    <row r="155" spans="1:84" s="616" customFormat="1" ht="12" customHeight="1" outlineLevel="1">
      <c r="A155" s="148" t="s">
        <v>166</v>
      </c>
      <c r="B155" s="82" t="s">
        <v>169</v>
      </c>
      <c r="C155" s="161">
        <v>2220912000</v>
      </c>
      <c r="D155" s="10">
        <f>D46-база!D46</f>
        <v>0</v>
      </c>
      <c r="E155" s="62">
        <f>E46-база!E46</f>
        <v>0</v>
      </c>
      <c r="F155" s="62"/>
      <c r="G155" s="62">
        <f>G46-база!G46</f>
        <v>0</v>
      </c>
      <c r="H155" s="62">
        <f>H46-база!H46</f>
        <v>0</v>
      </c>
      <c r="I155" s="62">
        <f>I46-база!I46</f>
        <v>0</v>
      </c>
      <c r="J155" s="62">
        <f>J46-база!J46</f>
        <v>0</v>
      </c>
      <c r="K155" s="62">
        <f>K46-база!K46</f>
        <v>0</v>
      </c>
      <c r="L155" s="62">
        <f>L46-база!L46</f>
        <v>0</v>
      </c>
      <c r="M155" s="62"/>
      <c r="N155" s="62">
        <f>N46-база!N46</f>
        <v>0</v>
      </c>
      <c r="O155" s="62">
        <f>O46-база!O46</f>
        <v>0</v>
      </c>
      <c r="P155" s="62"/>
      <c r="Q155" s="62">
        <f>Q46-база!Q46</f>
        <v>0</v>
      </c>
      <c r="R155" s="62">
        <f>R46-база!R46</f>
        <v>0</v>
      </c>
      <c r="S155" s="62">
        <f>S46-база!S46</f>
        <v>0</v>
      </c>
      <c r="T155" s="62">
        <f>T46-база!T46</f>
        <v>0</v>
      </c>
      <c r="U155" s="62">
        <f>U46-база!U46</f>
        <v>0</v>
      </c>
      <c r="V155" s="62">
        <f>V46-база!V46</f>
        <v>0</v>
      </c>
      <c r="W155" s="62">
        <f>W46-база!W46</f>
        <v>0</v>
      </c>
      <c r="X155" s="62"/>
      <c r="Y155" s="62">
        <f>Y46-база!Y46</f>
        <v>0</v>
      </c>
      <c r="Z155" s="62">
        <f>Z46-база!Z46</f>
        <v>0</v>
      </c>
      <c r="AA155" s="62">
        <f>AA46-база!AA46</f>
        <v>0</v>
      </c>
      <c r="AB155" s="62">
        <f>AB46-база!AB46</f>
        <v>0</v>
      </c>
      <c r="AC155" s="316"/>
      <c r="AD155" s="62">
        <f>AD46-база!AD46</f>
        <v>0</v>
      </c>
      <c r="AE155" s="62">
        <f>AE46-база!AE46</f>
        <v>0</v>
      </c>
      <c r="AF155" s="62">
        <f>AF46-база!AF46</f>
        <v>0</v>
      </c>
      <c r="AG155" s="62">
        <f>AG46-база!AG46</f>
        <v>0</v>
      </c>
      <c r="AH155" s="62"/>
      <c r="AI155" s="62">
        <f>AI46-база!AI46</f>
        <v>0</v>
      </c>
      <c r="AJ155" s="62">
        <f>AJ46-база!AJ46</f>
        <v>0</v>
      </c>
      <c r="AK155" s="62">
        <f>AK46-база!AK46</f>
        <v>0</v>
      </c>
      <c r="AL155" s="62">
        <f>AL46-база!AL46</f>
        <v>0</v>
      </c>
      <c r="AM155" s="62">
        <f>AM46-база!AM46</f>
        <v>0</v>
      </c>
      <c r="AN155" s="62">
        <f>AN46-база!AN46</f>
        <v>0</v>
      </c>
      <c r="AO155" s="62">
        <f>AO46-база!AO46</f>
        <v>0</v>
      </c>
      <c r="AP155" s="62">
        <f>AP46-база!AP46</f>
        <v>0</v>
      </c>
      <c r="AQ155" s="62">
        <f>AQ46-база!AQ46</f>
        <v>0</v>
      </c>
      <c r="AR155" s="62">
        <f>AR46-база!AR46</f>
        <v>0</v>
      </c>
      <c r="AS155" s="62">
        <f>AS46-база!AS46</f>
        <v>0</v>
      </c>
      <c r="AT155" s="62">
        <f>AT46-база!AT46</f>
        <v>0</v>
      </c>
      <c r="AU155" s="62">
        <f>AU46-база!AU46</f>
        <v>0</v>
      </c>
      <c r="AV155" s="62">
        <f>AV46-база!AV46</f>
        <v>0</v>
      </c>
      <c r="AW155" s="62"/>
      <c r="AX155" s="62">
        <f>AX46-база!AX46</f>
        <v>0</v>
      </c>
      <c r="AY155" s="62">
        <f>AY46-база!AY46</f>
        <v>0</v>
      </c>
      <c r="AZ155" s="62">
        <f>AZ46-база!AZ46</f>
        <v>0</v>
      </c>
      <c r="BA155" s="62">
        <f>BA46-база!BA46</f>
        <v>0</v>
      </c>
      <c r="BB155" s="62">
        <f>BB46-база!BB46</f>
        <v>0</v>
      </c>
      <c r="BC155" s="62">
        <f>BC46-база!BC46</f>
        <v>0</v>
      </c>
      <c r="BD155" s="62">
        <f>BD46-база!BD46</f>
        <v>0</v>
      </c>
      <c r="BE155" s="62">
        <f>BE46-база!BE46</f>
        <v>0</v>
      </c>
      <c r="BF155" s="62">
        <f>BF46-база!BF46</f>
        <v>0</v>
      </c>
      <c r="BG155" s="62">
        <f>BG46-база!BG46</f>
        <v>0</v>
      </c>
      <c r="BH155" s="62">
        <f>BH46-база!BH46</f>
        <v>0</v>
      </c>
      <c r="BI155" s="62">
        <f>BI46-база!BI46</f>
        <v>0</v>
      </c>
      <c r="BJ155" s="62">
        <f>BJ46-база!BJ46</f>
        <v>0</v>
      </c>
      <c r="BK155" s="62">
        <f>BK46-база!BK46</f>
        <v>0</v>
      </c>
      <c r="BL155" s="62">
        <f>BL46-база!BL46</f>
        <v>0</v>
      </c>
      <c r="BM155" s="62">
        <f>BM46-база!BM46</f>
        <v>0</v>
      </c>
      <c r="BN155" s="62">
        <f>BN46-база!BN46</f>
        <v>0</v>
      </c>
      <c r="BO155" s="62">
        <f>BO46-база!BO46</f>
        <v>0</v>
      </c>
      <c r="BP155" s="62">
        <f>BP46-база!BP46</f>
        <v>0</v>
      </c>
      <c r="BQ155" s="62">
        <f>BQ46-база!BQ46</f>
        <v>0</v>
      </c>
      <c r="BR155" s="62">
        <f ca="1">BR46-база!BR46</f>
        <v>0</v>
      </c>
      <c r="BS155" s="62">
        <f ca="1">BS46-база!BS46</f>
        <v>0</v>
      </c>
      <c r="BT155" s="62">
        <f ca="1">BT46-база!BT46</f>
        <v>0</v>
      </c>
      <c r="BU155" s="101">
        <f>BU46-база!BU46</f>
        <v>0</v>
      </c>
      <c r="BV155" s="62">
        <f>BV46-база!BV46</f>
        <v>0</v>
      </c>
      <c r="BW155" s="62">
        <f>BW46-база!BW46</f>
        <v>0</v>
      </c>
      <c r="BX155" s="62">
        <f>BX46-база!BX46</f>
        <v>0</v>
      </c>
      <c r="BY155" s="62">
        <f>BY46-база!BY46</f>
        <v>0</v>
      </c>
      <c r="BZ155" s="62">
        <f>BZ46-база!BZ46</f>
        <v>0</v>
      </c>
      <c r="CA155" s="62">
        <f>CA46-база!CA46</f>
        <v>0</v>
      </c>
      <c r="CB155" s="62">
        <f>CB46-база!CB46</f>
        <v>0</v>
      </c>
      <c r="CC155" s="62">
        <f>CC46-база!CC46</f>
        <v>0</v>
      </c>
      <c r="CD155" s="331"/>
      <c r="CE155" s="329"/>
      <c r="CF155" s="209"/>
    </row>
    <row r="156" spans="1:84" s="616" customFormat="1" ht="12" customHeight="1" outlineLevel="1">
      <c r="A156" s="148" t="s">
        <v>167</v>
      </c>
      <c r="B156" s="82" t="s">
        <v>136</v>
      </c>
      <c r="C156" s="161">
        <v>2220913000</v>
      </c>
      <c r="D156" s="10">
        <f>D47-база!D47</f>
        <v>0</v>
      </c>
      <c r="E156" s="62" t="e">
        <f>E47-база!E47</f>
        <v>#REF!</v>
      </c>
      <c r="F156" s="62"/>
      <c r="G156" s="62" t="e">
        <f ca="1">G47-база!G47</f>
        <v>#REF!</v>
      </c>
      <c r="H156" s="62">
        <f>H47-база!H47</f>
        <v>0</v>
      </c>
      <c r="I156" s="62">
        <f>I47-база!I47</f>
        <v>0</v>
      </c>
      <c r="J156" s="62">
        <f>J47-база!J47</f>
        <v>0</v>
      </c>
      <c r="K156" s="62">
        <f>K47-база!K47</f>
        <v>0</v>
      </c>
      <c r="L156" s="62">
        <f>L47-база!L47</f>
        <v>0</v>
      </c>
      <c r="M156" s="62"/>
      <c r="N156" s="62">
        <f>N47-база!N47</f>
        <v>0</v>
      </c>
      <c r="O156" s="62">
        <f>O47-база!O47</f>
        <v>0</v>
      </c>
      <c r="P156" s="62"/>
      <c r="Q156" s="62">
        <f>Q47-база!Q47</f>
        <v>0</v>
      </c>
      <c r="R156" s="62">
        <f>R47-база!R47</f>
        <v>0</v>
      </c>
      <c r="S156" s="62">
        <f>S47-база!S47</f>
        <v>0</v>
      </c>
      <c r="T156" s="62">
        <f>T47-база!T47</f>
        <v>0</v>
      </c>
      <c r="U156" s="62">
        <f>U47-база!U47</f>
        <v>0</v>
      </c>
      <c r="V156" s="62">
        <f>V47-база!V47</f>
        <v>0</v>
      </c>
      <c r="W156" s="62">
        <f>W47-база!W47</f>
        <v>0</v>
      </c>
      <c r="X156" s="62"/>
      <c r="Y156" s="62">
        <f>Y47-база!Y47</f>
        <v>0</v>
      </c>
      <c r="Z156" s="62">
        <f>Z47-база!Z47</f>
        <v>0</v>
      </c>
      <c r="AA156" s="62">
        <f>AA47-база!AA47</f>
        <v>0</v>
      </c>
      <c r="AB156" s="62">
        <f>AB47-база!AB47</f>
        <v>0</v>
      </c>
      <c r="AC156" s="316"/>
      <c r="AD156" s="62">
        <f>AD47-база!AD47</f>
        <v>0</v>
      </c>
      <c r="AE156" s="62">
        <f>AE47-база!AE47</f>
        <v>0</v>
      </c>
      <c r="AF156" s="62">
        <f>AF47-база!AF47</f>
        <v>0</v>
      </c>
      <c r="AG156" s="62">
        <f>AG47-база!AG47</f>
        <v>0</v>
      </c>
      <c r="AH156" s="62"/>
      <c r="AI156" s="62">
        <f>AI47-база!AI47</f>
        <v>0</v>
      </c>
      <c r="AJ156" s="62">
        <f>AJ47-база!AJ47</f>
        <v>0</v>
      </c>
      <c r="AK156" s="62">
        <f>AK47-база!AK47</f>
        <v>0</v>
      </c>
      <c r="AL156" s="62">
        <f>AL47-база!AL47</f>
        <v>0</v>
      </c>
      <c r="AM156" s="62">
        <f>AM47-база!AM47</f>
        <v>0</v>
      </c>
      <c r="AN156" s="62">
        <f>AN47-база!AN47</f>
        <v>0</v>
      </c>
      <c r="AO156" s="62">
        <f>AO47-база!AO47</f>
        <v>0</v>
      </c>
      <c r="AP156" s="62">
        <f>AP47-база!AP47</f>
        <v>0</v>
      </c>
      <c r="AQ156" s="62">
        <f>AQ47-база!AQ47</f>
        <v>0</v>
      </c>
      <c r="AR156" s="62">
        <f>AR47-база!AR47</f>
        <v>0</v>
      </c>
      <c r="AS156" s="62">
        <f>AS47-база!AS47</f>
        <v>0</v>
      </c>
      <c r="AT156" s="62">
        <f>AT47-база!AT47</f>
        <v>0</v>
      </c>
      <c r="AU156" s="62">
        <f>AU47-база!AU47</f>
        <v>0</v>
      </c>
      <c r="AV156" s="62">
        <f>AV47-база!AV47</f>
        <v>0</v>
      </c>
      <c r="AW156" s="62"/>
      <c r="AX156" s="62">
        <f>AX47-база!AX47</f>
        <v>0</v>
      </c>
      <c r="AY156" s="62">
        <f>AY47-база!AY47</f>
        <v>0</v>
      </c>
      <c r="AZ156" s="62">
        <f>AZ47-база!AZ47</f>
        <v>0</v>
      </c>
      <c r="BA156" s="62">
        <f>BA47-база!BA47</f>
        <v>0</v>
      </c>
      <c r="BB156" s="62" t="e">
        <f>BB47-база!BB47</f>
        <v>#REF!</v>
      </c>
      <c r="BC156" s="62">
        <f>BC47-база!BC47</f>
        <v>0</v>
      </c>
      <c r="BD156" s="62">
        <f>BD47-база!BD47</f>
        <v>0</v>
      </c>
      <c r="BE156" s="62">
        <f>BE47-база!BE47</f>
        <v>0</v>
      </c>
      <c r="BF156" s="62">
        <f>BF47-база!BF47</f>
        <v>0</v>
      </c>
      <c r="BG156" s="62" t="e">
        <f ca="1">BG47-база!BG47</f>
        <v>#REF!</v>
      </c>
      <c r="BH156" s="62" t="e">
        <f>BH47-база!BH47</f>
        <v>#REF!</v>
      </c>
      <c r="BI156" s="62" t="e">
        <f>BI47-база!BI47</f>
        <v>#REF!</v>
      </c>
      <c r="BJ156" s="62">
        <f>BJ47-база!BJ47</f>
        <v>0</v>
      </c>
      <c r="BK156" s="62">
        <f>BK47-база!BK47</f>
        <v>0</v>
      </c>
      <c r="BL156" s="62">
        <f>BL47-база!BL47</f>
        <v>0</v>
      </c>
      <c r="BM156" s="62">
        <f>BM47-база!BM47</f>
        <v>0</v>
      </c>
      <c r="BN156" s="62">
        <f>BN47-база!BN47</f>
        <v>0</v>
      </c>
      <c r="BO156" s="62" t="e">
        <f ca="1">BO47-база!BO47</f>
        <v>#REF!</v>
      </c>
      <c r="BP156" s="62" t="e">
        <f ca="1">BP47-база!BP47</f>
        <v>#REF!</v>
      </c>
      <c r="BQ156" s="62">
        <f>BQ47-база!BQ47</f>
        <v>0</v>
      </c>
      <c r="BR156" s="62" t="e">
        <f ca="1">BR47-база!BR47</f>
        <v>#REF!</v>
      </c>
      <c r="BS156" s="62" t="e">
        <f ca="1">BS47-база!BS47</f>
        <v>#REF!</v>
      </c>
      <c r="BT156" s="62" t="e">
        <f ca="1">BT47-база!BT47</f>
        <v>#REF!</v>
      </c>
      <c r="BU156" s="101">
        <f>BU47-база!BU47</f>
        <v>0</v>
      </c>
      <c r="BV156" s="62" t="e">
        <f ca="1">BV47-база!BV47</f>
        <v>#REF!</v>
      </c>
      <c r="BW156" s="62" t="e">
        <f ca="1">BW47-база!BW47</f>
        <v>#REF!</v>
      </c>
      <c r="BX156" s="62" t="e">
        <f ca="1">BX47-база!BX47</f>
        <v>#REF!</v>
      </c>
      <c r="BY156" s="62" t="e">
        <f ca="1">BY47-база!BY47</f>
        <v>#REF!</v>
      </c>
      <c r="BZ156" s="62">
        <f>BZ47-база!BZ47</f>
        <v>0</v>
      </c>
      <c r="CA156" s="62">
        <f>CA47-база!CA47</f>
        <v>0</v>
      </c>
      <c r="CB156" s="62">
        <f>CB47-база!CB47</f>
        <v>0</v>
      </c>
      <c r="CC156" s="62">
        <f>CC47-база!CC47</f>
        <v>0</v>
      </c>
      <c r="CD156" s="331"/>
      <c r="CE156" s="329"/>
      <c r="CF156" s="209"/>
    </row>
    <row r="157" spans="1:84" s="616" customFormat="1">
      <c r="A157" s="148" t="s">
        <v>163</v>
      </c>
      <c r="B157" s="51" t="s">
        <v>81</v>
      </c>
      <c r="C157" s="161">
        <v>2220920000</v>
      </c>
      <c r="D157" s="10">
        <f>D48-база!D48</f>
        <v>0</v>
      </c>
      <c r="E157" s="62" t="e">
        <f>E48-база!E48</f>
        <v>#REF!</v>
      </c>
      <c r="F157" s="62"/>
      <c r="G157" s="62" t="e">
        <f ca="1">G48-база!G48</f>
        <v>#REF!</v>
      </c>
      <c r="H157" s="62">
        <f>H48-база!H48</f>
        <v>0</v>
      </c>
      <c r="I157" s="62">
        <f>I48-база!I48</f>
        <v>0</v>
      </c>
      <c r="J157" s="62">
        <f>J48-база!J48</f>
        <v>0</v>
      </c>
      <c r="K157" s="62">
        <f>K48-база!K48</f>
        <v>0</v>
      </c>
      <c r="L157" s="62">
        <f>L48-база!L48</f>
        <v>0</v>
      </c>
      <c r="M157" s="62"/>
      <c r="N157" s="62">
        <f>N48-база!N48</f>
        <v>0</v>
      </c>
      <c r="O157" s="62">
        <f>O48-база!O48</f>
        <v>0</v>
      </c>
      <c r="P157" s="62"/>
      <c r="Q157" s="62">
        <f>Q48-база!Q48</f>
        <v>0</v>
      </c>
      <c r="R157" s="62">
        <f>R48-база!R48</f>
        <v>0</v>
      </c>
      <c r="S157" s="62">
        <f>S48-база!S48</f>
        <v>0</v>
      </c>
      <c r="T157" s="62">
        <f>T48-база!T48</f>
        <v>0</v>
      </c>
      <c r="U157" s="62">
        <f>U48-база!U48</f>
        <v>0</v>
      </c>
      <c r="V157" s="62">
        <f>V48-база!V48</f>
        <v>0</v>
      </c>
      <c r="W157" s="62">
        <f>W48-база!W48</f>
        <v>0</v>
      </c>
      <c r="X157" s="62"/>
      <c r="Y157" s="62">
        <f>Y48-база!Y48</f>
        <v>0</v>
      </c>
      <c r="Z157" s="62">
        <f>Z48-база!Z48</f>
        <v>0</v>
      </c>
      <c r="AA157" s="62">
        <f>AA48-база!AA48</f>
        <v>0</v>
      </c>
      <c r="AB157" s="62">
        <f>AB48-база!AB48</f>
        <v>0</v>
      </c>
      <c r="AC157" s="316"/>
      <c r="AD157" s="62">
        <f>AD48-база!AD48</f>
        <v>0</v>
      </c>
      <c r="AE157" s="62">
        <f>AE48-база!AE48</f>
        <v>0</v>
      </c>
      <c r="AF157" s="62">
        <f>AF48-база!AF48</f>
        <v>0</v>
      </c>
      <c r="AG157" s="62">
        <f>AG48-база!AG48</f>
        <v>0</v>
      </c>
      <c r="AH157" s="62"/>
      <c r="AI157" s="62">
        <f>AI48-база!AI48</f>
        <v>0</v>
      </c>
      <c r="AJ157" s="62">
        <f>AJ48-база!AJ48</f>
        <v>0</v>
      </c>
      <c r="AK157" s="62">
        <f>AK48-база!AK48</f>
        <v>0</v>
      </c>
      <c r="AL157" s="62">
        <f>AL48-база!AL48</f>
        <v>0</v>
      </c>
      <c r="AM157" s="62">
        <f>AM48-база!AM48</f>
        <v>0</v>
      </c>
      <c r="AN157" s="62">
        <f>AN48-база!AN48</f>
        <v>0</v>
      </c>
      <c r="AO157" s="62">
        <f>AO48-база!AO48</f>
        <v>0</v>
      </c>
      <c r="AP157" s="62">
        <f>AP48-база!AP48</f>
        <v>0</v>
      </c>
      <c r="AQ157" s="62">
        <f>AQ48-база!AQ48</f>
        <v>0</v>
      </c>
      <c r="AR157" s="62">
        <f>AR48-база!AR48</f>
        <v>0</v>
      </c>
      <c r="AS157" s="62">
        <f>AS48-база!AS48</f>
        <v>0</v>
      </c>
      <c r="AT157" s="62">
        <f>AT48-база!AT48</f>
        <v>0</v>
      </c>
      <c r="AU157" s="62">
        <f>AU48-база!AU48</f>
        <v>0</v>
      </c>
      <c r="AV157" s="62">
        <f>AV48-база!AV48</f>
        <v>0</v>
      </c>
      <c r="AW157" s="62"/>
      <c r="AX157" s="62" t="e">
        <f>AX48-база!AX48</f>
        <v>#REF!</v>
      </c>
      <c r="AY157" s="62" t="e">
        <f>AY48-база!AY48</f>
        <v>#REF!</v>
      </c>
      <c r="AZ157" s="62" t="e">
        <f>AZ48-база!AZ48</f>
        <v>#REF!</v>
      </c>
      <c r="BA157" s="62" t="e">
        <f>BA48-база!BA48</f>
        <v>#REF!</v>
      </c>
      <c r="BB157" s="62" t="e">
        <f>BB48-база!BB48</f>
        <v>#REF!</v>
      </c>
      <c r="BC157" s="62" t="e">
        <f ca="1">BC48-база!BC48</f>
        <v>#REF!</v>
      </c>
      <c r="BD157" s="62" t="e">
        <f ca="1">BD48-база!BD48</f>
        <v>#REF!</v>
      </c>
      <c r="BE157" s="62" t="e">
        <f ca="1">BE48-база!BE48</f>
        <v>#REF!</v>
      </c>
      <c r="BF157" s="62" t="e">
        <f ca="1">BF48-база!BF48</f>
        <v>#REF!</v>
      </c>
      <c r="BG157" s="62" t="e">
        <f ca="1">BG48-база!BG48</f>
        <v>#REF!</v>
      </c>
      <c r="BH157" s="62" t="e">
        <f>BH48-база!BH48</f>
        <v>#REF!</v>
      </c>
      <c r="BI157" s="62" t="e">
        <f>BI48-база!BI48</f>
        <v>#REF!</v>
      </c>
      <c r="BJ157" s="62">
        <f>BJ48-база!BJ48</f>
        <v>0</v>
      </c>
      <c r="BK157" s="62">
        <f>BK48-база!BK48</f>
        <v>0</v>
      </c>
      <c r="BL157" s="62">
        <f>BL48-база!BL48</f>
        <v>0</v>
      </c>
      <c r="BM157" s="62">
        <f>BM48-база!BM48</f>
        <v>0</v>
      </c>
      <c r="BN157" s="62">
        <f>BN48-база!BN48</f>
        <v>0</v>
      </c>
      <c r="BO157" s="62" t="e">
        <f ca="1">BO48-база!BO48</f>
        <v>#REF!</v>
      </c>
      <c r="BP157" s="62" t="e">
        <f ca="1">BP48-база!BP48</f>
        <v>#REF!</v>
      </c>
      <c r="BQ157" s="62">
        <f>BQ48-база!BQ48</f>
        <v>0</v>
      </c>
      <c r="BR157" s="62" t="e">
        <f ca="1">BR48-база!BR48</f>
        <v>#REF!</v>
      </c>
      <c r="BS157" s="62" t="e">
        <f ca="1">BS48-база!BS48</f>
        <v>#REF!</v>
      </c>
      <c r="BT157" s="62" t="e">
        <f ca="1">BT48-база!BT48</f>
        <v>#REF!</v>
      </c>
      <c r="BU157" s="101">
        <f>BU48-база!BU48</f>
        <v>0</v>
      </c>
      <c r="BV157" s="62" t="e">
        <f ca="1">BV48-база!BV48</f>
        <v>#REF!</v>
      </c>
      <c r="BW157" s="62" t="e">
        <f ca="1">BW48-база!BW48</f>
        <v>#REF!</v>
      </c>
      <c r="BX157" s="62" t="e">
        <f ca="1">BX48-база!BX48</f>
        <v>#REF!</v>
      </c>
      <c r="BY157" s="62" t="e">
        <f ca="1">BY48-база!BY48</f>
        <v>#REF!</v>
      </c>
      <c r="BZ157" s="62">
        <f>BZ48-база!BZ48</f>
        <v>0</v>
      </c>
      <c r="CA157" s="62">
        <f>CA48-база!CA48</f>
        <v>0</v>
      </c>
      <c r="CB157" s="62">
        <f>CB48-база!CB48</f>
        <v>0</v>
      </c>
      <c r="CC157" s="62">
        <f>CC48-база!CC48</f>
        <v>0</v>
      </c>
      <c r="CD157" s="331"/>
      <c r="CE157" s="329"/>
      <c r="CF157" s="209"/>
    </row>
    <row r="158" spans="1:84" s="616" customFormat="1" ht="12" customHeight="1" outlineLevel="1">
      <c r="A158" s="148" t="s">
        <v>164</v>
      </c>
      <c r="B158" s="82" t="s">
        <v>170</v>
      </c>
      <c r="C158" s="161">
        <v>2220930000</v>
      </c>
      <c r="D158" s="10">
        <f>D49-база!D49</f>
        <v>0</v>
      </c>
      <c r="E158" s="62">
        <f>E49-база!E49</f>
        <v>0</v>
      </c>
      <c r="F158" s="62"/>
      <c r="G158" s="62">
        <f>G49-база!G49</f>
        <v>0</v>
      </c>
      <c r="H158" s="62">
        <f>H49-база!H49</f>
        <v>0</v>
      </c>
      <c r="I158" s="62">
        <f>I49-база!I49</f>
        <v>0</v>
      </c>
      <c r="J158" s="62">
        <f>J49-база!J49</f>
        <v>0</v>
      </c>
      <c r="K158" s="62">
        <f>K49-база!K49</f>
        <v>0</v>
      </c>
      <c r="L158" s="62">
        <f>L49-база!L49</f>
        <v>0</v>
      </c>
      <c r="M158" s="62"/>
      <c r="N158" s="62">
        <f>N49-база!N49</f>
        <v>0</v>
      </c>
      <c r="O158" s="62">
        <f>O49-база!O49</f>
        <v>0</v>
      </c>
      <c r="P158" s="62"/>
      <c r="Q158" s="62">
        <f>Q49-база!Q49</f>
        <v>0</v>
      </c>
      <c r="R158" s="62">
        <f>R49-база!R49</f>
        <v>0</v>
      </c>
      <c r="S158" s="62">
        <f>S49-база!S49</f>
        <v>0</v>
      </c>
      <c r="T158" s="62">
        <f>T49-база!T49</f>
        <v>0</v>
      </c>
      <c r="U158" s="62">
        <f>U49-база!U49</f>
        <v>0</v>
      </c>
      <c r="V158" s="62">
        <f>V49-база!V49</f>
        <v>0</v>
      </c>
      <c r="W158" s="62">
        <f>W49-база!W49</f>
        <v>0</v>
      </c>
      <c r="X158" s="62"/>
      <c r="Y158" s="62">
        <f>Y49-база!Y49</f>
        <v>0</v>
      </c>
      <c r="Z158" s="62">
        <f>Z49-база!Z49</f>
        <v>0</v>
      </c>
      <c r="AA158" s="62">
        <f>AA49-база!AA49</f>
        <v>0</v>
      </c>
      <c r="AB158" s="62">
        <f>AB49-база!AB49</f>
        <v>0</v>
      </c>
      <c r="AC158" s="316"/>
      <c r="AD158" s="62">
        <f>AD49-база!AD49</f>
        <v>0</v>
      </c>
      <c r="AE158" s="62">
        <f>AE49-база!AE49</f>
        <v>0</v>
      </c>
      <c r="AF158" s="62">
        <f>AF49-база!AF49</f>
        <v>0</v>
      </c>
      <c r="AG158" s="62">
        <f>AG49-база!AG49</f>
        <v>0</v>
      </c>
      <c r="AH158" s="62"/>
      <c r="AI158" s="62">
        <f>AI49-база!AI49</f>
        <v>0</v>
      </c>
      <c r="AJ158" s="62">
        <f>AJ49-база!AJ49</f>
        <v>0</v>
      </c>
      <c r="AK158" s="62">
        <f>AK49-база!AK49</f>
        <v>0</v>
      </c>
      <c r="AL158" s="62">
        <f>AL49-база!AL49</f>
        <v>0</v>
      </c>
      <c r="AM158" s="62">
        <f>AM49-база!AM49</f>
        <v>0</v>
      </c>
      <c r="AN158" s="62">
        <f>AN49-база!AN49</f>
        <v>0</v>
      </c>
      <c r="AO158" s="62">
        <f>AO49-база!AO49</f>
        <v>0</v>
      </c>
      <c r="AP158" s="62">
        <f>AP49-база!AP49</f>
        <v>0</v>
      </c>
      <c r="AQ158" s="62">
        <f>AQ49-база!AQ49</f>
        <v>0</v>
      </c>
      <c r="AR158" s="62">
        <f>AR49-база!AR49</f>
        <v>0</v>
      </c>
      <c r="AS158" s="62">
        <f>AS49-база!AS49</f>
        <v>0</v>
      </c>
      <c r="AT158" s="62">
        <f>AT49-база!AT49</f>
        <v>0</v>
      </c>
      <c r="AU158" s="62">
        <f>AU49-база!AU49</f>
        <v>0</v>
      </c>
      <c r="AV158" s="62">
        <f>AV49-база!AV49</f>
        <v>0</v>
      </c>
      <c r="AW158" s="62"/>
      <c r="AX158" s="62">
        <f>AX49-база!AX49</f>
        <v>0</v>
      </c>
      <c r="AY158" s="62">
        <f>AY49-база!AY49</f>
        <v>0</v>
      </c>
      <c r="AZ158" s="62">
        <f>AZ49-база!AZ49</f>
        <v>0</v>
      </c>
      <c r="BA158" s="62">
        <f>BA49-база!BA49</f>
        <v>0</v>
      </c>
      <c r="BB158" s="62">
        <f>BB49-база!BB49</f>
        <v>0</v>
      </c>
      <c r="BC158" s="62">
        <f>BC49-база!BC49</f>
        <v>0</v>
      </c>
      <c r="BD158" s="62">
        <f>BD49-база!BD49</f>
        <v>0</v>
      </c>
      <c r="BE158" s="62">
        <f>BE49-база!BE49</f>
        <v>0</v>
      </c>
      <c r="BF158" s="62">
        <f>BF49-база!BF49</f>
        <v>0</v>
      </c>
      <c r="BG158" s="62">
        <f>BG49-база!BG49</f>
        <v>0</v>
      </c>
      <c r="BH158" s="62">
        <f>BH49-база!BH49</f>
        <v>0</v>
      </c>
      <c r="BI158" s="62">
        <f>BI49-база!BI49</f>
        <v>0</v>
      </c>
      <c r="BJ158" s="62">
        <f>BJ49-база!BJ49</f>
        <v>0</v>
      </c>
      <c r="BK158" s="62">
        <f>BK49-база!BK49</f>
        <v>0</v>
      </c>
      <c r="BL158" s="62">
        <f>BL49-база!BL49</f>
        <v>0</v>
      </c>
      <c r="BM158" s="62">
        <f>BM49-база!BM49</f>
        <v>0</v>
      </c>
      <c r="BN158" s="62">
        <f>BN49-база!BN49</f>
        <v>0</v>
      </c>
      <c r="BO158" s="62">
        <f>BO49-база!BO49</f>
        <v>0</v>
      </c>
      <c r="BP158" s="62">
        <f>BP49-база!BP49</f>
        <v>0</v>
      </c>
      <c r="BQ158" s="62">
        <f>BQ49-база!BQ49</f>
        <v>0</v>
      </c>
      <c r="BR158" s="62">
        <f ca="1">BR49-база!BR49</f>
        <v>0</v>
      </c>
      <c r="BS158" s="62">
        <f ca="1">BS49-база!BS49</f>
        <v>0</v>
      </c>
      <c r="BT158" s="62">
        <f ca="1">BT49-база!BT49</f>
        <v>0</v>
      </c>
      <c r="BU158" s="101">
        <f>BU49-база!BU49</f>
        <v>0</v>
      </c>
      <c r="BV158" s="62">
        <f>BV49-база!BV49</f>
        <v>0</v>
      </c>
      <c r="BW158" s="62">
        <f>BW49-база!BW49</f>
        <v>0</v>
      </c>
      <c r="BX158" s="62">
        <f>BX49-база!BX49</f>
        <v>0</v>
      </c>
      <c r="BY158" s="62">
        <f>BY49-база!BY49</f>
        <v>0</v>
      </c>
      <c r="BZ158" s="62">
        <f>BZ49-база!BZ49</f>
        <v>0</v>
      </c>
      <c r="CA158" s="62">
        <f>CA49-база!CA49</f>
        <v>0</v>
      </c>
      <c r="CB158" s="62">
        <f>CB49-база!CB49</f>
        <v>0</v>
      </c>
      <c r="CC158" s="62">
        <f>CC49-база!CC49</f>
        <v>0</v>
      </c>
      <c r="CD158" s="331"/>
      <c r="CE158" s="329"/>
      <c r="CF158" s="209"/>
    </row>
    <row r="159" spans="1:84" s="616" customFormat="1">
      <c r="A159" s="42" t="s">
        <v>82</v>
      </c>
      <c r="B159" s="43" t="s">
        <v>83</v>
      </c>
      <c r="C159" s="161">
        <v>2221000000</v>
      </c>
      <c r="D159" s="10">
        <f>D50-база!D50</f>
        <v>0</v>
      </c>
      <c r="E159" s="62" t="e">
        <f>E50-база!E50</f>
        <v>#REF!</v>
      </c>
      <c r="F159" s="62"/>
      <c r="G159" s="62" t="e">
        <f ca="1">G50-база!G50</f>
        <v>#REF!</v>
      </c>
      <c r="H159" s="62">
        <f>H50-база!H50</f>
        <v>0</v>
      </c>
      <c r="I159" s="62">
        <f>I50-база!I50</f>
        <v>0</v>
      </c>
      <c r="J159" s="62">
        <f>J50-база!J50</f>
        <v>0</v>
      </c>
      <c r="K159" s="62">
        <f>K50-база!K50</f>
        <v>0</v>
      </c>
      <c r="L159" s="62">
        <f>L50-база!L50</f>
        <v>0</v>
      </c>
      <c r="M159" s="62"/>
      <c r="N159" s="62">
        <f>N50-база!N50</f>
        <v>0</v>
      </c>
      <c r="O159" s="62">
        <f>O50-база!O50</f>
        <v>0</v>
      </c>
      <c r="P159" s="62"/>
      <c r="Q159" s="62">
        <f>Q50-база!Q50</f>
        <v>0</v>
      </c>
      <c r="R159" s="62">
        <f>R50-база!R50</f>
        <v>0</v>
      </c>
      <c r="S159" s="62">
        <f>S50-база!S50</f>
        <v>0</v>
      </c>
      <c r="T159" s="62">
        <f>T50-база!T50</f>
        <v>0</v>
      </c>
      <c r="U159" s="62">
        <f>U50-база!U50</f>
        <v>0</v>
      </c>
      <c r="V159" s="62">
        <f>V50-база!V50</f>
        <v>0</v>
      </c>
      <c r="W159" s="62">
        <f>W50-база!W50</f>
        <v>0</v>
      </c>
      <c r="X159" s="62"/>
      <c r="Y159" s="62">
        <f>Y50-база!Y50</f>
        <v>0</v>
      </c>
      <c r="Z159" s="62">
        <f>Z50-база!Z50</f>
        <v>0</v>
      </c>
      <c r="AA159" s="62">
        <f>AA50-база!AA50</f>
        <v>0</v>
      </c>
      <c r="AB159" s="62">
        <f>AB50-база!AB50</f>
        <v>0</v>
      </c>
      <c r="AC159" s="318"/>
      <c r="AD159" s="62">
        <f>AD50-база!AD50</f>
        <v>0</v>
      </c>
      <c r="AE159" s="62">
        <f>AE50-база!AE50</f>
        <v>0</v>
      </c>
      <c r="AF159" s="62">
        <f>AF50-база!AF50</f>
        <v>0</v>
      </c>
      <c r="AG159" s="62">
        <f>AG50-база!AG50</f>
        <v>0</v>
      </c>
      <c r="AH159" s="62"/>
      <c r="AI159" s="62">
        <f>AI50-база!AI50</f>
        <v>0</v>
      </c>
      <c r="AJ159" s="62">
        <f>AJ50-база!AJ50</f>
        <v>0</v>
      </c>
      <c r="AK159" s="62">
        <f>AK50-база!AK50</f>
        <v>0</v>
      </c>
      <c r="AL159" s="62">
        <f>AL50-база!AL50</f>
        <v>0</v>
      </c>
      <c r="AM159" s="62">
        <f>AM50-база!AM50</f>
        <v>0</v>
      </c>
      <c r="AN159" s="62">
        <f>AN50-база!AN50</f>
        <v>0</v>
      </c>
      <c r="AO159" s="62">
        <f>AO50-база!AO50</f>
        <v>0</v>
      </c>
      <c r="AP159" s="62">
        <f>AP50-база!AP50</f>
        <v>0</v>
      </c>
      <c r="AQ159" s="62">
        <f>AQ50-база!AQ50</f>
        <v>0</v>
      </c>
      <c r="AR159" s="62">
        <f>AR50-база!AR50</f>
        <v>0</v>
      </c>
      <c r="AS159" s="62">
        <f>AS50-база!AS50</f>
        <v>0</v>
      </c>
      <c r="AT159" s="62">
        <f>AT50-база!AT50</f>
        <v>0</v>
      </c>
      <c r="AU159" s="62">
        <f>AU50-база!AU50</f>
        <v>0</v>
      </c>
      <c r="AV159" s="62">
        <f>AV50-база!AV50</f>
        <v>0</v>
      </c>
      <c r="AW159" s="62"/>
      <c r="AX159" s="62" t="e">
        <f>AX50-база!AX50</f>
        <v>#REF!</v>
      </c>
      <c r="AY159" s="62" t="e">
        <f>AY50-база!AY50</f>
        <v>#REF!</v>
      </c>
      <c r="AZ159" s="62" t="e">
        <f>AZ50-база!AZ50</f>
        <v>#REF!</v>
      </c>
      <c r="BA159" s="62" t="e">
        <f>BA50-база!BA50</f>
        <v>#REF!</v>
      </c>
      <c r="BB159" s="62" t="e">
        <f>BB50-база!BB50</f>
        <v>#REF!</v>
      </c>
      <c r="BC159" s="62" t="e">
        <f ca="1">BC50-база!BC50</f>
        <v>#REF!</v>
      </c>
      <c r="BD159" s="62" t="e">
        <f ca="1">BD50-база!BD50</f>
        <v>#REF!</v>
      </c>
      <c r="BE159" s="62" t="e">
        <f ca="1">BE50-база!BE50</f>
        <v>#REF!</v>
      </c>
      <c r="BF159" s="62" t="e">
        <f ca="1">BF50-база!BF50</f>
        <v>#REF!</v>
      </c>
      <c r="BG159" s="62" t="e">
        <f ca="1">BG50-база!BG50</f>
        <v>#REF!</v>
      </c>
      <c r="BH159" s="62" t="e">
        <f>BH50-база!BH50</f>
        <v>#REF!</v>
      </c>
      <c r="BI159" s="62" t="e">
        <f>BI50-база!BI50</f>
        <v>#REF!</v>
      </c>
      <c r="BJ159" s="62">
        <f>BJ50-база!BJ50</f>
        <v>0</v>
      </c>
      <c r="BK159" s="62">
        <f>BK50-база!BK50</f>
        <v>0</v>
      </c>
      <c r="BL159" s="62">
        <f>BL50-база!BL50</f>
        <v>0</v>
      </c>
      <c r="BM159" s="62">
        <f>BM50-база!BM50</f>
        <v>0</v>
      </c>
      <c r="BN159" s="62">
        <f>BN50-база!BN50</f>
        <v>0</v>
      </c>
      <c r="BO159" s="62" t="e">
        <f ca="1">BO50-база!BO50</f>
        <v>#REF!</v>
      </c>
      <c r="BP159" s="62" t="e">
        <f ca="1">BP50-база!BP50</f>
        <v>#REF!</v>
      </c>
      <c r="BQ159" s="62">
        <f>BQ50-база!BQ50</f>
        <v>0</v>
      </c>
      <c r="BR159" s="62" t="e">
        <f ca="1">BR50-база!BR50</f>
        <v>#REF!</v>
      </c>
      <c r="BS159" s="62" t="e">
        <f ca="1">BS50-база!BS50</f>
        <v>#REF!</v>
      </c>
      <c r="BT159" s="62" t="e">
        <f ca="1">BT50-база!BT50</f>
        <v>#REF!</v>
      </c>
      <c r="BU159" s="101">
        <f>BU50-база!BU50</f>
        <v>0</v>
      </c>
      <c r="BV159" s="62" t="e">
        <f ca="1">BV50-база!BV50</f>
        <v>#REF!</v>
      </c>
      <c r="BW159" s="62" t="e">
        <f ca="1">BW50-база!BW50</f>
        <v>#REF!</v>
      </c>
      <c r="BX159" s="62" t="e">
        <f ca="1">BX50-база!BX50</f>
        <v>#REF!</v>
      </c>
      <c r="BY159" s="62" t="e">
        <f ca="1">BY50-база!BY50</f>
        <v>#REF!</v>
      </c>
      <c r="BZ159" s="62">
        <f>BZ50-база!BZ50</f>
        <v>0</v>
      </c>
      <c r="CA159" s="62">
        <f>CA50-база!CA50</f>
        <v>0</v>
      </c>
      <c r="CB159" s="62">
        <f>CB50-база!CB50</f>
        <v>0</v>
      </c>
      <c r="CC159" s="62">
        <f>CC50-база!CC50</f>
        <v>0</v>
      </c>
      <c r="CD159" s="331"/>
      <c r="CE159" s="327"/>
      <c r="CF159" s="209"/>
    </row>
    <row r="160" spans="1:84" s="616" customFormat="1">
      <c r="A160" s="42" t="s">
        <v>84</v>
      </c>
      <c r="B160" s="43" t="s">
        <v>85</v>
      </c>
      <c r="C160" s="161">
        <v>2221100000</v>
      </c>
      <c r="D160" s="10">
        <f>D51-база!D51</f>
        <v>0</v>
      </c>
      <c r="E160" s="62" t="e">
        <f>E51-база!E51</f>
        <v>#REF!</v>
      </c>
      <c r="F160" s="62"/>
      <c r="G160" s="62" t="e">
        <f ca="1">G51-база!G51</f>
        <v>#REF!</v>
      </c>
      <c r="H160" s="62">
        <f>H51-база!H51</f>
        <v>0</v>
      </c>
      <c r="I160" s="62">
        <f>I51-база!I51</f>
        <v>0</v>
      </c>
      <c r="J160" s="62">
        <f>J51-база!J51</f>
        <v>0</v>
      </c>
      <c r="K160" s="62">
        <f>K51-база!K51</f>
        <v>0</v>
      </c>
      <c r="L160" s="62">
        <f>L51-база!L51</f>
        <v>0</v>
      </c>
      <c r="M160" s="62"/>
      <c r="N160" s="62">
        <f>N51-база!N51</f>
        <v>0</v>
      </c>
      <c r="O160" s="62">
        <f>O51-база!O51</f>
        <v>0</v>
      </c>
      <c r="P160" s="62"/>
      <c r="Q160" s="62">
        <f>Q51-база!Q51</f>
        <v>0</v>
      </c>
      <c r="R160" s="62">
        <f>R51-база!R51</f>
        <v>0</v>
      </c>
      <c r="S160" s="62">
        <f>S51-база!S51</f>
        <v>0</v>
      </c>
      <c r="T160" s="62">
        <f>T51-база!T51</f>
        <v>0</v>
      </c>
      <c r="U160" s="62">
        <f>U51-база!U51</f>
        <v>0</v>
      </c>
      <c r="V160" s="62">
        <f>V51-база!V51</f>
        <v>0</v>
      </c>
      <c r="W160" s="62">
        <f>W51-база!W51</f>
        <v>0</v>
      </c>
      <c r="X160" s="62"/>
      <c r="Y160" s="62">
        <f>Y51-база!Y51</f>
        <v>0</v>
      </c>
      <c r="Z160" s="62">
        <f>Z51-база!Z51</f>
        <v>0</v>
      </c>
      <c r="AA160" s="62">
        <f>AA51-база!AA51</f>
        <v>0</v>
      </c>
      <c r="AB160" s="62">
        <f>AB51-база!AB51</f>
        <v>0</v>
      </c>
      <c r="AC160" s="318"/>
      <c r="AD160" s="62">
        <f>AD51-база!AD51</f>
        <v>0</v>
      </c>
      <c r="AE160" s="62">
        <f>AE51-база!AE51</f>
        <v>0</v>
      </c>
      <c r="AF160" s="62">
        <f>AF51-база!AF51</f>
        <v>0</v>
      </c>
      <c r="AG160" s="62">
        <f>AG51-база!AG51</f>
        <v>0</v>
      </c>
      <c r="AH160" s="62"/>
      <c r="AI160" s="62">
        <f>AI51-база!AI51</f>
        <v>0</v>
      </c>
      <c r="AJ160" s="62">
        <f>AJ51-база!AJ51</f>
        <v>0</v>
      </c>
      <c r="AK160" s="62">
        <f>AK51-база!AK51</f>
        <v>0</v>
      </c>
      <c r="AL160" s="62">
        <f>AL51-база!AL51</f>
        <v>0</v>
      </c>
      <c r="AM160" s="62">
        <f>AM51-база!AM51</f>
        <v>0</v>
      </c>
      <c r="AN160" s="62">
        <f>AN51-база!AN51</f>
        <v>0</v>
      </c>
      <c r="AO160" s="62">
        <f>AO51-база!AO51</f>
        <v>0</v>
      </c>
      <c r="AP160" s="62">
        <f>AP51-база!AP51</f>
        <v>0</v>
      </c>
      <c r="AQ160" s="62">
        <f>AQ51-база!AQ51</f>
        <v>0</v>
      </c>
      <c r="AR160" s="62">
        <f>AR51-база!AR51</f>
        <v>0</v>
      </c>
      <c r="AS160" s="62">
        <f>AS51-база!AS51</f>
        <v>0</v>
      </c>
      <c r="AT160" s="62">
        <f>AT51-база!AT51</f>
        <v>0</v>
      </c>
      <c r="AU160" s="62">
        <f>AU51-база!AU51</f>
        <v>0</v>
      </c>
      <c r="AV160" s="62">
        <f>AV51-база!AV51</f>
        <v>0</v>
      </c>
      <c r="AW160" s="62"/>
      <c r="AX160" s="62" t="e">
        <f>AX51-база!AX51</f>
        <v>#REF!</v>
      </c>
      <c r="AY160" s="62" t="e">
        <f>AY51-база!AY51</f>
        <v>#REF!</v>
      </c>
      <c r="AZ160" s="62" t="e">
        <f>AZ51-база!AZ51</f>
        <v>#REF!</v>
      </c>
      <c r="BA160" s="62" t="e">
        <f>BA51-база!BA51</f>
        <v>#REF!</v>
      </c>
      <c r="BB160" s="62" t="e">
        <f>BB51-база!BB51</f>
        <v>#REF!</v>
      </c>
      <c r="BC160" s="62" t="e">
        <f ca="1">BC51-база!BC51</f>
        <v>#REF!</v>
      </c>
      <c r="BD160" s="62" t="e">
        <f ca="1">BD51-база!BD51</f>
        <v>#REF!</v>
      </c>
      <c r="BE160" s="62" t="e">
        <f ca="1">BE51-база!BE51</f>
        <v>#REF!</v>
      </c>
      <c r="BF160" s="62" t="e">
        <f ca="1">BF51-база!BF51</f>
        <v>#REF!</v>
      </c>
      <c r="BG160" s="62" t="e">
        <f ca="1">BG51-база!BG51</f>
        <v>#REF!</v>
      </c>
      <c r="BH160" s="62" t="e">
        <f>BH51-база!BH51</f>
        <v>#REF!</v>
      </c>
      <c r="BI160" s="62" t="e">
        <f>BI51-база!BI51</f>
        <v>#REF!</v>
      </c>
      <c r="BJ160" s="62">
        <f>BJ51-база!BJ51</f>
        <v>0</v>
      </c>
      <c r="BK160" s="62">
        <f>BK51-база!BK51</f>
        <v>0</v>
      </c>
      <c r="BL160" s="62">
        <f>BL51-база!BL51</f>
        <v>0</v>
      </c>
      <c r="BM160" s="62">
        <f>BM51-база!BM51</f>
        <v>0</v>
      </c>
      <c r="BN160" s="62">
        <f>BN51-база!BN51</f>
        <v>0</v>
      </c>
      <c r="BO160" s="62" t="e">
        <f ca="1">BO51-база!BO51</f>
        <v>#REF!</v>
      </c>
      <c r="BP160" s="62" t="e">
        <f ca="1">BP51-база!BP51</f>
        <v>#REF!</v>
      </c>
      <c r="BQ160" s="62">
        <f>BQ51-база!BQ51</f>
        <v>0</v>
      </c>
      <c r="BR160" s="62" t="e">
        <f ca="1">BR51-база!BR51</f>
        <v>#REF!</v>
      </c>
      <c r="BS160" s="62" t="e">
        <f ca="1">BS51-база!BS51</f>
        <v>#REF!</v>
      </c>
      <c r="BT160" s="62" t="e">
        <f ca="1">BT51-база!BT51</f>
        <v>#REF!</v>
      </c>
      <c r="BU160" s="101">
        <f>BU51-база!BU51</f>
        <v>0</v>
      </c>
      <c r="BV160" s="62" t="e">
        <f ca="1">BV51-база!BV51</f>
        <v>#REF!</v>
      </c>
      <c r="BW160" s="62" t="e">
        <f ca="1">BW51-база!BW51</f>
        <v>#REF!</v>
      </c>
      <c r="BX160" s="62" t="e">
        <f ca="1">BX51-база!BX51</f>
        <v>#REF!</v>
      </c>
      <c r="BY160" s="62" t="e">
        <f ca="1">BY51-база!BY51</f>
        <v>#REF!</v>
      </c>
      <c r="BZ160" s="62">
        <f>BZ51-база!BZ51</f>
        <v>0</v>
      </c>
      <c r="CA160" s="62">
        <f>CA51-база!CA51</f>
        <v>0</v>
      </c>
      <c r="CB160" s="62">
        <f>CB51-база!CB51</f>
        <v>0</v>
      </c>
      <c r="CC160" s="62">
        <f>CC51-база!CC51</f>
        <v>0</v>
      </c>
      <c r="CD160" s="331"/>
      <c r="CE160" s="327"/>
      <c r="CF160" s="209" t="s">
        <v>479</v>
      </c>
    </row>
    <row r="161" spans="1:84" s="616" customFormat="1" ht="45">
      <c r="A161" s="42" t="s">
        <v>86</v>
      </c>
      <c r="B161" s="43" t="s">
        <v>87</v>
      </c>
      <c r="C161" s="161">
        <v>2221200000</v>
      </c>
      <c r="D161" s="10">
        <f>D52-база!D52</f>
        <v>0</v>
      </c>
      <c r="E161" s="62" t="e">
        <f>E52-база!E52</f>
        <v>#REF!</v>
      </c>
      <c r="F161" s="62"/>
      <c r="G161" s="62" t="e">
        <f ca="1">G52-база!G52</f>
        <v>#REF!</v>
      </c>
      <c r="H161" s="62">
        <f>H52-база!H52</f>
        <v>0</v>
      </c>
      <c r="I161" s="62">
        <f>I52-база!I52</f>
        <v>0</v>
      </c>
      <c r="J161" s="62">
        <f>J52-база!J52</f>
        <v>0</v>
      </c>
      <c r="K161" s="62">
        <f>K52-база!K52</f>
        <v>0</v>
      </c>
      <c r="L161" s="62">
        <f>L52-база!L52</f>
        <v>0</v>
      </c>
      <c r="M161" s="62"/>
      <c r="N161" s="62">
        <f>N52-база!N52</f>
        <v>0</v>
      </c>
      <c r="O161" s="62">
        <f>O52-база!O52</f>
        <v>0</v>
      </c>
      <c r="P161" s="62"/>
      <c r="Q161" s="62">
        <f>Q52-база!Q52</f>
        <v>0</v>
      </c>
      <c r="R161" s="62">
        <f>R52-база!R52</f>
        <v>0</v>
      </c>
      <c r="S161" s="62">
        <f>S52-база!S52</f>
        <v>0</v>
      </c>
      <c r="T161" s="62">
        <f>T52-база!T52</f>
        <v>0</v>
      </c>
      <c r="U161" s="62">
        <f>U52-база!U52</f>
        <v>0</v>
      </c>
      <c r="V161" s="62">
        <f>V52-база!V52</f>
        <v>0</v>
      </c>
      <c r="W161" s="62">
        <f>W52-база!W52</f>
        <v>0</v>
      </c>
      <c r="X161" s="62"/>
      <c r="Y161" s="62">
        <f>Y52-база!Y52</f>
        <v>0</v>
      </c>
      <c r="Z161" s="62">
        <f>Z52-база!Z52</f>
        <v>0</v>
      </c>
      <c r="AA161" s="62">
        <f>AA52-база!AA52</f>
        <v>0</v>
      </c>
      <c r="AB161" s="62">
        <f>AB52-база!AB52</f>
        <v>0</v>
      </c>
      <c r="AC161" s="318"/>
      <c r="AD161" s="62">
        <f>AD52-база!AD52</f>
        <v>0</v>
      </c>
      <c r="AE161" s="62">
        <f>AE52-база!AE52</f>
        <v>0</v>
      </c>
      <c r="AF161" s="62">
        <f>AF52-база!AF52</f>
        <v>0</v>
      </c>
      <c r="AG161" s="62">
        <f>AG52-база!AG52</f>
        <v>0</v>
      </c>
      <c r="AH161" s="62"/>
      <c r="AI161" s="62">
        <f>AI52-база!AI52</f>
        <v>0</v>
      </c>
      <c r="AJ161" s="62">
        <f>AJ52-база!AJ52</f>
        <v>0</v>
      </c>
      <c r="AK161" s="62">
        <f>AK52-база!AK52</f>
        <v>0</v>
      </c>
      <c r="AL161" s="62">
        <f>AL52-база!AL52</f>
        <v>0</v>
      </c>
      <c r="AM161" s="62">
        <f>AM52-база!AM52</f>
        <v>0</v>
      </c>
      <c r="AN161" s="62">
        <f>AN52-база!AN52</f>
        <v>0</v>
      </c>
      <c r="AO161" s="62">
        <f>AO52-база!AO52</f>
        <v>0</v>
      </c>
      <c r="AP161" s="62">
        <f>AP52-база!AP52</f>
        <v>0</v>
      </c>
      <c r="AQ161" s="62">
        <f>AQ52-база!AQ52</f>
        <v>0</v>
      </c>
      <c r="AR161" s="62">
        <f>AR52-база!AR52</f>
        <v>0</v>
      </c>
      <c r="AS161" s="62">
        <f>AS52-база!AS52</f>
        <v>0</v>
      </c>
      <c r="AT161" s="62">
        <f>AT52-база!AT52</f>
        <v>0</v>
      </c>
      <c r="AU161" s="62">
        <f>AU52-база!AU52</f>
        <v>0</v>
      </c>
      <c r="AV161" s="62">
        <f>AV52-база!AV52</f>
        <v>0</v>
      </c>
      <c r="AW161" s="62"/>
      <c r="AX161" s="62" t="e">
        <f>AX52-база!AX52</f>
        <v>#REF!</v>
      </c>
      <c r="AY161" s="62" t="e">
        <f>AY52-база!AY52</f>
        <v>#REF!</v>
      </c>
      <c r="AZ161" s="62" t="e">
        <f>AZ52-база!AZ52</f>
        <v>#REF!</v>
      </c>
      <c r="BA161" s="62" t="e">
        <f>BA52-база!BA52</f>
        <v>#REF!</v>
      </c>
      <c r="BB161" s="62" t="e">
        <f>BB52-база!BB52</f>
        <v>#REF!</v>
      </c>
      <c r="BC161" s="62" t="e">
        <f ca="1">BC52-база!BC52</f>
        <v>#REF!</v>
      </c>
      <c r="BD161" s="62" t="e">
        <f ca="1">BD52-база!BD52</f>
        <v>#REF!</v>
      </c>
      <c r="BE161" s="62" t="e">
        <f ca="1">BE52-база!BE52</f>
        <v>#REF!</v>
      </c>
      <c r="BF161" s="62" t="e">
        <f ca="1">BF52-база!BF52</f>
        <v>#REF!</v>
      </c>
      <c r="BG161" s="62" t="e">
        <f ca="1">BG52-база!BG52</f>
        <v>#REF!</v>
      </c>
      <c r="BH161" s="62" t="e">
        <f>BH52-база!BH52</f>
        <v>#REF!</v>
      </c>
      <c r="BI161" s="62" t="e">
        <f>BI52-база!BI52</f>
        <v>#REF!</v>
      </c>
      <c r="BJ161" s="62">
        <f>BJ52-база!BJ52</f>
        <v>0</v>
      </c>
      <c r="BK161" s="62">
        <f>BK52-база!BK52</f>
        <v>0</v>
      </c>
      <c r="BL161" s="62">
        <f>BL52-база!BL52</f>
        <v>0</v>
      </c>
      <c r="BM161" s="62">
        <f>BM52-база!BM52</f>
        <v>0</v>
      </c>
      <c r="BN161" s="62">
        <f>BN52-база!BN52</f>
        <v>0</v>
      </c>
      <c r="BO161" s="62" t="e">
        <f ca="1">BO52-база!BO52</f>
        <v>#REF!</v>
      </c>
      <c r="BP161" s="62" t="e">
        <f ca="1">BP52-база!BP52</f>
        <v>#REF!</v>
      </c>
      <c r="BQ161" s="62">
        <f>BQ52-база!BQ52</f>
        <v>0</v>
      </c>
      <c r="BR161" s="62" t="e">
        <f ca="1">BR52-база!BR52</f>
        <v>#REF!</v>
      </c>
      <c r="BS161" s="62" t="e">
        <f ca="1">BS52-база!BS52</f>
        <v>#REF!</v>
      </c>
      <c r="BT161" s="62" t="e">
        <f ca="1">BT52-база!BT52</f>
        <v>#REF!</v>
      </c>
      <c r="BU161" s="101">
        <f>BU52-база!BU52</f>
        <v>0</v>
      </c>
      <c r="BV161" s="62" t="e">
        <f ca="1">BV52-база!BV52</f>
        <v>#REF!</v>
      </c>
      <c r="BW161" s="62" t="e">
        <f ca="1">BW52-база!BW52</f>
        <v>#REF!</v>
      </c>
      <c r="BX161" s="62" t="e">
        <f ca="1">BX52-база!BX52</f>
        <v>#REF!</v>
      </c>
      <c r="BY161" s="62" t="e">
        <f ca="1">BY52-база!BY52</f>
        <v>#REF!</v>
      </c>
      <c r="BZ161" s="62">
        <f>BZ52-база!BZ52</f>
        <v>0</v>
      </c>
      <c r="CA161" s="62">
        <f>CA52-база!CA52</f>
        <v>0</v>
      </c>
      <c r="CB161" s="62">
        <f>CB52-база!CB52</f>
        <v>0</v>
      </c>
      <c r="CC161" s="62">
        <f>CC52-база!CC52</f>
        <v>0</v>
      </c>
      <c r="CD161" s="331"/>
      <c r="CE161" s="327"/>
      <c r="CF161" s="209" t="s">
        <v>480</v>
      </c>
    </row>
    <row r="162" spans="1:84" s="616" customFormat="1">
      <c r="A162" s="42" t="s">
        <v>88</v>
      </c>
      <c r="B162" s="43" t="s">
        <v>9</v>
      </c>
      <c r="C162" s="161">
        <v>2221300000</v>
      </c>
      <c r="D162" s="10">
        <f>D53-база!D53</f>
        <v>0</v>
      </c>
      <c r="E162" s="62" t="e">
        <f>E53-база!E53</f>
        <v>#REF!</v>
      </c>
      <c r="F162" s="62"/>
      <c r="G162" s="62" t="e">
        <f ca="1">G53-база!G53</f>
        <v>#REF!</v>
      </c>
      <c r="H162" s="62">
        <f>H53-база!H53</f>
        <v>0</v>
      </c>
      <c r="I162" s="62">
        <f>I53-база!I53</f>
        <v>0</v>
      </c>
      <c r="J162" s="62">
        <f>J53-база!J53</f>
        <v>0</v>
      </c>
      <c r="K162" s="62">
        <f>K53-база!K53</f>
        <v>0</v>
      </c>
      <c r="L162" s="62">
        <f>L53-база!L53</f>
        <v>0</v>
      </c>
      <c r="M162" s="62"/>
      <c r="N162" s="62">
        <f>N53-база!N53</f>
        <v>0</v>
      </c>
      <c r="O162" s="62">
        <f>O53-база!O53</f>
        <v>0</v>
      </c>
      <c r="P162" s="62"/>
      <c r="Q162" s="62">
        <f>Q53-база!Q53</f>
        <v>0</v>
      </c>
      <c r="R162" s="62">
        <f>R53-база!R53</f>
        <v>0</v>
      </c>
      <c r="S162" s="62">
        <f>S53-база!S53</f>
        <v>0</v>
      </c>
      <c r="T162" s="62">
        <f>T53-база!T53</f>
        <v>0</v>
      </c>
      <c r="U162" s="62">
        <f>U53-база!U53</f>
        <v>0</v>
      </c>
      <c r="V162" s="62">
        <f>V53-база!V53</f>
        <v>0</v>
      </c>
      <c r="W162" s="62">
        <f>W53-база!W53</f>
        <v>0</v>
      </c>
      <c r="X162" s="62"/>
      <c r="Y162" s="62">
        <f>Y53-база!Y53</f>
        <v>0</v>
      </c>
      <c r="Z162" s="62">
        <f>Z53-база!Z53</f>
        <v>0</v>
      </c>
      <c r="AA162" s="62">
        <f>AA53-база!AA53</f>
        <v>0</v>
      </c>
      <c r="AB162" s="62">
        <f>AB53-база!AB53</f>
        <v>0</v>
      </c>
      <c r="AC162" s="318"/>
      <c r="AD162" s="62">
        <f>AD53-база!AD53</f>
        <v>0</v>
      </c>
      <c r="AE162" s="62">
        <f>AE53-база!AE53</f>
        <v>0</v>
      </c>
      <c r="AF162" s="62">
        <f>AF53-база!AF53</f>
        <v>0</v>
      </c>
      <c r="AG162" s="62">
        <f>AG53-база!AG53</f>
        <v>0</v>
      </c>
      <c r="AH162" s="62"/>
      <c r="AI162" s="62">
        <f>AI53-база!AI53</f>
        <v>0</v>
      </c>
      <c r="AJ162" s="62">
        <f>AJ53-база!AJ53</f>
        <v>0</v>
      </c>
      <c r="AK162" s="62">
        <f>AK53-база!AK53</f>
        <v>0</v>
      </c>
      <c r="AL162" s="62">
        <f>AL53-база!AL53</f>
        <v>0</v>
      </c>
      <c r="AM162" s="62">
        <f>AM53-база!AM53</f>
        <v>0</v>
      </c>
      <c r="AN162" s="62">
        <f>AN53-база!AN53</f>
        <v>0</v>
      </c>
      <c r="AO162" s="62">
        <f>AO53-база!AO53</f>
        <v>0</v>
      </c>
      <c r="AP162" s="62">
        <f>AP53-база!AP53</f>
        <v>0</v>
      </c>
      <c r="AQ162" s="62">
        <f>AQ53-база!AQ53</f>
        <v>0</v>
      </c>
      <c r="AR162" s="62">
        <f>AR53-база!AR53</f>
        <v>0</v>
      </c>
      <c r="AS162" s="62">
        <f>AS53-база!AS53</f>
        <v>0</v>
      </c>
      <c r="AT162" s="62">
        <f>AT53-база!AT53</f>
        <v>0</v>
      </c>
      <c r="AU162" s="62">
        <f>AU53-база!AU53</f>
        <v>0</v>
      </c>
      <c r="AV162" s="62">
        <f>AV53-база!AV53</f>
        <v>0</v>
      </c>
      <c r="AW162" s="62"/>
      <c r="AX162" s="62">
        <f>AX53-база!AX53</f>
        <v>0</v>
      </c>
      <c r="AY162" s="62" t="e">
        <f>AY53-база!AY53</f>
        <v>#REF!</v>
      </c>
      <c r="AZ162" s="62">
        <f>AZ53-база!AZ53</f>
        <v>0</v>
      </c>
      <c r="BA162" s="62" t="e">
        <f>BA53-база!BA53</f>
        <v>#REF!</v>
      </c>
      <c r="BB162" s="62" t="e">
        <f>BB53-база!BB53</f>
        <v>#REF!</v>
      </c>
      <c r="BC162" s="62" t="e">
        <f ca="1">BC53-база!BC53</f>
        <v>#REF!</v>
      </c>
      <c r="BD162" s="62" t="e">
        <f ca="1">BD53-база!BD53</f>
        <v>#REF!</v>
      </c>
      <c r="BE162" s="62" t="e">
        <f ca="1">BE53-база!BE53</f>
        <v>#REF!</v>
      </c>
      <c r="BF162" s="62" t="e">
        <f ca="1">BF53-база!BF53</f>
        <v>#REF!</v>
      </c>
      <c r="BG162" s="62" t="e">
        <f ca="1">BG53-база!BG53</f>
        <v>#REF!</v>
      </c>
      <c r="BH162" s="62" t="e">
        <f>BH53-база!BH53</f>
        <v>#REF!</v>
      </c>
      <c r="BI162" s="62" t="e">
        <f>BI53-база!BI53</f>
        <v>#REF!</v>
      </c>
      <c r="BJ162" s="62">
        <f>BJ53-база!BJ53</f>
        <v>0</v>
      </c>
      <c r="BK162" s="62">
        <f>BK53-база!BK53</f>
        <v>0</v>
      </c>
      <c r="BL162" s="62">
        <f>BL53-база!BL53</f>
        <v>0</v>
      </c>
      <c r="BM162" s="62">
        <f>BM53-база!BM53</f>
        <v>0</v>
      </c>
      <c r="BN162" s="62">
        <f>BN53-база!BN53</f>
        <v>0</v>
      </c>
      <c r="BO162" s="62" t="e">
        <f ca="1">BO53-база!BO53</f>
        <v>#REF!</v>
      </c>
      <c r="BP162" s="62" t="e">
        <f ca="1">BP53-база!BP53</f>
        <v>#REF!</v>
      </c>
      <c r="BQ162" s="62">
        <f>BQ53-база!BQ53</f>
        <v>0</v>
      </c>
      <c r="BR162" s="62" t="e">
        <f ca="1">BR53-база!BR53</f>
        <v>#REF!</v>
      </c>
      <c r="BS162" s="62" t="e">
        <f ca="1">BS53-база!BS53</f>
        <v>#REF!</v>
      </c>
      <c r="BT162" s="62" t="e">
        <f ca="1">BT53-база!BT53</f>
        <v>#REF!</v>
      </c>
      <c r="BU162" s="101">
        <f>BU53-база!BU53</f>
        <v>0</v>
      </c>
      <c r="BV162" s="62" t="e">
        <f ca="1">BV53-база!BV53</f>
        <v>#REF!</v>
      </c>
      <c r="BW162" s="62" t="e">
        <f ca="1">BW53-база!BW53</f>
        <v>#REF!</v>
      </c>
      <c r="BX162" s="62" t="e">
        <f ca="1">BX53-база!BX53</f>
        <v>#REF!</v>
      </c>
      <c r="BY162" s="62" t="e">
        <f ca="1">BY53-база!BY53</f>
        <v>#REF!</v>
      </c>
      <c r="BZ162" s="62">
        <f>BZ53-база!BZ53</f>
        <v>0</v>
      </c>
      <c r="CA162" s="62">
        <f>CA53-база!CA53</f>
        <v>0</v>
      </c>
      <c r="CB162" s="62">
        <f>CB53-база!CB53</f>
        <v>0</v>
      </c>
      <c r="CC162" s="62">
        <f>CC53-база!CC53</f>
        <v>0</v>
      </c>
      <c r="CD162" s="331"/>
      <c r="CE162" s="327"/>
      <c r="CF162" s="209" t="s">
        <v>475</v>
      </c>
    </row>
    <row r="163" spans="1:84" s="616" customFormat="1">
      <c r="A163" s="42" t="s">
        <v>89</v>
      </c>
      <c r="B163" s="43" t="s">
        <v>90</v>
      </c>
      <c r="C163" s="161">
        <v>2221400000</v>
      </c>
      <c r="D163" s="10">
        <f>D54-база!D54</f>
        <v>0</v>
      </c>
      <c r="E163" s="62" t="e">
        <f>E54-база!E54</f>
        <v>#REF!</v>
      </c>
      <c r="F163" s="62"/>
      <c r="G163" s="62" t="e">
        <f ca="1">G54-база!G54</f>
        <v>#REF!</v>
      </c>
      <c r="H163" s="62">
        <f>H54-база!H54</f>
        <v>0</v>
      </c>
      <c r="I163" s="62">
        <f>I54-база!I54</f>
        <v>0</v>
      </c>
      <c r="J163" s="62">
        <f>J54-база!J54</f>
        <v>0</v>
      </c>
      <c r="K163" s="62">
        <f>K54-база!K54</f>
        <v>0</v>
      </c>
      <c r="L163" s="62">
        <f>L54-база!L54</f>
        <v>0</v>
      </c>
      <c r="M163" s="62"/>
      <c r="N163" s="62">
        <f>N54-база!N54</f>
        <v>0</v>
      </c>
      <c r="O163" s="62">
        <f>O54-база!O54</f>
        <v>0</v>
      </c>
      <c r="P163" s="62"/>
      <c r="Q163" s="62">
        <f>Q54-база!Q54</f>
        <v>0</v>
      </c>
      <c r="R163" s="62">
        <f>R54-база!R54</f>
        <v>0</v>
      </c>
      <c r="S163" s="62">
        <f>S54-база!S54</f>
        <v>0</v>
      </c>
      <c r="T163" s="62">
        <f>T54-база!T54</f>
        <v>0</v>
      </c>
      <c r="U163" s="62">
        <f>U54-база!U54</f>
        <v>0</v>
      </c>
      <c r="V163" s="62">
        <f>V54-база!V54</f>
        <v>0</v>
      </c>
      <c r="W163" s="62">
        <f>W54-база!W54</f>
        <v>0</v>
      </c>
      <c r="X163" s="62"/>
      <c r="Y163" s="62">
        <f>Y54-база!Y54</f>
        <v>0</v>
      </c>
      <c r="Z163" s="62">
        <f>Z54-база!Z54</f>
        <v>0</v>
      </c>
      <c r="AA163" s="62">
        <f>AA54-база!AA54</f>
        <v>0</v>
      </c>
      <c r="AB163" s="62">
        <f>AB54-база!AB54</f>
        <v>0</v>
      </c>
      <c r="AC163" s="318"/>
      <c r="AD163" s="62">
        <f>AD54-база!AD54</f>
        <v>0</v>
      </c>
      <c r="AE163" s="62">
        <f>AE54-база!AE54</f>
        <v>0</v>
      </c>
      <c r="AF163" s="62">
        <f>AF54-база!AF54</f>
        <v>0</v>
      </c>
      <c r="AG163" s="62">
        <f>AG54-база!AG54</f>
        <v>0</v>
      </c>
      <c r="AH163" s="62"/>
      <c r="AI163" s="62">
        <f>AI54-база!AI54</f>
        <v>0</v>
      </c>
      <c r="AJ163" s="62">
        <f>AJ54-база!AJ54</f>
        <v>0</v>
      </c>
      <c r="AK163" s="62">
        <f>AK54-база!AK54</f>
        <v>0</v>
      </c>
      <c r="AL163" s="62">
        <f>AL54-база!AL54</f>
        <v>0</v>
      </c>
      <c r="AM163" s="62">
        <f>AM54-база!AM54</f>
        <v>0</v>
      </c>
      <c r="AN163" s="62">
        <f>AN54-база!AN54</f>
        <v>0</v>
      </c>
      <c r="AO163" s="62">
        <f>AO54-база!AO54</f>
        <v>0</v>
      </c>
      <c r="AP163" s="62">
        <f>AP54-база!AP54</f>
        <v>0</v>
      </c>
      <c r="AQ163" s="62">
        <f>AQ54-база!AQ54</f>
        <v>0</v>
      </c>
      <c r="AR163" s="62">
        <f>AR54-база!AR54</f>
        <v>0</v>
      </c>
      <c r="AS163" s="62">
        <f>AS54-база!AS54</f>
        <v>0</v>
      </c>
      <c r="AT163" s="62">
        <f>AT54-база!AT54</f>
        <v>0</v>
      </c>
      <c r="AU163" s="62">
        <f>AU54-база!AU54</f>
        <v>0</v>
      </c>
      <c r="AV163" s="62">
        <f>AV54-база!AV54</f>
        <v>0</v>
      </c>
      <c r="AW163" s="62"/>
      <c r="AX163" s="62">
        <f>AX54-база!AX54</f>
        <v>0</v>
      </c>
      <c r="AY163" s="62" t="e">
        <f>AY54-база!AY54</f>
        <v>#REF!</v>
      </c>
      <c r="AZ163" s="62">
        <f>AZ54-база!AZ54</f>
        <v>0</v>
      </c>
      <c r="BA163" s="62" t="e">
        <f>BA54-база!BA54</f>
        <v>#REF!</v>
      </c>
      <c r="BB163" s="62" t="e">
        <f>BB54-база!BB54</f>
        <v>#REF!</v>
      </c>
      <c r="BC163" s="62" t="e">
        <f ca="1">BC54-база!BC54</f>
        <v>#REF!</v>
      </c>
      <c r="BD163" s="62" t="e">
        <f ca="1">BD54-база!BD54</f>
        <v>#REF!</v>
      </c>
      <c r="BE163" s="62" t="e">
        <f ca="1">BE54-база!BE54</f>
        <v>#REF!</v>
      </c>
      <c r="BF163" s="62" t="e">
        <f ca="1">BF54-база!BF54</f>
        <v>#REF!</v>
      </c>
      <c r="BG163" s="62" t="e">
        <f ca="1">BG54-база!BG54</f>
        <v>#REF!</v>
      </c>
      <c r="BH163" s="62" t="e">
        <f>BH54-база!BH54</f>
        <v>#REF!</v>
      </c>
      <c r="BI163" s="62" t="e">
        <f>BI54-база!BI54</f>
        <v>#REF!</v>
      </c>
      <c r="BJ163" s="62">
        <f>BJ54-база!BJ54</f>
        <v>0</v>
      </c>
      <c r="BK163" s="62">
        <f>BK54-база!BK54</f>
        <v>0</v>
      </c>
      <c r="BL163" s="62">
        <f>BL54-база!BL54</f>
        <v>0</v>
      </c>
      <c r="BM163" s="62">
        <f>BM54-база!BM54</f>
        <v>0</v>
      </c>
      <c r="BN163" s="62">
        <f>BN54-база!BN54</f>
        <v>0</v>
      </c>
      <c r="BO163" s="62" t="e">
        <f ca="1">BO54-база!BO54</f>
        <v>#REF!</v>
      </c>
      <c r="BP163" s="62" t="e">
        <f ca="1">BP54-база!BP54</f>
        <v>#REF!</v>
      </c>
      <c r="BQ163" s="62">
        <f>BQ54-база!BQ54</f>
        <v>0</v>
      </c>
      <c r="BR163" s="62" t="e">
        <f ca="1">BR54-база!BR54</f>
        <v>#REF!</v>
      </c>
      <c r="BS163" s="62" t="e">
        <f ca="1">BS54-база!BS54</f>
        <v>#REF!</v>
      </c>
      <c r="BT163" s="62" t="e">
        <f ca="1">BT54-база!BT54</f>
        <v>#REF!</v>
      </c>
      <c r="BU163" s="101">
        <f>BU54-база!BU54</f>
        <v>0</v>
      </c>
      <c r="BV163" s="62" t="e">
        <f ca="1">BV54-база!BV54</f>
        <v>#REF!</v>
      </c>
      <c r="BW163" s="62" t="e">
        <f ca="1">BW54-база!BW54</f>
        <v>#REF!</v>
      </c>
      <c r="BX163" s="62" t="e">
        <f ca="1">BX54-база!BX54</f>
        <v>#REF!</v>
      </c>
      <c r="BY163" s="62" t="e">
        <f ca="1">BY54-база!BY54</f>
        <v>#REF!</v>
      </c>
      <c r="BZ163" s="62">
        <f>BZ54-база!BZ54</f>
        <v>0</v>
      </c>
      <c r="CA163" s="62">
        <f>CA54-база!CA54</f>
        <v>0</v>
      </c>
      <c r="CB163" s="62">
        <f>CB54-база!CB54</f>
        <v>0</v>
      </c>
      <c r="CC163" s="62">
        <f>CC54-база!CC54</f>
        <v>0</v>
      </c>
      <c r="CD163" s="331"/>
      <c r="CE163" s="327"/>
      <c r="CF163" s="209" t="s">
        <v>475</v>
      </c>
    </row>
    <row r="164" spans="1:84" s="616" customFormat="1" ht="90">
      <c r="A164" s="42" t="s">
        <v>91</v>
      </c>
      <c r="B164" s="43" t="s">
        <v>92</v>
      </c>
      <c r="C164" s="161">
        <v>2221500000</v>
      </c>
      <c r="D164" s="10">
        <f>D55-база!D55</f>
        <v>0</v>
      </c>
      <c r="E164" s="62" t="e">
        <f>E55-база!E55</f>
        <v>#REF!</v>
      </c>
      <c r="F164" s="62"/>
      <c r="G164" s="62" t="e">
        <f ca="1">G55-база!G55</f>
        <v>#REF!</v>
      </c>
      <c r="H164" s="62">
        <f>H55-база!H55</f>
        <v>0</v>
      </c>
      <c r="I164" s="62">
        <f>I55-база!I55</f>
        <v>0</v>
      </c>
      <c r="J164" s="62">
        <f>J55-база!J55</f>
        <v>0</v>
      </c>
      <c r="K164" s="62">
        <f>K55-база!K55</f>
        <v>0</v>
      </c>
      <c r="L164" s="62">
        <f>L55-база!L55</f>
        <v>0</v>
      </c>
      <c r="M164" s="62"/>
      <c r="N164" s="62">
        <f>N55-база!N55</f>
        <v>0</v>
      </c>
      <c r="O164" s="62">
        <f>O55-база!O55</f>
        <v>0</v>
      </c>
      <c r="P164" s="62"/>
      <c r="Q164" s="62">
        <f>Q55-база!Q55</f>
        <v>0</v>
      </c>
      <c r="R164" s="62">
        <f>R55-база!R55</f>
        <v>0</v>
      </c>
      <c r="S164" s="62">
        <f>S55-база!S55</f>
        <v>0</v>
      </c>
      <c r="T164" s="62">
        <f>T55-база!T55</f>
        <v>0</v>
      </c>
      <c r="U164" s="62">
        <f>U55-база!U55</f>
        <v>0</v>
      </c>
      <c r="V164" s="62">
        <f>V55-база!V55</f>
        <v>0</v>
      </c>
      <c r="W164" s="62">
        <f>W55-база!W55</f>
        <v>0</v>
      </c>
      <c r="X164" s="62"/>
      <c r="Y164" s="62">
        <f>Y55-база!Y55</f>
        <v>0</v>
      </c>
      <c r="Z164" s="62">
        <f>Z55-база!Z55</f>
        <v>0</v>
      </c>
      <c r="AA164" s="62">
        <f>AA55-база!AA55</f>
        <v>0</v>
      </c>
      <c r="AB164" s="62">
        <f>AB55-база!AB55</f>
        <v>0</v>
      </c>
      <c r="AC164" s="318"/>
      <c r="AD164" s="62">
        <f>AD55-база!AD55</f>
        <v>0</v>
      </c>
      <c r="AE164" s="62">
        <f>AE55-база!AE55</f>
        <v>0</v>
      </c>
      <c r="AF164" s="62">
        <f>AF55-база!AF55</f>
        <v>0</v>
      </c>
      <c r="AG164" s="62">
        <f>AG55-база!AG55</f>
        <v>0</v>
      </c>
      <c r="AH164" s="62"/>
      <c r="AI164" s="62">
        <f>AI55-база!AI55</f>
        <v>0</v>
      </c>
      <c r="AJ164" s="62">
        <f>AJ55-база!AJ55</f>
        <v>0</v>
      </c>
      <c r="AK164" s="62">
        <f>AK55-база!AK55</f>
        <v>0</v>
      </c>
      <c r="AL164" s="62">
        <f>AL55-база!AL55</f>
        <v>0</v>
      </c>
      <c r="AM164" s="62">
        <f>AM55-база!AM55</f>
        <v>0</v>
      </c>
      <c r="AN164" s="62">
        <f>AN55-база!AN55</f>
        <v>0</v>
      </c>
      <c r="AO164" s="62">
        <f>AO55-база!AO55</f>
        <v>0</v>
      </c>
      <c r="AP164" s="62">
        <f>AP55-база!AP55</f>
        <v>0</v>
      </c>
      <c r="AQ164" s="62">
        <f>AQ55-база!AQ55</f>
        <v>0</v>
      </c>
      <c r="AR164" s="62">
        <f>AR55-база!AR55</f>
        <v>0</v>
      </c>
      <c r="AS164" s="62">
        <f>AS55-база!AS55</f>
        <v>0</v>
      </c>
      <c r="AT164" s="62">
        <f>AT55-база!AT55</f>
        <v>0</v>
      </c>
      <c r="AU164" s="62">
        <f>AU55-база!AU55</f>
        <v>0</v>
      </c>
      <c r="AV164" s="62">
        <f>AV55-база!AV55</f>
        <v>0</v>
      </c>
      <c r="AW164" s="62"/>
      <c r="AX164" s="62" t="e">
        <f>AX55-база!AX55</f>
        <v>#REF!</v>
      </c>
      <c r="AY164" s="62" t="e">
        <f>AY55-база!AY55</f>
        <v>#REF!</v>
      </c>
      <c r="AZ164" s="62" t="e">
        <f>AZ55-база!AZ55</f>
        <v>#REF!</v>
      </c>
      <c r="BA164" s="62" t="e">
        <f>BA55-база!BA55</f>
        <v>#REF!</v>
      </c>
      <c r="BB164" s="62" t="e">
        <f>BB55-база!BB55</f>
        <v>#REF!</v>
      </c>
      <c r="BC164" s="62" t="e">
        <f ca="1">BC55-база!BC55</f>
        <v>#REF!</v>
      </c>
      <c r="BD164" s="62" t="e">
        <f ca="1">BD55-база!BD55</f>
        <v>#REF!</v>
      </c>
      <c r="BE164" s="62" t="e">
        <f ca="1">BE55-база!BE55</f>
        <v>#REF!</v>
      </c>
      <c r="BF164" s="62" t="e">
        <f ca="1">BF55-база!BF55</f>
        <v>#REF!</v>
      </c>
      <c r="BG164" s="62" t="e">
        <f ca="1">BG55-база!BG55</f>
        <v>#REF!</v>
      </c>
      <c r="BH164" s="62" t="e">
        <f>BH55-база!BH55</f>
        <v>#REF!</v>
      </c>
      <c r="BI164" s="62" t="e">
        <f>BI55-база!BI55</f>
        <v>#REF!</v>
      </c>
      <c r="BJ164" s="62">
        <f>BJ55-база!BJ55</f>
        <v>0</v>
      </c>
      <c r="BK164" s="62">
        <f>BK55-база!BK55</f>
        <v>0</v>
      </c>
      <c r="BL164" s="62">
        <f>BL55-база!BL55</f>
        <v>0</v>
      </c>
      <c r="BM164" s="62">
        <f>BM55-база!BM55</f>
        <v>0</v>
      </c>
      <c r="BN164" s="62">
        <f>BN55-база!BN55</f>
        <v>0</v>
      </c>
      <c r="BO164" s="62" t="e">
        <f ca="1">BO55-база!BO55</f>
        <v>#REF!</v>
      </c>
      <c r="BP164" s="62" t="e">
        <f ca="1">BP55-база!BP55</f>
        <v>#REF!</v>
      </c>
      <c r="BQ164" s="62">
        <f>BQ55-база!BQ55</f>
        <v>0</v>
      </c>
      <c r="BR164" s="62" t="e">
        <f ca="1">BR55-база!BR55</f>
        <v>#REF!</v>
      </c>
      <c r="BS164" s="62" t="e">
        <f ca="1">BS55-база!BS55</f>
        <v>#REF!</v>
      </c>
      <c r="BT164" s="62" t="e">
        <f ca="1">BT55-база!BT55</f>
        <v>#REF!</v>
      </c>
      <c r="BU164" s="101">
        <f>BU55-база!BU55</f>
        <v>0</v>
      </c>
      <c r="BV164" s="62" t="e">
        <f ca="1">BV55-база!BV55</f>
        <v>#REF!</v>
      </c>
      <c r="BW164" s="62" t="e">
        <f ca="1">BW55-база!BW55</f>
        <v>#REF!</v>
      </c>
      <c r="BX164" s="62" t="e">
        <f ca="1">BX55-база!BX55</f>
        <v>#REF!</v>
      </c>
      <c r="BY164" s="62" t="e">
        <f ca="1">BY55-база!BY55</f>
        <v>#REF!</v>
      </c>
      <c r="BZ164" s="62">
        <f>BZ55-база!BZ55</f>
        <v>0</v>
      </c>
      <c r="CA164" s="62">
        <f>CA55-база!CA55</f>
        <v>0</v>
      </c>
      <c r="CB164" s="62">
        <f>CB55-база!CB55</f>
        <v>0</v>
      </c>
      <c r="CC164" s="62">
        <f>CC55-база!CC55</f>
        <v>0</v>
      </c>
      <c r="CD164" s="331"/>
      <c r="CE164" s="327"/>
      <c r="CF164" s="209" t="s">
        <v>481</v>
      </c>
    </row>
    <row r="165" spans="1:84" s="616" customFormat="1">
      <c r="A165" s="42" t="s">
        <v>95</v>
      </c>
      <c r="B165" s="43" t="s">
        <v>7</v>
      </c>
      <c r="C165" s="161">
        <v>2222100000</v>
      </c>
      <c r="D165" s="10">
        <f>D56-база!D56</f>
        <v>0</v>
      </c>
      <c r="E165" s="62" t="e">
        <f>E56-база!E56</f>
        <v>#REF!</v>
      </c>
      <c r="F165" s="62"/>
      <c r="G165" s="62" t="e">
        <f ca="1">G56-база!G56</f>
        <v>#REF!</v>
      </c>
      <c r="H165" s="62">
        <f>H56-база!H56</f>
        <v>0</v>
      </c>
      <c r="I165" s="62">
        <f>I56-база!I56</f>
        <v>0</v>
      </c>
      <c r="J165" s="62">
        <f>J56-база!J56</f>
        <v>0</v>
      </c>
      <c r="K165" s="62">
        <f>K56-база!K56</f>
        <v>0</v>
      </c>
      <c r="L165" s="62">
        <f>L56-база!L56</f>
        <v>0</v>
      </c>
      <c r="M165" s="62"/>
      <c r="N165" s="62">
        <f>N56-база!N56</f>
        <v>0</v>
      </c>
      <c r="O165" s="62">
        <f>O56-база!O56</f>
        <v>0</v>
      </c>
      <c r="P165" s="62"/>
      <c r="Q165" s="62">
        <f>Q56-база!Q56</f>
        <v>0</v>
      </c>
      <c r="R165" s="62">
        <f>R56-база!R56</f>
        <v>0</v>
      </c>
      <c r="S165" s="62">
        <f>S56-база!S56</f>
        <v>0</v>
      </c>
      <c r="T165" s="62">
        <f>T56-база!T56</f>
        <v>0</v>
      </c>
      <c r="U165" s="62">
        <f>U56-база!U56</f>
        <v>0</v>
      </c>
      <c r="V165" s="62">
        <f>V56-база!V56</f>
        <v>0</v>
      </c>
      <c r="W165" s="62">
        <f>W56-база!W56</f>
        <v>0</v>
      </c>
      <c r="X165" s="62"/>
      <c r="Y165" s="62">
        <f>Y56-база!Y56</f>
        <v>0</v>
      </c>
      <c r="Z165" s="62">
        <f>Z56-база!Z56</f>
        <v>0</v>
      </c>
      <c r="AA165" s="62">
        <f>AA56-база!AA56</f>
        <v>0</v>
      </c>
      <c r="AB165" s="62">
        <f>AB56-база!AB56</f>
        <v>0</v>
      </c>
      <c r="AC165" s="318"/>
      <c r="AD165" s="62">
        <f>AD56-база!AD56</f>
        <v>0</v>
      </c>
      <c r="AE165" s="62">
        <f>AE56-база!AE56</f>
        <v>0</v>
      </c>
      <c r="AF165" s="62">
        <f>AF56-база!AF56</f>
        <v>0</v>
      </c>
      <c r="AG165" s="62">
        <f>AG56-база!AG56</f>
        <v>0</v>
      </c>
      <c r="AH165" s="62"/>
      <c r="AI165" s="62">
        <f>AI56-база!AI56</f>
        <v>0</v>
      </c>
      <c r="AJ165" s="62">
        <f>AJ56-база!AJ56</f>
        <v>0</v>
      </c>
      <c r="AK165" s="62">
        <f>AK56-база!AK56</f>
        <v>0</v>
      </c>
      <c r="AL165" s="62">
        <f>AL56-база!AL56</f>
        <v>0</v>
      </c>
      <c r="AM165" s="62">
        <f>AM56-база!AM56</f>
        <v>0</v>
      </c>
      <c r="AN165" s="62">
        <f>AN56-база!AN56</f>
        <v>0</v>
      </c>
      <c r="AO165" s="62">
        <f>AO56-база!AO56</f>
        <v>0</v>
      </c>
      <c r="AP165" s="62">
        <f>AP56-база!AP56</f>
        <v>0</v>
      </c>
      <c r="AQ165" s="62">
        <f>AQ56-база!AQ56</f>
        <v>0</v>
      </c>
      <c r="AR165" s="62">
        <f>AR56-база!AR56</f>
        <v>0</v>
      </c>
      <c r="AS165" s="62">
        <f>AS56-база!AS56</f>
        <v>0</v>
      </c>
      <c r="AT165" s="62">
        <f>AT56-база!AT56</f>
        <v>0</v>
      </c>
      <c r="AU165" s="62">
        <f>AU56-база!AU56</f>
        <v>0</v>
      </c>
      <c r="AV165" s="62">
        <f>AV56-база!AV56</f>
        <v>0</v>
      </c>
      <c r="AW165" s="62"/>
      <c r="AX165" s="62" t="e">
        <f>AX56-база!AX56</f>
        <v>#REF!</v>
      </c>
      <c r="AY165" s="62" t="e">
        <f>AY56-база!AY56</f>
        <v>#REF!</v>
      </c>
      <c r="AZ165" s="62" t="e">
        <f>AZ56-база!AZ56</f>
        <v>#REF!</v>
      </c>
      <c r="BA165" s="62" t="e">
        <f>BA56-база!BA56</f>
        <v>#REF!</v>
      </c>
      <c r="BB165" s="62" t="e">
        <f>BB56-база!BB56</f>
        <v>#REF!</v>
      </c>
      <c r="BC165" s="62" t="e">
        <f ca="1">BC56-база!BC56</f>
        <v>#REF!</v>
      </c>
      <c r="BD165" s="62" t="e">
        <f ca="1">BD56-база!BD56</f>
        <v>#REF!</v>
      </c>
      <c r="BE165" s="62" t="e">
        <f ca="1">BE56-база!BE56</f>
        <v>#REF!</v>
      </c>
      <c r="BF165" s="62" t="e">
        <f ca="1">BF56-база!BF56</f>
        <v>#REF!</v>
      </c>
      <c r="BG165" s="62" t="e">
        <f ca="1">BG56-база!BG56</f>
        <v>#REF!</v>
      </c>
      <c r="BH165" s="62" t="e">
        <f>BH56-база!BH56</f>
        <v>#REF!</v>
      </c>
      <c r="BI165" s="62">
        <f>BI56-база!BI56</f>
        <v>0</v>
      </c>
      <c r="BJ165" s="62" t="e">
        <f>BJ56-база!BJ56</f>
        <v>#REF!</v>
      </c>
      <c r="BK165" s="62">
        <f>BK56-база!BK56</f>
        <v>0</v>
      </c>
      <c r="BL165" s="62">
        <f>BL56-база!BL56</f>
        <v>0</v>
      </c>
      <c r="BM165" s="62">
        <f>BM56-база!BM56</f>
        <v>0</v>
      </c>
      <c r="BN165" s="62">
        <f>BN56-база!BN56</f>
        <v>0</v>
      </c>
      <c r="BO165" s="62" t="e">
        <f ca="1">BO56-база!BO56</f>
        <v>#REF!</v>
      </c>
      <c r="BP165" s="62" t="e">
        <f ca="1">BP56-база!BP56</f>
        <v>#REF!</v>
      </c>
      <c r="BQ165" s="62" t="e">
        <f ca="1">BQ56-база!BQ56</f>
        <v>#REF!</v>
      </c>
      <c r="BR165" s="62" t="e">
        <f ca="1">BR56-база!BR56</f>
        <v>#REF!</v>
      </c>
      <c r="BS165" s="62" t="e">
        <f ca="1">BS56-база!BS56</f>
        <v>#REF!</v>
      </c>
      <c r="BT165" s="62" t="e">
        <f ca="1">BT56-база!BT56</f>
        <v>#REF!</v>
      </c>
      <c r="BU165" s="101">
        <f>BU56-база!BU56</f>
        <v>0</v>
      </c>
      <c r="BV165" s="62" t="e">
        <f ca="1">BV56-база!BV56</f>
        <v>#REF!</v>
      </c>
      <c r="BW165" s="62" t="e">
        <f ca="1">BW56-база!BW56</f>
        <v>#REF!</v>
      </c>
      <c r="BX165" s="62" t="e">
        <f ca="1">BX56-база!BX56</f>
        <v>#REF!</v>
      </c>
      <c r="BY165" s="62" t="e">
        <f ca="1">BY56-база!BY56</f>
        <v>#REF!</v>
      </c>
      <c r="BZ165" s="62" t="e">
        <f ca="1">BZ56-база!BZ56</f>
        <v>#REF!</v>
      </c>
      <c r="CA165" s="62" t="e">
        <f ca="1">CA56-база!CA56</f>
        <v>#REF!</v>
      </c>
      <c r="CB165" s="62" t="e">
        <f ca="1">CB56-база!CB56</f>
        <v>#REF!</v>
      </c>
      <c r="CC165" s="62" t="e">
        <f ca="1">CC56-база!CC56</f>
        <v>#REF!</v>
      </c>
      <c r="CD165" s="325"/>
      <c r="CE165" s="327"/>
      <c r="CF165" s="209"/>
    </row>
    <row r="166" spans="1:84" s="616" customFormat="1" ht="30">
      <c r="A166" s="42" t="s">
        <v>96</v>
      </c>
      <c r="B166" s="43" t="s">
        <v>10</v>
      </c>
      <c r="C166" s="161">
        <v>2221700000</v>
      </c>
      <c r="D166" s="10">
        <f>D57-база!D57</f>
        <v>0</v>
      </c>
      <c r="E166" s="62" t="e">
        <f>E57-база!E57</f>
        <v>#REF!</v>
      </c>
      <c r="F166" s="62"/>
      <c r="G166" s="62" t="e">
        <f ca="1">G57-база!G57</f>
        <v>#REF!</v>
      </c>
      <c r="H166" s="62">
        <f>H57-база!H57</f>
        <v>0</v>
      </c>
      <c r="I166" s="62">
        <f>I57-база!I57</f>
        <v>0</v>
      </c>
      <c r="J166" s="62">
        <f>J57-база!J57</f>
        <v>0</v>
      </c>
      <c r="K166" s="62">
        <f>K57-база!K57</f>
        <v>0</v>
      </c>
      <c r="L166" s="62">
        <f>L57-база!L57</f>
        <v>0</v>
      </c>
      <c r="M166" s="62"/>
      <c r="N166" s="62">
        <f>N57-база!N57</f>
        <v>0</v>
      </c>
      <c r="O166" s="62">
        <f>O57-база!O57</f>
        <v>0</v>
      </c>
      <c r="P166" s="62"/>
      <c r="Q166" s="62">
        <f>Q57-база!Q57</f>
        <v>0</v>
      </c>
      <c r="R166" s="62">
        <f>R57-база!R57</f>
        <v>0</v>
      </c>
      <c r="S166" s="62">
        <f>S57-база!S57</f>
        <v>0</v>
      </c>
      <c r="T166" s="62">
        <f>T57-база!T57</f>
        <v>0</v>
      </c>
      <c r="U166" s="62">
        <f>U57-база!U57</f>
        <v>0</v>
      </c>
      <c r="V166" s="62">
        <f>V57-база!V57</f>
        <v>0</v>
      </c>
      <c r="W166" s="62">
        <f>W57-база!W57</f>
        <v>0</v>
      </c>
      <c r="X166" s="62"/>
      <c r="Y166" s="62">
        <f>Y57-база!Y57</f>
        <v>0</v>
      </c>
      <c r="Z166" s="62">
        <f>Z57-база!Z57</f>
        <v>0</v>
      </c>
      <c r="AA166" s="62">
        <f>AA57-база!AA57</f>
        <v>0</v>
      </c>
      <c r="AB166" s="62">
        <f>AB57-база!AB57</f>
        <v>0</v>
      </c>
      <c r="AC166" s="318"/>
      <c r="AD166" s="62">
        <f>AD57-база!AD57</f>
        <v>0</v>
      </c>
      <c r="AE166" s="62">
        <f>AE57-база!AE57</f>
        <v>0</v>
      </c>
      <c r="AF166" s="62">
        <f>AF57-база!AF57</f>
        <v>0</v>
      </c>
      <c r="AG166" s="62">
        <f>AG57-база!AG57</f>
        <v>0</v>
      </c>
      <c r="AH166" s="62"/>
      <c r="AI166" s="62">
        <f>AI57-база!AI57</f>
        <v>0</v>
      </c>
      <c r="AJ166" s="62">
        <f>AJ57-база!AJ57</f>
        <v>0</v>
      </c>
      <c r="AK166" s="62">
        <f>AK57-база!AK57</f>
        <v>0</v>
      </c>
      <c r="AL166" s="62">
        <f>AL57-база!AL57</f>
        <v>0</v>
      </c>
      <c r="AM166" s="62">
        <f>AM57-база!AM57</f>
        <v>0</v>
      </c>
      <c r="AN166" s="62">
        <f>AN57-база!AN57</f>
        <v>0</v>
      </c>
      <c r="AO166" s="62">
        <f>AO57-база!AO57</f>
        <v>0</v>
      </c>
      <c r="AP166" s="62">
        <f>AP57-база!AP57</f>
        <v>0</v>
      </c>
      <c r="AQ166" s="62">
        <f>AQ57-база!AQ57</f>
        <v>0</v>
      </c>
      <c r="AR166" s="62">
        <f>AR57-база!AR57</f>
        <v>0</v>
      </c>
      <c r="AS166" s="62">
        <f>AS57-база!AS57</f>
        <v>0</v>
      </c>
      <c r="AT166" s="62">
        <f>AT57-база!AT57</f>
        <v>0</v>
      </c>
      <c r="AU166" s="62">
        <f>AU57-база!AU57</f>
        <v>0</v>
      </c>
      <c r="AV166" s="62">
        <f>AV57-база!AV57</f>
        <v>0</v>
      </c>
      <c r="AW166" s="62"/>
      <c r="AX166" s="62" t="e">
        <f>AX57-база!AX57</f>
        <v>#REF!</v>
      </c>
      <c r="AY166" s="62" t="e">
        <f>AY57-база!AY57</f>
        <v>#REF!</v>
      </c>
      <c r="AZ166" s="62" t="e">
        <f>AZ57-база!AZ57</f>
        <v>#REF!</v>
      </c>
      <c r="BA166" s="62" t="e">
        <f>BA57-база!BA57</f>
        <v>#REF!</v>
      </c>
      <c r="BB166" s="62" t="e">
        <f>BB57-база!BB57</f>
        <v>#REF!</v>
      </c>
      <c r="BC166" s="62" t="e">
        <f ca="1">BC57-база!BC57</f>
        <v>#REF!</v>
      </c>
      <c r="BD166" s="62" t="e">
        <f ca="1">BD57-база!BD57</f>
        <v>#REF!</v>
      </c>
      <c r="BE166" s="62" t="e">
        <f ca="1">BE57-база!BE57</f>
        <v>#REF!</v>
      </c>
      <c r="BF166" s="62" t="e">
        <f ca="1">BF57-база!BF57</f>
        <v>#REF!</v>
      </c>
      <c r="BG166" s="62" t="e">
        <f ca="1">BG57-база!BG57</f>
        <v>#REF!</v>
      </c>
      <c r="BH166" s="62" t="e">
        <f>BH57-база!BH57</f>
        <v>#REF!</v>
      </c>
      <c r="BI166" s="62" t="e">
        <f>BI57-база!BI57</f>
        <v>#REF!</v>
      </c>
      <c r="BJ166" s="62">
        <f>BJ57-база!BJ57</f>
        <v>0</v>
      </c>
      <c r="BK166" s="62">
        <f>BK57-база!BK57</f>
        <v>0</v>
      </c>
      <c r="BL166" s="62">
        <f>BL57-база!BL57</f>
        <v>0</v>
      </c>
      <c r="BM166" s="62">
        <f>BM57-база!BM57</f>
        <v>0</v>
      </c>
      <c r="BN166" s="62">
        <f>BN57-база!BN57</f>
        <v>0</v>
      </c>
      <c r="BO166" s="62" t="e">
        <f ca="1">BO57-база!BO57</f>
        <v>#REF!</v>
      </c>
      <c r="BP166" s="62" t="e">
        <f ca="1">BP57-база!BP57</f>
        <v>#REF!</v>
      </c>
      <c r="BQ166" s="62">
        <f>BQ57-база!BQ57</f>
        <v>0</v>
      </c>
      <c r="BR166" s="62" t="e">
        <f ca="1">BR57-база!BR57</f>
        <v>#REF!</v>
      </c>
      <c r="BS166" s="62" t="e">
        <f ca="1">BS57-база!BS57</f>
        <v>#REF!</v>
      </c>
      <c r="BT166" s="62" t="e">
        <f ca="1">BT57-база!BT57</f>
        <v>#REF!</v>
      </c>
      <c r="BU166" s="101">
        <f>BU57-база!BU57</f>
        <v>0</v>
      </c>
      <c r="BV166" s="62" t="e">
        <f ca="1">BV57-база!BV57</f>
        <v>#REF!</v>
      </c>
      <c r="BW166" s="62" t="e">
        <f ca="1">BW57-база!BW57</f>
        <v>#REF!</v>
      </c>
      <c r="BX166" s="62" t="e">
        <f ca="1">BX57-база!BX57</f>
        <v>#REF!</v>
      </c>
      <c r="BY166" s="62" t="e">
        <f ca="1">BY57-база!BY57</f>
        <v>#REF!</v>
      </c>
      <c r="BZ166" s="62">
        <f>BZ57-база!BZ57</f>
        <v>0</v>
      </c>
      <c r="CA166" s="62">
        <f>CA57-база!CA57</f>
        <v>0</v>
      </c>
      <c r="CB166" s="62">
        <f>CB57-база!CB57</f>
        <v>0</v>
      </c>
      <c r="CC166" s="62">
        <f>CC57-база!CC57</f>
        <v>0</v>
      </c>
      <c r="CD166" s="325"/>
      <c r="CE166" s="327"/>
      <c r="CF166" s="209" t="s">
        <v>482</v>
      </c>
    </row>
    <row r="167" spans="1:84" s="616" customFormat="1">
      <c r="A167" s="45">
        <v>3</v>
      </c>
      <c r="B167" s="53" t="s">
        <v>97</v>
      </c>
      <c r="C167" s="163"/>
      <c r="D167" s="18">
        <f>D58-база!D58</f>
        <v>0</v>
      </c>
      <c r="E167" s="67">
        <f>E58-база!E58</f>
        <v>0</v>
      </c>
      <c r="F167" s="67"/>
      <c r="G167" s="67">
        <f>G58-база!G58</f>
        <v>0</v>
      </c>
      <c r="H167" s="67">
        <f>H58-база!H58</f>
        <v>0</v>
      </c>
      <c r="I167" s="67">
        <f>I58-база!I58</f>
        <v>0</v>
      </c>
      <c r="J167" s="67">
        <f>J58-база!J58</f>
        <v>0</v>
      </c>
      <c r="K167" s="67">
        <f>K58-база!K58</f>
        <v>0</v>
      </c>
      <c r="L167" s="67">
        <f>L58-база!L58</f>
        <v>0</v>
      </c>
      <c r="M167" s="67"/>
      <c r="N167" s="67">
        <f>N58-база!N58</f>
        <v>0</v>
      </c>
      <c r="O167" s="67">
        <f>O58-база!O58</f>
        <v>0</v>
      </c>
      <c r="P167" s="67"/>
      <c r="Q167" s="67">
        <f>Q58-база!Q58</f>
        <v>0</v>
      </c>
      <c r="R167" s="67">
        <f>R58-база!R58</f>
        <v>0</v>
      </c>
      <c r="S167" s="67">
        <f>S58-база!S58</f>
        <v>0</v>
      </c>
      <c r="T167" s="67">
        <f>T58-база!T58</f>
        <v>0</v>
      </c>
      <c r="U167" s="67">
        <f>U58-база!U58</f>
        <v>0</v>
      </c>
      <c r="V167" s="67">
        <f>V58-база!V58</f>
        <v>0</v>
      </c>
      <c r="W167" s="67">
        <f>W58-база!W58</f>
        <v>0</v>
      </c>
      <c r="X167" s="67"/>
      <c r="Y167" s="67">
        <f>Y58-база!Y58</f>
        <v>0</v>
      </c>
      <c r="Z167" s="67">
        <f>Z58-база!Z58</f>
        <v>0</v>
      </c>
      <c r="AA167" s="67">
        <f>AA58-база!AA58</f>
        <v>0</v>
      </c>
      <c r="AB167" s="67">
        <f>AB58-база!AB58</f>
        <v>0</v>
      </c>
      <c r="AC167" s="320"/>
      <c r="AD167" s="67">
        <f>AD58-база!AD58</f>
        <v>0</v>
      </c>
      <c r="AE167" s="67">
        <f>AE58-база!AE58</f>
        <v>0</v>
      </c>
      <c r="AF167" s="67">
        <f>AF58-база!AF58</f>
        <v>0</v>
      </c>
      <c r="AG167" s="67">
        <f>AG58-база!AG58</f>
        <v>0</v>
      </c>
      <c r="AH167" s="67"/>
      <c r="AI167" s="67">
        <f>AI58-база!AI58</f>
        <v>0</v>
      </c>
      <c r="AJ167" s="67">
        <f>AJ58-база!AJ58</f>
        <v>0</v>
      </c>
      <c r="AK167" s="67">
        <f>AK58-база!AK58</f>
        <v>0</v>
      </c>
      <c r="AL167" s="67">
        <f>AL58-база!AL58</f>
        <v>0</v>
      </c>
      <c r="AM167" s="67">
        <f>AM58-база!AM58</f>
        <v>0</v>
      </c>
      <c r="AN167" s="67">
        <f>AN58-база!AN58</f>
        <v>0</v>
      </c>
      <c r="AO167" s="67">
        <f>AO58-база!AO58</f>
        <v>0</v>
      </c>
      <c r="AP167" s="67">
        <f>AP58-база!AP58</f>
        <v>0</v>
      </c>
      <c r="AQ167" s="67">
        <f>AQ58-база!AQ58</f>
        <v>0</v>
      </c>
      <c r="AR167" s="67">
        <f>AR58-база!AR58</f>
        <v>0</v>
      </c>
      <c r="AS167" s="67">
        <f>AS58-база!AS58</f>
        <v>0</v>
      </c>
      <c r="AT167" s="67">
        <f>AT58-база!AT58</f>
        <v>0</v>
      </c>
      <c r="AU167" s="67">
        <f>AU58-база!AU58</f>
        <v>0</v>
      </c>
      <c r="AV167" s="67">
        <f>AV58-база!AV58</f>
        <v>0</v>
      </c>
      <c r="AW167" s="67"/>
      <c r="AX167" s="67" t="e">
        <f>AX58-база!AX58</f>
        <v>#REF!</v>
      </c>
      <c r="AY167" s="67" t="e">
        <f>AY58-база!AY58</f>
        <v>#REF!</v>
      </c>
      <c r="AZ167" s="67" t="e">
        <f>AZ58-база!AZ58</f>
        <v>#REF!</v>
      </c>
      <c r="BA167" s="67" t="e">
        <f>BA58-база!BA58</f>
        <v>#REF!</v>
      </c>
      <c r="BB167" s="67" t="e">
        <f>BB58-база!BB58</f>
        <v>#REF!</v>
      </c>
      <c r="BC167" s="67" t="e">
        <f ca="1">BC58-база!BC58</f>
        <v>#REF!</v>
      </c>
      <c r="BD167" s="67" t="e">
        <f ca="1">BD58-база!BD58</f>
        <v>#REF!</v>
      </c>
      <c r="BE167" s="67" t="e">
        <f ca="1">BE58-база!BE58</f>
        <v>#REF!</v>
      </c>
      <c r="BF167" s="67" t="e">
        <f ca="1">BF58-база!BF58</f>
        <v>#REF!</v>
      </c>
      <c r="BG167" s="67" t="e">
        <f ca="1">BG58-база!BG58</f>
        <v>#REF!</v>
      </c>
      <c r="BH167" s="67" t="e">
        <f>BH58-база!BH58</f>
        <v>#REF!</v>
      </c>
      <c r="BI167" s="67" t="e">
        <f ca="1">BI58-база!BI58</f>
        <v>#REF!</v>
      </c>
      <c r="BJ167" s="67" t="e">
        <f ca="1">BJ58-база!BJ58</f>
        <v>#REF!</v>
      </c>
      <c r="BK167" s="67">
        <f>BK58-база!BK58</f>
        <v>0</v>
      </c>
      <c r="BL167" s="67">
        <f>BL58-база!BL58</f>
        <v>0</v>
      </c>
      <c r="BM167" s="67">
        <f>BM58-база!BM58</f>
        <v>0</v>
      </c>
      <c r="BN167" s="67">
        <f>BN58-база!BN58</f>
        <v>0</v>
      </c>
      <c r="BO167" s="67" t="e">
        <f ca="1">BO58-база!BO58</f>
        <v>#REF!</v>
      </c>
      <c r="BP167" s="67" t="e">
        <f ca="1">BP58-база!BP58</f>
        <v>#REF!</v>
      </c>
      <c r="BQ167" s="67" t="e">
        <f ca="1">BQ58-база!BQ58</f>
        <v>#REF!</v>
      </c>
      <c r="BR167" s="67" t="e">
        <f ca="1">BR58-база!BR58</f>
        <v>#REF!</v>
      </c>
      <c r="BS167" s="67" t="e">
        <f ca="1">BS58-база!BS58</f>
        <v>#REF!</v>
      </c>
      <c r="BT167" s="67" t="e">
        <f ca="1">BT58-база!BT58</f>
        <v>#REF!</v>
      </c>
      <c r="BU167" s="101">
        <f>BU58-база!BU58</f>
        <v>0</v>
      </c>
      <c r="BV167" s="67" t="e">
        <f ca="1">BV58-база!BV58</f>
        <v>#REF!</v>
      </c>
      <c r="BW167" s="67">
        <f>BW58-база!BW58</f>
        <v>0</v>
      </c>
      <c r="BX167" s="67">
        <f>BX58-база!BX58</f>
        <v>0</v>
      </c>
      <c r="BY167" s="67">
        <f>BY58-база!BY58</f>
        <v>0</v>
      </c>
      <c r="BZ167" s="67" t="e">
        <f ca="1">BZ58-база!BZ58</f>
        <v>#REF!</v>
      </c>
      <c r="CA167" s="67" t="e">
        <f ca="1">CA58-база!CA58</f>
        <v>#REF!</v>
      </c>
      <c r="CB167" s="67" t="e">
        <f ca="1">CB58-база!CB58</f>
        <v>#REF!</v>
      </c>
      <c r="CC167" s="67" t="e">
        <f ca="1">CC58-база!CC58</f>
        <v>#REF!</v>
      </c>
      <c r="CD167" s="325"/>
      <c r="CE167" s="332"/>
      <c r="CF167" s="209"/>
    </row>
    <row r="168" spans="1:84" s="616" customFormat="1">
      <c r="A168" s="498"/>
      <c r="B168" s="472" t="s">
        <v>98</v>
      </c>
      <c r="C168" s="473"/>
      <c r="D168" s="474">
        <f>D59-база!D59</f>
        <v>0</v>
      </c>
      <c r="E168" s="397">
        <f>E59-база!E59</f>
        <v>0</v>
      </c>
      <c r="F168" s="397"/>
      <c r="G168" s="397">
        <f>G59-база!G59</f>
        <v>0</v>
      </c>
      <c r="H168" s="397">
        <f>H59-база!H59</f>
        <v>0</v>
      </c>
      <c r="I168" s="397">
        <f>I59-база!I59</f>
        <v>0</v>
      </c>
      <c r="J168" s="397">
        <f>J59-база!J59</f>
        <v>0</v>
      </c>
      <c r="K168" s="397">
        <f>K59-база!K59</f>
        <v>0</v>
      </c>
      <c r="L168" s="397">
        <f>L59-база!L59</f>
        <v>0</v>
      </c>
      <c r="M168" s="397"/>
      <c r="N168" s="397">
        <f>N59-база!N59</f>
        <v>0</v>
      </c>
      <c r="O168" s="397">
        <f>O59-база!O59</f>
        <v>0</v>
      </c>
      <c r="P168" s="397"/>
      <c r="Q168" s="397">
        <f>Q59-база!Q59</f>
        <v>0</v>
      </c>
      <c r="R168" s="397">
        <f>R59-база!R59</f>
        <v>0</v>
      </c>
      <c r="S168" s="397">
        <f>S59-база!S59</f>
        <v>0</v>
      </c>
      <c r="T168" s="397">
        <f>T59-база!T59</f>
        <v>0</v>
      </c>
      <c r="U168" s="397">
        <f>U59-база!U59</f>
        <v>0</v>
      </c>
      <c r="V168" s="397">
        <f>V59-база!V59</f>
        <v>0</v>
      </c>
      <c r="W168" s="397">
        <f>W59-база!W59</f>
        <v>0</v>
      </c>
      <c r="X168" s="397"/>
      <c r="Y168" s="397">
        <f>Y59-база!Y59</f>
        <v>0</v>
      </c>
      <c r="Z168" s="397">
        <f>Z59-база!Z59</f>
        <v>0</v>
      </c>
      <c r="AA168" s="397">
        <f>AA59-база!AA59</f>
        <v>0</v>
      </c>
      <c r="AB168" s="397">
        <f>AB59-база!AB59</f>
        <v>0</v>
      </c>
      <c r="AC168" s="397"/>
      <c r="AD168" s="397">
        <f>AD59-база!AD59</f>
        <v>0</v>
      </c>
      <c r="AE168" s="397">
        <f>AE59-база!AE59</f>
        <v>0</v>
      </c>
      <c r="AF168" s="397">
        <f>AF59-база!AF59</f>
        <v>0</v>
      </c>
      <c r="AG168" s="397">
        <f>AG59-база!AG59</f>
        <v>0</v>
      </c>
      <c r="AH168" s="397"/>
      <c r="AI168" s="397">
        <f>AI59-база!AI59</f>
        <v>0</v>
      </c>
      <c r="AJ168" s="397">
        <f>AJ59-база!AJ59</f>
        <v>0</v>
      </c>
      <c r="AK168" s="397">
        <f>AK59-база!AK59</f>
        <v>0</v>
      </c>
      <c r="AL168" s="397">
        <f>AL59-база!AL59</f>
        <v>0</v>
      </c>
      <c r="AM168" s="397">
        <f>AM59-база!AM59</f>
        <v>0</v>
      </c>
      <c r="AN168" s="397">
        <f>AN59-база!AN59</f>
        <v>0</v>
      </c>
      <c r="AO168" s="397">
        <f>AO59-база!AO59</f>
        <v>0</v>
      </c>
      <c r="AP168" s="397">
        <f>AP59-база!AP59</f>
        <v>0</v>
      </c>
      <c r="AQ168" s="397">
        <f>AQ59-база!AQ59</f>
        <v>0</v>
      </c>
      <c r="AR168" s="397">
        <f>AR59-база!AR59</f>
        <v>0</v>
      </c>
      <c r="AS168" s="397">
        <f>AS59-база!AS59</f>
        <v>0</v>
      </c>
      <c r="AT168" s="397">
        <f>AT59-база!AT59</f>
        <v>0</v>
      </c>
      <c r="AU168" s="397">
        <f>AU59-база!AU59</f>
        <v>0</v>
      </c>
      <c r="AV168" s="397">
        <f>AV59-база!AV59</f>
        <v>0</v>
      </c>
      <c r="AW168" s="397"/>
      <c r="AX168" s="397">
        <f>AX59-база!AX59</f>
        <v>0</v>
      </c>
      <c r="AY168" s="397">
        <f>AY59-база!AY59</f>
        <v>0</v>
      </c>
      <c r="AZ168" s="397">
        <f>AZ59-база!AZ59</f>
        <v>0</v>
      </c>
      <c r="BA168" s="397">
        <f>BA59-база!BA59</f>
        <v>0</v>
      </c>
      <c r="BB168" s="397">
        <f>BB59-база!BB59</f>
        <v>0</v>
      </c>
      <c r="BC168" s="397">
        <f>BC59-база!BC59</f>
        <v>0</v>
      </c>
      <c r="BD168" s="397">
        <f>BD59-база!BD59</f>
        <v>0</v>
      </c>
      <c r="BE168" s="397">
        <f>BE59-база!BE59</f>
        <v>0</v>
      </c>
      <c r="BF168" s="397">
        <f>BF59-база!BF59</f>
        <v>0</v>
      </c>
      <c r="BG168" s="397">
        <f>BG59-база!BG59</f>
        <v>0</v>
      </c>
      <c r="BH168" s="397">
        <f>BH59-база!BH59</f>
        <v>0</v>
      </c>
      <c r="BI168" s="397">
        <f>BI59-база!BI59</f>
        <v>0</v>
      </c>
      <c r="BJ168" s="397">
        <f>BJ59-база!BJ59</f>
        <v>0</v>
      </c>
      <c r="BK168" s="397">
        <f>BK59-база!BK59</f>
        <v>0</v>
      </c>
      <c r="BL168" s="397">
        <f>BL59-база!BL59</f>
        <v>0</v>
      </c>
      <c r="BM168" s="397">
        <f>BM59-база!BM59</f>
        <v>0</v>
      </c>
      <c r="BN168" s="397">
        <f>BN59-база!BN59</f>
        <v>0</v>
      </c>
      <c r="BO168" s="397">
        <f>BO59-база!BO59</f>
        <v>0</v>
      </c>
      <c r="BP168" s="397">
        <f>BP59-база!BP59</f>
        <v>0</v>
      </c>
      <c r="BQ168" s="397">
        <f>BQ59-база!BQ59</f>
        <v>0</v>
      </c>
      <c r="BR168" s="397">
        <f>BR59-база!BR59</f>
        <v>0</v>
      </c>
      <c r="BS168" s="397">
        <f>BS59-база!BS59</f>
        <v>0</v>
      </c>
      <c r="BT168" s="397">
        <f>BT59-база!BT59</f>
        <v>0</v>
      </c>
      <c r="BU168" s="101">
        <f>BU59-база!BU59</f>
        <v>0</v>
      </c>
      <c r="BV168" s="397">
        <f>BV59-база!BV59</f>
        <v>0</v>
      </c>
      <c r="BW168" s="397">
        <f>BW59-база!BW59</f>
        <v>0</v>
      </c>
      <c r="BX168" s="397">
        <f>BX59-база!BX59</f>
        <v>0</v>
      </c>
      <c r="BY168" s="397">
        <f>BY59-база!BY59</f>
        <v>0</v>
      </c>
      <c r="BZ168" s="397">
        <f>BZ59-база!BZ59</f>
        <v>0</v>
      </c>
      <c r="CA168" s="397">
        <f>CA59-база!CA59</f>
        <v>0</v>
      </c>
      <c r="CB168" s="397">
        <f>CB59-база!CB59</f>
        <v>0</v>
      </c>
      <c r="CC168" s="397">
        <f>CC59-база!CC59</f>
        <v>0</v>
      </c>
      <c r="CD168" s="325"/>
      <c r="CE168" s="327"/>
      <c r="CF168" s="209"/>
    </row>
    <row r="169" spans="1:84" s="616" customFormat="1">
      <c r="A169" s="48">
        <v>4</v>
      </c>
      <c r="B169" s="49" t="s">
        <v>99</v>
      </c>
      <c r="C169" s="164"/>
      <c r="D169" s="20">
        <f>D60-база!D60</f>
        <v>0</v>
      </c>
      <c r="E169" s="64">
        <f>E60-база!E60</f>
        <v>0</v>
      </c>
      <c r="F169" s="64"/>
      <c r="G169" s="64">
        <f>G60-база!G60</f>
        <v>0</v>
      </c>
      <c r="H169" s="64">
        <f>H60-база!H60</f>
        <v>0</v>
      </c>
      <c r="I169" s="64">
        <f>I60-база!I60</f>
        <v>0</v>
      </c>
      <c r="J169" s="64">
        <f>J60-база!J60</f>
        <v>0</v>
      </c>
      <c r="K169" s="64">
        <f>K60-база!K60</f>
        <v>0</v>
      </c>
      <c r="L169" s="64">
        <f>L60-база!L60</f>
        <v>0</v>
      </c>
      <c r="M169" s="64"/>
      <c r="N169" s="64">
        <f>N60-база!N60</f>
        <v>0</v>
      </c>
      <c r="O169" s="64">
        <f>O60-база!O60</f>
        <v>0</v>
      </c>
      <c r="P169" s="64"/>
      <c r="Q169" s="64">
        <f>Q60-база!Q60</f>
        <v>0</v>
      </c>
      <c r="R169" s="64">
        <f>R60-база!R60</f>
        <v>0</v>
      </c>
      <c r="S169" s="64">
        <f>S60-база!S60</f>
        <v>0</v>
      </c>
      <c r="T169" s="64">
        <f>T60-база!T60</f>
        <v>0</v>
      </c>
      <c r="U169" s="64">
        <f>U60-база!U60</f>
        <v>0</v>
      </c>
      <c r="V169" s="64">
        <f>V60-база!V60</f>
        <v>0</v>
      </c>
      <c r="W169" s="64">
        <f>W60-база!W60</f>
        <v>0</v>
      </c>
      <c r="X169" s="64"/>
      <c r="Y169" s="64">
        <f>Y60-база!Y60</f>
        <v>0</v>
      </c>
      <c r="Z169" s="64">
        <f>Z60-база!Z60</f>
        <v>0</v>
      </c>
      <c r="AA169" s="64">
        <f>AA60-база!AA60</f>
        <v>0</v>
      </c>
      <c r="AB169" s="64">
        <f>AB60-база!AB60</f>
        <v>0</v>
      </c>
      <c r="AC169" s="321"/>
      <c r="AD169" s="64">
        <f>AD60-база!AD60</f>
        <v>0</v>
      </c>
      <c r="AE169" s="64">
        <f>AE60-база!AE60</f>
        <v>0</v>
      </c>
      <c r="AF169" s="64">
        <f>AF60-база!AF60</f>
        <v>0</v>
      </c>
      <c r="AG169" s="64">
        <f>AG60-база!AG60</f>
        <v>0</v>
      </c>
      <c r="AH169" s="64"/>
      <c r="AI169" s="64">
        <f>AI60-база!AI60</f>
        <v>0</v>
      </c>
      <c r="AJ169" s="64">
        <f>AJ60-база!AJ60</f>
        <v>0</v>
      </c>
      <c r="AK169" s="64">
        <f>AK60-база!AK60</f>
        <v>0</v>
      </c>
      <c r="AL169" s="64">
        <f>AL60-база!AL60</f>
        <v>0</v>
      </c>
      <c r="AM169" s="64">
        <f>AM60-база!AM60</f>
        <v>0</v>
      </c>
      <c r="AN169" s="64">
        <f>AN60-база!AN60</f>
        <v>0</v>
      </c>
      <c r="AO169" s="64">
        <f>AO60-база!AO60</f>
        <v>0</v>
      </c>
      <c r="AP169" s="64">
        <f>AP60-база!AP60</f>
        <v>0</v>
      </c>
      <c r="AQ169" s="64">
        <f>AQ60-база!AQ60</f>
        <v>0</v>
      </c>
      <c r="AR169" s="64">
        <f>AR60-база!AR60</f>
        <v>0</v>
      </c>
      <c r="AS169" s="64">
        <f>AS60-база!AS60</f>
        <v>0</v>
      </c>
      <c r="AT169" s="64">
        <f>AT60-база!AT60</f>
        <v>0</v>
      </c>
      <c r="AU169" s="64">
        <f>AU60-база!AU60</f>
        <v>0</v>
      </c>
      <c r="AV169" s="64">
        <f>AV60-база!AV60</f>
        <v>0</v>
      </c>
      <c r="AW169" s="64"/>
      <c r="AX169" s="64">
        <f>AX60-база!AX60</f>
        <v>0</v>
      </c>
      <c r="AY169" s="64">
        <f>AY60-база!AY60</f>
        <v>0</v>
      </c>
      <c r="AZ169" s="64">
        <f>AZ60-база!AZ60</f>
        <v>0</v>
      </c>
      <c r="BA169" s="64">
        <f>BA60-база!BA60</f>
        <v>0</v>
      </c>
      <c r="BB169" s="64">
        <f>BB60-база!BB60</f>
        <v>0</v>
      </c>
      <c r="BC169" s="64">
        <f>BC60-база!BC60</f>
        <v>0</v>
      </c>
      <c r="BD169" s="64">
        <f>BD60-база!BD60</f>
        <v>0</v>
      </c>
      <c r="BE169" s="64">
        <f>BE60-база!BE60</f>
        <v>0</v>
      </c>
      <c r="BF169" s="64">
        <f>BF60-база!BF60</f>
        <v>0</v>
      </c>
      <c r="BG169" s="64">
        <f>BG60-база!BG60</f>
        <v>0</v>
      </c>
      <c r="BH169" s="64">
        <f>BH60-база!BH60</f>
        <v>0</v>
      </c>
      <c r="BI169" s="64">
        <f>BI60-база!BI60</f>
        <v>0</v>
      </c>
      <c r="BJ169" s="64">
        <f>BJ60-база!BJ60</f>
        <v>0</v>
      </c>
      <c r="BK169" s="64">
        <f>BK60-база!BK60</f>
        <v>0</v>
      </c>
      <c r="BL169" s="64">
        <f>BL60-база!BL60</f>
        <v>0</v>
      </c>
      <c r="BM169" s="64">
        <f>BM60-база!BM60</f>
        <v>0</v>
      </c>
      <c r="BN169" s="64">
        <f>BN60-база!BN60</f>
        <v>0</v>
      </c>
      <c r="BO169" s="64">
        <f>BO60-база!BO60</f>
        <v>0</v>
      </c>
      <c r="BP169" s="64">
        <f>BP60-база!BP60</f>
        <v>0</v>
      </c>
      <c r="BQ169" s="64">
        <f>BQ60-база!BQ60</f>
        <v>0</v>
      </c>
      <c r="BR169" s="64">
        <f ca="1">BR60-база!BR60</f>
        <v>0</v>
      </c>
      <c r="BS169" s="64">
        <f ca="1">BS60-база!BS60</f>
        <v>0</v>
      </c>
      <c r="BT169" s="64">
        <f ca="1">BT60-база!BT60</f>
        <v>0</v>
      </c>
      <c r="BU169" s="101">
        <f>BU60-база!BU60</f>
        <v>0</v>
      </c>
      <c r="BV169" s="64">
        <f>BV60-база!BV60</f>
        <v>0</v>
      </c>
      <c r="BW169" s="64">
        <f>BW60-база!BW60</f>
        <v>0</v>
      </c>
      <c r="BX169" s="64">
        <f>BX60-база!BX60</f>
        <v>0</v>
      </c>
      <c r="BY169" s="64">
        <f>BY60-база!BY60</f>
        <v>0</v>
      </c>
      <c r="BZ169" s="64">
        <f>BZ60-база!BZ60</f>
        <v>0</v>
      </c>
      <c r="CA169" s="64">
        <f>CA60-база!CA60</f>
        <v>0</v>
      </c>
      <c r="CB169" s="64">
        <f>CB60-база!CB60</f>
        <v>0</v>
      </c>
      <c r="CC169" s="64">
        <f>CC60-база!CC60</f>
        <v>0</v>
      </c>
      <c r="CD169" s="325"/>
      <c r="CE169" s="328"/>
      <c r="CF169" s="209"/>
    </row>
    <row r="170" spans="1:84" s="616" customFormat="1">
      <c r="A170" s="42" t="s">
        <v>100</v>
      </c>
      <c r="B170" s="43" t="s">
        <v>101</v>
      </c>
      <c r="C170" s="161">
        <v>2110700000</v>
      </c>
      <c r="D170" s="10">
        <f>D61-база!D61</f>
        <v>0</v>
      </c>
      <c r="E170" s="62">
        <f>E61-база!E61</f>
        <v>0</v>
      </c>
      <c r="F170" s="62"/>
      <c r="G170" s="62">
        <f>G61-база!G61</f>
        <v>0</v>
      </c>
      <c r="H170" s="62">
        <f>H61-база!H61</f>
        <v>0</v>
      </c>
      <c r="I170" s="62">
        <f>I61-база!I61</f>
        <v>0</v>
      </c>
      <c r="J170" s="62">
        <f>J61-база!J61</f>
        <v>0</v>
      </c>
      <c r="K170" s="62">
        <f>K61-база!K61</f>
        <v>0</v>
      </c>
      <c r="L170" s="62">
        <f>L61-база!L61</f>
        <v>0</v>
      </c>
      <c r="M170" s="62"/>
      <c r="N170" s="62">
        <f>N61-база!N61</f>
        <v>0</v>
      </c>
      <c r="O170" s="62">
        <f>O61-база!O61</f>
        <v>0</v>
      </c>
      <c r="P170" s="62"/>
      <c r="Q170" s="62">
        <f>Q61-база!Q61</f>
        <v>0</v>
      </c>
      <c r="R170" s="62">
        <f>R61-база!R61</f>
        <v>0</v>
      </c>
      <c r="S170" s="62">
        <f>S61-база!S61</f>
        <v>0</v>
      </c>
      <c r="T170" s="62">
        <f>T61-база!T61</f>
        <v>0</v>
      </c>
      <c r="U170" s="62">
        <f>U61-база!U61</f>
        <v>0</v>
      </c>
      <c r="V170" s="62">
        <f>V61-база!V61</f>
        <v>0</v>
      </c>
      <c r="W170" s="62">
        <f>W61-база!W61</f>
        <v>0</v>
      </c>
      <c r="X170" s="62"/>
      <c r="Y170" s="62">
        <f>Y61-база!Y61</f>
        <v>0</v>
      </c>
      <c r="Z170" s="62">
        <f>Z61-база!Z61</f>
        <v>0</v>
      </c>
      <c r="AA170" s="62">
        <f>AA61-база!AA61</f>
        <v>0</v>
      </c>
      <c r="AB170" s="62">
        <f>AB61-база!AB61</f>
        <v>0</v>
      </c>
      <c r="AC170" s="318"/>
      <c r="AD170" s="62">
        <f>AD61-база!AD61</f>
        <v>0</v>
      </c>
      <c r="AE170" s="62">
        <f>AE61-база!AE61</f>
        <v>0</v>
      </c>
      <c r="AF170" s="62">
        <f>AF61-база!AF61</f>
        <v>0</v>
      </c>
      <c r="AG170" s="62">
        <f>AG61-база!AG61</f>
        <v>0</v>
      </c>
      <c r="AH170" s="62"/>
      <c r="AI170" s="62">
        <f>AI61-база!AI61</f>
        <v>0</v>
      </c>
      <c r="AJ170" s="62">
        <f>AJ61-база!AJ61</f>
        <v>0</v>
      </c>
      <c r="AK170" s="62">
        <f>AK61-база!AK61</f>
        <v>0</v>
      </c>
      <c r="AL170" s="62">
        <f>AL61-база!AL61</f>
        <v>0</v>
      </c>
      <c r="AM170" s="62">
        <f>AM61-база!AM61</f>
        <v>0</v>
      </c>
      <c r="AN170" s="62">
        <f>AN61-база!AN61</f>
        <v>0</v>
      </c>
      <c r="AO170" s="62">
        <f>AO61-база!AO61</f>
        <v>0</v>
      </c>
      <c r="AP170" s="62">
        <f>AP61-база!AP61</f>
        <v>0</v>
      </c>
      <c r="AQ170" s="62">
        <f>AQ61-база!AQ61</f>
        <v>0</v>
      </c>
      <c r="AR170" s="62">
        <f>AR61-база!AR61</f>
        <v>0</v>
      </c>
      <c r="AS170" s="62">
        <f>AS61-база!AS61</f>
        <v>0</v>
      </c>
      <c r="AT170" s="62">
        <f>AT61-база!AT61</f>
        <v>0</v>
      </c>
      <c r="AU170" s="62">
        <f>AU61-база!AU61</f>
        <v>0</v>
      </c>
      <c r="AV170" s="62">
        <f>AV61-база!AV61</f>
        <v>0</v>
      </c>
      <c r="AW170" s="62"/>
      <c r="AX170" s="62">
        <f>AX61-база!AX61</f>
        <v>0</v>
      </c>
      <c r="AY170" s="62">
        <f>AY61-база!AY61</f>
        <v>0</v>
      </c>
      <c r="AZ170" s="62">
        <f>AZ61-база!AZ61</f>
        <v>0</v>
      </c>
      <c r="BA170" s="62">
        <f>BA61-база!BA61</f>
        <v>0</v>
      </c>
      <c r="BB170" s="62">
        <f>BB61-база!BB61</f>
        <v>0</v>
      </c>
      <c r="BC170" s="62">
        <f>BC61-база!BC61</f>
        <v>0</v>
      </c>
      <c r="BD170" s="62">
        <f>BD61-база!BD61</f>
        <v>0</v>
      </c>
      <c r="BE170" s="62">
        <f>BE61-база!BE61</f>
        <v>0</v>
      </c>
      <c r="BF170" s="62">
        <f>BF61-база!BF61</f>
        <v>0</v>
      </c>
      <c r="BG170" s="62">
        <f>BG61-база!BG61</f>
        <v>0</v>
      </c>
      <c r="BH170" s="62">
        <f>BH61-база!BH61</f>
        <v>0</v>
      </c>
      <c r="BI170" s="62">
        <f>BI61-база!BI61</f>
        <v>0</v>
      </c>
      <c r="BJ170" s="62">
        <f>BJ61-база!BJ61</f>
        <v>0</v>
      </c>
      <c r="BK170" s="62">
        <f>BK61-база!BK61</f>
        <v>0</v>
      </c>
      <c r="BL170" s="62">
        <f>BL61-база!BL61</f>
        <v>0</v>
      </c>
      <c r="BM170" s="62">
        <f>BM61-база!BM61</f>
        <v>0</v>
      </c>
      <c r="BN170" s="62">
        <f>BN61-база!BN61</f>
        <v>0</v>
      </c>
      <c r="BO170" s="62">
        <f>BO61-база!BO61</f>
        <v>0</v>
      </c>
      <c r="BP170" s="62">
        <f>BP61-база!BP61</f>
        <v>0</v>
      </c>
      <c r="BQ170" s="62">
        <f>BQ61-база!BQ61</f>
        <v>0</v>
      </c>
      <c r="BR170" s="62">
        <f ca="1">BR61-база!BR61</f>
        <v>0</v>
      </c>
      <c r="BS170" s="62">
        <f ca="1">BS61-база!BS61</f>
        <v>0</v>
      </c>
      <c r="BT170" s="62">
        <f ca="1">BT61-база!BT61</f>
        <v>0</v>
      </c>
      <c r="BU170" s="101">
        <f>BU61-база!BU61</f>
        <v>0</v>
      </c>
      <c r="BV170" s="62">
        <f>BV61-база!BV61</f>
        <v>0</v>
      </c>
      <c r="BW170" s="62">
        <f>BW61-база!BW61</f>
        <v>0</v>
      </c>
      <c r="BX170" s="62">
        <f>BX61-база!BX61</f>
        <v>0</v>
      </c>
      <c r="BY170" s="62">
        <f>BY61-база!BY61</f>
        <v>0</v>
      </c>
      <c r="BZ170" s="62">
        <f>BZ61-база!BZ61</f>
        <v>0</v>
      </c>
      <c r="CA170" s="62">
        <f>CA61-база!CA61</f>
        <v>0</v>
      </c>
      <c r="CB170" s="62">
        <f>CB61-база!CB61</f>
        <v>0</v>
      </c>
      <c r="CC170" s="62">
        <f>CC61-база!CC61</f>
        <v>0</v>
      </c>
      <c r="CD170" s="325"/>
      <c r="CE170" s="327"/>
      <c r="CF170" s="209"/>
    </row>
    <row r="171" spans="1:84" s="616" customFormat="1">
      <c r="A171" s="42" t="s">
        <v>102</v>
      </c>
      <c r="B171" s="43" t="s">
        <v>103</v>
      </c>
      <c r="C171" s="162">
        <v>2110810000</v>
      </c>
      <c r="D171" s="10">
        <f>D62-база!D62</f>
        <v>0</v>
      </c>
      <c r="E171" s="62">
        <f>E62-база!E62</f>
        <v>0</v>
      </c>
      <c r="F171" s="62"/>
      <c r="G171" s="62">
        <f>G62-база!G62</f>
        <v>0</v>
      </c>
      <c r="H171" s="62">
        <f>H62-база!H62</f>
        <v>0</v>
      </c>
      <c r="I171" s="62">
        <f>I62-база!I62</f>
        <v>0</v>
      </c>
      <c r="J171" s="62">
        <f>J62-база!J62</f>
        <v>0</v>
      </c>
      <c r="K171" s="62">
        <f>K62-база!K62</f>
        <v>0</v>
      </c>
      <c r="L171" s="62">
        <f>L62-база!L62</f>
        <v>0</v>
      </c>
      <c r="M171" s="62"/>
      <c r="N171" s="62">
        <f>N62-база!N62</f>
        <v>0</v>
      </c>
      <c r="O171" s="62">
        <f>O62-база!O62</f>
        <v>0</v>
      </c>
      <c r="P171" s="62"/>
      <c r="Q171" s="62">
        <f>Q62-база!Q62</f>
        <v>0</v>
      </c>
      <c r="R171" s="62">
        <f>R62-база!R62</f>
        <v>0</v>
      </c>
      <c r="S171" s="62">
        <f>S62-база!S62</f>
        <v>0</v>
      </c>
      <c r="T171" s="62">
        <f>T62-база!T62</f>
        <v>0</v>
      </c>
      <c r="U171" s="62">
        <f>U62-база!U62</f>
        <v>0</v>
      </c>
      <c r="V171" s="62">
        <f>V62-база!V62</f>
        <v>0</v>
      </c>
      <c r="W171" s="62">
        <f>W62-база!W62</f>
        <v>0</v>
      </c>
      <c r="X171" s="62"/>
      <c r="Y171" s="62">
        <f>Y62-база!Y62</f>
        <v>0</v>
      </c>
      <c r="Z171" s="62">
        <f>Z62-база!Z62</f>
        <v>0</v>
      </c>
      <c r="AA171" s="62">
        <f>AA62-база!AA62</f>
        <v>0</v>
      </c>
      <c r="AB171" s="62">
        <f>AB62-база!AB62</f>
        <v>0</v>
      </c>
      <c r="AC171" s="318"/>
      <c r="AD171" s="62">
        <f>AD62-база!AD62</f>
        <v>0</v>
      </c>
      <c r="AE171" s="62">
        <f>AE62-база!AE62</f>
        <v>0</v>
      </c>
      <c r="AF171" s="62">
        <f>AF62-база!AF62</f>
        <v>0</v>
      </c>
      <c r="AG171" s="62">
        <f>AG62-база!AG62</f>
        <v>0</v>
      </c>
      <c r="AH171" s="62"/>
      <c r="AI171" s="62">
        <f>AI62-база!AI62</f>
        <v>0</v>
      </c>
      <c r="AJ171" s="62">
        <f>AJ62-база!AJ62</f>
        <v>0</v>
      </c>
      <c r="AK171" s="62">
        <f>AK62-база!AK62</f>
        <v>0</v>
      </c>
      <c r="AL171" s="62">
        <f>AL62-база!AL62</f>
        <v>0</v>
      </c>
      <c r="AM171" s="62">
        <f>AM62-база!AM62</f>
        <v>0</v>
      </c>
      <c r="AN171" s="62">
        <f>AN62-база!AN62</f>
        <v>0</v>
      </c>
      <c r="AO171" s="62">
        <f>AO62-база!AO62</f>
        <v>0</v>
      </c>
      <c r="AP171" s="62">
        <f>AP62-база!AP62</f>
        <v>0</v>
      </c>
      <c r="AQ171" s="62">
        <f>AQ62-база!AQ62</f>
        <v>0</v>
      </c>
      <c r="AR171" s="62">
        <f>AR62-база!AR62</f>
        <v>0</v>
      </c>
      <c r="AS171" s="62">
        <f>AS62-база!AS62</f>
        <v>0</v>
      </c>
      <c r="AT171" s="62">
        <f>AT62-база!AT62</f>
        <v>0</v>
      </c>
      <c r="AU171" s="62">
        <f>AU62-база!AU62</f>
        <v>0</v>
      </c>
      <c r="AV171" s="62">
        <f>AV62-база!AV62</f>
        <v>0</v>
      </c>
      <c r="AW171" s="62"/>
      <c r="AX171" s="62">
        <f>AX62-база!AX62</f>
        <v>0</v>
      </c>
      <c r="AY171" s="62">
        <f>AY62-база!AY62</f>
        <v>0</v>
      </c>
      <c r="AZ171" s="62">
        <f>AZ62-база!AZ62</f>
        <v>0</v>
      </c>
      <c r="BA171" s="62">
        <f>BA62-база!BA62</f>
        <v>0</v>
      </c>
      <c r="BB171" s="62">
        <f>BB62-база!BB62</f>
        <v>0</v>
      </c>
      <c r="BC171" s="62">
        <f>BC62-база!BC62</f>
        <v>0</v>
      </c>
      <c r="BD171" s="62">
        <f>BD62-база!BD62</f>
        <v>0</v>
      </c>
      <c r="BE171" s="62">
        <f>BE62-база!BE62</f>
        <v>0</v>
      </c>
      <c r="BF171" s="62">
        <f>BF62-база!BF62</f>
        <v>0</v>
      </c>
      <c r="BG171" s="62">
        <f>BG62-база!BG62</f>
        <v>0</v>
      </c>
      <c r="BH171" s="62">
        <f>BH62-база!BH62</f>
        <v>0</v>
      </c>
      <c r="BI171" s="62">
        <f>BI62-база!BI62</f>
        <v>0</v>
      </c>
      <c r="BJ171" s="62">
        <f>BJ62-база!BJ62</f>
        <v>0</v>
      </c>
      <c r="BK171" s="62">
        <f>BK62-база!BK62</f>
        <v>0</v>
      </c>
      <c r="BL171" s="62">
        <f>BL62-база!BL62</f>
        <v>0</v>
      </c>
      <c r="BM171" s="62">
        <f>BM62-база!BM62</f>
        <v>0</v>
      </c>
      <c r="BN171" s="62">
        <f>BN62-база!BN62</f>
        <v>0</v>
      </c>
      <c r="BO171" s="62">
        <f>BO62-база!BO62</f>
        <v>0</v>
      </c>
      <c r="BP171" s="62">
        <f>BP62-база!BP62</f>
        <v>0</v>
      </c>
      <c r="BQ171" s="62">
        <f>BQ62-база!BQ62</f>
        <v>0</v>
      </c>
      <c r="BR171" s="62">
        <f ca="1">BR62-база!BR62</f>
        <v>0</v>
      </c>
      <c r="BS171" s="62">
        <f ca="1">BS62-база!BS62</f>
        <v>0</v>
      </c>
      <c r="BT171" s="62">
        <f ca="1">BT62-база!BT62</f>
        <v>0</v>
      </c>
      <c r="BU171" s="101">
        <f>BU62-база!BU62</f>
        <v>0</v>
      </c>
      <c r="BV171" s="62">
        <f>BV62-база!BV62</f>
        <v>0</v>
      </c>
      <c r="BW171" s="62">
        <f>BW62-база!BW62</f>
        <v>0</v>
      </c>
      <c r="BX171" s="62">
        <f>BX62-база!BX62</f>
        <v>0</v>
      </c>
      <c r="BY171" s="62">
        <f>BY62-база!BY62</f>
        <v>0</v>
      </c>
      <c r="BZ171" s="62">
        <f>BZ62-база!BZ62</f>
        <v>0</v>
      </c>
      <c r="CA171" s="62">
        <f>CA62-база!CA62</f>
        <v>0</v>
      </c>
      <c r="CB171" s="62">
        <f>CB62-база!CB62</f>
        <v>0</v>
      </c>
      <c r="CC171" s="62">
        <f>CC62-база!CC62</f>
        <v>0</v>
      </c>
      <c r="CD171" s="325"/>
      <c r="CE171" s="327"/>
      <c r="CF171" s="209"/>
    </row>
    <row r="172" spans="1:84" s="616" customFormat="1">
      <c r="A172" s="42" t="s">
        <v>104</v>
      </c>
      <c r="B172" s="43" t="s">
        <v>105</v>
      </c>
      <c r="C172" s="162">
        <v>2111020000</v>
      </c>
      <c r="D172" s="10">
        <f>D63-база!D63</f>
        <v>0</v>
      </c>
      <c r="E172" s="62">
        <f>E63-база!E63</f>
        <v>0</v>
      </c>
      <c r="F172" s="62"/>
      <c r="G172" s="62">
        <f>G63-база!G63</f>
        <v>0</v>
      </c>
      <c r="H172" s="62">
        <f>H63-база!H63</f>
        <v>0</v>
      </c>
      <c r="I172" s="62">
        <f>I63-база!I63</f>
        <v>0</v>
      </c>
      <c r="J172" s="62">
        <f>J63-база!J63</f>
        <v>0</v>
      </c>
      <c r="K172" s="62">
        <f>K63-база!K63</f>
        <v>0</v>
      </c>
      <c r="L172" s="62">
        <f>L63-база!L63</f>
        <v>0</v>
      </c>
      <c r="M172" s="62"/>
      <c r="N172" s="62">
        <f>N63-база!N63</f>
        <v>0</v>
      </c>
      <c r="O172" s="62">
        <f>O63-база!O63</f>
        <v>0</v>
      </c>
      <c r="P172" s="62"/>
      <c r="Q172" s="62">
        <f>Q63-база!Q63</f>
        <v>0</v>
      </c>
      <c r="R172" s="62">
        <f>R63-база!R63</f>
        <v>0</v>
      </c>
      <c r="S172" s="62">
        <f>S63-база!S63</f>
        <v>0</v>
      </c>
      <c r="T172" s="62">
        <f>T63-база!T63</f>
        <v>0</v>
      </c>
      <c r="U172" s="62">
        <f>U63-база!U63</f>
        <v>0</v>
      </c>
      <c r="V172" s="62">
        <f>V63-база!V63</f>
        <v>0</v>
      </c>
      <c r="W172" s="62">
        <f>W63-база!W63</f>
        <v>0</v>
      </c>
      <c r="X172" s="62"/>
      <c r="Y172" s="62">
        <f>Y63-база!Y63</f>
        <v>0</v>
      </c>
      <c r="Z172" s="62">
        <f>Z63-база!Z63</f>
        <v>0</v>
      </c>
      <c r="AA172" s="62">
        <f>AA63-база!AA63</f>
        <v>0</v>
      </c>
      <c r="AB172" s="62">
        <f>AB63-база!AB63</f>
        <v>0</v>
      </c>
      <c r="AC172" s="318"/>
      <c r="AD172" s="62">
        <f>AD63-база!AD63</f>
        <v>0</v>
      </c>
      <c r="AE172" s="62">
        <f>AE63-база!AE63</f>
        <v>0</v>
      </c>
      <c r="AF172" s="62">
        <f>AF63-база!AF63</f>
        <v>0</v>
      </c>
      <c r="AG172" s="62">
        <f>AG63-база!AG63</f>
        <v>0</v>
      </c>
      <c r="AH172" s="62"/>
      <c r="AI172" s="62">
        <f>AI63-база!AI63</f>
        <v>0</v>
      </c>
      <c r="AJ172" s="62">
        <f>AJ63-база!AJ63</f>
        <v>0</v>
      </c>
      <c r="AK172" s="62">
        <f>AK63-база!AK63</f>
        <v>0</v>
      </c>
      <c r="AL172" s="62">
        <f>AL63-база!AL63</f>
        <v>0</v>
      </c>
      <c r="AM172" s="62">
        <f>AM63-база!AM63</f>
        <v>0</v>
      </c>
      <c r="AN172" s="62">
        <f>AN63-база!AN63</f>
        <v>0</v>
      </c>
      <c r="AO172" s="62">
        <f>AO63-база!AO63</f>
        <v>0</v>
      </c>
      <c r="AP172" s="62">
        <f>AP63-база!AP63</f>
        <v>0</v>
      </c>
      <c r="AQ172" s="62">
        <f>AQ63-база!AQ63</f>
        <v>0</v>
      </c>
      <c r="AR172" s="62">
        <f>AR63-база!AR63</f>
        <v>0</v>
      </c>
      <c r="AS172" s="62">
        <f>AS63-база!AS63</f>
        <v>0</v>
      </c>
      <c r="AT172" s="62">
        <f>AT63-база!AT63</f>
        <v>0</v>
      </c>
      <c r="AU172" s="62">
        <f>AU63-база!AU63</f>
        <v>0</v>
      </c>
      <c r="AV172" s="62">
        <f>AV63-база!AV63</f>
        <v>0</v>
      </c>
      <c r="AW172" s="62"/>
      <c r="AX172" s="62">
        <f>AX63-база!AX63</f>
        <v>0</v>
      </c>
      <c r="AY172" s="62">
        <f>AY63-база!AY63</f>
        <v>0</v>
      </c>
      <c r="AZ172" s="62">
        <f>AZ63-база!AZ63</f>
        <v>0</v>
      </c>
      <c r="BA172" s="62">
        <f>BA63-база!BA63</f>
        <v>0</v>
      </c>
      <c r="BB172" s="62">
        <f>BB63-база!BB63</f>
        <v>0</v>
      </c>
      <c r="BC172" s="62">
        <f>BC63-база!BC63</f>
        <v>0</v>
      </c>
      <c r="BD172" s="62">
        <f>BD63-база!BD63</f>
        <v>0</v>
      </c>
      <c r="BE172" s="62">
        <f>BE63-база!BE63</f>
        <v>0</v>
      </c>
      <c r="BF172" s="62">
        <f>BF63-база!BF63</f>
        <v>0</v>
      </c>
      <c r="BG172" s="62">
        <f>BG63-база!BG63</f>
        <v>0</v>
      </c>
      <c r="BH172" s="62">
        <f>BH63-база!BH63</f>
        <v>0</v>
      </c>
      <c r="BI172" s="62">
        <f>BI63-база!BI63</f>
        <v>0</v>
      </c>
      <c r="BJ172" s="62">
        <f>BJ63-база!BJ63</f>
        <v>0</v>
      </c>
      <c r="BK172" s="62">
        <f>BK63-база!BK63</f>
        <v>0</v>
      </c>
      <c r="BL172" s="62">
        <f>BL63-база!BL63</f>
        <v>0</v>
      </c>
      <c r="BM172" s="62">
        <f>BM63-база!BM63</f>
        <v>0</v>
      </c>
      <c r="BN172" s="62">
        <f>BN63-база!BN63</f>
        <v>0</v>
      </c>
      <c r="BO172" s="62">
        <f>BO63-база!BO63</f>
        <v>0</v>
      </c>
      <c r="BP172" s="62">
        <f>BP63-база!BP63</f>
        <v>0</v>
      </c>
      <c r="BQ172" s="62">
        <f>BQ63-база!BQ63</f>
        <v>0</v>
      </c>
      <c r="BR172" s="62">
        <f ca="1">BR63-база!BR63</f>
        <v>0</v>
      </c>
      <c r="BS172" s="62">
        <f ca="1">BS63-база!BS63</f>
        <v>0</v>
      </c>
      <c r="BT172" s="62">
        <f ca="1">BT63-база!BT63</f>
        <v>0</v>
      </c>
      <c r="BU172" s="101">
        <f>BU63-база!BU63</f>
        <v>0</v>
      </c>
      <c r="BV172" s="62">
        <f>BV63-база!BV63</f>
        <v>0</v>
      </c>
      <c r="BW172" s="62">
        <f>BW63-база!BW63</f>
        <v>0</v>
      </c>
      <c r="BX172" s="62">
        <f>BX63-база!BX63</f>
        <v>0</v>
      </c>
      <c r="BY172" s="62">
        <f>BY63-база!BY63</f>
        <v>0</v>
      </c>
      <c r="BZ172" s="62">
        <f>BZ63-база!BZ63</f>
        <v>0</v>
      </c>
      <c r="CA172" s="62">
        <f>CA63-база!CA63</f>
        <v>0</v>
      </c>
      <c r="CB172" s="62">
        <f>CB63-база!CB63</f>
        <v>0</v>
      </c>
      <c r="CC172" s="62">
        <f>CC63-база!CC63</f>
        <v>0</v>
      </c>
      <c r="CD172" s="325"/>
      <c r="CE172" s="327"/>
      <c r="CF172" s="209"/>
    </row>
    <row r="173" spans="1:84" s="616" customFormat="1">
      <c r="A173" s="42" t="s">
        <v>106</v>
      </c>
      <c r="B173" s="43" t="s">
        <v>107</v>
      </c>
      <c r="C173" s="162">
        <v>2111060000</v>
      </c>
      <c r="D173" s="10">
        <f>D64-база!D64</f>
        <v>0</v>
      </c>
      <c r="E173" s="62">
        <f>E64-база!E64</f>
        <v>0</v>
      </c>
      <c r="F173" s="62"/>
      <c r="G173" s="62">
        <f>G64-база!G64</f>
        <v>0</v>
      </c>
      <c r="H173" s="62">
        <f>H64-база!H64</f>
        <v>0</v>
      </c>
      <c r="I173" s="62">
        <f>I64-база!I64</f>
        <v>0</v>
      </c>
      <c r="J173" s="62">
        <f>J64-база!J64</f>
        <v>0</v>
      </c>
      <c r="K173" s="62">
        <f>K64-база!K64</f>
        <v>0</v>
      </c>
      <c r="L173" s="62">
        <f>L64-база!L64</f>
        <v>0</v>
      </c>
      <c r="M173" s="62"/>
      <c r="N173" s="62">
        <f>N64-база!N64</f>
        <v>0</v>
      </c>
      <c r="O173" s="62">
        <f>O64-база!O64</f>
        <v>0</v>
      </c>
      <c r="P173" s="62"/>
      <c r="Q173" s="62">
        <f>Q64-база!Q64</f>
        <v>0</v>
      </c>
      <c r="R173" s="62">
        <f>R64-база!R64</f>
        <v>0</v>
      </c>
      <c r="S173" s="62">
        <f>S64-база!S64</f>
        <v>0</v>
      </c>
      <c r="T173" s="62">
        <f>T64-база!T64</f>
        <v>0</v>
      </c>
      <c r="U173" s="62">
        <f>U64-база!U64</f>
        <v>0</v>
      </c>
      <c r="V173" s="62">
        <f>V64-база!V64</f>
        <v>0</v>
      </c>
      <c r="W173" s="62">
        <f>W64-база!W64</f>
        <v>0</v>
      </c>
      <c r="X173" s="62"/>
      <c r="Y173" s="62">
        <f>Y64-база!Y64</f>
        <v>0</v>
      </c>
      <c r="Z173" s="62">
        <f>Z64-база!Z64</f>
        <v>0</v>
      </c>
      <c r="AA173" s="62">
        <f>AA64-база!AA64</f>
        <v>0</v>
      </c>
      <c r="AB173" s="62">
        <f>AB64-база!AB64</f>
        <v>0</v>
      </c>
      <c r="AC173" s="318"/>
      <c r="AD173" s="62">
        <f>AD64-база!AD64</f>
        <v>0</v>
      </c>
      <c r="AE173" s="62">
        <f>AE64-база!AE64</f>
        <v>0</v>
      </c>
      <c r="AF173" s="62">
        <f>AF64-база!AF64</f>
        <v>0</v>
      </c>
      <c r="AG173" s="62">
        <f>AG64-база!AG64</f>
        <v>0</v>
      </c>
      <c r="AH173" s="62"/>
      <c r="AI173" s="62">
        <f>AI64-база!AI64</f>
        <v>0</v>
      </c>
      <c r="AJ173" s="62">
        <f>AJ64-база!AJ64</f>
        <v>0</v>
      </c>
      <c r="AK173" s="62">
        <f>AK64-база!AK64</f>
        <v>0</v>
      </c>
      <c r="AL173" s="62">
        <f>AL64-база!AL64</f>
        <v>0</v>
      </c>
      <c r="AM173" s="62">
        <f>AM64-база!AM64</f>
        <v>0</v>
      </c>
      <c r="AN173" s="62">
        <f>AN64-база!AN64</f>
        <v>0</v>
      </c>
      <c r="AO173" s="62">
        <f>AO64-база!AO64</f>
        <v>0</v>
      </c>
      <c r="AP173" s="62">
        <f>AP64-база!AP64</f>
        <v>0</v>
      </c>
      <c r="AQ173" s="62">
        <f>AQ64-база!AQ64</f>
        <v>0</v>
      </c>
      <c r="AR173" s="62">
        <f>AR64-база!AR64</f>
        <v>0</v>
      </c>
      <c r="AS173" s="62">
        <f>AS64-база!AS64</f>
        <v>0</v>
      </c>
      <c r="AT173" s="62">
        <f>AT64-база!AT64</f>
        <v>0</v>
      </c>
      <c r="AU173" s="62">
        <f>AU64-база!AU64</f>
        <v>0</v>
      </c>
      <c r="AV173" s="62">
        <f>AV64-база!AV64</f>
        <v>0</v>
      </c>
      <c r="AW173" s="62"/>
      <c r="AX173" s="62">
        <f>AX64-база!AX64</f>
        <v>0</v>
      </c>
      <c r="AY173" s="62">
        <f>AY64-база!AY64</f>
        <v>0</v>
      </c>
      <c r="AZ173" s="62">
        <f>AZ64-база!AZ64</f>
        <v>0</v>
      </c>
      <c r="BA173" s="62">
        <f>BA64-база!BA64</f>
        <v>0</v>
      </c>
      <c r="BB173" s="62">
        <f>BB64-база!BB64</f>
        <v>0</v>
      </c>
      <c r="BC173" s="62">
        <f>BC64-база!BC64</f>
        <v>0</v>
      </c>
      <c r="BD173" s="62">
        <f>BD64-база!BD64</f>
        <v>0</v>
      </c>
      <c r="BE173" s="62">
        <f>BE64-база!BE64</f>
        <v>0</v>
      </c>
      <c r="BF173" s="62">
        <f>BF64-база!BF64</f>
        <v>0</v>
      </c>
      <c r="BG173" s="62">
        <f>BG64-база!BG64</f>
        <v>0</v>
      </c>
      <c r="BH173" s="62">
        <f>BH64-база!BH64</f>
        <v>0</v>
      </c>
      <c r="BI173" s="62">
        <f>BI64-база!BI64</f>
        <v>0</v>
      </c>
      <c r="BJ173" s="62">
        <f>BJ64-база!BJ64</f>
        <v>0</v>
      </c>
      <c r="BK173" s="62">
        <f>BK64-база!BK64</f>
        <v>0</v>
      </c>
      <c r="BL173" s="62">
        <f>BL64-база!BL64</f>
        <v>0</v>
      </c>
      <c r="BM173" s="62">
        <f>BM64-база!BM64</f>
        <v>0</v>
      </c>
      <c r="BN173" s="62">
        <f>BN64-база!BN64</f>
        <v>0</v>
      </c>
      <c r="BO173" s="62">
        <f>BO64-база!BO64</f>
        <v>0</v>
      </c>
      <c r="BP173" s="62">
        <f>BP64-база!BP64</f>
        <v>0</v>
      </c>
      <c r="BQ173" s="62">
        <f>BQ64-база!BQ64</f>
        <v>0</v>
      </c>
      <c r="BR173" s="62">
        <f ca="1">BR64-база!BR64</f>
        <v>0</v>
      </c>
      <c r="BS173" s="62">
        <f ca="1">BS64-база!BS64</f>
        <v>0</v>
      </c>
      <c r="BT173" s="62">
        <f ca="1">BT64-база!BT64</f>
        <v>0</v>
      </c>
      <c r="BU173" s="101">
        <f>BU64-база!BU64</f>
        <v>0</v>
      </c>
      <c r="BV173" s="62">
        <f>BV64-база!BV64</f>
        <v>0</v>
      </c>
      <c r="BW173" s="62">
        <f>BW64-база!BW64</f>
        <v>0</v>
      </c>
      <c r="BX173" s="62">
        <f>BX64-база!BX64</f>
        <v>0</v>
      </c>
      <c r="BY173" s="62">
        <f>BY64-база!BY64</f>
        <v>0</v>
      </c>
      <c r="BZ173" s="62">
        <f>BZ64-база!BZ64</f>
        <v>0</v>
      </c>
      <c r="CA173" s="62">
        <f>CA64-база!CA64</f>
        <v>0</v>
      </c>
      <c r="CB173" s="62">
        <f>CB64-база!CB64</f>
        <v>0</v>
      </c>
      <c r="CC173" s="62">
        <f>CC64-база!CC64</f>
        <v>0</v>
      </c>
      <c r="CD173" s="325"/>
      <c r="CE173" s="327"/>
      <c r="CF173" s="209"/>
    </row>
    <row r="174" spans="1:84" s="616" customFormat="1">
      <c r="A174" s="42">
        <v>5</v>
      </c>
      <c r="B174" s="52" t="s">
        <v>108</v>
      </c>
      <c r="C174" s="162"/>
      <c r="D174" s="14">
        <f>D65-база!D65</f>
        <v>0</v>
      </c>
      <c r="E174" s="66">
        <f>E65-база!E65</f>
        <v>0</v>
      </c>
      <c r="F174" s="66"/>
      <c r="G174" s="66" t="e">
        <f ca="1">G65-база!G65</f>
        <v>#REF!</v>
      </c>
      <c r="H174" s="66">
        <f>H65-база!H65</f>
        <v>0</v>
      </c>
      <c r="I174" s="66">
        <f>I65-база!I65</f>
        <v>0</v>
      </c>
      <c r="J174" s="66">
        <f>J65-база!J65</f>
        <v>0</v>
      </c>
      <c r="K174" s="66">
        <f>K65-база!K65</f>
        <v>0</v>
      </c>
      <c r="L174" s="66">
        <f>L65-база!L65</f>
        <v>0</v>
      </c>
      <c r="M174" s="66"/>
      <c r="N174" s="66">
        <f>N65-база!N65</f>
        <v>0</v>
      </c>
      <c r="O174" s="66">
        <f>O65-база!O65</f>
        <v>0</v>
      </c>
      <c r="P174" s="66"/>
      <c r="Q174" s="66">
        <f>Q65-база!Q65</f>
        <v>0</v>
      </c>
      <c r="R174" s="66">
        <f>R65-база!R65</f>
        <v>0</v>
      </c>
      <c r="S174" s="66">
        <f>S65-база!S65</f>
        <v>0</v>
      </c>
      <c r="T174" s="66">
        <f>T65-база!T65</f>
        <v>0</v>
      </c>
      <c r="U174" s="66">
        <f>U65-база!U65</f>
        <v>0</v>
      </c>
      <c r="V174" s="66">
        <f>V65-база!V65</f>
        <v>0</v>
      </c>
      <c r="W174" s="66">
        <f>W65-база!W65</f>
        <v>0</v>
      </c>
      <c r="X174" s="66"/>
      <c r="Y174" s="66">
        <f>Y65-база!Y65</f>
        <v>0</v>
      </c>
      <c r="Z174" s="66">
        <f>Z65-база!Z65</f>
        <v>0</v>
      </c>
      <c r="AA174" s="66">
        <f>AA65-база!AA65</f>
        <v>0</v>
      </c>
      <c r="AB174" s="66">
        <f>AB65-база!AB65</f>
        <v>0</v>
      </c>
      <c r="AC174" s="319"/>
      <c r="AD174" s="66">
        <f>AD65-база!AD65</f>
        <v>0</v>
      </c>
      <c r="AE174" s="66">
        <f>AE65-база!AE65</f>
        <v>0</v>
      </c>
      <c r="AF174" s="66">
        <f>AF65-база!AF65</f>
        <v>0</v>
      </c>
      <c r="AG174" s="66">
        <f>AG65-база!AG65</f>
        <v>0</v>
      </c>
      <c r="AH174" s="66"/>
      <c r="AI174" s="66">
        <f>AI65-база!AI65</f>
        <v>0</v>
      </c>
      <c r="AJ174" s="66">
        <f>AJ65-база!AJ65</f>
        <v>0</v>
      </c>
      <c r="AK174" s="66">
        <f>AK65-база!AK65</f>
        <v>0</v>
      </c>
      <c r="AL174" s="66">
        <f>AL65-база!AL65</f>
        <v>0</v>
      </c>
      <c r="AM174" s="66">
        <f>AM65-база!AM65</f>
        <v>0</v>
      </c>
      <c r="AN174" s="66">
        <f>AN65-база!AN65</f>
        <v>0</v>
      </c>
      <c r="AO174" s="66">
        <f>AO65-база!AO65</f>
        <v>0</v>
      </c>
      <c r="AP174" s="66">
        <f>AP65-база!AP65</f>
        <v>0</v>
      </c>
      <c r="AQ174" s="66">
        <f>AQ65-база!AQ65</f>
        <v>0</v>
      </c>
      <c r="AR174" s="66">
        <f>AR65-база!AR65</f>
        <v>0</v>
      </c>
      <c r="AS174" s="66">
        <f>AS65-база!AS65</f>
        <v>0</v>
      </c>
      <c r="AT174" s="66">
        <f>AT65-база!AT65</f>
        <v>0</v>
      </c>
      <c r="AU174" s="66">
        <f>AU65-база!AU65</f>
        <v>0</v>
      </c>
      <c r="AV174" s="66">
        <f>AV65-база!AV65</f>
        <v>0</v>
      </c>
      <c r="AW174" s="66"/>
      <c r="AX174" s="66" t="e">
        <f>AX65-база!AX65</f>
        <v>#REF!</v>
      </c>
      <c r="AY174" s="66" t="e">
        <f>AY65-база!AY65</f>
        <v>#REF!</v>
      </c>
      <c r="AZ174" s="66" t="e">
        <f>AZ65-база!AZ65</f>
        <v>#REF!</v>
      </c>
      <c r="BA174" s="66" t="e">
        <f>BA65-база!BA65</f>
        <v>#REF!</v>
      </c>
      <c r="BB174" s="66" t="e">
        <f>BB65-база!BB65</f>
        <v>#REF!</v>
      </c>
      <c r="BC174" s="66" t="e">
        <f ca="1">BC65-база!BC65</f>
        <v>#REF!</v>
      </c>
      <c r="BD174" s="66" t="e">
        <f ca="1">BD65-база!BD65</f>
        <v>#REF!</v>
      </c>
      <c r="BE174" s="66" t="e">
        <f ca="1">BE65-база!BE65</f>
        <v>#REF!</v>
      </c>
      <c r="BF174" s="66" t="e">
        <f ca="1">BF65-база!BF65</f>
        <v>#REF!</v>
      </c>
      <c r="BG174" s="66" t="e">
        <f ca="1">BG65-база!BG65</f>
        <v>#REF!</v>
      </c>
      <c r="BH174" s="66" t="e">
        <f>BH65-база!BH65</f>
        <v>#REF!</v>
      </c>
      <c r="BI174" s="66" t="e">
        <f>BI65-база!BI65</f>
        <v>#REF!</v>
      </c>
      <c r="BJ174" s="66">
        <f>BJ65-база!BJ65</f>
        <v>0</v>
      </c>
      <c r="BK174" s="66">
        <f>BK65-база!BK65</f>
        <v>0</v>
      </c>
      <c r="BL174" s="66">
        <f>BL65-база!BL65</f>
        <v>0</v>
      </c>
      <c r="BM174" s="66">
        <f>BM65-база!BM65</f>
        <v>0</v>
      </c>
      <c r="BN174" s="66">
        <f>BN65-база!BN65</f>
        <v>0</v>
      </c>
      <c r="BO174" s="66" t="e">
        <f ca="1">BO65-база!BO65</f>
        <v>#REF!</v>
      </c>
      <c r="BP174" s="66" t="e">
        <f ca="1">BP65-база!BP65</f>
        <v>#REF!</v>
      </c>
      <c r="BQ174" s="66">
        <f>BQ65-база!BQ65</f>
        <v>0</v>
      </c>
      <c r="BR174" s="66" t="e">
        <f ca="1">BR65-база!BR65</f>
        <v>#REF!</v>
      </c>
      <c r="BS174" s="66" t="e">
        <f ca="1">BS65-база!BS65</f>
        <v>#REF!</v>
      </c>
      <c r="BT174" s="66" t="e">
        <f ca="1">BT65-база!BT65</f>
        <v>#REF!</v>
      </c>
      <c r="BU174" s="101">
        <f>BU65-база!BU65</f>
        <v>0</v>
      </c>
      <c r="BV174" s="66" t="e">
        <f ca="1">BV65-база!BV65</f>
        <v>#REF!</v>
      </c>
      <c r="BW174" s="66" t="e">
        <f ca="1">BW65-база!BW65</f>
        <v>#REF!</v>
      </c>
      <c r="BX174" s="66" t="e">
        <f ca="1">BX65-база!BX65</f>
        <v>#REF!</v>
      </c>
      <c r="BY174" s="66" t="e">
        <f ca="1">BY65-база!BY65</f>
        <v>#REF!</v>
      </c>
      <c r="BZ174" s="66">
        <f>BZ65-база!BZ65</f>
        <v>0</v>
      </c>
      <c r="CA174" s="66">
        <f>CA65-база!CA65</f>
        <v>0</v>
      </c>
      <c r="CB174" s="66">
        <f>CB65-база!CB65</f>
        <v>0</v>
      </c>
      <c r="CC174" s="66">
        <f>CC65-база!CC65</f>
        <v>0</v>
      </c>
      <c r="CD174" s="325"/>
      <c r="CE174" s="328"/>
      <c r="CF174" s="209"/>
    </row>
    <row r="175" spans="1:84" s="616" customFormat="1">
      <c r="A175" s="42" t="s">
        <v>109</v>
      </c>
      <c r="B175" s="43" t="s">
        <v>110</v>
      </c>
      <c r="C175" s="162">
        <v>2230000000</v>
      </c>
      <c r="D175" s="10">
        <f>D66-база!D66</f>
        <v>0</v>
      </c>
      <c r="E175" s="62">
        <f>E66-база!E66</f>
        <v>0</v>
      </c>
      <c r="F175" s="62"/>
      <c r="G175" s="62">
        <f>G66-база!G66</f>
        <v>0</v>
      </c>
      <c r="H175" s="62">
        <f>H66-база!H66</f>
        <v>0</v>
      </c>
      <c r="I175" s="62">
        <f>I66-база!I66</f>
        <v>0</v>
      </c>
      <c r="J175" s="62">
        <f>J66-база!J66</f>
        <v>0</v>
      </c>
      <c r="K175" s="62">
        <f>K66-база!K66</f>
        <v>0</v>
      </c>
      <c r="L175" s="62">
        <f>L66-база!L66</f>
        <v>0</v>
      </c>
      <c r="M175" s="62"/>
      <c r="N175" s="62">
        <f>N66-база!N66</f>
        <v>0</v>
      </c>
      <c r="O175" s="62">
        <f>O66-база!O66</f>
        <v>0</v>
      </c>
      <c r="P175" s="62"/>
      <c r="Q175" s="62">
        <f>Q66-база!Q66</f>
        <v>0</v>
      </c>
      <c r="R175" s="62">
        <f>R66-база!R66</f>
        <v>0</v>
      </c>
      <c r="S175" s="62">
        <f>S66-база!S66</f>
        <v>0</v>
      </c>
      <c r="T175" s="62">
        <f>T66-база!T66</f>
        <v>0</v>
      </c>
      <c r="U175" s="62">
        <f>U66-база!U66</f>
        <v>0</v>
      </c>
      <c r="V175" s="62">
        <f>V66-база!V66</f>
        <v>0</v>
      </c>
      <c r="W175" s="62">
        <f>W66-база!W66</f>
        <v>0</v>
      </c>
      <c r="X175" s="62"/>
      <c r="Y175" s="62">
        <f>Y66-база!Y66</f>
        <v>0</v>
      </c>
      <c r="Z175" s="62">
        <f>Z66-база!Z66</f>
        <v>0</v>
      </c>
      <c r="AA175" s="62">
        <f>AA66-база!AA66</f>
        <v>0</v>
      </c>
      <c r="AB175" s="62">
        <f>AB66-база!AB66</f>
        <v>0</v>
      </c>
      <c r="AC175" s="318"/>
      <c r="AD175" s="62">
        <f>AD66-база!AD66</f>
        <v>0</v>
      </c>
      <c r="AE175" s="62">
        <f>AE66-база!AE66</f>
        <v>0</v>
      </c>
      <c r="AF175" s="62">
        <f>AF66-база!AF66</f>
        <v>0</v>
      </c>
      <c r="AG175" s="62">
        <f>AG66-база!AG66</f>
        <v>0</v>
      </c>
      <c r="AH175" s="62"/>
      <c r="AI175" s="62">
        <f>AI66-база!AI66</f>
        <v>0</v>
      </c>
      <c r="AJ175" s="62">
        <f>AJ66-база!AJ66</f>
        <v>0</v>
      </c>
      <c r="AK175" s="62">
        <f>AK66-база!AK66</f>
        <v>0</v>
      </c>
      <c r="AL175" s="62">
        <f>AL66-база!AL66</f>
        <v>0</v>
      </c>
      <c r="AM175" s="62">
        <f>AM66-база!AM66</f>
        <v>0</v>
      </c>
      <c r="AN175" s="62">
        <f>AN66-база!AN66</f>
        <v>0</v>
      </c>
      <c r="AO175" s="62">
        <f>AO66-база!AO66</f>
        <v>0</v>
      </c>
      <c r="AP175" s="62">
        <f>AP66-база!AP66</f>
        <v>0</v>
      </c>
      <c r="AQ175" s="62">
        <f>AQ66-база!AQ66</f>
        <v>0</v>
      </c>
      <c r="AR175" s="62">
        <f>AR66-база!AR66</f>
        <v>0</v>
      </c>
      <c r="AS175" s="62">
        <f>AS66-база!AS66</f>
        <v>0</v>
      </c>
      <c r="AT175" s="62">
        <f>AT66-база!AT66</f>
        <v>0</v>
      </c>
      <c r="AU175" s="62">
        <f>AU66-база!AU66</f>
        <v>0</v>
      </c>
      <c r="AV175" s="62">
        <f>AV66-база!AV66</f>
        <v>0</v>
      </c>
      <c r="AW175" s="62"/>
      <c r="AX175" s="62">
        <f>AX66-база!AX66</f>
        <v>0</v>
      </c>
      <c r="AY175" s="62">
        <f>AY66-база!AY66</f>
        <v>0</v>
      </c>
      <c r="AZ175" s="62">
        <f>AZ66-база!AZ66</f>
        <v>0</v>
      </c>
      <c r="BA175" s="62">
        <f>BA66-база!BA66</f>
        <v>0</v>
      </c>
      <c r="BB175" s="62">
        <f>BB66-база!BB66</f>
        <v>0</v>
      </c>
      <c r="BC175" s="62">
        <f>BC66-база!BC66</f>
        <v>0</v>
      </c>
      <c r="BD175" s="62">
        <f>BD66-база!BD66</f>
        <v>0</v>
      </c>
      <c r="BE175" s="62">
        <f>BE66-база!BE66</f>
        <v>0</v>
      </c>
      <c r="BF175" s="62">
        <f>BF66-база!BF66</f>
        <v>0</v>
      </c>
      <c r="BG175" s="62">
        <f>BG66-база!BG66</f>
        <v>0</v>
      </c>
      <c r="BH175" s="62">
        <f>BH66-база!BH66</f>
        <v>0</v>
      </c>
      <c r="BI175" s="62">
        <f>BI66-база!BI66</f>
        <v>0</v>
      </c>
      <c r="BJ175" s="62">
        <f>BJ66-база!BJ66</f>
        <v>0</v>
      </c>
      <c r="BK175" s="62">
        <f>BK66-база!BK66</f>
        <v>0</v>
      </c>
      <c r="BL175" s="62">
        <f>BL66-база!BL66</f>
        <v>0</v>
      </c>
      <c r="BM175" s="62">
        <f>BM66-база!BM66</f>
        <v>0</v>
      </c>
      <c r="BN175" s="62">
        <f>BN66-база!BN66</f>
        <v>0</v>
      </c>
      <c r="BO175" s="62">
        <f>BO66-база!BO66</f>
        <v>0</v>
      </c>
      <c r="BP175" s="62">
        <f>BP66-база!BP66</f>
        <v>0</v>
      </c>
      <c r="BQ175" s="62">
        <f>BQ66-база!BQ66</f>
        <v>0</v>
      </c>
      <c r="BR175" s="62">
        <f ca="1">BR66-база!BR66</f>
        <v>0</v>
      </c>
      <c r="BS175" s="62">
        <f ca="1">BS66-база!BS66</f>
        <v>0</v>
      </c>
      <c r="BT175" s="62">
        <f ca="1">BT66-база!BT66</f>
        <v>0</v>
      </c>
      <c r="BU175" s="101">
        <f>BU66-база!BU66</f>
        <v>0</v>
      </c>
      <c r="BV175" s="62">
        <f>BV66-база!BV66</f>
        <v>0</v>
      </c>
      <c r="BW175" s="62">
        <f>BW66-база!BW66</f>
        <v>0</v>
      </c>
      <c r="BX175" s="62">
        <f>BX66-база!BX66</f>
        <v>0</v>
      </c>
      <c r="BY175" s="62">
        <f>BY66-база!BY66</f>
        <v>0</v>
      </c>
      <c r="BZ175" s="62">
        <f>BZ66-база!BZ66</f>
        <v>0</v>
      </c>
      <c r="CA175" s="62">
        <f>CA66-база!CA66</f>
        <v>0</v>
      </c>
      <c r="CB175" s="62">
        <f>CB66-база!CB66</f>
        <v>0</v>
      </c>
      <c r="CC175" s="62">
        <f>CC66-база!CC66</f>
        <v>0</v>
      </c>
      <c r="CD175" s="325"/>
      <c r="CE175" s="327"/>
      <c r="CF175" s="209"/>
    </row>
    <row r="176" spans="1:84" s="616" customFormat="1">
      <c r="A176" s="42" t="s">
        <v>111</v>
      </c>
      <c r="B176" s="43" t="s">
        <v>112</v>
      </c>
      <c r="C176" s="162">
        <v>2240000000</v>
      </c>
      <c r="D176" s="10">
        <f>D67-база!D67</f>
        <v>0</v>
      </c>
      <c r="E176" s="62">
        <f>E67-база!E67</f>
        <v>0</v>
      </c>
      <c r="F176" s="62"/>
      <c r="G176" s="62">
        <f>G67-база!G67</f>
        <v>0</v>
      </c>
      <c r="H176" s="62">
        <f>H67-база!H67</f>
        <v>0</v>
      </c>
      <c r="I176" s="62">
        <f>I67-база!I67</f>
        <v>0</v>
      </c>
      <c r="J176" s="62">
        <f>J67-база!J67</f>
        <v>0</v>
      </c>
      <c r="K176" s="62">
        <f>K67-база!K67</f>
        <v>0</v>
      </c>
      <c r="L176" s="62">
        <f>L67-база!L67</f>
        <v>0</v>
      </c>
      <c r="M176" s="62"/>
      <c r="N176" s="62">
        <f>N67-база!N67</f>
        <v>0</v>
      </c>
      <c r="O176" s="62">
        <f>O67-база!O67</f>
        <v>0</v>
      </c>
      <c r="P176" s="62"/>
      <c r="Q176" s="62">
        <f>Q67-база!Q67</f>
        <v>0</v>
      </c>
      <c r="R176" s="62">
        <f>R67-база!R67</f>
        <v>0</v>
      </c>
      <c r="S176" s="62">
        <f>S67-база!S67</f>
        <v>0</v>
      </c>
      <c r="T176" s="62">
        <f>T67-база!T67</f>
        <v>0</v>
      </c>
      <c r="U176" s="62">
        <f>U67-база!U67</f>
        <v>0</v>
      </c>
      <c r="V176" s="62">
        <f>V67-база!V67</f>
        <v>0</v>
      </c>
      <c r="W176" s="62">
        <f>W67-база!W67</f>
        <v>0</v>
      </c>
      <c r="X176" s="62"/>
      <c r="Y176" s="62">
        <f>Y67-база!Y67</f>
        <v>0</v>
      </c>
      <c r="Z176" s="62">
        <f>Z67-база!Z67</f>
        <v>0</v>
      </c>
      <c r="AA176" s="62">
        <f>AA67-база!AA67</f>
        <v>0</v>
      </c>
      <c r="AB176" s="62">
        <f>AB67-база!AB67</f>
        <v>0</v>
      </c>
      <c r="AC176" s="318"/>
      <c r="AD176" s="62">
        <f>AD67-база!AD67</f>
        <v>0</v>
      </c>
      <c r="AE176" s="62">
        <f>AE67-база!AE67</f>
        <v>0</v>
      </c>
      <c r="AF176" s="62">
        <f>AF67-база!AF67</f>
        <v>0</v>
      </c>
      <c r="AG176" s="62">
        <f>AG67-база!AG67</f>
        <v>0</v>
      </c>
      <c r="AH176" s="62"/>
      <c r="AI176" s="62">
        <f>AI67-база!AI67</f>
        <v>0</v>
      </c>
      <c r="AJ176" s="62">
        <f>AJ67-база!AJ67</f>
        <v>0</v>
      </c>
      <c r="AK176" s="62">
        <f>AK67-база!AK67</f>
        <v>0</v>
      </c>
      <c r="AL176" s="62">
        <f>AL67-база!AL67</f>
        <v>0</v>
      </c>
      <c r="AM176" s="62">
        <f>AM67-база!AM67</f>
        <v>0</v>
      </c>
      <c r="AN176" s="62">
        <f>AN67-база!AN67</f>
        <v>0</v>
      </c>
      <c r="AO176" s="62">
        <f>AO67-база!AO67</f>
        <v>0</v>
      </c>
      <c r="AP176" s="62">
        <f>AP67-база!AP67</f>
        <v>0</v>
      </c>
      <c r="AQ176" s="62">
        <f>AQ67-база!AQ67</f>
        <v>0</v>
      </c>
      <c r="AR176" s="62">
        <f>AR67-база!AR67</f>
        <v>0</v>
      </c>
      <c r="AS176" s="62">
        <f>AS67-база!AS67</f>
        <v>0</v>
      </c>
      <c r="AT176" s="62">
        <f>AT67-база!AT67</f>
        <v>0</v>
      </c>
      <c r="AU176" s="62">
        <f>AU67-база!AU67</f>
        <v>0</v>
      </c>
      <c r="AV176" s="62">
        <f>AV67-база!AV67</f>
        <v>0</v>
      </c>
      <c r="AW176" s="62"/>
      <c r="AX176" s="62">
        <f>AX67-база!AX67</f>
        <v>0</v>
      </c>
      <c r="AY176" s="62">
        <f>AY67-база!AY67</f>
        <v>0</v>
      </c>
      <c r="AZ176" s="62">
        <f>AZ67-база!AZ67</f>
        <v>0</v>
      </c>
      <c r="BA176" s="62">
        <f>BA67-база!BA67</f>
        <v>0</v>
      </c>
      <c r="BB176" s="62">
        <f>BB67-база!BB67</f>
        <v>0</v>
      </c>
      <c r="BC176" s="62">
        <f>BC67-база!BC67</f>
        <v>0</v>
      </c>
      <c r="BD176" s="62">
        <f>BD67-база!BD67</f>
        <v>0</v>
      </c>
      <c r="BE176" s="62">
        <f>BE67-база!BE67</f>
        <v>0</v>
      </c>
      <c r="BF176" s="62">
        <f>BF67-база!BF67</f>
        <v>0</v>
      </c>
      <c r="BG176" s="62">
        <f>BG67-база!BG67</f>
        <v>0</v>
      </c>
      <c r="BH176" s="62">
        <f>BH67-база!BH67</f>
        <v>0</v>
      </c>
      <c r="BI176" s="62">
        <f>BI67-база!BI67</f>
        <v>0</v>
      </c>
      <c r="BJ176" s="62">
        <f>BJ67-база!BJ67</f>
        <v>0</v>
      </c>
      <c r="BK176" s="62">
        <f>BK67-база!BK67</f>
        <v>0</v>
      </c>
      <c r="BL176" s="62">
        <f>BL67-база!BL67</f>
        <v>0</v>
      </c>
      <c r="BM176" s="62">
        <f>BM67-база!BM67</f>
        <v>0</v>
      </c>
      <c r="BN176" s="62">
        <f>BN67-база!BN67</f>
        <v>0</v>
      </c>
      <c r="BO176" s="62">
        <f>BO67-база!BO67</f>
        <v>0</v>
      </c>
      <c r="BP176" s="62">
        <f>BP67-база!BP67</f>
        <v>0</v>
      </c>
      <c r="BQ176" s="62">
        <f>BQ67-база!BQ67</f>
        <v>0</v>
      </c>
      <c r="BR176" s="62">
        <f ca="1">BR67-база!BR67</f>
        <v>0</v>
      </c>
      <c r="BS176" s="62">
        <f ca="1">BS67-база!BS67</f>
        <v>0</v>
      </c>
      <c r="BT176" s="62">
        <f ca="1">BT67-база!BT67</f>
        <v>0</v>
      </c>
      <c r="BU176" s="101">
        <f>BU67-база!BU67</f>
        <v>0</v>
      </c>
      <c r="BV176" s="62">
        <f>BV67-база!BV67</f>
        <v>0</v>
      </c>
      <c r="BW176" s="62">
        <f>BW67-база!BW67</f>
        <v>0</v>
      </c>
      <c r="BX176" s="62">
        <f>BX67-база!BX67</f>
        <v>0</v>
      </c>
      <c r="BY176" s="62">
        <f>BY67-база!BY67</f>
        <v>0</v>
      </c>
      <c r="BZ176" s="62">
        <f>BZ67-база!BZ67</f>
        <v>0</v>
      </c>
      <c r="CA176" s="62">
        <f>CA67-база!CA67</f>
        <v>0</v>
      </c>
      <c r="CB176" s="62">
        <f>CB67-база!CB67</f>
        <v>0</v>
      </c>
      <c r="CC176" s="62">
        <f>CC67-база!CC67</f>
        <v>0</v>
      </c>
      <c r="CD176" s="325"/>
      <c r="CE176" s="327"/>
      <c r="CF176" s="209"/>
    </row>
    <row r="177" spans="1:84" s="616" customFormat="1" ht="30">
      <c r="A177" s="42" t="s">
        <v>113</v>
      </c>
      <c r="B177" s="43" t="s">
        <v>114</v>
      </c>
      <c r="C177" s="161">
        <v>2221600000</v>
      </c>
      <c r="D177" s="10">
        <f>D68-база!D68</f>
        <v>0</v>
      </c>
      <c r="E177" s="62">
        <f>E68-база!E68</f>
        <v>0</v>
      </c>
      <c r="F177" s="62"/>
      <c r="G177" s="62" t="e">
        <f ca="1">G68-база!G68</f>
        <v>#REF!</v>
      </c>
      <c r="H177" s="62">
        <f>H68-база!H68</f>
        <v>0</v>
      </c>
      <c r="I177" s="62">
        <f>I68-база!I68</f>
        <v>0</v>
      </c>
      <c r="J177" s="62">
        <f>J68-база!J68</f>
        <v>0</v>
      </c>
      <c r="K177" s="62">
        <f>K68-база!K68</f>
        <v>0</v>
      </c>
      <c r="L177" s="62">
        <f>L68-база!L68</f>
        <v>0</v>
      </c>
      <c r="M177" s="62"/>
      <c r="N177" s="62">
        <f>N68-база!N68</f>
        <v>0</v>
      </c>
      <c r="O177" s="62">
        <f>O68-база!O68</f>
        <v>0</v>
      </c>
      <c r="P177" s="62"/>
      <c r="Q177" s="62">
        <f>Q68-база!Q68</f>
        <v>0</v>
      </c>
      <c r="R177" s="62">
        <f>R68-база!R68</f>
        <v>0</v>
      </c>
      <c r="S177" s="62">
        <f>S68-база!S68</f>
        <v>0</v>
      </c>
      <c r="T177" s="62">
        <f>T68-база!T68</f>
        <v>0</v>
      </c>
      <c r="U177" s="62">
        <f>U68-база!U68</f>
        <v>0</v>
      </c>
      <c r="V177" s="62">
        <f>V68-база!V68</f>
        <v>0</v>
      </c>
      <c r="W177" s="62">
        <f>W68-база!W68</f>
        <v>0</v>
      </c>
      <c r="X177" s="62"/>
      <c r="Y177" s="62">
        <f>Y68-база!Y68</f>
        <v>0</v>
      </c>
      <c r="Z177" s="62">
        <f>Z68-база!Z68</f>
        <v>0</v>
      </c>
      <c r="AA177" s="62">
        <f>AA68-база!AA68</f>
        <v>0</v>
      </c>
      <c r="AB177" s="62">
        <f>AB68-база!AB68</f>
        <v>0</v>
      </c>
      <c r="AC177" s="318"/>
      <c r="AD177" s="62">
        <f>AD68-база!AD68</f>
        <v>0</v>
      </c>
      <c r="AE177" s="62">
        <f>AE68-база!AE68</f>
        <v>0</v>
      </c>
      <c r="AF177" s="62">
        <f>AF68-база!AF68</f>
        <v>0</v>
      </c>
      <c r="AG177" s="62">
        <f>AG68-база!AG68</f>
        <v>0</v>
      </c>
      <c r="AH177" s="62"/>
      <c r="AI177" s="62">
        <f>AI68-база!AI68</f>
        <v>0</v>
      </c>
      <c r="AJ177" s="62">
        <f>AJ68-база!AJ68</f>
        <v>0</v>
      </c>
      <c r="AK177" s="62">
        <f>AK68-база!AK68</f>
        <v>0</v>
      </c>
      <c r="AL177" s="62">
        <f>AL68-база!AL68</f>
        <v>0</v>
      </c>
      <c r="AM177" s="62">
        <f>AM68-база!AM68</f>
        <v>0</v>
      </c>
      <c r="AN177" s="62">
        <f>AN68-база!AN68</f>
        <v>0</v>
      </c>
      <c r="AO177" s="62">
        <f>AO68-база!AO68</f>
        <v>0</v>
      </c>
      <c r="AP177" s="62">
        <f>AP68-база!AP68</f>
        <v>0</v>
      </c>
      <c r="AQ177" s="62">
        <f>AQ68-база!AQ68</f>
        <v>0</v>
      </c>
      <c r="AR177" s="62">
        <f>AR68-база!AR68</f>
        <v>0</v>
      </c>
      <c r="AS177" s="62">
        <f>AS68-база!AS68</f>
        <v>0</v>
      </c>
      <c r="AT177" s="62">
        <f>AT68-база!AT68</f>
        <v>0</v>
      </c>
      <c r="AU177" s="62">
        <f>AU68-база!AU68</f>
        <v>0</v>
      </c>
      <c r="AV177" s="62">
        <f>AV68-база!AV68</f>
        <v>0</v>
      </c>
      <c r="AW177" s="62"/>
      <c r="AX177" s="62" t="e">
        <f>AX68-база!AX68</f>
        <v>#REF!</v>
      </c>
      <c r="AY177" s="62" t="e">
        <f>AY68-база!AY68</f>
        <v>#REF!</v>
      </c>
      <c r="AZ177" s="62" t="e">
        <f>AZ68-база!AZ68</f>
        <v>#REF!</v>
      </c>
      <c r="BA177" s="62" t="e">
        <f>BA68-база!BA68</f>
        <v>#REF!</v>
      </c>
      <c r="BB177" s="62" t="e">
        <f>BB68-база!BB68</f>
        <v>#REF!</v>
      </c>
      <c r="BC177" s="62" t="e">
        <f ca="1">BC68-база!BC68</f>
        <v>#REF!</v>
      </c>
      <c r="BD177" s="62" t="e">
        <f ca="1">BD68-база!BD68</f>
        <v>#REF!</v>
      </c>
      <c r="BE177" s="62" t="e">
        <f ca="1">BE68-база!BE68</f>
        <v>#REF!</v>
      </c>
      <c r="BF177" s="62" t="e">
        <f ca="1">BF68-база!BF68</f>
        <v>#REF!</v>
      </c>
      <c r="BG177" s="62" t="e">
        <f ca="1">BG68-база!BG68</f>
        <v>#REF!</v>
      </c>
      <c r="BH177" s="62" t="e">
        <f>BH68-база!BH68</f>
        <v>#REF!</v>
      </c>
      <c r="BI177" s="62" t="e">
        <f>BI68-база!BI68</f>
        <v>#REF!</v>
      </c>
      <c r="BJ177" s="62">
        <f>BJ68-база!BJ68</f>
        <v>0</v>
      </c>
      <c r="BK177" s="62">
        <f>BK68-база!BK68</f>
        <v>0</v>
      </c>
      <c r="BL177" s="62">
        <f>BL68-база!BL68</f>
        <v>0</v>
      </c>
      <c r="BM177" s="62">
        <f>BM68-база!BM68</f>
        <v>0</v>
      </c>
      <c r="BN177" s="62">
        <f>BN68-база!BN68</f>
        <v>0</v>
      </c>
      <c r="BO177" s="62" t="e">
        <f ca="1">BO68-база!BO68</f>
        <v>#REF!</v>
      </c>
      <c r="BP177" s="62" t="e">
        <f ca="1">BP68-база!BP68</f>
        <v>#REF!</v>
      </c>
      <c r="BQ177" s="62">
        <f>BQ68-база!BQ68</f>
        <v>0</v>
      </c>
      <c r="BR177" s="62" t="e">
        <f ca="1">BR68-база!BR68</f>
        <v>#REF!</v>
      </c>
      <c r="BS177" s="62" t="e">
        <f ca="1">BS68-база!BS68</f>
        <v>#REF!</v>
      </c>
      <c r="BT177" s="62" t="e">
        <f ca="1">BT68-база!BT68</f>
        <v>#REF!</v>
      </c>
      <c r="BU177" s="101">
        <f>BU68-база!BU68</f>
        <v>0</v>
      </c>
      <c r="BV177" s="62" t="e">
        <f ca="1">BV68-база!BV68</f>
        <v>#REF!</v>
      </c>
      <c r="BW177" s="62" t="e">
        <f ca="1">BW68-база!BW68</f>
        <v>#REF!</v>
      </c>
      <c r="BX177" s="62" t="e">
        <f ca="1">BX68-база!BX68</f>
        <v>#REF!</v>
      </c>
      <c r="BY177" s="62" t="e">
        <f ca="1">BY68-база!BY68</f>
        <v>#REF!</v>
      </c>
      <c r="BZ177" s="62">
        <f>BZ68-база!BZ68</f>
        <v>0</v>
      </c>
      <c r="CA177" s="62">
        <f>CA68-база!CA68</f>
        <v>0</v>
      </c>
      <c r="CB177" s="62">
        <f>CB68-база!CB68</f>
        <v>0</v>
      </c>
      <c r="CC177" s="62">
        <f>CC68-база!CC68</f>
        <v>0</v>
      </c>
      <c r="CD177" s="325"/>
      <c r="CE177" s="327"/>
      <c r="CF177" s="209" t="s">
        <v>483</v>
      </c>
    </row>
    <row r="178" spans="1:84" s="616" customFormat="1" ht="12" customHeight="1" outlineLevel="1">
      <c r="A178" s="98"/>
      <c r="B178" s="99" t="s">
        <v>152</v>
      </c>
      <c r="C178" s="97"/>
      <c r="D178" s="10">
        <f>D69-база!D69</f>
        <v>0</v>
      </c>
      <c r="E178" s="100">
        <f>E69-база!E69</f>
        <v>0</v>
      </c>
      <c r="F178" s="100"/>
      <c r="G178" s="100">
        <f>G69-база!G69</f>
        <v>0</v>
      </c>
      <c r="H178" s="100">
        <f>H69-база!H69</f>
        <v>0</v>
      </c>
      <c r="I178" s="100">
        <f>I69-база!I69</f>
        <v>0</v>
      </c>
      <c r="J178" s="100">
        <f>J69-база!J69</f>
        <v>0</v>
      </c>
      <c r="K178" s="100">
        <f>K69-база!K69</f>
        <v>0</v>
      </c>
      <c r="L178" s="100">
        <f>L69-база!L69</f>
        <v>0</v>
      </c>
      <c r="M178" s="100"/>
      <c r="N178" s="100">
        <f>N69-база!N69</f>
        <v>0</v>
      </c>
      <c r="O178" s="100">
        <f>O69-база!O69</f>
        <v>0</v>
      </c>
      <c r="P178" s="100"/>
      <c r="Q178" s="100">
        <f>Q69-база!Q69</f>
        <v>0</v>
      </c>
      <c r="R178" s="100">
        <f>R69-база!R69</f>
        <v>0</v>
      </c>
      <c r="S178" s="100">
        <f>S69-база!S69</f>
        <v>0</v>
      </c>
      <c r="T178" s="100">
        <f>T69-база!T69</f>
        <v>0</v>
      </c>
      <c r="U178" s="100">
        <f>U69-база!U69</f>
        <v>0</v>
      </c>
      <c r="V178" s="100">
        <f>V69-база!V69</f>
        <v>0</v>
      </c>
      <c r="W178" s="100">
        <f>W69-база!W69</f>
        <v>0</v>
      </c>
      <c r="X178" s="100"/>
      <c r="Y178" s="100">
        <f>Y69-база!Y69</f>
        <v>0</v>
      </c>
      <c r="Z178" s="100">
        <f>Z69-база!Z69</f>
        <v>0</v>
      </c>
      <c r="AA178" s="100">
        <f>AA69-база!AA69</f>
        <v>0</v>
      </c>
      <c r="AB178" s="100">
        <f>AB69-база!AB69</f>
        <v>0</v>
      </c>
      <c r="AC178" s="572"/>
      <c r="AD178" s="100">
        <f>AD69-база!AD69</f>
        <v>0</v>
      </c>
      <c r="AE178" s="100">
        <f>AE69-база!AE69</f>
        <v>0</v>
      </c>
      <c r="AF178" s="100">
        <f>AF69-база!AF69</f>
        <v>0</v>
      </c>
      <c r="AG178" s="100">
        <f>AG69-база!AG69</f>
        <v>0</v>
      </c>
      <c r="AH178" s="100"/>
      <c r="AI178" s="100">
        <f>AI69-база!AI69</f>
        <v>0</v>
      </c>
      <c r="AJ178" s="100">
        <f>AJ69-база!AJ69</f>
        <v>0</v>
      </c>
      <c r="AK178" s="100">
        <f>AK69-база!AK69</f>
        <v>0</v>
      </c>
      <c r="AL178" s="100">
        <f>AL69-база!AL69</f>
        <v>0</v>
      </c>
      <c r="AM178" s="100">
        <f>AM69-база!AM69</f>
        <v>0</v>
      </c>
      <c r="AN178" s="100">
        <f>AN69-база!AN69</f>
        <v>0</v>
      </c>
      <c r="AO178" s="100">
        <f>AO69-база!AO69</f>
        <v>0</v>
      </c>
      <c r="AP178" s="100">
        <f>AP69-база!AP69</f>
        <v>0</v>
      </c>
      <c r="AQ178" s="100">
        <f>AQ69-база!AQ69</f>
        <v>0</v>
      </c>
      <c r="AR178" s="100">
        <f>AR69-база!AR69</f>
        <v>0</v>
      </c>
      <c r="AS178" s="100">
        <f>AS69-база!AS69</f>
        <v>0</v>
      </c>
      <c r="AT178" s="100">
        <f>AT69-база!AT69</f>
        <v>0</v>
      </c>
      <c r="AU178" s="100">
        <f>AU69-база!AU69</f>
        <v>0</v>
      </c>
      <c r="AV178" s="100">
        <f>AV69-база!AV69</f>
        <v>0</v>
      </c>
      <c r="AW178" s="100"/>
      <c r="AX178" s="100" t="e">
        <f>AX69-база!AX69</f>
        <v>#REF!</v>
      </c>
      <c r="AY178" s="100" t="e">
        <f>AY69-база!AY69</f>
        <v>#REF!</v>
      </c>
      <c r="AZ178" s="100" t="e">
        <f>AZ69-база!AZ69</f>
        <v>#REF!</v>
      </c>
      <c r="BA178" s="100" t="e">
        <f>BA69-база!BA69</f>
        <v>#REF!</v>
      </c>
      <c r="BB178" s="100" t="e">
        <f>BB69-база!BB69</f>
        <v>#REF!</v>
      </c>
      <c r="BC178" s="100" t="e">
        <f ca="1">BC69-база!BC69</f>
        <v>#REF!</v>
      </c>
      <c r="BD178" s="100" t="e">
        <f ca="1">BD69-база!BD69</f>
        <v>#REF!</v>
      </c>
      <c r="BE178" s="100" t="e">
        <f ca="1">BE69-база!BE69</f>
        <v>#REF!</v>
      </c>
      <c r="BF178" s="100" t="e">
        <f ca="1">BF69-база!BF69</f>
        <v>#REF!</v>
      </c>
      <c r="BG178" s="100" t="e">
        <f ca="1">BG69-база!BG69</f>
        <v>#REF!</v>
      </c>
      <c r="BH178" s="100">
        <f>BH69-база!BH69</f>
        <v>0</v>
      </c>
      <c r="BI178" s="100">
        <f>BI69-база!BI69</f>
        <v>0</v>
      </c>
      <c r="BJ178" s="100">
        <f>BJ69-база!BJ69</f>
        <v>0</v>
      </c>
      <c r="BK178" s="100">
        <f>BK69-база!BK69</f>
        <v>0</v>
      </c>
      <c r="BL178" s="100">
        <f>BL69-база!BL69</f>
        <v>0</v>
      </c>
      <c r="BM178" s="100">
        <f>BM69-база!BM69</f>
        <v>0</v>
      </c>
      <c r="BN178" s="100">
        <f>BN69-база!BN69</f>
        <v>0</v>
      </c>
      <c r="BO178" s="100">
        <f>BO69-база!BO69</f>
        <v>0</v>
      </c>
      <c r="BP178" s="100">
        <f>BP69-база!BP69</f>
        <v>0</v>
      </c>
      <c r="BQ178" s="100">
        <f>BQ69-база!BQ69</f>
        <v>0</v>
      </c>
      <c r="BR178" s="100">
        <f>BR69-база!BR69</f>
        <v>0</v>
      </c>
      <c r="BS178" s="100">
        <f>BS69-база!BS69</f>
        <v>0</v>
      </c>
      <c r="BT178" s="100">
        <f>BT69-база!BT69</f>
        <v>0</v>
      </c>
      <c r="BU178" s="101">
        <f>BU69-база!BU69</f>
        <v>0</v>
      </c>
      <c r="BV178" s="100">
        <f>BV69-база!BV69</f>
        <v>0</v>
      </c>
      <c r="BW178" s="100">
        <f>BW69-база!BW69</f>
        <v>0</v>
      </c>
      <c r="BX178" s="100">
        <f>BX69-база!BX69</f>
        <v>0</v>
      </c>
      <c r="BY178" s="100">
        <f>BY69-база!BY69</f>
        <v>0</v>
      </c>
      <c r="BZ178" s="100">
        <f>BZ69-база!BZ69</f>
        <v>0</v>
      </c>
      <c r="CA178" s="100">
        <f>CA69-база!CA69</f>
        <v>0</v>
      </c>
      <c r="CB178" s="100">
        <f>CB69-база!CB69</f>
        <v>0</v>
      </c>
      <c r="CC178" s="100">
        <f>CC69-база!CC69</f>
        <v>0</v>
      </c>
      <c r="CD178" s="325"/>
      <c r="CE178" s="327"/>
      <c r="CF178" s="209"/>
    </row>
    <row r="179" spans="1:84" s="616" customFormat="1" ht="12" customHeight="1" outlineLevel="1">
      <c r="A179" s="98"/>
      <c r="B179" s="99" t="s">
        <v>153</v>
      </c>
      <c r="C179" s="97"/>
      <c r="D179" s="10">
        <f>D70-база!D70</f>
        <v>0</v>
      </c>
      <c r="E179" s="100">
        <f>E70-база!E70</f>
        <v>0</v>
      </c>
      <c r="F179" s="100"/>
      <c r="G179" s="100">
        <f>G70-база!G70</f>
        <v>0</v>
      </c>
      <c r="H179" s="100">
        <f>H70-база!H70</f>
        <v>0</v>
      </c>
      <c r="I179" s="100">
        <f>I70-база!I70</f>
        <v>0</v>
      </c>
      <c r="J179" s="100">
        <f>J70-база!J70</f>
        <v>0</v>
      </c>
      <c r="K179" s="100">
        <f>K70-база!K70</f>
        <v>0</v>
      </c>
      <c r="L179" s="100">
        <f>L70-база!L70</f>
        <v>0</v>
      </c>
      <c r="M179" s="100"/>
      <c r="N179" s="100">
        <f>N70-база!N70</f>
        <v>0</v>
      </c>
      <c r="O179" s="100">
        <f>O70-база!O70</f>
        <v>0</v>
      </c>
      <c r="P179" s="100"/>
      <c r="Q179" s="100">
        <f>Q70-база!Q70</f>
        <v>0</v>
      </c>
      <c r="R179" s="100">
        <f>R70-база!R70</f>
        <v>0</v>
      </c>
      <c r="S179" s="100">
        <f>S70-база!S70</f>
        <v>0</v>
      </c>
      <c r="T179" s="100">
        <f>T70-база!T70</f>
        <v>0</v>
      </c>
      <c r="U179" s="100">
        <f>U70-база!U70</f>
        <v>0</v>
      </c>
      <c r="V179" s="100">
        <f>V70-база!V70</f>
        <v>0</v>
      </c>
      <c r="W179" s="100">
        <f>W70-база!W70</f>
        <v>0</v>
      </c>
      <c r="X179" s="100"/>
      <c r="Y179" s="100">
        <f>Y70-база!Y70</f>
        <v>0</v>
      </c>
      <c r="Z179" s="100">
        <f>Z70-база!Z70</f>
        <v>0</v>
      </c>
      <c r="AA179" s="100">
        <f>AA70-база!AA70</f>
        <v>0</v>
      </c>
      <c r="AB179" s="100">
        <f>AB70-база!AB70</f>
        <v>0</v>
      </c>
      <c r="AC179" s="572"/>
      <c r="AD179" s="100">
        <f>AD70-база!AD70</f>
        <v>0</v>
      </c>
      <c r="AE179" s="100">
        <f>AE70-база!AE70</f>
        <v>0</v>
      </c>
      <c r="AF179" s="100">
        <f>AF70-база!AF70</f>
        <v>0</v>
      </c>
      <c r="AG179" s="100">
        <f>AG70-база!AG70</f>
        <v>0</v>
      </c>
      <c r="AH179" s="100"/>
      <c r="AI179" s="100">
        <f>AI70-база!AI70</f>
        <v>0</v>
      </c>
      <c r="AJ179" s="100">
        <f>AJ70-база!AJ70</f>
        <v>0</v>
      </c>
      <c r="AK179" s="100">
        <f>AK70-база!AK70</f>
        <v>0</v>
      </c>
      <c r="AL179" s="100">
        <f>AL70-база!AL70</f>
        <v>0</v>
      </c>
      <c r="AM179" s="100">
        <f>AM70-база!AM70</f>
        <v>0</v>
      </c>
      <c r="AN179" s="100">
        <f>AN70-база!AN70</f>
        <v>0</v>
      </c>
      <c r="AO179" s="100">
        <f>AO70-база!AO70</f>
        <v>0</v>
      </c>
      <c r="AP179" s="100">
        <f>AP70-база!AP70</f>
        <v>0</v>
      </c>
      <c r="AQ179" s="100">
        <f>AQ70-база!AQ70</f>
        <v>0</v>
      </c>
      <c r="AR179" s="100">
        <f>AR70-база!AR70</f>
        <v>0</v>
      </c>
      <c r="AS179" s="100">
        <f>AS70-база!AS70</f>
        <v>0</v>
      </c>
      <c r="AT179" s="100">
        <f>AT70-база!AT70</f>
        <v>0</v>
      </c>
      <c r="AU179" s="100">
        <f>AU70-база!AU70</f>
        <v>0</v>
      </c>
      <c r="AV179" s="100">
        <f>AV70-база!AV70</f>
        <v>0</v>
      </c>
      <c r="AW179" s="100"/>
      <c r="AX179" s="100" t="e">
        <f>AX70-база!AX70</f>
        <v>#REF!</v>
      </c>
      <c r="AY179" s="100" t="e">
        <f>AY70-база!AY70</f>
        <v>#REF!</v>
      </c>
      <c r="AZ179" s="100" t="e">
        <f>AZ70-база!AZ70</f>
        <v>#REF!</v>
      </c>
      <c r="BA179" s="100" t="e">
        <f>BA70-база!BA70</f>
        <v>#REF!</v>
      </c>
      <c r="BB179" s="100" t="e">
        <f>BB70-база!BB70</f>
        <v>#REF!</v>
      </c>
      <c r="BC179" s="100" t="e">
        <f ca="1">BC70-база!BC70</f>
        <v>#REF!</v>
      </c>
      <c r="BD179" s="100" t="e">
        <f ca="1">BD70-база!BD70</f>
        <v>#REF!</v>
      </c>
      <c r="BE179" s="100" t="e">
        <f ca="1">BE70-база!BE70</f>
        <v>#REF!</v>
      </c>
      <c r="BF179" s="100" t="e">
        <f ca="1">BF70-база!BF70</f>
        <v>#REF!</v>
      </c>
      <c r="BG179" s="100" t="e">
        <f ca="1">BG70-база!BG70</f>
        <v>#REF!</v>
      </c>
      <c r="BH179" s="100">
        <f>BH70-база!BH70</f>
        <v>0</v>
      </c>
      <c r="BI179" s="100">
        <f>BI70-база!BI70</f>
        <v>0</v>
      </c>
      <c r="BJ179" s="100">
        <f>BJ70-база!BJ70</f>
        <v>0</v>
      </c>
      <c r="BK179" s="100">
        <f>BK70-база!BK70</f>
        <v>0</v>
      </c>
      <c r="BL179" s="100">
        <f>BL70-база!BL70</f>
        <v>0</v>
      </c>
      <c r="BM179" s="100">
        <f>BM70-база!BM70</f>
        <v>0</v>
      </c>
      <c r="BN179" s="100">
        <f>BN70-база!BN70</f>
        <v>0</v>
      </c>
      <c r="BO179" s="100">
        <f>BO70-база!BO70</f>
        <v>0</v>
      </c>
      <c r="BP179" s="100">
        <f>BP70-база!BP70</f>
        <v>0</v>
      </c>
      <c r="BQ179" s="100">
        <f>BQ70-база!BQ70</f>
        <v>0</v>
      </c>
      <c r="BR179" s="100">
        <f>BR70-база!BR70</f>
        <v>0</v>
      </c>
      <c r="BS179" s="100">
        <f>BS70-база!BS70</f>
        <v>0</v>
      </c>
      <c r="BT179" s="100">
        <f>BT70-база!BT70</f>
        <v>0</v>
      </c>
      <c r="BU179" s="101">
        <f>BU70-база!BU70</f>
        <v>0</v>
      </c>
      <c r="BV179" s="100">
        <f>BV70-база!BV70</f>
        <v>0</v>
      </c>
      <c r="BW179" s="100">
        <f>BW70-база!BW70</f>
        <v>0</v>
      </c>
      <c r="BX179" s="100">
        <f>BX70-база!BX70</f>
        <v>0</v>
      </c>
      <c r="BY179" s="100">
        <f>BY70-база!BY70</f>
        <v>0</v>
      </c>
      <c r="BZ179" s="100">
        <f>BZ70-база!BZ70</f>
        <v>0</v>
      </c>
      <c r="CA179" s="100">
        <f>CA70-база!CA70</f>
        <v>0</v>
      </c>
      <c r="CB179" s="100">
        <f>CB70-база!CB70</f>
        <v>0</v>
      </c>
      <c r="CC179" s="100">
        <f>CC70-база!CC70</f>
        <v>0</v>
      </c>
      <c r="CD179" s="325"/>
      <c r="CE179" s="327"/>
      <c r="CF179" s="209"/>
    </row>
    <row r="180" spans="1:84" s="616" customFormat="1">
      <c r="A180" s="45">
        <v>6</v>
      </c>
      <c r="B180" s="53" t="s">
        <v>115</v>
      </c>
      <c r="C180" s="60"/>
      <c r="D180" s="18">
        <f>D71-база!D71</f>
        <v>0</v>
      </c>
      <c r="E180" s="67">
        <f>E71-база!E71</f>
        <v>0</v>
      </c>
      <c r="F180" s="67"/>
      <c r="G180" s="67">
        <f>G71-база!G71</f>
        <v>0</v>
      </c>
      <c r="H180" s="67">
        <f>H71-база!H71</f>
        <v>0</v>
      </c>
      <c r="I180" s="67">
        <f>I71-база!I71</f>
        <v>0</v>
      </c>
      <c r="J180" s="67">
        <f>J71-база!J71</f>
        <v>0</v>
      </c>
      <c r="K180" s="67">
        <f>K71-база!K71</f>
        <v>0</v>
      </c>
      <c r="L180" s="67">
        <f>L71-база!L71</f>
        <v>0</v>
      </c>
      <c r="M180" s="67"/>
      <c r="N180" s="67">
        <f>N71-база!N71</f>
        <v>0</v>
      </c>
      <c r="O180" s="67">
        <f>O71-база!O71</f>
        <v>0</v>
      </c>
      <c r="P180" s="67"/>
      <c r="Q180" s="67">
        <f>Q71-база!Q71</f>
        <v>0</v>
      </c>
      <c r="R180" s="67">
        <f>R71-база!R71</f>
        <v>0</v>
      </c>
      <c r="S180" s="67">
        <f>S71-база!S71</f>
        <v>0</v>
      </c>
      <c r="T180" s="67">
        <f>T71-база!T71</f>
        <v>0</v>
      </c>
      <c r="U180" s="67">
        <f>U71-база!U71</f>
        <v>0</v>
      </c>
      <c r="V180" s="67">
        <f>V71-база!V71</f>
        <v>0</v>
      </c>
      <c r="W180" s="67">
        <f>W71-база!W71</f>
        <v>0</v>
      </c>
      <c r="X180" s="67"/>
      <c r="Y180" s="67">
        <f>Y71-база!Y71</f>
        <v>0</v>
      </c>
      <c r="Z180" s="67">
        <f>Z71-база!Z71</f>
        <v>0</v>
      </c>
      <c r="AA180" s="67">
        <f>AA71-база!AA71</f>
        <v>0</v>
      </c>
      <c r="AB180" s="67">
        <f>AB71-база!AB71</f>
        <v>0</v>
      </c>
      <c r="AC180" s="320"/>
      <c r="AD180" s="67">
        <f>AD71-база!AD71</f>
        <v>0</v>
      </c>
      <c r="AE180" s="67">
        <f>AE71-база!AE71</f>
        <v>0</v>
      </c>
      <c r="AF180" s="67">
        <f>AF71-база!AF71</f>
        <v>0</v>
      </c>
      <c r="AG180" s="67">
        <f>AG71-база!AG71</f>
        <v>0</v>
      </c>
      <c r="AH180" s="67"/>
      <c r="AI180" s="67">
        <f>AI71-база!AI71</f>
        <v>0</v>
      </c>
      <c r="AJ180" s="67">
        <f>AJ71-база!AJ71</f>
        <v>0</v>
      </c>
      <c r="AK180" s="67">
        <f>AK71-база!AK71</f>
        <v>0</v>
      </c>
      <c r="AL180" s="67">
        <f>AL71-база!AL71</f>
        <v>0</v>
      </c>
      <c r="AM180" s="67">
        <f>AM71-база!AM71</f>
        <v>0</v>
      </c>
      <c r="AN180" s="67">
        <f>AN71-база!AN71</f>
        <v>0</v>
      </c>
      <c r="AO180" s="67">
        <f>AO71-база!AO71</f>
        <v>0</v>
      </c>
      <c r="AP180" s="67">
        <f>AP71-база!AP71</f>
        <v>0</v>
      </c>
      <c r="AQ180" s="67">
        <f>AQ71-база!AQ71</f>
        <v>0</v>
      </c>
      <c r="AR180" s="67">
        <f>AR71-база!AR71</f>
        <v>0</v>
      </c>
      <c r="AS180" s="67">
        <f>AS71-база!AS71</f>
        <v>0</v>
      </c>
      <c r="AT180" s="67">
        <f>AT71-база!AT71</f>
        <v>0</v>
      </c>
      <c r="AU180" s="67">
        <f>AU71-база!AU71</f>
        <v>0</v>
      </c>
      <c r="AV180" s="67">
        <f>AV71-база!AV71</f>
        <v>0</v>
      </c>
      <c r="AW180" s="67"/>
      <c r="AX180" s="67" t="e">
        <f>AX71-база!AX71</f>
        <v>#REF!</v>
      </c>
      <c r="AY180" s="67" t="e">
        <f>AY71-база!AY71</f>
        <v>#REF!</v>
      </c>
      <c r="AZ180" s="67" t="e">
        <f>AZ71-база!AZ71</f>
        <v>#REF!</v>
      </c>
      <c r="BA180" s="67" t="e">
        <f>BA71-база!BA71</f>
        <v>#REF!</v>
      </c>
      <c r="BB180" s="67" t="e">
        <f>BB71-база!BB71</f>
        <v>#REF!</v>
      </c>
      <c r="BC180" s="67" t="e">
        <f ca="1">BC71-база!BC71</f>
        <v>#REF!</v>
      </c>
      <c r="BD180" s="67" t="e">
        <f ca="1">BD71-база!BD71</f>
        <v>#REF!</v>
      </c>
      <c r="BE180" s="67" t="e">
        <f ca="1">BE71-база!BE71</f>
        <v>#REF!</v>
      </c>
      <c r="BF180" s="67" t="e">
        <f ca="1">BF71-база!BF71</f>
        <v>#REF!</v>
      </c>
      <c r="BG180" s="67" t="e">
        <f ca="1">BG71-база!BG71</f>
        <v>#REF!</v>
      </c>
      <c r="BH180" s="67" t="e">
        <f>BH71-база!BH71</f>
        <v>#REF!</v>
      </c>
      <c r="BI180" s="67" t="e">
        <f>BI71-база!BI71</f>
        <v>#REF!</v>
      </c>
      <c r="BJ180" s="67">
        <f>BJ71-база!BJ71</f>
        <v>0</v>
      </c>
      <c r="BK180" s="67">
        <f>BK71-база!BK71</f>
        <v>0</v>
      </c>
      <c r="BL180" s="67">
        <f>BL71-база!BL71</f>
        <v>0</v>
      </c>
      <c r="BM180" s="67">
        <f>BM71-база!BM71</f>
        <v>0</v>
      </c>
      <c r="BN180" s="67">
        <f>BN71-база!BN71</f>
        <v>0</v>
      </c>
      <c r="BO180" s="67" t="e">
        <f ca="1">BO71-база!BO71</f>
        <v>#REF!</v>
      </c>
      <c r="BP180" s="67" t="e">
        <f ca="1">BP71-база!BP71</f>
        <v>#REF!</v>
      </c>
      <c r="BQ180" s="67">
        <f>BQ71-база!BQ71</f>
        <v>0</v>
      </c>
      <c r="BR180" s="67" t="e">
        <f ca="1">BR71-база!BR71</f>
        <v>#REF!</v>
      </c>
      <c r="BS180" s="67" t="e">
        <f ca="1">BS71-база!BS71</f>
        <v>#REF!</v>
      </c>
      <c r="BT180" s="67" t="e">
        <f ca="1">BT71-база!BT71</f>
        <v>#REF!</v>
      </c>
      <c r="BU180" s="101">
        <f>BU71-база!BU71</f>
        <v>0</v>
      </c>
      <c r="BV180" s="67" t="e">
        <f ca="1">BV71-база!BV71</f>
        <v>#REF!</v>
      </c>
      <c r="BW180" s="67">
        <f>BW71-база!BW71</f>
        <v>0</v>
      </c>
      <c r="BX180" s="67">
        <f>BX71-база!BX71</f>
        <v>0</v>
      </c>
      <c r="BY180" s="67">
        <f>BY71-база!BY71</f>
        <v>0</v>
      </c>
      <c r="BZ180" s="67">
        <f>BZ71-база!BZ71</f>
        <v>0</v>
      </c>
      <c r="CA180" s="67">
        <f>CA71-база!CA71</f>
        <v>0</v>
      </c>
      <c r="CB180" s="67">
        <f>CB71-база!CB71</f>
        <v>0</v>
      </c>
      <c r="CC180" s="67">
        <f>CC71-база!CC71</f>
        <v>0</v>
      </c>
      <c r="CD180" s="325"/>
      <c r="CE180" s="332"/>
      <c r="CF180" s="209"/>
    </row>
    <row r="181" spans="1:84" s="616" customFormat="1">
      <c r="A181" s="499"/>
      <c r="B181" s="481" t="s">
        <v>116</v>
      </c>
      <c r="C181" s="482"/>
      <c r="D181" s="483">
        <f>D72-база!D72</f>
        <v>0</v>
      </c>
      <c r="E181" s="398">
        <f>E72-база!E72</f>
        <v>0</v>
      </c>
      <c r="F181" s="398"/>
      <c r="G181" s="398">
        <f>G72-база!G72</f>
        <v>0</v>
      </c>
      <c r="H181" s="398">
        <f>H72-база!H72</f>
        <v>0</v>
      </c>
      <c r="I181" s="398">
        <f>I72-база!I72</f>
        <v>0</v>
      </c>
      <c r="J181" s="398">
        <f>J72-база!J72</f>
        <v>0</v>
      </c>
      <c r="K181" s="398">
        <f>K72-база!K72</f>
        <v>0</v>
      </c>
      <c r="L181" s="398">
        <f>L72-база!L72</f>
        <v>0</v>
      </c>
      <c r="M181" s="398"/>
      <c r="N181" s="398">
        <f>N72-база!N72</f>
        <v>0</v>
      </c>
      <c r="O181" s="398">
        <f>O72-база!O72</f>
        <v>0</v>
      </c>
      <c r="P181" s="398"/>
      <c r="Q181" s="398">
        <f>Q72-база!Q72</f>
        <v>0</v>
      </c>
      <c r="R181" s="398">
        <f>R72-база!R72</f>
        <v>0</v>
      </c>
      <c r="S181" s="398">
        <f>S72-база!S72</f>
        <v>0</v>
      </c>
      <c r="T181" s="398">
        <f>T72-база!T72</f>
        <v>0</v>
      </c>
      <c r="U181" s="398">
        <f>U72-база!U72</f>
        <v>0</v>
      </c>
      <c r="V181" s="398">
        <f>V72-база!V72</f>
        <v>0</v>
      </c>
      <c r="W181" s="398">
        <f>W72-база!W72</f>
        <v>0</v>
      </c>
      <c r="X181" s="398"/>
      <c r="Y181" s="398">
        <f>Y72-база!Y72</f>
        <v>0</v>
      </c>
      <c r="Z181" s="398">
        <f>Z72-база!Z72</f>
        <v>0</v>
      </c>
      <c r="AA181" s="398">
        <f>AA72-база!AA72</f>
        <v>0</v>
      </c>
      <c r="AB181" s="398">
        <f>AB72-база!AB72</f>
        <v>0</v>
      </c>
      <c r="AC181" s="398"/>
      <c r="AD181" s="398">
        <f>AD72-база!AD72</f>
        <v>0</v>
      </c>
      <c r="AE181" s="398">
        <f>AE72-база!AE72</f>
        <v>0</v>
      </c>
      <c r="AF181" s="398">
        <f>AF72-база!AF72</f>
        <v>0</v>
      </c>
      <c r="AG181" s="398">
        <f>AG72-база!AG72</f>
        <v>0</v>
      </c>
      <c r="AH181" s="398"/>
      <c r="AI181" s="398">
        <f>AI72-база!AI72</f>
        <v>0</v>
      </c>
      <c r="AJ181" s="398">
        <f>AJ72-база!AJ72</f>
        <v>0</v>
      </c>
      <c r="AK181" s="398">
        <f>AK72-база!AK72</f>
        <v>0</v>
      </c>
      <c r="AL181" s="398">
        <f>AL72-база!AL72</f>
        <v>0</v>
      </c>
      <c r="AM181" s="398">
        <f>AM72-база!AM72</f>
        <v>0</v>
      </c>
      <c r="AN181" s="398">
        <f>AN72-база!AN72</f>
        <v>0</v>
      </c>
      <c r="AO181" s="398">
        <f>AO72-база!AO72</f>
        <v>0</v>
      </c>
      <c r="AP181" s="398">
        <f>AP72-база!AP72</f>
        <v>0</v>
      </c>
      <c r="AQ181" s="398">
        <f>AQ72-база!AQ72</f>
        <v>0</v>
      </c>
      <c r="AR181" s="398">
        <f>AR72-база!AR72</f>
        <v>0</v>
      </c>
      <c r="AS181" s="398">
        <f>AS72-база!AS72</f>
        <v>0</v>
      </c>
      <c r="AT181" s="398">
        <f>AT72-база!AT72</f>
        <v>0</v>
      </c>
      <c r="AU181" s="398">
        <f>AU72-база!AU72</f>
        <v>0</v>
      </c>
      <c r="AV181" s="398">
        <f>AV72-база!AV72</f>
        <v>0</v>
      </c>
      <c r="AW181" s="398"/>
      <c r="AX181" s="398">
        <f>AX72-база!AX72</f>
        <v>0</v>
      </c>
      <c r="AY181" s="398">
        <f>AY72-база!AY72</f>
        <v>0</v>
      </c>
      <c r="AZ181" s="398">
        <f>AZ72-база!AZ72</f>
        <v>0</v>
      </c>
      <c r="BA181" s="398">
        <f>BA72-база!BA72</f>
        <v>0</v>
      </c>
      <c r="BB181" s="398">
        <f>BB72-база!BB72</f>
        <v>0</v>
      </c>
      <c r="BC181" s="398">
        <f>BC72-база!BC72</f>
        <v>0</v>
      </c>
      <c r="BD181" s="398">
        <f>BD72-база!BD72</f>
        <v>0</v>
      </c>
      <c r="BE181" s="398">
        <f>BE72-база!BE72</f>
        <v>0</v>
      </c>
      <c r="BF181" s="398">
        <f>BF72-база!BF72</f>
        <v>0</v>
      </c>
      <c r="BG181" s="398">
        <f>BG72-база!BG72</f>
        <v>0</v>
      </c>
      <c r="BH181" s="398">
        <f>BH72-база!BH72</f>
        <v>0</v>
      </c>
      <c r="BI181" s="398">
        <f>BI72-база!BI72</f>
        <v>0</v>
      </c>
      <c r="BJ181" s="398">
        <f>BJ72-база!BJ72</f>
        <v>0</v>
      </c>
      <c r="BK181" s="398">
        <f>BK72-база!BK72</f>
        <v>0</v>
      </c>
      <c r="BL181" s="398">
        <f>BL72-база!BL72</f>
        <v>0</v>
      </c>
      <c r="BM181" s="398">
        <f>BM72-база!BM72</f>
        <v>0</v>
      </c>
      <c r="BN181" s="398">
        <f>BN72-база!BN72</f>
        <v>0</v>
      </c>
      <c r="BO181" s="398">
        <f>BO72-база!BO72</f>
        <v>0</v>
      </c>
      <c r="BP181" s="398">
        <f>BP72-база!BP72</f>
        <v>0</v>
      </c>
      <c r="BQ181" s="398">
        <f>BQ72-база!BQ72</f>
        <v>0</v>
      </c>
      <c r="BR181" s="398">
        <f>BR72-база!BR72</f>
        <v>0</v>
      </c>
      <c r="BS181" s="398">
        <f>BS72-база!BS72</f>
        <v>0</v>
      </c>
      <c r="BT181" s="398">
        <f>BT72-база!BT72</f>
        <v>0</v>
      </c>
      <c r="BU181" s="101">
        <f>BU72-база!BU72</f>
        <v>0</v>
      </c>
      <c r="BV181" s="398">
        <f>BV72-база!BV72</f>
        <v>0</v>
      </c>
      <c r="BW181" s="398">
        <f>BW72-база!BW72</f>
        <v>0</v>
      </c>
      <c r="BX181" s="398">
        <f>BX72-база!BX72</f>
        <v>0</v>
      </c>
      <c r="BY181" s="398">
        <f>BY72-база!BY72</f>
        <v>0</v>
      </c>
      <c r="BZ181" s="398">
        <f>BZ72-база!BZ72</f>
        <v>0</v>
      </c>
      <c r="CA181" s="398">
        <f>CA72-база!CA72</f>
        <v>0</v>
      </c>
      <c r="CB181" s="398">
        <f>CB72-база!CB72</f>
        <v>0</v>
      </c>
      <c r="CC181" s="398">
        <f>CC72-база!CC72</f>
        <v>0</v>
      </c>
      <c r="CD181" s="325"/>
      <c r="CE181" s="327"/>
      <c r="CF181" s="209"/>
    </row>
    <row r="182" spans="1:84" s="616" customFormat="1">
      <c r="A182" s="48">
        <v>7</v>
      </c>
      <c r="B182" s="49" t="s">
        <v>117</v>
      </c>
      <c r="C182" s="58"/>
      <c r="D182" s="20">
        <f>D73-база!D73</f>
        <v>0</v>
      </c>
      <c r="E182" s="64">
        <f>E73-база!E73</f>
        <v>0</v>
      </c>
      <c r="F182" s="64"/>
      <c r="G182" s="64">
        <f>G73-база!G73</f>
        <v>0</v>
      </c>
      <c r="H182" s="64">
        <f>H73-база!H73</f>
        <v>0</v>
      </c>
      <c r="I182" s="64">
        <f>I73-база!I73</f>
        <v>0</v>
      </c>
      <c r="J182" s="64">
        <f>J73-база!J73</f>
        <v>0</v>
      </c>
      <c r="K182" s="64">
        <f>K73-база!K73</f>
        <v>0</v>
      </c>
      <c r="L182" s="64">
        <f>L73-база!L73</f>
        <v>0</v>
      </c>
      <c r="M182" s="64"/>
      <c r="N182" s="64">
        <f>N73-база!N73</f>
        <v>0</v>
      </c>
      <c r="O182" s="64">
        <f>O73-база!O73</f>
        <v>0</v>
      </c>
      <c r="P182" s="64"/>
      <c r="Q182" s="64">
        <f>Q73-база!Q73</f>
        <v>0</v>
      </c>
      <c r="R182" s="64">
        <f>R73-база!R73</f>
        <v>0</v>
      </c>
      <c r="S182" s="64">
        <f>S73-база!S73</f>
        <v>0</v>
      </c>
      <c r="T182" s="64">
        <f>T73-база!T73</f>
        <v>0</v>
      </c>
      <c r="U182" s="64">
        <f>U73-база!U73</f>
        <v>0</v>
      </c>
      <c r="V182" s="64">
        <f>V73-база!V73</f>
        <v>0</v>
      </c>
      <c r="W182" s="64">
        <f>W73-база!W73</f>
        <v>0</v>
      </c>
      <c r="X182" s="64"/>
      <c r="Y182" s="64">
        <f>Y73-база!Y73</f>
        <v>0</v>
      </c>
      <c r="Z182" s="64">
        <f>Z73-база!Z73</f>
        <v>0</v>
      </c>
      <c r="AA182" s="64">
        <f>AA73-база!AA73</f>
        <v>0</v>
      </c>
      <c r="AB182" s="64">
        <f>AB73-база!AB73</f>
        <v>0</v>
      </c>
      <c r="AC182" s="321"/>
      <c r="AD182" s="64">
        <f>AD73-база!AD73</f>
        <v>0</v>
      </c>
      <c r="AE182" s="64">
        <f>AE73-база!AE73</f>
        <v>0</v>
      </c>
      <c r="AF182" s="64">
        <f>AF73-база!AF73</f>
        <v>0</v>
      </c>
      <c r="AG182" s="64">
        <f>AG73-база!AG73</f>
        <v>0</v>
      </c>
      <c r="AH182" s="64"/>
      <c r="AI182" s="64">
        <f>AI73-база!AI73</f>
        <v>0</v>
      </c>
      <c r="AJ182" s="64">
        <f>AJ73-база!AJ73</f>
        <v>0</v>
      </c>
      <c r="AK182" s="64">
        <f>AK73-база!AK73</f>
        <v>0</v>
      </c>
      <c r="AL182" s="64">
        <f>AL73-база!AL73</f>
        <v>0</v>
      </c>
      <c r="AM182" s="64">
        <f>AM73-база!AM73</f>
        <v>0</v>
      </c>
      <c r="AN182" s="64">
        <f>AN73-база!AN73</f>
        <v>0</v>
      </c>
      <c r="AO182" s="64">
        <f>AO73-база!AO73</f>
        <v>0</v>
      </c>
      <c r="AP182" s="64">
        <f>AP73-база!AP73</f>
        <v>0</v>
      </c>
      <c r="AQ182" s="64">
        <f>AQ73-база!AQ73</f>
        <v>0</v>
      </c>
      <c r="AR182" s="64">
        <f>AR73-база!AR73</f>
        <v>0</v>
      </c>
      <c r="AS182" s="64">
        <f>AS73-база!AS73</f>
        <v>0</v>
      </c>
      <c r="AT182" s="64">
        <f>AT73-база!AT73</f>
        <v>0</v>
      </c>
      <c r="AU182" s="64">
        <f>AU73-база!AU73</f>
        <v>0</v>
      </c>
      <c r="AV182" s="64">
        <f>AV73-база!AV73</f>
        <v>0</v>
      </c>
      <c r="AW182" s="64"/>
      <c r="AX182" s="64">
        <f>AX73-база!AX73</f>
        <v>0</v>
      </c>
      <c r="AY182" s="64">
        <f>AY73-база!AY73</f>
        <v>0</v>
      </c>
      <c r="AZ182" s="64">
        <f>AZ73-база!AZ73</f>
        <v>0</v>
      </c>
      <c r="BA182" s="64">
        <f>BA73-база!BA73</f>
        <v>0</v>
      </c>
      <c r="BB182" s="64">
        <f>BB73-база!BB73</f>
        <v>0</v>
      </c>
      <c r="BC182" s="64">
        <f>BC73-база!BC73</f>
        <v>0</v>
      </c>
      <c r="BD182" s="64">
        <f>BD73-база!BD73</f>
        <v>0</v>
      </c>
      <c r="BE182" s="64">
        <f>BE73-база!BE73</f>
        <v>0</v>
      </c>
      <c r="BF182" s="64">
        <f>BF73-база!BF73</f>
        <v>0</v>
      </c>
      <c r="BG182" s="64">
        <f>BG73-база!BG73</f>
        <v>0</v>
      </c>
      <c r="BH182" s="64">
        <f>BH73-база!BH73</f>
        <v>0</v>
      </c>
      <c r="BI182" s="64">
        <f>BI73-база!BI73</f>
        <v>0</v>
      </c>
      <c r="BJ182" s="64">
        <f>BJ73-база!BJ73</f>
        <v>0</v>
      </c>
      <c r="BK182" s="64">
        <f>BK73-база!BK73</f>
        <v>0</v>
      </c>
      <c r="BL182" s="64">
        <f>BL73-база!BL73</f>
        <v>0</v>
      </c>
      <c r="BM182" s="64">
        <f>BM73-база!BM73</f>
        <v>0</v>
      </c>
      <c r="BN182" s="64">
        <f>BN73-база!BN73</f>
        <v>0</v>
      </c>
      <c r="BO182" s="64">
        <f>BO73-база!BO73</f>
        <v>0</v>
      </c>
      <c r="BP182" s="64">
        <f>BP73-база!BP73</f>
        <v>0</v>
      </c>
      <c r="BQ182" s="64">
        <f>BQ73-база!BQ73</f>
        <v>0</v>
      </c>
      <c r="BR182" s="64">
        <f ca="1">BR73-база!BR73</f>
        <v>0</v>
      </c>
      <c r="BS182" s="64">
        <f ca="1">BS73-база!BS73</f>
        <v>0</v>
      </c>
      <c r="BT182" s="64">
        <f ca="1">BT73-база!BT73</f>
        <v>0</v>
      </c>
      <c r="BU182" s="101">
        <f>BU73-база!BU73</f>
        <v>0</v>
      </c>
      <c r="BV182" s="64">
        <f>BV73-база!BV73</f>
        <v>0</v>
      </c>
      <c r="BW182" s="64">
        <f>BW73-база!BW73</f>
        <v>0</v>
      </c>
      <c r="BX182" s="64">
        <f>BX73-база!BX73</f>
        <v>0</v>
      </c>
      <c r="BY182" s="64">
        <f>BY73-база!BY73</f>
        <v>0</v>
      </c>
      <c r="BZ182" s="64">
        <f>BZ73-база!BZ73</f>
        <v>0</v>
      </c>
      <c r="CA182" s="64">
        <f>CA73-база!CA73</f>
        <v>0</v>
      </c>
      <c r="CB182" s="64">
        <f>CB73-база!CB73</f>
        <v>0</v>
      </c>
      <c r="CC182" s="64">
        <f>CC73-база!CC73</f>
        <v>0</v>
      </c>
      <c r="CD182" s="325"/>
      <c r="CE182" s="328"/>
      <c r="CF182" s="209"/>
    </row>
    <row r="183" spans="1:84" s="616" customFormat="1">
      <c r="A183" s="42" t="s">
        <v>118</v>
      </c>
      <c r="B183" s="43" t="s">
        <v>119</v>
      </c>
      <c r="C183" s="59">
        <v>2111010000</v>
      </c>
      <c r="D183" s="10">
        <f>D74-база!D74</f>
        <v>0</v>
      </c>
      <c r="E183" s="62">
        <f>E74-база!E74</f>
        <v>0</v>
      </c>
      <c r="F183" s="62"/>
      <c r="G183" s="62">
        <f>G74-база!G74</f>
        <v>0</v>
      </c>
      <c r="H183" s="62">
        <f>H74-база!H74</f>
        <v>0</v>
      </c>
      <c r="I183" s="62">
        <f>I74-база!I74</f>
        <v>0</v>
      </c>
      <c r="J183" s="62">
        <f>J74-база!J74</f>
        <v>0</v>
      </c>
      <c r="K183" s="62">
        <f>K74-база!K74</f>
        <v>0</v>
      </c>
      <c r="L183" s="62">
        <f>L74-база!L74</f>
        <v>0</v>
      </c>
      <c r="M183" s="62"/>
      <c r="N183" s="62">
        <f>N74-база!N74</f>
        <v>0</v>
      </c>
      <c r="O183" s="62">
        <f>O74-база!O74</f>
        <v>0</v>
      </c>
      <c r="P183" s="62"/>
      <c r="Q183" s="62">
        <f>Q74-база!Q74</f>
        <v>0</v>
      </c>
      <c r="R183" s="62">
        <f>R74-база!R74</f>
        <v>0</v>
      </c>
      <c r="S183" s="62">
        <f>S74-база!S74</f>
        <v>0</v>
      </c>
      <c r="T183" s="62">
        <f>T74-база!T74</f>
        <v>0</v>
      </c>
      <c r="U183" s="62">
        <f>U74-база!U74</f>
        <v>0</v>
      </c>
      <c r="V183" s="62">
        <f>V74-база!V74</f>
        <v>0</v>
      </c>
      <c r="W183" s="62">
        <f>W74-база!W74</f>
        <v>0</v>
      </c>
      <c r="X183" s="62"/>
      <c r="Y183" s="62">
        <f>Y74-база!Y74</f>
        <v>0</v>
      </c>
      <c r="Z183" s="62">
        <f>Z74-база!Z74</f>
        <v>0</v>
      </c>
      <c r="AA183" s="62">
        <f>AA74-база!AA74</f>
        <v>0</v>
      </c>
      <c r="AB183" s="62">
        <f>AB74-база!AB74</f>
        <v>0</v>
      </c>
      <c r="AC183" s="318"/>
      <c r="AD183" s="62">
        <f>AD74-база!AD74</f>
        <v>0</v>
      </c>
      <c r="AE183" s="62">
        <f>AE74-база!AE74</f>
        <v>0</v>
      </c>
      <c r="AF183" s="62">
        <f>AF74-база!AF74</f>
        <v>0</v>
      </c>
      <c r="AG183" s="62">
        <f>AG74-база!AG74</f>
        <v>0</v>
      </c>
      <c r="AH183" s="62"/>
      <c r="AI183" s="62">
        <f>AI74-база!AI74</f>
        <v>0</v>
      </c>
      <c r="AJ183" s="62">
        <f>AJ74-база!AJ74</f>
        <v>0</v>
      </c>
      <c r="AK183" s="62">
        <f>AK74-база!AK74</f>
        <v>0</v>
      </c>
      <c r="AL183" s="62">
        <f>AL74-база!AL74</f>
        <v>0</v>
      </c>
      <c r="AM183" s="62">
        <f>AM74-база!AM74</f>
        <v>0</v>
      </c>
      <c r="AN183" s="62">
        <f>AN74-база!AN74</f>
        <v>0</v>
      </c>
      <c r="AO183" s="62">
        <f>AO74-база!AO74</f>
        <v>0</v>
      </c>
      <c r="AP183" s="62">
        <f>AP74-база!AP74</f>
        <v>0</v>
      </c>
      <c r="AQ183" s="62">
        <f>AQ74-база!AQ74</f>
        <v>0</v>
      </c>
      <c r="AR183" s="62">
        <f>AR74-база!AR74</f>
        <v>0</v>
      </c>
      <c r="AS183" s="62">
        <f>AS74-база!AS74</f>
        <v>0</v>
      </c>
      <c r="AT183" s="62">
        <f>AT74-база!AT74</f>
        <v>0</v>
      </c>
      <c r="AU183" s="62">
        <f>AU74-база!AU74</f>
        <v>0</v>
      </c>
      <c r="AV183" s="62">
        <f>AV74-база!AV74</f>
        <v>0</v>
      </c>
      <c r="AW183" s="62"/>
      <c r="AX183" s="62">
        <f>AX74-база!AX74</f>
        <v>0</v>
      </c>
      <c r="AY183" s="62">
        <f>AY74-база!AY74</f>
        <v>0</v>
      </c>
      <c r="AZ183" s="62">
        <f>AZ74-база!AZ74</f>
        <v>0</v>
      </c>
      <c r="BA183" s="62">
        <f>BA74-база!BA74</f>
        <v>0</v>
      </c>
      <c r="BB183" s="62">
        <f>BB74-база!BB74</f>
        <v>0</v>
      </c>
      <c r="BC183" s="62">
        <f>BC74-база!BC74</f>
        <v>0</v>
      </c>
      <c r="BD183" s="62">
        <f>BD74-база!BD74</f>
        <v>0</v>
      </c>
      <c r="BE183" s="62">
        <f>BE74-база!BE74</f>
        <v>0</v>
      </c>
      <c r="BF183" s="62">
        <f>BF74-база!BF74</f>
        <v>0</v>
      </c>
      <c r="BG183" s="62">
        <f>BG74-база!BG74</f>
        <v>0</v>
      </c>
      <c r="BH183" s="62">
        <f>BH74-база!BH74</f>
        <v>0</v>
      </c>
      <c r="BI183" s="62">
        <f>BI74-база!BI74</f>
        <v>0</v>
      </c>
      <c r="BJ183" s="62">
        <f>BJ74-база!BJ74</f>
        <v>0</v>
      </c>
      <c r="BK183" s="62">
        <f>BK74-база!BK74</f>
        <v>0</v>
      </c>
      <c r="BL183" s="62">
        <f>BL74-база!BL74</f>
        <v>0</v>
      </c>
      <c r="BM183" s="62">
        <f>BM74-база!BM74</f>
        <v>0</v>
      </c>
      <c r="BN183" s="62">
        <f>BN74-база!BN74</f>
        <v>0</v>
      </c>
      <c r="BO183" s="62">
        <f>BO74-база!BO74</f>
        <v>0</v>
      </c>
      <c r="BP183" s="62">
        <f>BP74-база!BP74</f>
        <v>0</v>
      </c>
      <c r="BQ183" s="62">
        <f>BQ74-база!BQ74</f>
        <v>0</v>
      </c>
      <c r="BR183" s="62">
        <f ca="1">BR74-база!BR74</f>
        <v>0</v>
      </c>
      <c r="BS183" s="62">
        <f ca="1">BS74-база!BS74</f>
        <v>0</v>
      </c>
      <c r="BT183" s="62">
        <f ca="1">BT74-база!BT74</f>
        <v>0</v>
      </c>
      <c r="BU183" s="101">
        <f>BU74-база!BU74</f>
        <v>0</v>
      </c>
      <c r="BV183" s="62">
        <f>BV74-база!BV74</f>
        <v>0</v>
      </c>
      <c r="BW183" s="62">
        <f>BW74-база!BW74</f>
        <v>0</v>
      </c>
      <c r="BX183" s="62">
        <f>BX74-база!BX74</f>
        <v>0</v>
      </c>
      <c r="BY183" s="62">
        <f>BY74-база!BY74</f>
        <v>0</v>
      </c>
      <c r="BZ183" s="62">
        <f>BZ74-база!BZ74</f>
        <v>0</v>
      </c>
      <c r="CA183" s="62">
        <f>CA74-база!CA74</f>
        <v>0</v>
      </c>
      <c r="CB183" s="62">
        <f>CB74-база!CB74</f>
        <v>0</v>
      </c>
      <c r="CC183" s="62">
        <f>CC74-база!CC74</f>
        <v>0</v>
      </c>
      <c r="CD183" s="325"/>
      <c r="CE183" s="327"/>
      <c r="CF183" s="209"/>
    </row>
    <row r="184" spans="1:84" s="616" customFormat="1">
      <c r="A184" s="42" t="s">
        <v>120</v>
      </c>
      <c r="B184" s="43" t="s">
        <v>121</v>
      </c>
      <c r="C184" s="59">
        <v>2111050000</v>
      </c>
      <c r="D184" s="10">
        <f>D75-база!D75</f>
        <v>0</v>
      </c>
      <c r="E184" s="62">
        <f>E75-база!E75</f>
        <v>0</v>
      </c>
      <c r="F184" s="62"/>
      <c r="G184" s="62">
        <f>G75-база!G75</f>
        <v>0</v>
      </c>
      <c r="H184" s="62">
        <f>H75-база!H75</f>
        <v>0</v>
      </c>
      <c r="I184" s="62">
        <f>I75-база!I75</f>
        <v>0</v>
      </c>
      <c r="J184" s="62">
        <f>J75-база!J75</f>
        <v>0</v>
      </c>
      <c r="K184" s="62">
        <f>K75-база!K75</f>
        <v>0</v>
      </c>
      <c r="L184" s="62">
        <f>L75-база!L75</f>
        <v>0</v>
      </c>
      <c r="M184" s="62"/>
      <c r="N184" s="62">
        <f>N75-база!N75</f>
        <v>0</v>
      </c>
      <c r="O184" s="62">
        <f>O75-база!O75</f>
        <v>0</v>
      </c>
      <c r="P184" s="62"/>
      <c r="Q184" s="62">
        <f>Q75-база!Q75</f>
        <v>0</v>
      </c>
      <c r="R184" s="62">
        <f>R75-база!R75</f>
        <v>0</v>
      </c>
      <c r="S184" s="62">
        <f>S75-база!S75</f>
        <v>0</v>
      </c>
      <c r="T184" s="62">
        <f>T75-база!T75</f>
        <v>0</v>
      </c>
      <c r="U184" s="62">
        <f>U75-база!U75</f>
        <v>0</v>
      </c>
      <c r="V184" s="62">
        <f>V75-база!V75</f>
        <v>0</v>
      </c>
      <c r="W184" s="62">
        <f>W75-база!W75</f>
        <v>0</v>
      </c>
      <c r="X184" s="62"/>
      <c r="Y184" s="62">
        <f>Y75-база!Y75</f>
        <v>0</v>
      </c>
      <c r="Z184" s="62">
        <f>Z75-база!Z75</f>
        <v>0</v>
      </c>
      <c r="AA184" s="62">
        <f>AA75-база!AA75</f>
        <v>0</v>
      </c>
      <c r="AB184" s="62">
        <f>AB75-база!AB75</f>
        <v>0</v>
      </c>
      <c r="AC184" s="318"/>
      <c r="AD184" s="62">
        <f>AD75-база!AD75</f>
        <v>0</v>
      </c>
      <c r="AE184" s="62">
        <f>AE75-база!AE75</f>
        <v>0</v>
      </c>
      <c r="AF184" s="62">
        <f>AF75-база!AF75</f>
        <v>0</v>
      </c>
      <c r="AG184" s="62">
        <f>AG75-база!AG75</f>
        <v>0</v>
      </c>
      <c r="AH184" s="62"/>
      <c r="AI184" s="62">
        <f>AI75-база!AI75</f>
        <v>0</v>
      </c>
      <c r="AJ184" s="62">
        <f>AJ75-база!AJ75</f>
        <v>0</v>
      </c>
      <c r="AK184" s="62">
        <f>AK75-база!AK75</f>
        <v>0</v>
      </c>
      <c r="AL184" s="62">
        <f>AL75-база!AL75</f>
        <v>0</v>
      </c>
      <c r="AM184" s="62">
        <f>AM75-база!AM75</f>
        <v>0</v>
      </c>
      <c r="AN184" s="62">
        <f>AN75-база!AN75</f>
        <v>0</v>
      </c>
      <c r="AO184" s="62">
        <f>AO75-база!AO75</f>
        <v>0</v>
      </c>
      <c r="AP184" s="62">
        <f>AP75-база!AP75</f>
        <v>0</v>
      </c>
      <c r="AQ184" s="62">
        <f>AQ75-база!AQ75</f>
        <v>0</v>
      </c>
      <c r="AR184" s="62">
        <f>AR75-база!AR75</f>
        <v>0</v>
      </c>
      <c r="AS184" s="62">
        <f>AS75-база!AS75</f>
        <v>0</v>
      </c>
      <c r="AT184" s="62">
        <f>AT75-база!AT75</f>
        <v>0</v>
      </c>
      <c r="AU184" s="62">
        <f>AU75-база!AU75</f>
        <v>0</v>
      </c>
      <c r="AV184" s="62">
        <f>AV75-база!AV75</f>
        <v>0</v>
      </c>
      <c r="AW184" s="62"/>
      <c r="AX184" s="62">
        <f>AX75-база!AX75</f>
        <v>0</v>
      </c>
      <c r="AY184" s="62">
        <f>AY75-база!AY75</f>
        <v>0</v>
      </c>
      <c r="AZ184" s="62">
        <f>AZ75-база!AZ75</f>
        <v>0</v>
      </c>
      <c r="BA184" s="62">
        <f>BA75-база!BA75</f>
        <v>0</v>
      </c>
      <c r="BB184" s="62">
        <f>BB75-база!BB75</f>
        <v>0</v>
      </c>
      <c r="BC184" s="62">
        <f>BC75-база!BC75</f>
        <v>0</v>
      </c>
      <c r="BD184" s="62">
        <f>BD75-база!BD75</f>
        <v>0</v>
      </c>
      <c r="BE184" s="62">
        <f>BE75-база!BE75</f>
        <v>0</v>
      </c>
      <c r="BF184" s="62">
        <f>BF75-база!BF75</f>
        <v>0</v>
      </c>
      <c r="BG184" s="62">
        <f>BG75-база!BG75</f>
        <v>0</v>
      </c>
      <c r="BH184" s="62">
        <f>BH75-база!BH75</f>
        <v>0</v>
      </c>
      <c r="BI184" s="62">
        <f>BI75-база!BI75</f>
        <v>0</v>
      </c>
      <c r="BJ184" s="62">
        <f>BJ75-база!BJ75</f>
        <v>0</v>
      </c>
      <c r="BK184" s="62">
        <f>BK75-база!BK75</f>
        <v>0</v>
      </c>
      <c r="BL184" s="62">
        <f>BL75-база!BL75</f>
        <v>0</v>
      </c>
      <c r="BM184" s="62">
        <f>BM75-база!BM75</f>
        <v>0</v>
      </c>
      <c r="BN184" s="62">
        <f>BN75-база!BN75</f>
        <v>0</v>
      </c>
      <c r="BO184" s="62">
        <f>BO75-база!BO75</f>
        <v>0</v>
      </c>
      <c r="BP184" s="62">
        <f>BP75-база!BP75</f>
        <v>0</v>
      </c>
      <c r="BQ184" s="62">
        <f>BQ75-база!BQ75</f>
        <v>0</v>
      </c>
      <c r="BR184" s="62">
        <f ca="1">BR75-база!BR75</f>
        <v>0</v>
      </c>
      <c r="BS184" s="62">
        <f ca="1">BS75-база!BS75</f>
        <v>0</v>
      </c>
      <c r="BT184" s="62">
        <f ca="1">BT75-база!BT75</f>
        <v>0</v>
      </c>
      <c r="BU184" s="101">
        <f>BU75-база!BU75</f>
        <v>0</v>
      </c>
      <c r="BV184" s="62">
        <f>BV75-база!BV75</f>
        <v>0</v>
      </c>
      <c r="BW184" s="62">
        <f>BW75-база!BW75</f>
        <v>0</v>
      </c>
      <c r="BX184" s="62">
        <f>BX75-база!BX75</f>
        <v>0</v>
      </c>
      <c r="BY184" s="62">
        <f>BY75-база!BY75</f>
        <v>0</v>
      </c>
      <c r="BZ184" s="62">
        <f>BZ75-база!BZ75</f>
        <v>0</v>
      </c>
      <c r="CA184" s="62">
        <f>CA75-база!CA75</f>
        <v>0</v>
      </c>
      <c r="CB184" s="62">
        <f>CB75-база!CB75</f>
        <v>0</v>
      </c>
      <c r="CC184" s="62">
        <f>CC75-база!CC75</f>
        <v>0</v>
      </c>
      <c r="CD184" s="325"/>
      <c r="CE184" s="327"/>
      <c r="CF184" s="209"/>
    </row>
    <row r="185" spans="1:84" s="616" customFormat="1">
      <c r="A185" s="42">
        <v>8</v>
      </c>
      <c r="B185" s="52" t="s">
        <v>122</v>
      </c>
      <c r="C185" s="59"/>
      <c r="D185" s="14">
        <f>D76-база!D76</f>
        <v>0</v>
      </c>
      <c r="E185" s="66">
        <f>E76-база!E76</f>
        <v>0</v>
      </c>
      <c r="F185" s="66"/>
      <c r="G185" s="66">
        <f>G76-база!G76</f>
        <v>0</v>
      </c>
      <c r="H185" s="66">
        <f>H76-база!H76</f>
        <v>0</v>
      </c>
      <c r="I185" s="66">
        <f>I76-база!I76</f>
        <v>0</v>
      </c>
      <c r="J185" s="66">
        <f>J76-база!J76</f>
        <v>0</v>
      </c>
      <c r="K185" s="66">
        <f>K76-база!K76</f>
        <v>0</v>
      </c>
      <c r="L185" s="66">
        <f>L76-база!L76</f>
        <v>0</v>
      </c>
      <c r="M185" s="66"/>
      <c r="N185" s="66">
        <f>N76-база!N76</f>
        <v>0</v>
      </c>
      <c r="O185" s="66">
        <f>O76-база!O76</f>
        <v>0</v>
      </c>
      <c r="P185" s="66"/>
      <c r="Q185" s="66">
        <f>Q76-база!Q76</f>
        <v>0</v>
      </c>
      <c r="R185" s="66">
        <f>R76-база!R76</f>
        <v>0</v>
      </c>
      <c r="S185" s="66">
        <f>S76-база!S76</f>
        <v>0</v>
      </c>
      <c r="T185" s="66">
        <f>T76-база!T76</f>
        <v>0</v>
      </c>
      <c r="U185" s="66">
        <f>U76-база!U76</f>
        <v>0</v>
      </c>
      <c r="V185" s="66">
        <f>V76-база!V76</f>
        <v>0</v>
      </c>
      <c r="W185" s="66">
        <f>W76-база!W76</f>
        <v>0</v>
      </c>
      <c r="X185" s="66"/>
      <c r="Y185" s="66">
        <f>Y76-база!Y76</f>
        <v>0</v>
      </c>
      <c r="Z185" s="66">
        <f>Z76-база!Z76</f>
        <v>0</v>
      </c>
      <c r="AA185" s="66">
        <f>AA76-база!AA76</f>
        <v>0</v>
      </c>
      <c r="AB185" s="66">
        <f>AB76-база!AB76</f>
        <v>0</v>
      </c>
      <c r="AC185" s="319"/>
      <c r="AD185" s="66">
        <f>AD76-база!AD76</f>
        <v>0</v>
      </c>
      <c r="AE185" s="66">
        <f>AE76-база!AE76</f>
        <v>0</v>
      </c>
      <c r="AF185" s="66">
        <f>AF76-база!AF76</f>
        <v>0</v>
      </c>
      <c r="AG185" s="66">
        <f>AG76-база!AG76</f>
        <v>0</v>
      </c>
      <c r="AH185" s="66"/>
      <c r="AI185" s="66">
        <f>AI76-база!AI76</f>
        <v>0</v>
      </c>
      <c r="AJ185" s="66">
        <f>AJ76-база!AJ76</f>
        <v>0</v>
      </c>
      <c r="AK185" s="66">
        <f>AK76-база!AK76</f>
        <v>0</v>
      </c>
      <c r="AL185" s="66">
        <f>AL76-база!AL76</f>
        <v>0</v>
      </c>
      <c r="AM185" s="66">
        <f>AM76-база!AM76</f>
        <v>0</v>
      </c>
      <c r="AN185" s="66">
        <f>AN76-база!AN76</f>
        <v>0</v>
      </c>
      <c r="AO185" s="66">
        <f>AO76-база!AO76</f>
        <v>0</v>
      </c>
      <c r="AP185" s="66">
        <f>AP76-база!AP76</f>
        <v>0</v>
      </c>
      <c r="AQ185" s="66">
        <f>AQ76-база!AQ76</f>
        <v>0</v>
      </c>
      <c r="AR185" s="66">
        <f>AR76-база!AR76</f>
        <v>0</v>
      </c>
      <c r="AS185" s="66">
        <f>AS76-база!AS76</f>
        <v>0</v>
      </c>
      <c r="AT185" s="66">
        <f>AT76-база!AT76</f>
        <v>0</v>
      </c>
      <c r="AU185" s="66">
        <f>AU76-база!AU76</f>
        <v>0</v>
      </c>
      <c r="AV185" s="66">
        <f>AV76-база!AV76</f>
        <v>0</v>
      </c>
      <c r="AW185" s="66"/>
      <c r="AX185" s="66">
        <f>AX76-база!AX76</f>
        <v>0</v>
      </c>
      <c r="AY185" s="66">
        <f>AY76-база!AY76</f>
        <v>0</v>
      </c>
      <c r="AZ185" s="66">
        <f>AZ76-база!AZ76</f>
        <v>0</v>
      </c>
      <c r="BA185" s="66">
        <f>BA76-база!BA76</f>
        <v>0</v>
      </c>
      <c r="BB185" s="66">
        <f>BB76-база!BB76</f>
        <v>0</v>
      </c>
      <c r="BC185" s="66">
        <f>BC76-база!BC76</f>
        <v>0</v>
      </c>
      <c r="BD185" s="66">
        <f>BD76-база!BD76</f>
        <v>0</v>
      </c>
      <c r="BE185" s="66">
        <f>BE76-база!BE76</f>
        <v>0</v>
      </c>
      <c r="BF185" s="66">
        <f>BF76-база!BF76</f>
        <v>0</v>
      </c>
      <c r="BG185" s="66">
        <f>BG76-база!BG76</f>
        <v>0</v>
      </c>
      <c r="BH185" s="66">
        <f>BH76-база!BH76</f>
        <v>0</v>
      </c>
      <c r="BI185" s="66">
        <f>BI76-база!BI76</f>
        <v>0</v>
      </c>
      <c r="BJ185" s="66">
        <f>BJ76-база!BJ76</f>
        <v>0</v>
      </c>
      <c r="BK185" s="66">
        <f>BK76-база!BK76</f>
        <v>0</v>
      </c>
      <c r="BL185" s="66">
        <f>BL76-база!BL76</f>
        <v>0</v>
      </c>
      <c r="BM185" s="66">
        <f>BM76-база!BM76</f>
        <v>0</v>
      </c>
      <c r="BN185" s="66">
        <f>BN76-база!BN76</f>
        <v>0</v>
      </c>
      <c r="BO185" s="66">
        <f>BO76-база!BO76</f>
        <v>0</v>
      </c>
      <c r="BP185" s="66">
        <f>BP76-база!BP76</f>
        <v>0</v>
      </c>
      <c r="BQ185" s="66">
        <f>BQ76-база!BQ76</f>
        <v>0</v>
      </c>
      <c r="BR185" s="66">
        <f ca="1">BR76-база!BR76</f>
        <v>0</v>
      </c>
      <c r="BS185" s="66">
        <f ca="1">BS76-база!BS76</f>
        <v>0</v>
      </c>
      <c r="BT185" s="66">
        <f ca="1">BT76-база!BT76</f>
        <v>0</v>
      </c>
      <c r="BU185" s="101">
        <f>BU76-база!BU76</f>
        <v>0</v>
      </c>
      <c r="BV185" s="66">
        <f>BV76-база!BV76</f>
        <v>0</v>
      </c>
      <c r="BW185" s="66">
        <f>BW76-база!BW76</f>
        <v>0</v>
      </c>
      <c r="BX185" s="66">
        <f>BX76-база!BX76</f>
        <v>0</v>
      </c>
      <c r="BY185" s="66">
        <f>BY76-база!BY76</f>
        <v>0</v>
      </c>
      <c r="BZ185" s="66">
        <f>BZ76-база!BZ76</f>
        <v>0</v>
      </c>
      <c r="CA185" s="66">
        <f>CA76-база!CA76</f>
        <v>0</v>
      </c>
      <c r="CB185" s="66">
        <f>CB76-база!CB76</f>
        <v>0</v>
      </c>
      <c r="CC185" s="66">
        <f>CC76-база!CC76</f>
        <v>0</v>
      </c>
      <c r="CD185" s="325"/>
      <c r="CE185" s="328"/>
      <c r="CF185" s="209"/>
    </row>
    <row r="186" spans="1:84" s="616" customFormat="1">
      <c r="A186" s="42" t="s">
        <v>123</v>
      </c>
      <c r="B186" s="43" t="s">
        <v>124</v>
      </c>
      <c r="C186" s="59">
        <v>2221800000</v>
      </c>
      <c r="D186" s="10">
        <f>D77-база!D77</f>
        <v>0</v>
      </c>
      <c r="E186" s="62">
        <f>E77-база!E77</f>
        <v>0</v>
      </c>
      <c r="F186" s="62"/>
      <c r="G186" s="62">
        <f>G77-база!G77</f>
        <v>0</v>
      </c>
      <c r="H186" s="62">
        <f>H77-база!H77</f>
        <v>0</v>
      </c>
      <c r="I186" s="62">
        <f>I77-база!I77</f>
        <v>0</v>
      </c>
      <c r="J186" s="62">
        <f>J77-база!J77</f>
        <v>0</v>
      </c>
      <c r="K186" s="62">
        <f>K77-база!K77</f>
        <v>0</v>
      </c>
      <c r="L186" s="62">
        <f>L77-база!L77</f>
        <v>0</v>
      </c>
      <c r="M186" s="62"/>
      <c r="N186" s="62">
        <f>N77-база!N77</f>
        <v>0</v>
      </c>
      <c r="O186" s="62">
        <f>O77-база!O77</f>
        <v>0</v>
      </c>
      <c r="P186" s="62"/>
      <c r="Q186" s="62">
        <f>Q77-база!Q77</f>
        <v>0</v>
      </c>
      <c r="R186" s="62">
        <f>R77-база!R77</f>
        <v>0</v>
      </c>
      <c r="S186" s="62">
        <f>S77-база!S77</f>
        <v>0</v>
      </c>
      <c r="T186" s="62">
        <f>T77-база!T77</f>
        <v>0</v>
      </c>
      <c r="U186" s="62">
        <f>U77-база!U77</f>
        <v>0</v>
      </c>
      <c r="V186" s="62">
        <f>V77-база!V77</f>
        <v>0</v>
      </c>
      <c r="W186" s="62">
        <f>W77-база!W77</f>
        <v>0</v>
      </c>
      <c r="X186" s="62"/>
      <c r="Y186" s="62">
        <f>Y77-база!Y77</f>
        <v>0</v>
      </c>
      <c r="Z186" s="62">
        <f>Z77-база!Z77</f>
        <v>0</v>
      </c>
      <c r="AA186" s="62">
        <f>AA77-база!AA77</f>
        <v>0</v>
      </c>
      <c r="AB186" s="62">
        <f>AB77-база!AB77</f>
        <v>0</v>
      </c>
      <c r="AC186" s="318"/>
      <c r="AD186" s="62">
        <f>AD77-база!AD77</f>
        <v>0</v>
      </c>
      <c r="AE186" s="62">
        <f>AE77-база!AE77</f>
        <v>0</v>
      </c>
      <c r="AF186" s="62">
        <f>AF77-база!AF77</f>
        <v>0</v>
      </c>
      <c r="AG186" s="62">
        <f>AG77-база!AG77</f>
        <v>0</v>
      </c>
      <c r="AH186" s="62"/>
      <c r="AI186" s="62">
        <f>AI77-база!AI77</f>
        <v>0</v>
      </c>
      <c r="AJ186" s="62">
        <f>AJ77-база!AJ77</f>
        <v>0</v>
      </c>
      <c r="AK186" s="62">
        <f>AK77-база!AK77</f>
        <v>0</v>
      </c>
      <c r="AL186" s="62">
        <f>AL77-база!AL77</f>
        <v>0</v>
      </c>
      <c r="AM186" s="62">
        <f>AM77-база!AM77</f>
        <v>0</v>
      </c>
      <c r="AN186" s="62">
        <f>AN77-база!AN77</f>
        <v>0</v>
      </c>
      <c r="AO186" s="62">
        <f>AO77-база!AO77</f>
        <v>0</v>
      </c>
      <c r="AP186" s="62">
        <f>AP77-база!AP77</f>
        <v>0</v>
      </c>
      <c r="AQ186" s="62">
        <f>AQ77-база!AQ77</f>
        <v>0</v>
      </c>
      <c r="AR186" s="62">
        <f>AR77-база!AR77</f>
        <v>0</v>
      </c>
      <c r="AS186" s="62">
        <f>AS77-база!AS77</f>
        <v>0</v>
      </c>
      <c r="AT186" s="62">
        <f>AT77-база!AT77</f>
        <v>0</v>
      </c>
      <c r="AU186" s="62">
        <f>AU77-база!AU77</f>
        <v>0</v>
      </c>
      <c r="AV186" s="62">
        <f>AV77-база!AV77</f>
        <v>0</v>
      </c>
      <c r="AW186" s="62"/>
      <c r="AX186" s="62">
        <f>AX77-база!AX77</f>
        <v>0</v>
      </c>
      <c r="AY186" s="62">
        <f>AY77-база!AY77</f>
        <v>0</v>
      </c>
      <c r="AZ186" s="62">
        <f>AZ77-база!AZ77</f>
        <v>0</v>
      </c>
      <c r="BA186" s="62">
        <f>BA77-база!BA77</f>
        <v>0</v>
      </c>
      <c r="BB186" s="62">
        <f>BB77-база!BB77</f>
        <v>0</v>
      </c>
      <c r="BC186" s="62">
        <f>BC77-база!BC77</f>
        <v>0</v>
      </c>
      <c r="BD186" s="62">
        <f>BD77-база!BD77</f>
        <v>0</v>
      </c>
      <c r="BE186" s="62">
        <f>BE77-база!BE77</f>
        <v>0</v>
      </c>
      <c r="BF186" s="62">
        <f>BF77-база!BF77</f>
        <v>0</v>
      </c>
      <c r="BG186" s="62">
        <f>BG77-база!BG77</f>
        <v>0</v>
      </c>
      <c r="BH186" s="62">
        <f>BH77-база!BH77</f>
        <v>0</v>
      </c>
      <c r="BI186" s="62">
        <f>BI77-база!BI77</f>
        <v>0</v>
      </c>
      <c r="BJ186" s="62">
        <f>BJ77-база!BJ77</f>
        <v>0</v>
      </c>
      <c r="BK186" s="62">
        <f>BK77-база!BK77</f>
        <v>0</v>
      </c>
      <c r="BL186" s="62">
        <f>BL77-база!BL77</f>
        <v>0</v>
      </c>
      <c r="BM186" s="62">
        <f>BM77-база!BM77</f>
        <v>0</v>
      </c>
      <c r="BN186" s="62">
        <f>BN77-база!BN77</f>
        <v>0</v>
      </c>
      <c r="BO186" s="62">
        <f>BO77-база!BO77</f>
        <v>0</v>
      </c>
      <c r="BP186" s="62">
        <f>BP77-база!BP77</f>
        <v>0</v>
      </c>
      <c r="BQ186" s="62">
        <f>BQ77-база!BQ77</f>
        <v>0</v>
      </c>
      <c r="BR186" s="62">
        <f ca="1">BR77-база!BR77</f>
        <v>0</v>
      </c>
      <c r="BS186" s="62">
        <f ca="1">BS77-база!BS77</f>
        <v>0</v>
      </c>
      <c r="BT186" s="62">
        <f ca="1">BT77-база!BT77</f>
        <v>0</v>
      </c>
      <c r="BU186" s="101">
        <f>BU77-база!BU77</f>
        <v>0</v>
      </c>
      <c r="BV186" s="62">
        <f>BV77-база!BV77</f>
        <v>0</v>
      </c>
      <c r="BW186" s="62">
        <f>BW77-база!BW77</f>
        <v>0</v>
      </c>
      <c r="BX186" s="62">
        <f>BX77-база!BX77</f>
        <v>0</v>
      </c>
      <c r="BY186" s="62">
        <f>BY77-база!BY77</f>
        <v>0</v>
      </c>
      <c r="BZ186" s="62">
        <f>BZ77-база!BZ77</f>
        <v>0</v>
      </c>
      <c r="CA186" s="62">
        <f>CA77-база!CA77</f>
        <v>0</v>
      </c>
      <c r="CB186" s="62">
        <f>CB77-база!CB77</f>
        <v>0</v>
      </c>
      <c r="CC186" s="62">
        <f>CC77-база!CC77</f>
        <v>0</v>
      </c>
      <c r="CD186" s="325"/>
      <c r="CE186" s="327"/>
      <c r="CF186" s="209"/>
    </row>
    <row r="187" spans="1:84" s="616" customFormat="1">
      <c r="A187" s="42" t="s">
        <v>125</v>
      </c>
      <c r="B187" s="43" t="s">
        <v>126</v>
      </c>
      <c r="C187" s="59">
        <v>2250000000</v>
      </c>
      <c r="D187" s="10">
        <f>D78-база!D78</f>
        <v>0</v>
      </c>
      <c r="E187" s="62">
        <f>E78-база!E78</f>
        <v>0</v>
      </c>
      <c r="F187" s="62"/>
      <c r="G187" s="62">
        <f>G78-база!G78</f>
        <v>0</v>
      </c>
      <c r="H187" s="62">
        <f>H78-база!H78</f>
        <v>0</v>
      </c>
      <c r="I187" s="62">
        <f>I78-база!I78</f>
        <v>0</v>
      </c>
      <c r="J187" s="62">
        <f>J78-база!J78</f>
        <v>0</v>
      </c>
      <c r="K187" s="62">
        <f>K78-база!K78</f>
        <v>0</v>
      </c>
      <c r="L187" s="62">
        <f>L78-база!L78</f>
        <v>0</v>
      </c>
      <c r="M187" s="62"/>
      <c r="N187" s="62">
        <f>N78-база!N78</f>
        <v>0</v>
      </c>
      <c r="O187" s="62">
        <f>O78-база!O78</f>
        <v>0</v>
      </c>
      <c r="P187" s="62"/>
      <c r="Q187" s="62">
        <f>Q78-база!Q78</f>
        <v>0</v>
      </c>
      <c r="R187" s="62">
        <f>R78-база!R78</f>
        <v>0</v>
      </c>
      <c r="S187" s="62">
        <f>S78-база!S78</f>
        <v>0</v>
      </c>
      <c r="T187" s="62">
        <f>T78-база!T78</f>
        <v>0</v>
      </c>
      <c r="U187" s="62">
        <f>U78-база!U78</f>
        <v>0</v>
      </c>
      <c r="V187" s="62">
        <f>V78-база!V78</f>
        <v>0</v>
      </c>
      <c r="W187" s="62">
        <f>W78-база!W78</f>
        <v>0</v>
      </c>
      <c r="X187" s="62"/>
      <c r="Y187" s="62">
        <f>Y78-база!Y78</f>
        <v>0</v>
      </c>
      <c r="Z187" s="62">
        <f>Z78-база!Z78</f>
        <v>0</v>
      </c>
      <c r="AA187" s="62">
        <f>AA78-база!AA78</f>
        <v>0</v>
      </c>
      <c r="AB187" s="62">
        <f>AB78-база!AB78</f>
        <v>0</v>
      </c>
      <c r="AC187" s="318"/>
      <c r="AD187" s="62">
        <f>AD78-база!AD78</f>
        <v>0</v>
      </c>
      <c r="AE187" s="62">
        <f>AE78-база!AE78</f>
        <v>0</v>
      </c>
      <c r="AF187" s="62">
        <f>AF78-база!AF78</f>
        <v>0</v>
      </c>
      <c r="AG187" s="62">
        <f>AG78-база!AG78</f>
        <v>0</v>
      </c>
      <c r="AH187" s="62"/>
      <c r="AI187" s="62">
        <f>AI78-база!AI78</f>
        <v>0</v>
      </c>
      <c r="AJ187" s="62">
        <f>AJ78-база!AJ78</f>
        <v>0</v>
      </c>
      <c r="AK187" s="62">
        <f>AK78-база!AK78</f>
        <v>0</v>
      </c>
      <c r="AL187" s="62">
        <f>AL78-база!AL78</f>
        <v>0</v>
      </c>
      <c r="AM187" s="62">
        <f>AM78-база!AM78</f>
        <v>0</v>
      </c>
      <c r="AN187" s="62">
        <f>AN78-база!AN78</f>
        <v>0</v>
      </c>
      <c r="AO187" s="62">
        <f>AO78-база!AO78</f>
        <v>0</v>
      </c>
      <c r="AP187" s="62">
        <f>AP78-база!AP78</f>
        <v>0</v>
      </c>
      <c r="AQ187" s="62">
        <f>AQ78-база!AQ78</f>
        <v>0</v>
      </c>
      <c r="AR187" s="62">
        <f>AR78-база!AR78</f>
        <v>0</v>
      </c>
      <c r="AS187" s="62">
        <f>AS78-база!AS78</f>
        <v>0</v>
      </c>
      <c r="AT187" s="62">
        <f>AT78-база!AT78</f>
        <v>0</v>
      </c>
      <c r="AU187" s="62">
        <f>AU78-база!AU78</f>
        <v>0</v>
      </c>
      <c r="AV187" s="62">
        <f>AV78-база!AV78</f>
        <v>0</v>
      </c>
      <c r="AW187" s="62"/>
      <c r="AX187" s="62">
        <f>AX78-база!AX78</f>
        <v>0</v>
      </c>
      <c r="AY187" s="62">
        <f>AY78-база!AY78</f>
        <v>0</v>
      </c>
      <c r="AZ187" s="62">
        <f>AZ78-база!AZ78</f>
        <v>0</v>
      </c>
      <c r="BA187" s="62">
        <f>BA78-база!BA78</f>
        <v>0</v>
      </c>
      <c r="BB187" s="62">
        <f>BB78-база!BB78</f>
        <v>0</v>
      </c>
      <c r="BC187" s="62">
        <f>BC78-база!BC78</f>
        <v>0</v>
      </c>
      <c r="BD187" s="62">
        <f>BD78-база!BD78</f>
        <v>0</v>
      </c>
      <c r="BE187" s="62">
        <f>BE78-база!BE78</f>
        <v>0</v>
      </c>
      <c r="BF187" s="62">
        <f>BF78-база!BF78</f>
        <v>0</v>
      </c>
      <c r="BG187" s="62">
        <f>BG78-база!BG78</f>
        <v>0</v>
      </c>
      <c r="BH187" s="62">
        <f>BH78-база!BH78</f>
        <v>0</v>
      </c>
      <c r="BI187" s="62">
        <f>BI78-база!BI78</f>
        <v>0</v>
      </c>
      <c r="BJ187" s="62">
        <f>BJ78-база!BJ78</f>
        <v>0</v>
      </c>
      <c r="BK187" s="62">
        <f>BK78-база!BK78</f>
        <v>0</v>
      </c>
      <c r="BL187" s="62">
        <f>BL78-база!BL78</f>
        <v>0</v>
      </c>
      <c r="BM187" s="62">
        <f>BM78-база!BM78</f>
        <v>0</v>
      </c>
      <c r="BN187" s="62">
        <f>BN78-база!BN78</f>
        <v>0</v>
      </c>
      <c r="BO187" s="62">
        <f>BO78-база!BO78</f>
        <v>0</v>
      </c>
      <c r="BP187" s="62">
        <f>BP78-база!BP78</f>
        <v>0</v>
      </c>
      <c r="BQ187" s="62">
        <f>BQ78-база!BQ78</f>
        <v>0</v>
      </c>
      <c r="BR187" s="62">
        <f ca="1">BR78-база!BR78</f>
        <v>0</v>
      </c>
      <c r="BS187" s="62">
        <f ca="1">BS78-база!BS78</f>
        <v>0</v>
      </c>
      <c r="BT187" s="62">
        <f ca="1">BT78-база!BT78</f>
        <v>0</v>
      </c>
      <c r="BU187" s="101">
        <f>BU78-база!BU78</f>
        <v>0</v>
      </c>
      <c r="BV187" s="62">
        <f>BV78-база!BV78</f>
        <v>0</v>
      </c>
      <c r="BW187" s="62">
        <f>BW78-база!BW78</f>
        <v>0</v>
      </c>
      <c r="BX187" s="62">
        <f>BX78-база!BX78</f>
        <v>0</v>
      </c>
      <c r="BY187" s="62">
        <f>BY78-база!BY78</f>
        <v>0</v>
      </c>
      <c r="BZ187" s="62">
        <f>BZ78-база!BZ78</f>
        <v>0</v>
      </c>
      <c r="CA187" s="62">
        <f>CA78-база!CA78</f>
        <v>0</v>
      </c>
      <c r="CB187" s="62">
        <f>CB78-база!CB78</f>
        <v>0</v>
      </c>
      <c r="CC187" s="62">
        <f>CC78-база!CC78</f>
        <v>0</v>
      </c>
      <c r="CD187" s="325"/>
      <c r="CE187" s="327"/>
      <c r="CF187" s="209"/>
    </row>
    <row r="188" spans="1:84" s="616" customFormat="1">
      <c r="A188" s="42">
        <v>9</v>
      </c>
      <c r="B188" s="54" t="s">
        <v>127</v>
      </c>
      <c r="C188" s="59"/>
      <c r="D188" s="23">
        <f>D79-база!D79</f>
        <v>0</v>
      </c>
      <c r="E188" s="68">
        <f>E79-база!E79</f>
        <v>0</v>
      </c>
      <c r="F188" s="68"/>
      <c r="G188" s="68">
        <f>G79-база!G79</f>
        <v>0</v>
      </c>
      <c r="H188" s="68">
        <f>H79-база!H79</f>
        <v>0</v>
      </c>
      <c r="I188" s="68">
        <f>I79-база!I79</f>
        <v>0</v>
      </c>
      <c r="J188" s="68">
        <f>J79-база!J79</f>
        <v>0</v>
      </c>
      <c r="K188" s="68">
        <f>K79-база!K79</f>
        <v>0</v>
      </c>
      <c r="L188" s="68">
        <f>L79-база!L79</f>
        <v>0</v>
      </c>
      <c r="M188" s="68"/>
      <c r="N188" s="68">
        <f>N79-база!N79</f>
        <v>0</v>
      </c>
      <c r="O188" s="68">
        <f>O79-база!O79</f>
        <v>0</v>
      </c>
      <c r="P188" s="68"/>
      <c r="Q188" s="68">
        <f>Q79-база!Q79</f>
        <v>0</v>
      </c>
      <c r="R188" s="68">
        <f>R79-база!R79</f>
        <v>0</v>
      </c>
      <c r="S188" s="68">
        <f>S79-база!S79</f>
        <v>0</v>
      </c>
      <c r="T188" s="68">
        <f>T79-база!T79</f>
        <v>0</v>
      </c>
      <c r="U188" s="68">
        <f>U79-база!U79</f>
        <v>0</v>
      </c>
      <c r="V188" s="68">
        <f>V79-база!V79</f>
        <v>0</v>
      </c>
      <c r="W188" s="68">
        <f>W79-база!W79</f>
        <v>0</v>
      </c>
      <c r="X188" s="68"/>
      <c r="Y188" s="68">
        <f>Y79-база!Y79</f>
        <v>0</v>
      </c>
      <c r="Z188" s="68">
        <f>Z79-база!Z79</f>
        <v>0</v>
      </c>
      <c r="AA188" s="68">
        <f>AA79-база!AA79</f>
        <v>0</v>
      </c>
      <c r="AB188" s="68">
        <f>AB79-база!AB79</f>
        <v>0</v>
      </c>
      <c r="AC188" s="322"/>
      <c r="AD188" s="68">
        <f>AD79-база!AD79</f>
        <v>0</v>
      </c>
      <c r="AE188" s="68">
        <f>AE79-база!AE79</f>
        <v>0</v>
      </c>
      <c r="AF188" s="68">
        <f>AF79-база!AF79</f>
        <v>0</v>
      </c>
      <c r="AG188" s="68">
        <f>AG79-база!AG79</f>
        <v>0</v>
      </c>
      <c r="AH188" s="68"/>
      <c r="AI188" s="68">
        <f>AI79-база!AI79</f>
        <v>0</v>
      </c>
      <c r="AJ188" s="68">
        <f>AJ79-база!AJ79</f>
        <v>0</v>
      </c>
      <c r="AK188" s="68">
        <f>AK79-база!AK79</f>
        <v>0</v>
      </c>
      <c r="AL188" s="68">
        <f>AL79-база!AL79</f>
        <v>0</v>
      </c>
      <c r="AM188" s="68">
        <f>AM79-база!AM79</f>
        <v>0</v>
      </c>
      <c r="AN188" s="68">
        <f>AN79-база!AN79</f>
        <v>0</v>
      </c>
      <c r="AO188" s="68">
        <f>AO79-база!AO79</f>
        <v>0</v>
      </c>
      <c r="AP188" s="68">
        <f>AP79-база!AP79</f>
        <v>0</v>
      </c>
      <c r="AQ188" s="68">
        <f>AQ79-база!AQ79</f>
        <v>0</v>
      </c>
      <c r="AR188" s="68">
        <f>AR79-база!AR79</f>
        <v>0</v>
      </c>
      <c r="AS188" s="68">
        <f>AS79-база!AS79</f>
        <v>0</v>
      </c>
      <c r="AT188" s="68">
        <f>AT79-база!AT79</f>
        <v>0</v>
      </c>
      <c r="AU188" s="68">
        <f>AU79-база!AU79</f>
        <v>0</v>
      </c>
      <c r="AV188" s="68">
        <f>AV79-база!AV79</f>
        <v>0</v>
      </c>
      <c r="AW188" s="68"/>
      <c r="AX188" s="68">
        <f>AX79-база!AX79</f>
        <v>0</v>
      </c>
      <c r="AY188" s="68">
        <f>AY79-база!AY79</f>
        <v>0</v>
      </c>
      <c r="AZ188" s="68">
        <f>AZ79-база!AZ79</f>
        <v>0</v>
      </c>
      <c r="BA188" s="68">
        <f>BA79-база!BA79</f>
        <v>0</v>
      </c>
      <c r="BB188" s="68">
        <f>BB79-база!BB79</f>
        <v>0</v>
      </c>
      <c r="BC188" s="68">
        <f>BC79-база!BC79</f>
        <v>0</v>
      </c>
      <c r="BD188" s="68">
        <f>BD79-база!BD79</f>
        <v>0</v>
      </c>
      <c r="BE188" s="68">
        <f>BE79-база!BE79</f>
        <v>0</v>
      </c>
      <c r="BF188" s="68">
        <f>BF79-база!BF79</f>
        <v>0</v>
      </c>
      <c r="BG188" s="68">
        <f>BG79-база!BG79</f>
        <v>0</v>
      </c>
      <c r="BH188" s="68">
        <f>BH79-база!BH79</f>
        <v>0</v>
      </c>
      <c r="BI188" s="68">
        <f>BI79-база!BI79</f>
        <v>0</v>
      </c>
      <c r="BJ188" s="68">
        <f>BJ79-база!BJ79</f>
        <v>0</v>
      </c>
      <c r="BK188" s="68">
        <f>BK79-база!BK79</f>
        <v>0</v>
      </c>
      <c r="BL188" s="68">
        <f>BL79-база!BL79</f>
        <v>0</v>
      </c>
      <c r="BM188" s="68">
        <f>BM79-база!BM79</f>
        <v>0</v>
      </c>
      <c r="BN188" s="68">
        <f>BN79-база!BN79</f>
        <v>0</v>
      </c>
      <c r="BO188" s="68">
        <f>BO79-база!BO79</f>
        <v>0</v>
      </c>
      <c r="BP188" s="68">
        <f>BP79-база!BP79</f>
        <v>0</v>
      </c>
      <c r="BQ188" s="68">
        <f>BQ79-база!BQ79</f>
        <v>0</v>
      </c>
      <c r="BR188" s="68">
        <f ca="1">BR79-база!BR79</f>
        <v>0</v>
      </c>
      <c r="BS188" s="68">
        <f ca="1">BS79-база!BS79</f>
        <v>0</v>
      </c>
      <c r="BT188" s="68">
        <f ca="1">BT79-база!BT79</f>
        <v>0</v>
      </c>
      <c r="BU188" s="101">
        <f>BU79-база!BU79</f>
        <v>0</v>
      </c>
      <c r="BV188" s="68">
        <f>BV79-база!BV79</f>
        <v>0</v>
      </c>
      <c r="BW188" s="68">
        <f>BW79-база!BW79</f>
        <v>0</v>
      </c>
      <c r="BX188" s="68">
        <f>BX79-база!BX79</f>
        <v>0</v>
      </c>
      <c r="BY188" s="68">
        <f>BY79-база!BY79</f>
        <v>0</v>
      </c>
      <c r="BZ188" s="68">
        <f>BZ79-база!BZ79</f>
        <v>0</v>
      </c>
      <c r="CA188" s="68">
        <f>CA79-база!CA79</f>
        <v>0</v>
      </c>
      <c r="CB188" s="68">
        <f>CB79-база!CB79</f>
        <v>0</v>
      </c>
      <c r="CC188" s="68">
        <f>CC79-база!CC79</f>
        <v>0</v>
      </c>
      <c r="CD188" s="325"/>
      <c r="CE188" s="332"/>
      <c r="CF188" s="209"/>
    </row>
    <row r="189" spans="1:84" s="616" customFormat="1" ht="6.75" customHeight="1">
      <c r="A189" s="42"/>
      <c r="B189" s="43"/>
      <c r="C189" s="59"/>
      <c r="D189" s="10">
        <f>D80-база!D80</f>
        <v>0</v>
      </c>
      <c r="E189" s="62">
        <f>E80-база!E80</f>
        <v>0</v>
      </c>
      <c r="F189" s="62"/>
      <c r="G189" s="62">
        <f>G80-база!G80</f>
        <v>0</v>
      </c>
      <c r="H189" s="62">
        <f>H80-база!H80</f>
        <v>0</v>
      </c>
      <c r="I189" s="62">
        <f>I80-база!I80</f>
        <v>0</v>
      </c>
      <c r="J189" s="62">
        <f>J80-база!J80</f>
        <v>0</v>
      </c>
      <c r="K189" s="62">
        <f>K80-база!K80</f>
        <v>0</v>
      </c>
      <c r="L189" s="62">
        <f>L80-база!L80</f>
        <v>0</v>
      </c>
      <c r="M189" s="62"/>
      <c r="N189" s="62">
        <f>N80-база!N80</f>
        <v>0</v>
      </c>
      <c r="O189" s="62">
        <f>O80-база!O80</f>
        <v>0</v>
      </c>
      <c r="P189" s="62"/>
      <c r="Q189" s="62">
        <f>Q80-база!Q80</f>
        <v>0</v>
      </c>
      <c r="R189" s="62">
        <f>R80-база!R80</f>
        <v>0</v>
      </c>
      <c r="S189" s="62">
        <f>S80-база!S80</f>
        <v>0</v>
      </c>
      <c r="T189" s="62">
        <f>T80-база!T80</f>
        <v>0</v>
      </c>
      <c r="U189" s="62">
        <f>U80-база!U80</f>
        <v>0</v>
      </c>
      <c r="V189" s="62">
        <f>V80-база!V80</f>
        <v>0</v>
      </c>
      <c r="W189" s="62">
        <f>W80-база!W80</f>
        <v>0</v>
      </c>
      <c r="X189" s="62"/>
      <c r="Y189" s="62">
        <f>Y80-база!Y80</f>
        <v>0</v>
      </c>
      <c r="Z189" s="62">
        <f>Z80-база!Z80</f>
        <v>0</v>
      </c>
      <c r="AA189" s="62">
        <f>AA80-база!AA80</f>
        <v>0</v>
      </c>
      <c r="AB189" s="62">
        <f>AB80-база!AB80</f>
        <v>0</v>
      </c>
      <c r="AC189" s="62"/>
      <c r="AD189" s="62">
        <f>AD80-база!AD80</f>
        <v>0</v>
      </c>
      <c r="AE189" s="62">
        <f>AE80-база!AE80</f>
        <v>0</v>
      </c>
      <c r="AF189" s="62">
        <f>AF80-база!AF80</f>
        <v>0</v>
      </c>
      <c r="AG189" s="62">
        <f>AG80-база!AG80</f>
        <v>0</v>
      </c>
      <c r="AH189" s="62"/>
      <c r="AI189" s="62">
        <f>AI80-база!AI80</f>
        <v>0</v>
      </c>
      <c r="AJ189" s="62">
        <f>AJ80-база!AJ80</f>
        <v>0</v>
      </c>
      <c r="AK189" s="62">
        <f>AK80-база!AK80</f>
        <v>0</v>
      </c>
      <c r="AL189" s="62">
        <f>AL80-база!AL80</f>
        <v>0</v>
      </c>
      <c r="AM189" s="62">
        <f>AM80-база!AM80</f>
        <v>0</v>
      </c>
      <c r="AN189" s="62">
        <f>AN80-база!AN80</f>
        <v>0</v>
      </c>
      <c r="AO189" s="62">
        <f>AO80-база!AO80</f>
        <v>0</v>
      </c>
      <c r="AP189" s="62">
        <f>AP80-база!AP80</f>
        <v>0</v>
      </c>
      <c r="AQ189" s="62">
        <f>AQ80-база!AQ80</f>
        <v>0</v>
      </c>
      <c r="AR189" s="62">
        <f>AR80-база!AR80</f>
        <v>0</v>
      </c>
      <c r="AS189" s="62">
        <f>AS80-база!AS80</f>
        <v>0</v>
      </c>
      <c r="AT189" s="62">
        <f>AT80-база!AT80</f>
        <v>0</v>
      </c>
      <c r="AU189" s="62">
        <f>AU80-база!AU80</f>
        <v>0</v>
      </c>
      <c r="AV189" s="62">
        <f>AV80-база!AV80</f>
        <v>0</v>
      </c>
      <c r="AW189" s="62"/>
      <c r="AX189" s="62">
        <f>AX80-база!AX80</f>
        <v>0</v>
      </c>
      <c r="AY189" s="62">
        <f>AY80-база!AY80</f>
        <v>0</v>
      </c>
      <c r="AZ189" s="62">
        <f>AZ80-база!AZ80</f>
        <v>0</v>
      </c>
      <c r="BA189" s="62">
        <f>BA80-база!BA80</f>
        <v>0</v>
      </c>
      <c r="BB189" s="62">
        <f>BB80-база!BB80</f>
        <v>0</v>
      </c>
      <c r="BC189" s="62">
        <f>BC80-база!BC80</f>
        <v>0</v>
      </c>
      <c r="BD189" s="62">
        <f>BD80-база!BD80</f>
        <v>0</v>
      </c>
      <c r="BE189" s="62">
        <f>BE80-база!BE80</f>
        <v>0</v>
      </c>
      <c r="BF189" s="62">
        <f>BF80-база!BF80</f>
        <v>0</v>
      </c>
      <c r="BG189" s="62">
        <f>BG80-база!BG80</f>
        <v>0</v>
      </c>
      <c r="BH189" s="62">
        <f>BH80-база!BH80</f>
        <v>0</v>
      </c>
      <c r="BI189" s="62">
        <f>BI80-база!BI80</f>
        <v>0</v>
      </c>
      <c r="BJ189" s="62">
        <f>BJ80-база!BJ80</f>
        <v>0</v>
      </c>
      <c r="BK189" s="62">
        <f>BK80-база!BK80</f>
        <v>0</v>
      </c>
      <c r="BL189" s="62">
        <f>BL80-база!BL80</f>
        <v>0</v>
      </c>
      <c r="BM189" s="62">
        <f>BM80-база!BM80</f>
        <v>0</v>
      </c>
      <c r="BN189" s="62">
        <f>BN80-база!BN80</f>
        <v>0</v>
      </c>
      <c r="BO189" s="62">
        <f>BO80-база!BO80</f>
        <v>0</v>
      </c>
      <c r="BP189" s="62">
        <f>BP80-база!BP80</f>
        <v>0</v>
      </c>
      <c r="BQ189" s="62">
        <f>BQ80-база!BQ80</f>
        <v>0</v>
      </c>
      <c r="BR189" s="62">
        <f>BR80-база!BR80</f>
        <v>0</v>
      </c>
      <c r="BS189" s="62">
        <f>BS80-база!BS80</f>
        <v>0</v>
      </c>
      <c r="BT189" s="62">
        <f>BT80-база!BT80</f>
        <v>0</v>
      </c>
      <c r="BU189" s="101">
        <f>BU80-база!BU80</f>
        <v>0</v>
      </c>
      <c r="BV189" s="62">
        <f>BV80-база!BV80</f>
        <v>0</v>
      </c>
      <c r="BW189" s="62">
        <f>BW80-база!BW80</f>
        <v>0</v>
      </c>
      <c r="BX189" s="62">
        <f>BX80-база!BX80</f>
        <v>0</v>
      </c>
      <c r="BY189" s="62">
        <f>BY80-база!BY80</f>
        <v>0</v>
      </c>
      <c r="BZ189" s="62">
        <f>BZ80-база!BZ80</f>
        <v>0</v>
      </c>
      <c r="CA189" s="62">
        <f>CA80-база!CA80</f>
        <v>0</v>
      </c>
      <c r="CB189" s="62">
        <f>CB80-база!CB80</f>
        <v>0</v>
      </c>
      <c r="CC189" s="62">
        <f>CC80-база!CC80</f>
        <v>0</v>
      </c>
      <c r="CD189" s="325"/>
      <c r="CE189" s="327"/>
      <c r="CF189" s="209"/>
    </row>
    <row r="190" spans="1:84" s="616" customFormat="1">
      <c r="A190" s="42">
        <v>10</v>
      </c>
      <c r="B190" s="54" t="s">
        <v>128</v>
      </c>
      <c r="C190" s="59"/>
      <c r="D190" s="23">
        <f>D81-база!D81</f>
        <v>0</v>
      </c>
      <c r="E190" s="68">
        <f>E81-база!E81</f>
        <v>0</v>
      </c>
      <c r="F190" s="68"/>
      <c r="G190" s="68">
        <f>G81-база!G81</f>
        <v>0</v>
      </c>
      <c r="H190" s="68">
        <f>H81-база!H81</f>
        <v>0</v>
      </c>
      <c r="I190" s="68">
        <f>I81-база!I81</f>
        <v>0</v>
      </c>
      <c r="J190" s="68">
        <f>J81-база!J81</f>
        <v>0</v>
      </c>
      <c r="K190" s="68">
        <f>K81-база!K81</f>
        <v>0</v>
      </c>
      <c r="L190" s="68">
        <f>L81-база!L81</f>
        <v>0</v>
      </c>
      <c r="M190" s="68"/>
      <c r="N190" s="68">
        <f>N81-база!N81</f>
        <v>0</v>
      </c>
      <c r="O190" s="68">
        <f>O81-база!O81</f>
        <v>0</v>
      </c>
      <c r="P190" s="68"/>
      <c r="Q190" s="68">
        <f>Q81-база!Q81</f>
        <v>0</v>
      </c>
      <c r="R190" s="68">
        <f>R81-база!R81</f>
        <v>0</v>
      </c>
      <c r="S190" s="68">
        <f>S81-база!S81</f>
        <v>0</v>
      </c>
      <c r="T190" s="68">
        <f>T81-база!T81</f>
        <v>0</v>
      </c>
      <c r="U190" s="68">
        <f>U81-база!U81</f>
        <v>0</v>
      </c>
      <c r="V190" s="68">
        <f>V81-база!V81</f>
        <v>0</v>
      </c>
      <c r="W190" s="68">
        <f>W81-база!W81</f>
        <v>0</v>
      </c>
      <c r="X190" s="68"/>
      <c r="Y190" s="68">
        <f>Y81-база!Y81</f>
        <v>0</v>
      </c>
      <c r="Z190" s="68">
        <f>Z81-база!Z81</f>
        <v>0</v>
      </c>
      <c r="AA190" s="68">
        <f>AA81-база!AA81</f>
        <v>0</v>
      </c>
      <c r="AB190" s="68">
        <f>AB81-база!AB81</f>
        <v>0</v>
      </c>
      <c r="AC190" s="68"/>
      <c r="AD190" s="68">
        <f>AD81-база!AD81</f>
        <v>0</v>
      </c>
      <c r="AE190" s="68">
        <f>AE81-база!AE81</f>
        <v>0</v>
      </c>
      <c r="AF190" s="68">
        <f>AF81-база!AF81</f>
        <v>0</v>
      </c>
      <c r="AG190" s="68">
        <f>AG81-база!AG81</f>
        <v>0</v>
      </c>
      <c r="AH190" s="68"/>
      <c r="AI190" s="68">
        <f>AI81-база!AI81</f>
        <v>0</v>
      </c>
      <c r="AJ190" s="68">
        <f>AJ81-база!AJ81</f>
        <v>0</v>
      </c>
      <c r="AK190" s="68">
        <f>AK81-база!AK81</f>
        <v>0</v>
      </c>
      <c r="AL190" s="68">
        <f>AL81-база!AL81</f>
        <v>0</v>
      </c>
      <c r="AM190" s="68">
        <f>AM81-база!AM81</f>
        <v>0</v>
      </c>
      <c r="AN190" s="68">
        <f>AN81-база!AN81</f>
        <v>0</v>
      </c>
      <c r="AO190" s="68">
        <f>AO81-база!AO81</f>
        <v>0</v>
      </c>
      <c r="AP190" s="68">
        <f>AP81-база!AP81</f>
        <v>0</v>
      </c>
      <c r="AQ190" s="68">
        <f>AQ81-база!AQ81</f>
        <v>0</v>
      </c>
      <c r="AR190" s="68">
        <f>AR81-база!AR81</f>
        <v>0</v>
      </c>
      <c r="AS190" s="68">
        <f>AS81-база!AS81</f>
        <v>0</v>
      </c>
      <c r="AT190" s="68">
        <f>AT81-база!AT81</f>
        <v>0</v>
      </c>
      <c r="AU190" s="68">
        <f>AU81-база!AU81</f>
        <v>0</v>
      </c>
      <c r="AV190" s="68">
        <f>AV81-база!AV81</f>
        <v>0</v>
      </c>
      <c r="AW190" s="68"/>
      <c r="AX190" s="68" t="e">
        <f>AX81-база!AX81</f>
        <v>#REF!</v>
      </c>
      <c r="AY190" s="68" t="e">
        <f>AY81-база!AY81</f>
        <v>#REF!</v>
      </c>
      <c r="AZ190" s="68" t="e">
        <f>AZ81-база!AZ81</f>
        <v>#REF!</v>
      </c>
      <c r="BA190" s="68" t="e">
        <f>BA81-база!BA81</f>
        <v>#REF!</v>
      </c>
      <c r="BB190" s="68" t="e">
        <f>BB81-база!BB81</f>
        <v>#REF!</v>
      </c>
      <c r="BC190" s="68" t="e">
        <f ca="1">BC81-база!BC81</f>
        <v>#REF!</v>
      </c>
      <c r="BD190" s="68" t="e">
        <f ca="1">BD81-база!BD81</f>
        <v>#REF!</v>
      </c>
      <c r="BE190" s="68" t="e">
        <f ca="1">BE81-база!BE81</f>
        <v>#REF!</v>
      </c>
      <c r="BF190" s="68" t="e">
        <f ca="1">BF81-база!BF81</f>
        <v>#REF!</v>
      </c>
      <c r="BG190" s="68" t="e">
        <f ca="1">BG81-база!BG81</f>
        <v>#REF!</v>
      </c>
      <c r="BH190" s="68" t="e">
        <f>BH81-база!BH81</f>
        <v>#REF!</v>
      </c>
      <c r="BI190" s="68" t="e">
        <f ca="1">BI81-база!BI81</f>
        <v>#REF!</v>
      </c>
      <c r="BJ190" s="68" t="e">
        <f ca="1">BJ81-база!BJ81</f>
        <v>#REF!</v>
      </c>
      <c r="BK190" s="68">
        <f>BK81-база!BK81</f>
        <v>0</v>
      </c>
      <c r="BL190" s="68">
        <f>BL81-база!BL81</f>
        <v>0</v>
      </c>
      <c r="BM190" s="68">
        <f>BM81-база!BM81</f>
        <v>0</v>
      </c>
      <c r="BN190" s="68">
        <f>BN81-база!BN81</f>
        <v>0</v>
      </c>
      <c r="BO190" s="68" t="e">
        <f ca="1">BO81-база!BO81</f>
        <v>#REF!</v>
      </c>
      <c r="BP190" s="68" t="e">
        <f ca="1">BP81-база!BP81</f>
        <v>#REF!</v>
      </c>
      <c r="BQ190" s="68" t="e">
        <f ca="1">BQ81-база!BQ81</f>
        <v>#REF!</v>
      </c>
      <c r="BR190" s="68" t="e">
        <f ca="1">BR81-база!BR81</f>
        <v>#REF!</v>
      </c>
      <c r="BS190" s="68" t="e">
        <f ca="1">BS81-база!BS81</f>
        <v>#REF!</v>
      </c>
      <c r="BT190" s="68" t="e">
        <f ca="1">BT81-база!BT81</f>
        <v>#REF!</v>
      </c>
      <c r="BU190" s="101">
        <f>BU81-база!BU81</f>
        <v>0</v>
      </c>
      <c r="BV190" s="68" t="e">
        <f ca="1">BV81-база!BV81</f>
        <v>#REF!</v>
      </c>
      <c r="BW190" s="68" t="e">
        <f ca="1">BW81-база!BW81</f>
        <v>#REF!</v>
      </c>
      <c r="BX190" s="68" t="e">
        <f ca="1">BX81-база!BX81</f>
        <v>#REF!</v>
      </c>
      <c r="BY190" s="68" t="e">
        <f ca="1">BY81-база!BY81</f>
        <v>#REF!</v>
      </c>
      <c r="BZ190" s="68" t="e">
        <f ca="1">BZ81-база!BZ81</f>
        <v>#REF!</v>
      </c>
      <c r="CA190" s="68" t="e">
        <f ca="1">CA81-база!CA81</f>
        <v>#REF!</v>
      </c>
      <c r="CB190" s="68" t="e">
        <f ca="1">CB81-база!CB81</f>
        <v>#REF!</v>
      </c>
      <c r="CC190" s="68" t="e">
        <f ca="1">CC81-база!CC81</f>
        <v>#REF!</v>
      </c>
      <c r="CD190" s="325"/>
      <c r="CE190" s="332"/>
      <c r="CF190" s="209"/>
    </row>
    <row r="191" spans="1:84" s="616" customFormat="1">
      <c r="A191" s="42" t="s">
        <v>129</v>
      </c>
      <c r="B191" s="43" t="s">
        <v>130</v>
      </c>
      <c r="C191" s="59"/>
      <c r="D191" s="10">
        <f>D82-база!D82</f>
        <v>0</v>
      </c>
      <c r="E191" s="62" t="e">
        <f>E82-база!E82</f>
        <v>#REF!</v>
      </c>
      <c r="F191" s="62"/>
      <c r="G191" s="62">
        <f>G82-база!G82</f>
        <v>0</v>
      </c>
      <c r="H191" s="62">
        <f>H82-база!H82</f>
        <v>0</v>
      </c>
      <c r="I191" s="62">
        <f>I82-база!I82</f>
        <v>0</v>
      </c>
      <c r="J191" s="62">
        <f>J82-база!J82</f>
        <v>0</v>
      </c>
      <c r="K191" s="62">
        <f>K82-база!K82</f>
        <v>0</v>
      </c>
      <c r="L191" s="62">
        <f>L82-база!L82</f>
        <v>0</v>
      </c>
      <c r="M191" s="62"/>
      <c r="N191" s="62">
        <f>N82-база!N82</f>
        <v>0</v>
      </c>
      <c r="O191" s="62">
        <f>O82-база!O82</f>
        <v>0</v>
      </c>
      <c r="P191" s="62"/>
      <c r="Q191" s="62">
        <f>Q82-база!Q82</f>
        <v>0</v>
      </c>
      <c r="R191" s="62">
        <f>R82-база!R82</f>
        <v>0</v>
      </c>
      <c r="S191" s="62">
        <f>S82-база!S82</f>
        <v>0</v>
      </c>
      <c r="T191" s="62">
        <f>T82-база!T82</f>
        <v>0</v>
      </c>
      <c r="U191" s="62">
        <f>U82-база!U82</f>
        <v>0</v>
      </c>
      <c r="V191" s="62">
        <f>V82-база!V82</f>
        <v>0</v>
      </c>
      <c r="W191" s="62">
        <f>W82-база!W82</f>
        <v>0</v>
      </c>
      <c r="X191" s="62"/>
      <c r="Y191" s="62">
        <f>Y82-база!Y82</f>
        <v>0</v>
      </c>
      <c r="Z191" s="62">
        <f>Z82-база!Z82</f>
        <v>0</v>
      </c>
      <c r="AA191" s="62">
        <f>AA82-база!AA82</f>
        <v>0</v>
      </c>
      <c r="AB191" s="62">
        <f>AB82-база!AB82</f>
        <v>0</v>
      </c>
      <c r="AC191" s="62"/>
      <c r="AD191" s="62">
        <f>AD82-база!AD82</f>
        <v>0</v>
      </c>
      <c r="AE191" s="62">
        <f>AE82-база!AE82</f>
        <v>0</v>
      </c>
      <c r="AF191" s="62">
        <f>AF82-база!AF82</f>
        <v>0</v>
      </c>
      <c r="AG191" s="62">
        <f>AG82-база!AG82</f>
        <v>0</v>
      </c>
      <c r="AH191" s="62"/>
      <c r="AI191" s="62">
        <f>AI82-база!AI82</f>
        <v>0</v>
      </c>
      <c r="AJ191" s="62">
        <f>AJ82-база!AJ82</f>
        <v>0</v>
      </c>
      <c r="AK191" s="62">
        <f>AK82-база!AK82</f>
        <v>0</v>
      </c>
      <c r="AL191" s="62">
        <f>AL82-база!AL82</f>
        <v>0</v>
      </c>
      <c r="AM191" s="62">
        <f>AM82-база!AM82</f>
        <v>0</v>
      </c>
      <c r="AN191" s="62">
        <f>AN82-база!AN82</f>
        <v>0</v>
      </c>
      <c r="AO191" s="62">
        <f>AO82-база!AO82</f>
        <v>0</v>
      </c>
      <c r="AP191" s="62">
        <f>AP82-база!AP82</f>
        <v>0</v>
      </c>
      <c r="AQ191" s="62">
        <f>AQ82-база!AQ82</f>
        <v>0</v>
      </c>
      <c r="AR191" s="62">
        <f>AR82-база!AR82</f>
        <v>0</v>
      </c>
      <c r="AS191" s="62">
        <f>AS82-база!AS82</f>
        <v>0</v>
      </c>
      <c r="AT191" s="62">
        <f>AT82-база!AT82</f>
        <v>0</v>
      </c>
      <c r="AU191" s="62">
        <f>AU82-база!AU82</f>
        <v>0</v>
      </c>
      <c r="AV191" s="62">
        <f>AV82-база!AV82</f>
        <v>0</v>
      </c>
      <c r="AW191" s="62"/>
      <c r="AX191" s="62" t="e">
        <f>AX82-база!AX82</f>
        <v>#REF!</v>
      </c>
      <c r="AY191" s="62" t="e">
        <f>AY82-база!AY82</f>
        <v>#REF!</v>
      </c>
      <c r="AZ191" s="62" t="e">
        <f>AZ82-база!AZ82</f>
        <v>#REF!</v>
      </c>
      <c r="BA191" s="62" t="e">
        <f>BA82-база!BA82</f>
        <v>#REF!</v>
      </c>
      <c r="BB191" s="62" t="e">
        <f>BB82-база!BB82</f>
        <v>#REF!</v>
      </c>
      <c r="BC191" s="62" t="e">
        <f ca="1">BC82-база!BC82</f>
        <v>#REF!</v>
      </c>
      <c r="BD191" s="62" t="e">
        <f ca="1">BD82-база!BD82</f>
        <v>#REF!</v>
      </c>
      <c r="BE191" s="62" t="e">
        <f ca="1">BE82-база!BE82</f>
        <v>#REF!</v>
      </c>
      <c r="BF191" s="62" t="e">
        <f ca="1">BF82-база!BF82</f>
        <v>#REF!</v>
      </c>
      <c r="BG191" s="62" t="e">
        <f ca="1">BG82-база!BG82</f>
        <v>#REF!</v>
      </c>
      <c r="BH191" s="62" t="e">
        <f>BH82-база!BH82</f>
        <v>#REF!</v>
      </c>
      <c r="BI191" s="62" t="e">
        <f>BI82-база!BI82</f>
        <v>#REF!</v>
      </c>
      <c r="BJ191" s="62" t="e">
        <f>BJ82-база!BJ82</f>
        <v>#REF!</v>
      </c>
      <c r="BK191" s="62">
        <f>BK82-база!BK82</f>
        <v>0</v>
      </c>
      <c r="BL191" s="62">
        <f>BL82-база!BL82</f>
        <v>0</v>
      </c>
      <c r="BM191" s="62">
        <f>BM82-база!BM82</f>
        <v>0</v>
      </c>
      <c r="BN191" s="62">
        <f>BN82-база!BN82</f>
        <v>0</v>
      </c>
      <c r="BO191" s="62" t="e">
        <f ca="1">BO82-база!BO82</f>
        <v>#REF!</v>
      </c>
      <c r="BP191" s="62" t="e">
        <f ca="1">BP82-база!BP82</f>
        <v>#REF!</v>
      </c>
      <c r="BQ191" s="62" t="e">
        <f ca="1">BQ82-база!BQ82</f>
        <v>#REF!</v>
      </c>
      <c r="BR191" s="62" t="e">
        <f ca="1">BR82-база!BR82</f>
        <v>#REF!</v>
      </c>
      <c r="BS191" s="62" t="e">
        <f ca="1">BS82-база!BS82</f>
        <v>#REF!</v>
      </c>
      <c r="BT191" s="62" t="e">
        <f ca="1">BT82-база!BT82</f>
        <v>#REF!</v>
      </c>
      <c r="BU191" s="101">
        <f>BU82-база!BU82</f>
        <v>0</v>
      </c>
      <c r="BV191" s="62" t="e">
        <f ca="1">BV82-база!BV82</f>
        <v>#REF!</v>
      </c>
      <c r="BW191" s="62" t="e">
        <f ca="1">BW82-база!BW82</f>
        <v>#REF!</v>
      </c>
      <c r="BX191" s="62" t="e">
        <f ca="1">BX82-база!BX82</f>
        <v>#REF!</v>
      </c>
      <c r="BY191" s="62" t="e">
        <f ca="1">BY82-база!BY82</f>
        <v>#REF!</v>
      </c>
      <c r="BZ191" s="62" t="e">
        <f ca="1">BZ82-база!BZ82</f>
        <v>#REF!</v>
      </c>
      <c r="CA191" s="62" t="e">
        <f ca="1">CA82-база!CA82</f>
        <v>#REF!</v>
      </c>
      <c r="CB191" s="62" t="e">
        <f ca="1">CB82-база!CB82</f>
        <v>#REF!</v>
      </c>
      <c r="CC191" s="62" t="e">
        <f ca="1">CC82-база!CC82</f>
        <v>#REF!</v>
      </c>
      <c r="CD191" s="325"/>
      <c r="CE191" s="327"/>
      <c r="CF191" s="209"/>
    </row>
    <row r="192" spans="1:84" s="616" customFormat="1">
      <c r="A192" s="42" t="s">
        <v>131</v>
      </c>
      <c r="B192" s="43" t="s">
        <v>132</v>
      </c>
      <c r="C192" s="59"/>
      <c r="D192" s="10">
        <f>D83-база!D83</f>
        <v>0</v>
      </c>
      <c r="E192" s="62" t="e">
        <f>E83-база!E83</f>
        <v>#REF!</v>
      </c>
      <c r="F192" s="62"/>
      <c r="G192" s="62">
        <f>G83-база!G83</f>
        <v>0</v>
      </c>
      <c r="H192" s="62">
        <f>H83-база!H83</f>
        <v>0</v>
      </c>
      <c r="I192" s="62">
        <f>I83-база!I83</f>
        <v>0</v>
      </c>
      <c r="J192" s="62">
        <f>J83-база!J83</f>
        <v>0</v>
      </c>
      <c r="K192" s="62">
        <f>K83-база!K83</f>
        <v>0</v>
      </c>
      <c r="L192" s="62">
        <f>L83-база!L83</f>
        <v>0</v>
      </c>
      <c r="M192" s="62"/>
      <c r="N192" s="62">
        <f>N83-база!N83</f>
        <v>0</v>
      </c>
      <c r="O192" s="62">
        <f>O83-база!O83</f>
        <v>0</v>
      </c>
      <c r="P192" s="62"/>
      <c r="Q192" s="62">
        <f>Q83-база!Q83</f>
        <v>0</v>
      </c>
      <c r="R192" s="62">
        <f>R83-база!R83</f>
        <v>0</v>
      </c>
      <c r="S192" s="62">
        <f>S83-база!S83</f>
        <v>0</v>
      </c>
      <c r="T192" s="62">
        <f>T83-база!T83</f>
        <v>0</v>
      </c>
      <c r="U192" s="62">
        <f>U83-база!U83</f>
        <v>0</v>
      </c>
      <c r="V192" s="62">
        <f>V83-база!V83</f>
        <v>0</v>
      </c>
      <c r="W192" s="62">
        <f>W83-база!W83</f>
        <v>0</v>
      </c>
      <c r="X192" s="62"/>
      <c r="Y192" s="62">
        <f>Y83-база!Y83</f>
        <v>0</v>
      </c>
      <c r="Z192" s="62">
        <f>Z83-база!Z83</f>
        <v>0</v>
      </c>
      <c r="AA192" s="62">
        <f>AA83-база!AA83</f>
        <v>0</v>
      </c>
      <c r="AB192" s="62">
        <f>AB83-база!AB83</f>
        <v>0</v>
      </c>
      <c r="AC192" s="62"/>
      <c r="AD192" s="62">
        <f>AD83-база!AD83</f>
        <v>0</v>
      </c>
      <c r="AE192" s="62">
        <f>AE83-база!AE83</f>
        <v>0</v>
      </c>
      <c r="AF192" s="62">
        <f>AF83-база!AF83</f>
        <v>0</v>
      </c>
      <c r="AG192" s="62">
        <f>AG83-база!AG83</f>
        <v>0</v>
      </c>
      <c r="AH192" s="62"/>
      <c r="AI192" s="62">
        <f>AI83-база!AI83</f>
        <v>0</v>
      </c>
      <c r="AJ192" s="62">
        <f>AJ83-база!AJ83</f>
        <v>0</v>
      </c>
      <c r="AK192" s="62">
        <f>AK83-база!AK83</f>
        <v>0</v>
      </c>
      <c r="AL192" s="62">
        <f>AL83-база!AL83</f>
        <v>0</v>
      </c>
      <c r="AM192" s="62">
        <f>AM83-база!AM83</f>
        <v>0</v>
      </c>
      <c r="AN192" s="62">
        <f>AN83-база!AN83</f>
        <v>0</v>
      </c>
      <c r="AO192" s="62">
        <f>AO83-база!AO83</f>
        <v>0</v>
      </c>
      <c r="AP192" s="62">
        <f>AP83-база!AP83</f>
        <v>0</v>
      </c>
      <c r="AQ192" s="62">
        <f>AQ83-база!AQ83</f>
        <v>0</v>
      </c>
      <c r="AR192" s="62">
        <f>AR83-база!AR83</f>
        <v>0</v>
      </c>
      <c r="AS192" s="62">
        <f>AS83-база!AS83</f>
        <v>0</v>
      </c>
      <c r="AT192" s="62">
        <f>AT83-база!AT83</f>
        <v>0</v>
      </c>
      <c r="AU192" s="62">
        <f>AU83-база!AU83</f>
        <v>0</v>
      </c>
      <c r="AV192" s="62">
        <f>AV83-база!AV83</f>
        <v>0</v>
      </c>
      <c r="AW192" s="62"/>
      <c r="AX192" s="62" t="e">
        <f>AX83-база!AX83</f>
        <v>#REF!</v>
      </c>
      <c r="AY192" s="62" t="e">
        <f>AY83-база!AY83</f>
        <v>#REF!</v>
      </c>
      <c r="AZ192" s="62" t="e">
        <f>AZ83-база!AZ83</f>
        <v>#REF!</v>
      </c>
      <c r="BA192" s="62" t="e">
        <f>BA83-база!BA83</f>
        <v>#REF!</v>
      </c>
      <c r="BB192" s="62" t="e">
        <f>BB83-база!BB83</f>
        <v>#REF!</v>
      </c>
      <c r="BC192" s="62" t="e">
        <f ca="1">BC83-база!BC83</f>
        <v>#REF!</v>
      </c>
      <c r="BD192" s="62" t="e">
        <f ca="1">BD83-база!BD83</f>
        <v>#REF!</v>
      </c>
      <c r="BE192" s="62" t="e">
        <f ca="1">BE83-база!BE83</f>
        <v>#REF!</v>
      </c>
      <c r="BF192" s="62" t="e">
        <f ca="1">BF83-база!BF83</f>
        <v>#REF!</v>
      </c>
      <c r="BG192" s="62" t="e">
        <f ca="1">BG83-база!BG83</f>
        <v>#REF!</v>
      </c>
      <c r="BH192" s="62" t="e">
        <f>BH83-база!BH83</f>
        <v>#REF!</v>
      </c>
      <c r="BI192" s="62" t="e">
        <f ca="1">BI83-база!BI83</f>
        <v>#REF!</v>
      </c>
      <c r="BJ192" s="62" t="e">
        <f ca="1">BJ83-база!BJ83</f>
        <v>#REF!</v>
      </c>
      <c r="BK192" s="62">
        <f>BK83-база!BK83</f>
        <v>0</v>
      </c>
      <c r="BL192" s="62">
        <f>BL83-база!BL83</f>
        <v>0</v>
      </c>
      <c r="BM192" s="62">
        <f>BM83-база!BM83</f>
        <v>0</v>
      </c>
      <c r="BN192" s="62">
        <f>BN83-база!BN83</f>
        <v>0</v>
      </c>
      <c r="BO192" s="62" t="e">
        <f ca="1">BO83-база!BO83</f>
        <v>#REF!</v>
      </c>
      <c r="BP192" s="62" t="e">
        <f ca="1">BP83-база!BP83</f>
        <v>#REF!</v>
      </c>
      <c r="BQ192" s="62" t="e">
        <f ca="1">BQ83-база!BQ83</f>
        <v>#REF!</v>
      </c>
      <c r="BR192" s="62" t="e">
        <f ca="1">BR83-база!BR83</f>
        <v>#REF!</v>
      </c>
      <c r="BS192" s="62" t="e">
        <f ca="1">BS83-база!BS83</f>
        <v>#REF!</v>
      </c>
      <c r="BT192" s="62" t="e">
        <f ca="1">BT83-база!BT83</f>
        <v>#REF!</v>
      </c>
      <c r="BU192" s="101">
        <f>BU83-база!BU83</f>
        <v>0</v>
      </c>
      <c r="BV192" s="62" t="e">
        <f ca="1">BV83-база!BV83</f>
        <v>#REF!</v>
      </c>
      <c r="BW192" s="62" t="e">
        <f ca="1">BW83-база!BW83</f>
        <v>#REF!</v>
      </c>
      <c r="BX192" s="62" t="e">
        <f ca="1">BX83-база!BX83</f>
        <v>#REF!</v>
      </c>
      <c r="BY192" s="62" t="e">
        <f ca="1">BY83-база!BY83</f>
        <v>#REF!</v>
      </c>
      <c r="BZ192" s="62" t="e">
        <f ca="1">BZ83-база!BZ83</f>
        <v>#REF!</v>
      </c>
      <c r="CA192" s="62" t="e">
        <f ca="1">CA83-база!CA83</f>
        <v>#REF!</v>
      </c>
      <c r="CB192" s="62" t="e">
        <f ca="1">CB83-база!CB83</f>
        <v>#REF!</v>
      </c>
      <c r="CC192" s="62" t="e">
        <f ca="1">CC83-база!CC83</f>
        <v>#REF!</v>
      </c>
      <c r="CD192" s="325"/>
      <c r="CE192" s="327"/>
      <c r="CF192" s="209"/>
    </row>
    <row r="193" spans="1:119" ht="6.75" customHeight="1">
      <c r="A193" s="42"/>
      <c r="B193" s="43"/>
      <c r="C193" s="59"/>
      <c r="D193" s="10">
        <f>D84-база!D84</f>
        <v>0</v>
      </c>
      <c r="E193" s="62">
        <f>E84-база!E84</f>
        <v>0</v>
      </c>
      <c r="F193" s="62"/>
      <c r="G193" s="62">
        <f>G84-база!G84</f>
        <v>0</v>
      </c>
      <c r="H193" s="62">
        <f>H84-база!H84</f>
        <v>0</v>
      </c>
      <c r="I193" s="62">
        <f>I84-база!I84</f>
        <v>0</v>
      </c>
      <c r="J193" s="62">
        <f>J84-база!J84</f>
        <v>0</v>
      </c>
      <c r="K193" s="62">
        <f>K84-база!K84</f>
        <v>0</v>
      </c>
      <c r="L193" s="62">
        <f>L84-база!L84</f>
        <v>0</v>
      </c>
      <c r="M193" s="62"/>
      <c r="N193" s="62">
        <f>N84-база!N84</f>
        <v>0</v>
      </c>
      <c r="O193" s="62">
        <f>O84-база!O84</f>
        <v>0</v>
      </c>
      <c r="P193" s="62"/>
      <c r="Q193" s="62">
        <f>Q84-база!Q84</f>
        <v>0</v>
      </c>
      <c r="R193" s="62">
        <f>R84-база!R84</f>
        <v>0</v>
      </c>
      <c r="S193" s="62">
        <f>S84-база!S84</f>
        <v>0</v>
      </c>
      <c r="T193" s="62">
        <f>T84-база!T84</f>
        <v>0</v>
      </c>
      <c r="U193" s="62">
        <f>U84-база!U84</f>
        <v>0</v>
      </c>
      <c r="V193" s="62">
        <f>V84-база!V84</f>
        <v>0</v>
      </c>
      <c r="W193" s="62">
        <f>W84-база!W84</f>
        <v>0</v>
      </c>
      <c r="X193" s="62"/>
      <c r="Y193" s="62">
        <f>Y84-база!Y84</f>
        <v>0</v>
      </c>
      <c r="Z193" s="62">
        <f>Z84-база!Z84</f>
        <v>0</v>
      </c>
      <c r="AA193" s="62">
        <f>AA84-база!AA84</f>
        <v>0</v>
      </c>
      <c r="AB193" s="62">
        <f>AB84-база!AB84</f>
        <v>0</v>
      </c>
      <c r="AC193" s="62"/>
      <c r="AD193" s="62">
        <f>AD84-база!AD84</f>
        <v>0</v>
      </c>
      <c r="AE193" s="62">
        <f>AE84-база!AE84</f>
        <v>0</v>
      </c>
      <c r="AF193" s="62">
        <f>AF84-база!AF84</f>
        <v>0</v>
      </c>
      <c r="AG193" s="62">
        <f>AG84-база!AG84</f>
        <v>0</v>
      </c>
      <c r="AH193" s="62"/>
      <c r="AI193" s="62">
        <f>AI84-база!AI84</f>
        <v>0</v>
      </c>
      <c r="AJ193" s="62">
        <f>AJ84-база!AJ84</f>
        <v>0</v>
      </c>
      <c r="AK193" s="62">
        <f>AK84-база!AK84</f>
        <v>0</v>
      </c>
      <c r="AL193" s="62">
        <f>AL84-база!AL84</f>
        <v>0</v>
      </c>
      <c r="AM193" s="62">
        <f>AM84-база!AM84</f>
        <v>0</v>
      </c>
      <c r="AN193" s="62">
        <f>AN84-база!AN84</f>
        <v>0</v>
      </c>
      <c r="AO193" s="62">
        <f>AO84-база!AO84</f>
        <v>0</v>
      </c>
      <c r="AP193" s="62">
        <f>AP84-база!AP84</f>
        <v>0</v>
      </c>
      <c r="AQ193" s="62">
        <f>AQ84-база!AQ84</f>
        <v>0</v>
      </c>
      <c r="AR193" s="62">
        <f>AR84-база!AR84</f>
        <v>0</v>
      </c>
      <c r="AS193" s="62">
        <f>AS84-база!AS84</f>
        <v>0</v>
      </c>
      <c r="AT193" s="62">
        <f>AT84-база!AT84</f>
        <v>0</v>
      </c>
      <c r="AU193" s="62">
        <f>AU84-база!AU84</f>
        <v>0</v>
      </c>
      <c r="AV193" s="62">
        <f>AV84-база!AV84</f>
        <v>0</v>
      </c>
      <c r="AW193" s="62"/>
      <c r="AX193" s="62">
        <f>AX84-база!AX84</f>
        <v>0</v>
      </c>
      <c r="AY193" s="62">
        <f>AY84-база!AY84</f>
        <v>0</v>
      </c>
      <c r="AZ193" s="62">
        <f>AZ84-база!AZ84</f>
        <v>0</v>
      </c>
      <c r="BA193" s="62">
        <f>BA84-база!BA84</f>
        <v>0</v>
      </c>
      <c r="BB193" s="62">
        <f>BB84-база!BB84</f>
        <v>0</v>
      </c>
      <c r="BC193" s="62">
        <f>BC84-база!BC84</f>
        <v>0</v>
      </c>
      <c r="BD193" s="62">
        <f>BD84-база!BD84</f>
        <v>0</v>
      </c>
      <c r="BE193" s="62">
        <f>BE84-база!BE84</f>
        <v>0</v>
      </c>
      <c r="BF193" s="62">
        <f>BF84-база!BF84</f>
        <v>0</v>
      </c>
      <c r="BG193" s="62">
        <f>BG84-база!BG84</f>
        <v>0</v>
      </c>
      <c r="BH193" s="62">
        <f>BH84-база!BH84</f>
        <v>0</v>
      </c>
      <c r="BI193" s="62">
        <f>BI84-база!BI84</f>
        <v>0</v>
      </c>
      <c r="BJ193" s="62">
        <f>BJ84-база!BJ84</f>
        <v>0</v>
      </c>
      <c r="BK193" s="62">
        <f>BK84-база!BK84</f>
        <v>0</v>
      </c>
      <c r="BL193" s="62">
        <f>BL84-база!BL84</f>
        <v>0</v>
      </c>
      <c r="BM193" s="62">
        <f>BM84-база!BM84</f>
        <v>0</v>
      </c>
      <c r="BN193" s="62">
        <f>BN84-база!BN84</f>
        <v>0</v>
      </c>
      <c r="BO193" s="62">
        <f>BO84-база!BO84</f>
        <v>0</v>
      </c>
      <c r="BP193" s="62">
        <f>BP84-база!BP84</f>
        <v>0</v>
      </c>
      <c r="BQ193" s="62">
        <f>BQ84-база!BQ84</f>
        <v>0</v>
      </c>
      <c r="BR193" s="62">
        <f>BR84-база!BR84</f>
        <v>0</v>
      </c>
      <c r="BS193" s="62">
        <f>BS84-база!BS84</f>
        <v>0</v>
      </c>
      <c r="BT193" s="62">
        <f>BT84-база!BT84</f>
        <v>0</v>
      </c>
      <c r="BU193" s="101">
        <f>BU84-база!BU84</f>
        <v>0</v>
      </c>
      <c r="BV193" s="62">
        <f>BV84-база!BV84</f>
        <v>0</v>
      </c>
      <c r="BW193" s="62">
        <f>BW84-база!BW84</f>
        <v>0</v>
      </c>
      <c r="BX193" s="62">
        <f>BX84-база!BX84</f>
        <v>0</v>
      </c>
      <c r="BY193" s="62">
        <f>BY84-база!BY84</f>
        <v>0</v>
      </c>
      <c r="BZ193" s="62">
        <f>BZ84-база!BZ84</f>
        <v>0</v>
      </c>
      <c r="CA193" s="62">
        <f>CA84-база!CA84</f>
        <v>0</v>
      </c>
      <c r="CB193" s="62">
        <f>CB84-база!CB84</f>
        <v>0</v>
      </c>
      <c r="CC193" s="62">
        <f>CC84-база!CC84</f>
        <v>0</v>
      </c>
      <c r="CE193" s="327"/>
      <c r="CF193" s="209"/>
    </row>
    <row r="194" spans="1:119" s="241" customFormat="1" ht="30">
      <c r="A194" s="231">
        <v>11</v>
      </c>
      <c r="B194" s="232" t="s">
        <v>133</v>
      </c>
      <c r="C194" s="233"/>
      <c r="D194" s="237">
        <f>D85-база!D85</f>
        <v>0</v>
      </c>
      <c r="E194" s="234">
        <f>E85-база!E85</f>
        <v>0</v>
      </c>
      <c r="F194" s="234"/>
      <c r="G194" s="234">
        <f>G85-база!G85</f>
        <v>0</v>
      </c>
      <c r="H194" s="234">
        <f>H85-база!H85</f>
        <v>0</v>
      </c>
      <c r="I194" s="234">
        <f>I85-база!I85</f>
        <v>0</v>
      </c>
      <c r="J194" s="234">
        <f>J85-база!J85</f>
        <v>0</v>
      </c>
      <c r="K194" s="234">
        <f>K85-база!K85</f>
        <v>0</v>
      </c>
      <c r="L194" s="234">
        <f>L85-база!L85</f>
        <v>0</v>
      </c>
      <c r="M194" s="234"/>
      <c r="N194" s="234">
        <f>N85-база!N85</f>
        <v>0</v>
      </c>
      <c r="O194" s="234">
        <f>O85-база!O85</f>
        <v>0</v>
      </c>
      <c r="P194" s="234"/>
      <c r="Q194" s="234">
        <f>Q85-база!Q85</f>
        <v>0</v>
      </c>
      <c r="R194" s="234">
        <f>R85-база!R85</f>
        <v>0</v>
      </c>
      <c r="S194" s="234">
        <f>S85-база!S85</f>
        <v>0</v>
      </c>
      <c r="T194" s="234">
        <f>T85-база!T85</f>
        <v>0</v>
      </c>
      <c r="U194" s="234">
        <f>U85-база!U85</f>
        <v>0</v>
      </c>
      <c r="V194" s="234">
        <f>V85-база!V85</f>
        <v>0</v>
      </c>
      <c r="W194" s="234">
        <f>W85-база!W85</f>
        <v>0</v>
      </c>
      <c r="X194" s="234"/>
      <c r="Y194" s="234">
        <f>Y85-база!Y85</f>
        <v>0</v>
      </c>
      <c r="Z194" s="234">
        <f>Z85-база!Z85</f>
        <v>0</v>
      </c>
      <c r="AA194" s="234">
        <f>AA85-база!AA85</f>
        <v>0</v>
      </c>
      <c r="AB194" s="234">
        <f>AB85-база!AB85</f>
        <v>0</v>
      </c>
      <c r="AC194" s="234"/>
      <c r="AD194" s="234">
        <f>AD85-база!AD85</f>
        <v>0</v>
      </c>
      <c r="AE194" s="234">
        <f>AE85-база!AE85</f>
        <v>0</v>
      </c>
      <c r="AF194" s="234">
        <f>AF85-база!AF85</f>
        <v>0</v>
      </c>
      <c r="AG194" s="234">
        <f>AG85-база!AG85</f>
        <v>0</v>
      </c>
      <c r="AH194" s="234"/>
      <c r="AI194" s="234">
        <f>AI85-база!AI85</f>
        <v>0</v>
      </c>
      <c r="AJ194" s="234">
        <f>AJ85-база!AJ85</f>
        <v>0</v>
      </c>
      <c r="AK194" s="234">
        <f>AK85-база!AK85</f>
        <v>0</v>
      </c>
      <c r="AL194" s="234">
        <f>AL85-база!AL85</f>
        <v>0</v>
      </c>
      <c r="AM194" s="234">
        <f>AM85-база!AM85</f>
        <v>0</v>
      </c>
      <c r="AN194" s="234">
        <f>AN85-база!AN85</f>
        <v>0</v>
      </c>
      <c r="AO194" s="234">
        <f>AO85-база!AO85</f>
        <v>0</v>
      </c>
      <c r="AP194" s="234">
        <f>AP85-база!AP85</f>
        <v>0</v>
      </c>
      <c r="AQ194" s="234">
        <f>AQ85-база!AQ85</f>
        <v>0</v>
      </c>
      <c r="AR194" s="234">
        <f>AR85-база!AR85</f>
        <v>0</v>
      </c>
      <c r="AS194" s="234">
        <f>AS85-база!AS85</f>
        <v>0</v>
      </c>
      <c r="AT194" s="234">
        <f>AT85-база!AT85</f>
        <v>0</v>
      </c>
      <c r="AU194" s="234">
        <f>AU85-база!AU85</f>
        <v>0</v>
      </c>
      <c r="AV194" s="234">
        <f>AV85-база!AV85</f>
        <v>0</v>
      </c>
      <c r="AW194" s="234"/>
      <c r="AX194" s="234" t="e">
        <f>AX85-база!AX85</f>
        <v>#REF!</v>
      </c>
      <c r="AY194" s="234" t="e">
        <f>AY85-база!AY85</f>
        <v>#REF!</v>
      </c>
      <c r="AZ194" s="234" t="e">
        <f>AZ85-база!AZ85</f>
        <v>#REF!</v>
      </c>
      <c r="BA194" s="234" t="e">
        <f>BA85-база!BA85</f>
        <v>#REF!</v>
      </c>
      <c r="BB194" s="234" t="e">
        <f>BB85-база!BB85</f>
        <v>#REF!</v>
      </c>
      <c r="BC194" s="234" t="e">
        <f ca="1">BC85-база!BC85</f>
        <v>#REF!</v>
      </c>
      <c r="BD194" s="234" t="e">
        <f ca="1">BD85-база!BD85</f>
        <v>#REF!</v>
      </c>
      <c r="BE194" s="234" t="e">
        <f ca="1">BE85-база!BE85</f>
        <v>#REF!</v>
      </c>
      <c r="BF194" s="234" t="e">
        <f ca="1">BF85-база!BF85</f>
        <v>#REF!</v>
      </c>
      <c r="BG194" s="234" t="e">
        <f ca="1">BG85-база!BG85</f>
        <v>#REF!</v>
      </c>
      <c r="BH194" s="234" t="e">
        <f>BH85-база!BH85</f>
        <v>#REF!</v>
      </c>
      <c r="BI194" s="234" t="e">
        <f ca="1">BI85-база!BI85</f>
        <v>#REF!</v>
      </c>
      <c r="BJ194" s="234" t="e">
        <f ca="1">BJ85-база!BJ85</f>
        <v>#REF!</v>
      </c>
      <c r="BK194" s="234">
        <f>BK85-база!BK85</f>
        <v>0</v>
      </c>
      <c r="BL194" s="234">
        <f>BL85-база!BL85</f>
        <v>0</v>
      </c>
      <c r="BM194" s="234">
        <f>BM85-база!BM85</f>
        <v>0</v>
      </c>
      <c r="BN194" s="234">
        <f>BN85-база!BN85</f>
        <v>0</v>
      </c>
      <c r="BO194" s="234" t="e">
        <f ca="1">BO85-база!BO85</f>
        <v>#REF!</v>
      </c>
      <c r="BP194" s="234" t="e">
        <f ca="1">BP85-база!BP85</f>
        <v>#REF!</v>
      </c>
      <c r="BQ194" s="234" t="e">
        <f ca="1">BQ85-база!BQ85</f>
        <v>#REF!</v>
      </c>
      <c r="BR194" s="234" t="e">
        <f ca="1">BR85-база!BR85</f>
        <v>#REF!</v>
      </c>
      <c r="BS194" s="234" t="e">
        <f ca="1">BS85-база!BS85</f>
        <v>#REF!</v>
      </c>
      <c r="BT194" s="234" t="e">
        <f ca="1">BT85-база!BT85</f>
        <v>#REF!</v>
      </c>
      <c r="BU194" s="409">
        <f>BU85-база!BU85</f>
        <v>0</v>
      </c>
      <c r="BV194" s="234" t="e">
        <f ca="1">BV85-база!BV85</f>
        <v>#REF!</v>
      </c>
      <c r="BW194" s="234" t="e">
        <f ca="1">BW85-база!BW85</f>
        <v>#REF!</v>
      </c>
      <c r="BX194" s="234" t="e">
        <f ca="1">BX85-база!BX85</f>
        <v>#REF!</v>
      </c>
      <c r="BY194" s="234" t="e">
        <f ca="1">BY85-база!BY85</f>
        <v>#REF!</v>
      </c>
      <c r="BZ194" s="234" t="e">
        <f ca="1">BZ85-база!BZ85</f>
        <v>#REF!</v>
      </c>
      <c r="CA194" s="234" t="e">
        <f ca="1">CA85-база!CA85</f>
        <v>#REF!</v>
      </c>
      <c r="CB194" s="234" t="e">
        <f ca="1">CB85-база!CB85</f>
        <v>#REF!</v>
      </c>
      <c r="CC194" s="234" t="e">
        <f ca="1">CC85-база!CC85</f>
        <v>#REF!</v>
      </c>
      <c r="CD194" s="333"/>
      <c r="CE194" s="334"/>
      <c r="CF194" s="209"/>
    </row>
    <row r="195" spans="1:119" s="241" customFormat="1">
      <c r="A195" s="242" t="s">
        <v>204</v>
      </c>
      <c r="B195" s="243" t="s">
        <v>205</v>
      </c>
      <c r="C195" s="244"/>
      <c r="D195" s="248">
        <f>D86-база!D86</f>
        <v>0</v>
      </c>
      <c r="E195" s="245">
        <f>E86-база!E86</f>
        <v>0</v>
      </c>
      <c r="F195" s="245"/>
      <c r="G195" s="245">
        <f>G86-база!G86</f>
        <v>0</v>
      </c>
      <c r="H195" s="245">
        <f>H86-база!H86</f>
        <v>0</v>
      </c>
      <c r="I195" s="245">
        <f>I86-база!I86</f>
        <v>0</v>
      </c>
      <c r="J195" s="245">
        <f>J86-база!J86</f>
        <v>0</v>
      </c>
      <c r="K195" s="245">
        <f>K86-база!K86</f>
        <v>0</v>
      </c>
      <c r="L195" s="245">
        <f>L86-база!L86</f>
        <v>0</v>
      </c>
      <c r="M195" s="245"/>
      <c r="N195" s="245">
        <f>N86-база!N86</f>
        <v>0</v>
      </c>
      <c r="O195" s="245">
        <f>O86-база!O86</f>
        <v>0</v>
      </c>
      <c r="P195" s="245"/>
      <c r="Q195" s="245">
        <f>Q86-база!Q86</f>
        <v>0</v>
      </c>
      <c r="R195" s="245">
        <f>R86-база!R86</f>
        <v>0</v>
      </c>
      <c r="S195" s="245">
        <f>S86-база!S86</f>
        <v>0</v>
      </c>
      <c r="T195" s="245">
        <f>T86-база!T86</f>
        <v>0</v>
      </c>
      <c r="U195" s="245">
        <f>U86-база!U86</f>
        <v>0</v>
      </c>
      <c r="V195" s="245">
        <f>V86-база!V86</f>
        <v>0</v>
      </c>
      <c r="W195" s="245">
        <f>W86-база!W86</f>
        <v>0</v>
      </c>
      <c r="X195" s="245"/>
      <c r="Y195" s="245">
        <f>Y86-база!Y86</f>
        <v>0</v>
      </c>
      <c r="Z195" s="245">
        <f>Z86-база!Z86</f>
        <v>0</v>
      </c>
      <c r="AA195" s="245">
        <f>AA86-база!AA86</f>
        <v>0</v>
      </c>
      <c r="AB195" s="245">
        <f>AB86-база!AB86</f>
        <v>0</v>
      </c>
      <c r="AC195" s="245"/>
      <c r="AD195" s="245">
        <f>AD86-база!AD86</f>
        <v>0</v>
      </c>
      <c r="AE195" s="245">
        <f>AE86-база!AE86</f>
        <v>0</v>
      </c>
      <c r="AF195" s="245">
        <f>AF86-база!AF86</f>
        <v>0</v>
      </c>
      <c r="AG195" s="245">
        <f>AG86-база!AG86</f>
        <v>0</v>
      </c>
      <c r="AH195" s="245"/>
      <c r="AI195" s="245">
        <f>AI86-база!AI86</f>
        <v>0</v>
      </c>
      <c r="AJ195" s="245">
        <f>AJ86-база!AJ86</f>
        <v>0</v>
      </c>
      <c r="AK195" s="245">
        <f>AK86-база!AK86</f>
        <v>0</v>
      </c>
      <c r="AL195" s="245">
        <f>AL86-база!AL86</f>
        <v>0</v>
      </c>
      <c r="AM195" s="245">
        <f>AM86-база!AM86</f>
        <v>0</v>
      </c>
      <c r="AN195" s="245">
        <f>AN86-база!AN86</f>
        <v>0</v>
      </c>
      <c r="AO195" s="245">
        <f>AO86-база!AO86</f>
        <v>0</v>
      </c>
      <c r="AP195" s="245">
        <f>AP86-база!AP86</f>
        <v>0</v>
      </c>
      <c r="AQ195" s="245">
        <f>AQ86-база!AQ86</f>
        <v>0</v>
      </c>
      <c r="AR195" s="245">
        <f>AR86-база!AR86</f>
        <v>0</v>
      </c>
      <c r="AS195" s="245">
        <f>AS86-база!AS86</f>
        <v>0</v>
      </c>
      <c r="AT195" s="245">
        <f>AT86-база!AT86</f>
        <v>0</v>
      </c>
      <c r="AU195" s="245">
        <f>AU86-база!AU86</f>
        <v>0</v>
      </c>
      <c r="AV195" s="245">
        <f>AV86-база!AV86</f>
        <v>0</v>
      </c>
      <c r="AW195" s="245"/>
      <c r="AX195" s="245">
        <f>AX86-база!AX86</f>
        <v>0</v>
      </c>
      <c r="AY195" s="245">
        <f>AY86-база!AY86</f>
        <v>0</v>
      </c>
      <c r="AZ195" s="245">
        <f>AZ86-база!AZ86</f>
        <v>0</v>
      </c>
      <c r="BA195" s="245">
        <f>BA86-база!BA86</f>
        <v>0</v>
      </c>
      <c r="BB195" s="245">
        <f>BB86-база!BB86</f>
        <v>0</v>
      </c>
      <c r="BC195" s="245">
        <f>BC86-база!BC86</f>
        <v>0</v>
      </c>
      <c r="BD195" s="245">
        <f>BD86-база!BD86</f>
        <v>0</v>
      </c>
      <c r="BE195" s="245">
        <f>BE86-база!BE86</f>
        <v>0</v>
      </c>
      <c r="BF195" s="245">
        <f>BF86-база!BF86</f>
        <v>0</v>
      </c>
      <c r="BG195" s="245">
        <f>BG86-база!BG86</f>
        <v>0</v>
      </c>
      <c r="BH195" s="245">
        <f>BH86-база!BH86</f>
        <v>0</v>
      </c>
      <c r="BI195" s="245">
        <f>BI86-база!BI86</f>
        <v>0</v>
      </c>
      <c r="BJ195" s="245">
        <f>BJ86-база!BJ86</f>
        <v>0</v>
      </c>
      <c r="BK195" s="245">
        <f>BK86-база!BK86</f>
        <v>0</v>
      </c>
      <c r="BL195" s="245">
        <f>BL86-база!BL86</f>
        <v>0</v>
      </c>
      <c r="BM195" s="245">
        <f>BM86-база!BM86</f>
        <v>0</v>
      </c>
      <c r="BN195" s="245">
        <f>BN86-база!BN86</f>
        <v>0</v>
      </c>
      <c r="BO195" s="245" t="e">
        <f ca="1">BO86-база!BO86</f>
        <v>#REF!</v>
      </c>
      <c r="BP195" s="245" t="e">
        <f ca="1">BP86-база!BP86</f>
        <v>#REF!</v>
      </c>
      <c r="BQ195" s="245" t="e">
        <f ca="1">BQ86-база!BQ86</f>
        <v>#REF!</v>
      </c>
      <c r="BR195" s="245">
        <f>BR86-база!BR86</f>
        <v>0</v>
      </c>
      <c r="BS195" s="245">
        <f>BS86-база!BS86</f>
        <v>0</v>
      </c>
      <c r="BT195" s="245">
        <f>BT86-база!BT86</f>
        <v>0</v>
      </c>
      <c r="BU195" s="410">
        <f>BU86-база!BU86</f>
        <v>0</v>
      </c>
      <c r="BV195" s="245" t="e">
        <f ca="1">BV86-база!BV86</f>
        <v>#REF!</v>
      </c>
      <c r="BW195" s="245" t="e">
        <f ca="1">BW86-база!BW86</f>
        <v>#REF!</v>
      </c>
      <c r="BX195" s="245" t="e">
        <f ca="1">BX86-база!BX86</f>
        <v>#REF!</v>
      </c>
      <c r="BY195" s="245" t="e">
        <f ca="1">BY86-база!BY86</f>
        <v>#REF!</v>
      </c>
      <c r="BZ195" s="245" t="e">
        <f ca="1">BZ86-база!BZ86</f>
        <v>#REF!</v>
      </c>
      <c r="CA195" s="245" t="e">
        <f ca="1">CA86-база!CA86</f>
        <v>#REF!</v>
      </c>
      <c r="CB195" s="245" t="e">
        <f ca="1">CB86-база!CB86</f>
        <v>#REF!</v>
      </c>
      <c r="CC195" s="245" t="e">
        <f ca="1">CC86-база!CC86</f>
        <v>#REF!</v>
      </c>
      <c r="CD195" s="333"/>
      <c r="CE195" s="335"/>
      <c r="CF195" s="209"/>
    </row>
    <row r="196" spans="1:119" ht="30.75" customHeight="1">
      <c r="A196" s="149"/>
      <c r="B196" s="2" t="s">
        <v>154</v>
      </c>
      <c r="CG196" s="196"/>
      <c r="CK196" s="196"/>
      <c r="DB196" s="424">
        <f>DC196+DD196+DE196</f>
        <v>0</v>
      </c>
      <c r="DC196" s="424">
        <f>BW196-Y196</f>
        <v>0</v>
      </c>
      <c r="DD196" s="424">
        <f>BX196-AF196</f>
        <v>0</v>
      </c>
      <c r="DE196" s="424">
        <f>BY196</f>
        <v>0</v>
      </c>
      <c r="DF196" s="424">
        <f>DG196+DH196+DI196</f>
        <v>0</v>
      </c>
      <c r="DG196" s="424">
        <f>CA196-AG196</f>
        <v>0</v>
      </c>
      <c r="DH196" s="424">
        <f>DI196+DJ196+DK196</f>
        <v>0</v>
      </c>
      <c r="DI196" s="424">
        <f>BW196-Y196</f>
        <v>0</v>
      </c>
      <c r="DJ196" s="424">
        <f>BX196-AF196</f>
        <v>0</v>
      </c>
      <c r="DK196" s="424">
        <f>BY196</f>
        <v>0</v>
      </c>
      <c r="DL196" s="424">
        <f>DM196+DN196+DO196</f>
        <v>0</v>
      </c>
      <c r="DM196" s="424">
        <f>CA196-AG196</f>
        <v>0</v>
      </c>
      <c r="DN196" s="424">
        <f>CB196-AK196</f>
        <v>0</v>
      </c>
      <c r="DO196" s="424">
        <f>CC196</f>
        <v>0</v>
      </c>
    </row>
    <row r="197" spans="1:119" ht="30">
      <c r="A197" s="150"/>
      <c r="B197" s="102" t="s">
        <v>214</v>
      </c>
      <c r="C197" s="103"/>
      <c r="D197" s="32"/>
      <c r="E197" s="103"/>
      <c r="F197" s="103"/>
      <c r="G197" s="32">
        <f>G88-база!G88</f>
        <v>0</v>
      </c>
      <c r="H197" s="32">
        <f>H88-база!H88</f>
        <v>0</v>
      </c>
      <c r="I197" s="32">
        <f>I88-база!I88</f>
        <v>0</v>
      </c>
      <c r="J197" s="32">
        <f>J88-база!J88</f>
        <v>0</v>
      </c>
      <c r="K197" s="32">
        <f>K88-база!K88</f>
        <v>0</v>
      </c>
      <c r="L197" s="32">
        <f>L88-база!L88</f>
        <v>0</v>
      </c>
      <c r="M197" s="103"/>
      <c r="N197" s="32">
        <f>N88-база!N88</f>
        <v>0</v>
      </c>
      <c r="O197" s="32">
        <f>O88-база!O88</f>
        <v>0</v>
      </c>
      <c r="P197" s="103"/>
      <c r="Q197" s="32">
        <f>Q88-база!Q88</f>
        <v>0</v>
      </c>
      <c r="R197" s="32">
        <f>R88-база!R88</f>
        <v>0</v>
      </c>
      <c r="S197" s="32">
        <f>S88-база!S88</f>
        <v>0</v>
      </c>
      <c r="T197" s="32">
        <f>T88-база!T88</f>
        <v>0</v>
      </c>
      <c r="U197" s="32">
        <f>U88-база!U88</f>
        <v>0</v>
      </c>
      <c r="V197" s="32">
        <f>V88-база!V88</f>
        <v>0</v>
      </c>
      <c r="W197" s="32">
        <f>W88-база!W88</f>
        <v>0</v>
      </c>
      <c r="X197" s="32"/>
      <c r="Y197" s="32">
        <f>Y88-база!Y88</f>
        <v>0</v>
      </c>
      <c r="Z197" s="32">
        <f>Z88-база!Z88</f>
        <v>0</v>
      </c>
      <c r="AA197" s="32">
        <f>AA88-база!AA88</f>
        <v>0</v>
      </c>
      <c r="AB197" s="32">
        <f>AB88-база!AB88</f>
        <v>0</v>
      </c>
      <c r="AC197" s="103"/>
      <c r="AD197" s="32">
        <f>AD88-база!AD88</f>
        <v>0</v>
      </c>
      <c r="AE197" s="32">
        <f>AE88-база!AE88</f>
        <v>0</v>
      </c>
      <c r="AF197" s="32">
        <f>AF88-база!AF88</f>
        <v>0</v>
      </c>
      <c r="AG197" s="32">
        <f>AG88-база!AG88</f>
        <v>0</v>
      </c>
      <c r="AH197" s="103"/>
      <c r="AI197" s="32">
        <f>AI88-база!AI88</f>
        <v>0</v>
      </c>
      <c r="AJ197" s="32">
        <f>AJ88-база!AJ88</f>
        <v>0</v>
      </c>
      <c r="AK197" s="32">
        <f>AK88-база!AK88</f>
        <v>0</v>
      </c>
      <c r="AL197" s="32">
        <f>AL88-база!AL88</f>
        <v>0</v>
      </c>
      <c r="AM197" s="32">
        <f>AM88-база!AM88</f>
        <v>0</v>
      </c>
      <c r="AN197" s="32">
        <f>AN88-база!AN88</f>
        <v>0</v>
      </c>
      <c r="AO197" s="32">
        <f>AO88-база!AO88</f>
        <v>0</v>
      </c>
      <c r="AP197" s="32">
        <f>AP88-база!AP88</f>
        <v>0</v>
      </c>
      <c r="AQ197" s="32">
        <f>AQ88-база!AQ88</f>
        <v>0</v>
      </c>
      <c r="AR197" s="32">
        <f>AR88-база!AR88</f>
        <v>0</v>
      </c>
      <c r="AS197" s="32">
        <f>AS88-база!AS88</f>
        <v>0</v>
      </c>
      <c r="AT197" s="32">
        <f>AT88-база!AT88</f>
        <v>0</v>
      </c>
      <c r="AU197" s="32">
        <f>AU88-база!AU88</f>
        <v>0</v>
      </c>
      <c r="AV197" s="32">
        <f>AV88-база!AV88</f>
        <v>0</v>
      </c>
      <c r="AW197" s="103"/>
      <c r="AX197" s="32">
        <f>AX88-база!AX88</f>
        <v>0</v>
      </c>
      <c r="AY197" s="32">
        <f>AY88-база!AY88</f>
        <v>0</v>
      </c>
      <c r="AZ197" s="32">
        <f>AZ88-база!AZ88</f>
        <v>0</v>
      </c>
      <c r="BA197" s="32">
        <f>BA88-база!BA88</f>
        <v>0</v>
      </c>
      <c r="BB197" s="32">
        <f>BB88-база!BB88</f>
        <v>0</v>
      </c>
      <c r="BC197" s="32">
        <f>BC88-база!BC88</f>
        <v>0</v>
      </c>
      <c r="BD197" s="32">
        <f>BD88-база!BD88</f>
        <v>0</v>
      </c>
      <c r="BE197" s="32">
        <f>BE88-база!BE88</f>
        <v>0</v>
      </c>
      <c r="BF197" s="32">
        <f>BF88-база!BF88</f>
        <v>0</v>
      </c>
      <c r="BG197" s="32">
        <f>BG88-база!BG88</f>
        <v>0</v>
      </c>
      <c r="BH197" s="32">
        <f>BH88-база!BH88</f>
        <v>0</v>
      </c>
      <c r="BI197" s="32">
        <f>BI88-база!BI88</f>
        <v>0</v>
      </c>
      <c r="BJ197" s="32">
        <f>BJ88-база!BJ88</f>
        <v>0</v>
      </c>
      <c r="BK197" s="32">
        <f>BK88-база!BK88</f>
        <v>0</v>
      </c>
      <c r="BL197" s="32">
        <f>BL88-база!BL88</f>
        <v>0</v>
      </c>
      <c r="BM197" s="32">
        <f>BM88-база!BM88</f>
        <v>0</v>
      </c>
      <c r="BN197" s="32">
        <f>BN88-база!BN88</f>
        <v>0</v>
      </c>
      <c r="BO197" s="32">
        <f>BO88-база!BO88</f>
        <v>0</v>
      </c>
      <c r="BP197" s="32">
        <f>BP88-база!BP88</f>
        <v>0</v>
      </c>
      <c r="BQ197" s="32">
        <f>BQ88-база!BQ88</f>
        <v>0</v>
      </c>
      <c r="BR197" s="32">
        <f>BR88-база!BR88</f>
        <v>0</v>
      </c>
      <c r="BS197" s="32">
        <f>BS88-база!BS88</f>
        <v>0</v>
      </c>
      <c r="BT197" s="32">
        <f>BT88-база!BT88</f>
        <v>0</v>
      </c>
      <c r="BV197" s="32">
        <f>BV88-база!BV88</f>
        <v>0</v>
      </c>
      <c r="BW197" s="32">
        <f>BW88-база!BW88</f>
        <v>0</v>
      </c>
      <c r="BX197" s="32">
        <f>BX88-база!BX88</f>
        <v>0</v>
      </c>
      <c r="BY197" s="32">
        <f>BY88-база!BY88</f>
        <v>0</v>
      </c>
      <c r="BZ197" s="32">
        <f>BZ88-база!BZ88</f>
        <v>0</v>
      </c>
      <c r="CA197" s="32">
        <f>CA88-база!CA88</f>
        <v>0</v>
      </c>
      <c r="CB197" s="32">
        <f>CB88-база!CB88</f>
        <v>0</v>
      </c>
      <c r="CC197" s="32">
        <f>CC88-база!CC88</f>
        <v>0</v>
      </c>
      <c r="CE197" s="327"/>
      <c r="CF197" s="196"/>
      <c r="CG197" s="170">
        <f>IF(legend!$E$1=12,BY197-CH197-CI197,0)</f>
        <v>0</v>
      </c>
      <c r="CH197" s="169"/>
      <c r="CI197" s="259"/>
      <c r="CK197" s="170">
        <f>IF(legend!$E$1=12,CC197-CL197-CM197,0)</f>
        <v>0</v>
      </c>
      <c r="CL197" s="169"/>
      <c r="CM197" s="259"/>
      <c r="DB197" s="424">
        <f>DC197+DD197+DE197</f>
        <v>0</v>
      </c>
      <c r="DC197" s="424">
        <f>BW197-Y197</f>
        <v>0</v>
      </c>
      <c r="DD197" s="424">
        <f>BX197-AF197</f>
        <v>0</v>
      </c>
      <c r="DE197" s="424">
        <f>BY197</f>
        <v>0</v>
      </c>
      <c r="DF197" s="424">
        <f>DG197+DH197+DI197</f>
        <v>0</v>
      </c>
      <c r="DG197" s="424">
        <f>CA197-AG197</f>
        <v>0</v>
      </c>
      <c r="DH197" s="424">
        <f>DI197+DJ197+DK197</f>
        <v>0</v>
      </c>
      <c r="DI197" s="424">
        <f>BW197-Y197</f>
        <v>0</v>
      </c>
      <c r="DJ197" s="424">
        <f>BX197-AF197</f>
        <v>0</v>
      </c>
      <c r="DK197" s="424">
        <f>BY197</f>
        <v>0</v>
      </c>
      <c r="DL197" s="424">
        <f>DM197+DN197+DO197</f>
        <v>0</v>
      </c>
      <c r="DM197" s="424">
        <f>CA197-AG197</f>
        <v>0</v>
      </c>
      <c r="DN197" s="424">
        <f>CB197-AK197</f>
        <v>0</v>
      </c>
      <c r="DO197" s="424">
        <f>CC197</f>
        <v>0</v>
      </c>
    </row>
    <row r="198" spans="1:119">
      <c r="A198" s="159"/>
      <c r="B198" s="160" t="s">
        <v>215</v>
      </c>
      <c r="C198" s="160"/>
      <c r="D198" s="7"/>
      <c r="E198" s="160"/>
      <c r="F198" s="160"/>
      <c r="G198" s="7">
        <f>G89-база!G89</f>
        <v>0</v>
      </c>
      <c r="H198" s="7">
        <f>H89-база!H89</f>
        <v>0</v>
      </c>
      <c r="I198" s="7">
        <f>I89-база!I89</f>
        <v>0</v>
      </c>
      <c r="J198" s="7">
        <f>J89-база!J89</f>
        <v>0</v>
      </c>
      <c r="K198" s="7">
        <f>K89-база!K89</f>
        <v>0</v>
      </c>
      <c r="L198" s="7">
        <f>L89-база!L89</f>
        <v>0</v>
      </c>
      <c r="M198" s="160"/>
      <c r="N198" s="7">
        <f>N89-база!N89</f>
        <v>0</v>
      </c>
      <c r="O198" s="7">
        <f>O89-база!O89</f>
        <v>0</v>
      </c>
      <c r="P198" s="160"/>
      <c r="Q198" s="7">
        <f>Q89-база!Q89</f>
        <v>0</v>
      </c>
      <c r="R198" s="7">
        <f>R89-база!R89</f>
        <v>0</v>
      </c>
      <c r="S198" s="7">
        <f>S89-база!S89</f>
        <v>0</v>
      </c>
      <c r="T198" s="7">
        <f>T89-база!T89</f>
        <v>0</v>
      </c>
      <c r="U198" s="7">
        <f>U89-база!U89</f>
        <v>0</v>
      </c>
      <c r="V198" s="7">
        <f>V89-база!V89</f>
        <v>0</v>
      </c>
      <c r="W198" s="7">
        <f>W89-база!W89</f>
        <v>0</v>
      </c>
      <c r="X198" s="7"/>
      <c r="Y198" s="7">
        <f>Y89-база!Y89</f>
        <v>0</v>
      </c>
      <c r="Z198" s="7">
        <f>Z89-база!Z89</f>
        <v>0</v>
      </c>
      <c r="AA198" s="7">
        <f>AA89-база!AA89</f>
        <v>0</v>
      </c>
      <c r="AB198" s="7">
        <f>AB89-база!AB89</f>
        <v>0</v>
      </c>
      <c r="AC198" s="160"/>
      <c r="AD198" s="7">
        <f>AD89-база!AD89</f>
        <v>0</v>
      </c>
      <c r="AE198" s="7">
        <f>AE89-база!AE89</f>
        <v>0</v>
      </c>
      <c r="AF198" s="7">
        <f>AF89-база!AF89</f>
        <v>0</v>
      </c>
      <c r="AG198" s="7">
        <f>AG89-база!AG89</f>
        <v>0</v>
      </c>
      <c r="AH198" s="160"/>
      <c r="AI198" s="7">
        <f>AI89-база!AI89</f>
        <v>0</v>
      </c>
      <c r="AJ198" s="7">
        <f>AJ89-база!AJ89</f>
        <v>0</v>
      </c>
      <c r="AK198" s="7">
        <f>AK89-база!AK89</f>
        <v>0</v>
      </c>
      <c r="AL198" s="7">
        <f>AL89-база!AL89</f>
        <v>0</v>
      </c>
      <c r="AM198" s="7">
        <f>AM89-база!AM89</f>
        <v>0</v>
      </c>
      <c r="AN198" s="7">
        <f>AN89-база!AN89</f>
        <v>0</v>
      </c>
      <c r="AO198" s="7">
        <f>AO89-база!AO89</f>
        <v>0</v>
      </c>
      <c r="AP198" s="7">
        <f>AP89-база!AP89</f>
        <v>0</v>
      </c>
      <c r="AQ198" s="7">
        <f>AQ89-база!AQ89</f>
        <v>0</v>
      </c>
      <c r="AR198" s="7">
        <f>AR89-база!AR89</f>
        <v>0</v>
      </c>
      <c r="AS198" s="7">
        <f>AS89-база!AS89</f>
        <v>0</v>
      </c>
      <c r="AT198" s="7">
        <f>AT89-база!AT89</f>
        <v>0</v>
      </c>
      <c r="AU198" s="7">
        <f>AU89-база!AU89</f>
        <v>0</v>
      </c>
      <c r="AV198" s="7">
        <f>AV89-база!AV89</f>
        <v>0</v>
      </c>
      <c r="AW198" s="160"/>
      <c r="AX198" s="7">
        <f>AX89-база!AX89</f>
        <v>0</v>
      </c>
      <c r="AY198" s="7">
        <f>AY89-база!AY89</f>
        <v>0</v>
      </c>
      <c r="AZ198" s="7">
        <f>AZ89-база!AZ89</f>
        <v>0</v>
      </c>
      <c r="BA198" s="7">
        <f>BA89-база!BA89</f>
        <v>0</v>
      </c>
      <c r="BB198" s="7">
        <f>BB89-база!BB89</f>
        <v>0</v>
      </c>
      <c r="BC198" s="7">
        <f>BC89-база!BC89</f>
        <v>0</v>
      </c>
      <c r="BD198" s="7">
        <f>BD89-база!BD89</f>
        <v>0</v>
      </c>
      <c r="BE198" s="7">
        <f>BE89-база!BE89</f>
        <v>0</v>
      </c>
      <c r="BF198" s="7">
        <f>BF89-база!BF89</f>
        <v>0</v>
      </c>
      <c r="BG198" s="7">
        <f>BG89-база!BG89</f>
        <v>0</v>
      </c>
      <c r="BH198" s="7">
        <f>BH89-база!BH89</f>
        <v>0</v>
      </c>
      <c r="BI198" s="7">
        <f>BI89-база!BI89</f>
        <v>0</v>
      </c>
      <c r="BJ198" s="7">
        <f>BJ89-база!BJ89</f>
        <v>0</v>
      </c>
      <c r="BK198" s="7">
        <f>BK89-база!BK89</f>
        <v>0</v>
      </c>
      <c r="BL198" s="7">
        <f>BL89-база!BL89</f>
        <v>0</v>
      </c>
      <c r="BM198" s="7">
        <f>BM89-база!BM89</f>
        <v>0</v>
      </c>
      <c r="BN198" s="7">
        <f>BN89-база!BN89</f>
        <v>0</v>
      </c>
      <c r="BO198" s="7">
        <f>BO89-база!BO89</f>
        <v>0</v>
      </c>
      <c r="BP198" s="7">
        <f>BP89-база!BP89</f>
        <v>0</v>
      </c>
      <c r="BQ198" s="7">
        <f>BQ89-база!BQ89</f>
        <v>0</v>
      </c>
      <c r="BR198" s="7">
        <f>BR89-база!BR89</f>
        <v>0</v>
      </c>
      <c r="BS198" s="7">
        <f>BS89-база!BS89</f>
        <v>0</v>
      </c>
      <c r="BT198" s="7">
        <f>BT89-база!BT89</f>
        <v>0</v>
      </c>
      <c r="BV198" s="7">
        <f>BV89-база!BV89</f>
        <v>0</v>
      </c>
      <c r="BW198" s="7">
        <f>BW89-база!BW89</f>
        <v>0</v>
      </c>
      <c r="BX198" s="7">
        <f>BX89-база!BX89</f>
        <v>0</v>
      </c>
      <c r="BY198" s="7">
        <f>BY89-база!BY89</f>
        <v>0</v>
      </c>
      <c r="BZ198" s="7">
        <f>BZ89-база!BZ89</f>
        <v>0</v>
      </c>
      <c r="CA198" s="7">
        <f>CA89-база!CA89</f>
        <v>0</v>
      </c>
      <c r="CB198" s="7">
        <f>CB89-база!CB89</f>
        <v>0</v>
      </c>
      <c r="CC198" s="7">
        <f>CC89-база!CC89</f>
        <v>0</v>
      </c>
      <c r="CE198" s="327"/>
      <c r="CF198" s="196"/>
      <c r="CG198" s="173">
        <f>IF(legend!$E$1=12,BY198-CH198-CI198,0)</f>
        <v>0</v>
      </c>
      <c r="CH198" s="171"/>
      <c r="CI198" s="174"/>
      <c r="CK198" s="173">
        <f>IF(legend!$E$1=12,CC198-CL198-CM198,0)</f>
        <v>0</v>
      </c>
      <c r="CL198" s="171"/>
      <c r="CM198" s="174"/>
      <c r="DB198" s="424">
        <f>DC198+DD198+DE198</f>
        <v>0</v>
      </c>
      <c r="DC198" s="424">
        <f>BW198-Y198</f>
        <v>0</v>
      </c>
      <c r="DD198" s="424">
        <f>BX198-AF198</f>
        <v>0</v>
      </c>
      <c r="DE198" s="424">
        <f>BY198</f>
        <v>0</v>
      </c>
      <c r="DF198" s="424">
        <f>DG198+DH198+DI198</f>
        <v>0</v>
      </c>
      <c r="DG198" s="424">
        <f>CA198-AG198</f>
        <v>0</v>
      </c>
      <c r="DH198" s="424">
        <f>DI198+DJ198+DK198</f>
        <v>0</v>
      </c>
      <c r="DI198" s="424">
        <f>BW198-Y198</f>
        <v>0</v>
      </c>
      <c r="DJ198" s="424">
        <f>BX198-AF198</f>
        <v>0</v>
      </c>
      <c r="DK198" s="424">
        <f>BY198</f>
        <v>0</v>
      </c>
      <c r="DL198" s="424">
        <f>DM198+DN198+DO198</f>
        <v>0</v>
      </c>
      <c r="DM198" s="424">
        <f>CA198-AG198</f>
        <v>0</v>
      </c>
      <c r="DN198" s="424">
        <f>CB198-AK198</f>
        <v>0</v>
      </c>
      <c r="DO198" s="424">
        <f>CC198</f>
        <v>0</v>
      </c>
    </row>
    <row r="199" spans="1:119">
      <c r="A199" s="155"/>
      <c r="B199" s="156" t="s">
        <v>162</v>
      </c>
      <c r="C199" s="156"/>
      <c r="D199" s="157"/>
      <c r="E199" s="156"/>
      <c r="F199" s="156"/>
      <c r="G199" s="157">
        <f>G90-база!G90</f>
        <v>0</v>
      </c>
      <c r="H199" s="157">
        <f>H90-база!H90</f>
        <v>0</v>
      </c>
      <c r="I199" s="157">
        <f>I90-база!I90</f>
        <v>0</v>
      </c>
      <c r="J199" s="157">
        <f>J90-база!J90</f>
        <v>0</v>
      </c>
      <c r="K199" s="157">
        <f>K90-база!K90</f>
        <v>0</v>
      </c>
      <c r="L199" s="157">
        <f>L90-база!L90</f>
        <v>0</v>
      </c>
      <c r="M199" s="156"/>
      <c r="N199" s="157">
        <f>N90-база!N90</f>
        <v>0</v>
      </c>
      <c r="O199" s="157">
        <f>O90-база!O90</f>
        <v>0</v>
      </c>
      <c r="P199" s="156"/>
      <c r="Q199" s="157">
        <f>Q90-база!Q90</f>
        <v>0</v>
      </c>
      <c r="R199" s="157">
        <f>R90-база!R90</f>
        <v>0</v>
      </c>
      <c r="S199" s="157">
        <f>S90-база!S90</f>
        <v>0</v>
      </c>
      <c r="T199" s="157">
        <f>T90-база!T90</f>
        <v>0</v>
      </c>
      <c r="U199" s="157">
        <f>U90-база!U90</f>
        <v>0</v>
      </c>
      <c r="V199" s="157">
        <f>V90-база!V90</f>
        <v>0</v>
      </c>
      <c r="W199" s="157">
        <f>W90-база!W90</f>
        <v>0</v>
      </c>
      <c r="X199" s="157"/>
      <c r="Y199" s="157">
        <f>Y90-база!Y90</f>
        <v>0</v>
      </c>
      <c r="Z199" s="157">
        <f>Z90-база!Z90</f>
        <v>0</v>
      </c>
      <c r="AA199" s="157">
        <f>AA90-база!AA90</f>
        <v>0</v>
      </c>
      <c r="AB199" s="157">
        <f>AB90-база!AB90</f>
        <v>0</v>
      </c>
      <c r="AC199" s="156"/>
      <c r="AD199" s="157">
        <f>AD90-база!AD90</f>
        <v>0</v>
      </c>
      <c r="AE199" s="157">
        <f>AE90-база!AE90</f>
        <v>0</v>
      </c>
      <c r="AF199" s="157">
        <f>AF90-база!AF90</f>
        <v>0</v>
      </c>
      <c r="AG199" s="157">
        <f>AG90-база!AG90</f>
        <v>0</v>
      </c>
      <c r="AH199" s="156"/>
      <c r="AI199" s="157">
        <f>AI90-база!AI90</f>
        <v>0</v>
      </c>
      <c r="AJ199" s="157">
        <f>AJ90-база!AJ90</f>
        <v>0</v>
      </c>
      <c r="AK199" s="157">
        <f>AK90-база!AK90</f>
        <v>0</v>
      </c>
      <c r="AL199" s="157">
        <f>AL90-база!AL90</f>
        <v>0</v>
      </c>
      <c r="AM199" s="157">
        <f>AM90-база!AM90</f>
        <v>0</v>
      </c>
      <c r="AN199" s="157">
        <f>AN90-база!AN90</f>
        <v>0</v>
      </c>
      <c r="AO199" s="157">
        <f>AO90-база!AO90</f>
        <v>0</v>
      </c>
      <c r="AP199" s="157">
        <f>AP90-база!AP90</f>
        <v>0</v>
      </c>
      <c r="AQ199" s="157">
        <f>AQ90-база!AQ90</f>
        <v>0</v>
      </c>
      <c r="AR199" s="157">
        <f>AR90-база!AR90</f>
        <v>0</v>
      </c>
      <c r="AS199" s="157">
        <f>AS90-база!AS90</f>
        <v>0</v>
      </c>
      <c r="AT199" s="157">
        <f>AT90-база!AT90</f>
        <v>0</v>
      </c>
      <c r="AU199" s="157">
        <f>AU90-база!AU90</f>
        <v>0</v>
      </c>
      <c r="AV199" s="157">
        <f>AV90-база!AV90</f>
        <v>0</v>
      </c>
      <c r="AW199" s="156"/>
      <c r="AX199" s="157">
        <f>AX90-база!AX90</f>
        <v>0</v>
      </c>
      <c r="AY199" s="157">
        <f>AY90-база!AY90</f>
        <v>0</v>
      </c>
      <c r="AZ199" s="157">
        <f>AZ90-база!AZ90</f>
        <v>0</v>
      </c>
      <c r="BA199" s="157">
        <f>BA90-база!BA90</f>
        <v>0</v>
      </c>
      <c r="BB199" s="157">
        <f>BB90-база!BB90</f>
        <v>0</v>
      </c>
      <c r="BC199" s="157">
        <f>BC90-база!BC90</f>
        <v>0</v>
      </c>
      <c r="BD199" s="157">
        <f>BD90-база!BD90</f>
        <v>0</v>
      </c>
      <c r="BE199" s="157">
        <f>BE90-база!BE90</f>
        <v>0</v>
      </c>
      <c r="BF199" s="157">
        <f>BF90-база!BF90</f>
        <v>0</v>
      </c>
      <c r="BG199" s="157">
        <f>BG90-база!BG90</f>
        <v>0</v>
      </c>
      <c r="BH199" s="157">
        <f>BH90-база!BH90</f>
        <v>0</v>
      </c>
      <c r="BI199" s="157">
        <f>BI90-база!BI90</f>
        <v>0</v>
      </c>
      <c r="BJ199" s="157">
        <f>BJ90-база!BJ90</f>
        <v>0</v>
      </c>
      <c r="BK199" s="157">
        <f>BK90-база!BK90</f>
        <v>0</v>
      </c>
      <c r="BL199" s="157">
        <f>BL90-база!BL90</f>
        <v>0</v>
      </c>
      <c r="BM199" s="157">
        <f>BM90-база!BM90</f>
        <v>0</v>
      </c>
      <c r="BN199" s="157">
        <f>BN90-база!BN90</f>
        <v>0</v>
      </c>
      <c r="BO199" s="157">
        <f>BO90-база!BO90</f>
        <v>0</v>
      </c>
      <c r="BP199" s="157">
        <f>BP90-база!BP90</f>
        <v>0</v>
      </c>
      <c r="BQ199" s="157">
        <f>BQ90-база!BQ90</f>
        <v>0</v>
      </c>
      <c r="BR199" s="157">
        <f>BR90-база!BR90</f>
        <v>0</v>
      </c>
      <c r="BS199" s="157">
        <f>BS90-база!BS90</f>
        <v>0</v>
      </c>
      <c r="BT199" s="157">
        <f>BT90-база!BT90</f>
        <v>0</v>
      </c>
      <c r="BV199" s="157">
        <f>BV90-база!BV90</f>
        <v>0</v>
      </c>
      <c r="BW199" s="157">
        <f>BW90-база!BW90</f>
        <v>0</v>
      </c>
      <c r="BX199" s="157">
        <f>BX90-база!BX90</f>
        <v>0</v>
      </c>
      <c r="BY199" s="157">
        <f>BY90-база!BY90</f>
        <v>0</v>
      </c>
      <c r="BZ199" s="157">
        <f>BZ90-база!BZ90</f>
        <v>0</v>
      </c>
      <c r="CA199" s="157">
        <f>CA90-база!CA90</f>
        <v>0</v>
      </c>
      <c r="CB199" s="157">
        <f>CB90-база!CB90</f>
        <v>0</v>
      </c>
      <c r="CC199" s="157">
        <f>CC90-база!CC90</f>
        <v>0</v>
      </c>
      <c r="CE199" s="327"/>
      <c r="CF199" s="196"/>
      <c r="CG199" s="223">
        <f>IF(legend!$E$1=12,BY199-CH199-CI199,0)</f>
        <v>0</v>
      </c>
      <c r="CH199" s="197"/>
      <c r="CI199" s="260"/>
      <c r="CK199" s="223">
        <f>IF(legend!$E$1=12,CC199-CL199-CM199,0)</f>
        <v>0</v>
      </c>
      <c r="CL199" s="197"/>
      <c r="CM199" s="260"/>
      <c r="DB199" s="424">
        <f>DC199+DD199+DE199</f>
        <v>0</v>
      </c>
      <c r="DC199" s="424">
        <f>BW199-Y199</f>
        <v>0</v>
      </c>
      <c r="DD199" s="424">
        <f>BX199-AF199</f>
        <v>0</v>
      </c>
      <c r="DE199" s="424">
        <f>BY199</f>
        <v>0</v>
      </c>
      <c r="DF199" s="424">
        <f>DG199+DH199+DI199</f>
        <v>0</v>
      </c>
      <c r="DG199" s="424">
        <f>CA199-AG199</f>
        <v>0</v>
      </c>
      <c r="DH199" s="424">
        <f>DI199+DJ199+DK199</f>
        <v>0</v>
      </c>
      <c r="DI199" s="424">
        <f>BW199-Y199</f>
        <v>0</v>
      </c>
      <c r="DJ199" s="424">
        <f>BX199-AF199</f>
        <v>0</v>
      </c>
      <c r="DK199" s="424">
        <f>BY199</f>
        <v>0</v>
      </c>
      <c r="DL199" s="424">
        <f>DM199+DN199+DO199</f>
        <v>0</v>
      </c>
      <c r="DM199" s="424">
        <f>CA199-AG199</f>
        <v>0</v>
      </c>
      <c r="DN199" s="424">
        <f>CB199-AK199</f>
        <v>0</v>
      </c>
      <c r="DO199" s="424">
        <f>CC199</f>
        <v>0</v>
      </c>
    </row>
    <row r="200" spans="1:119">
      <c r="A200" s="149"/>
      <c r="CF200" s="196"/>
      <c r="CG200" s="196"/>
      <c r="CH200" s="196"/>
      <c r="CI200" s="196"/>
      <c r="CK200" s="196"/>
      <c r="CL200" s="196"/>
      <c r="CM200" s="196"/>
    </row>
    <row r="201" spans="1:119">
      <c r="A201" s="149"/>
      <c r="D201" s="418"/>
      <c r="AW201" s="598"/>
      <c r="CF201" s="196"/>
      <c r="CG201" s="196"/>
      <c r="CH201" s="196"/>
      <c r="CI201" s="196"/>
      <c r="CK201" s="196"/>
      <c r="CL201" s="196"/>
      <c r="CM201" s="196"/>
    </row>
    <row r="202" spans="1:119">
      <c r="A202" s="149"/>
      <c r="CF202" s="196"/>
      <c r="CG202" s="196"/>
      <c r="CH202" s="196"/>
      <c r="CI202" s="196"/>
      <c r="CK202" s="196"/>
      <c r="CL202" s="196"/>
      <c r="CM202" s="196"/>
    </row>
    <row r="203" spans="1:119" outlineLevel="1">
      <c r="A203" s="151" t="s">
        <v>49</v>
      </c>
      <c r="B203" s="111" t="s">
        <v>50</v>
      </c>
      <c r="C203" s="491"/>
      <c r="D203" s="491"/>
      <c r="E203" s="491" t="e">
        <f>E204+E205</f>
        <v>#REF!</v>
      </c>
      <c r="F203" s="500">
        <f>BT203+F310</f>
        <v>0</v>
      </c>
      <c r="G203" s="500">
        <f>G94-база!G94</f>
        <v>0</v>
      </c>
      <c r="H203" s="500">
        <f>H94-база!H94</f>
        <v>0</v>
      </c>
      <c r="I203" s="500">
        <f>I94-база!I94</f>
        <v>0</v>
      </c>
      <c r="J203" s="500">
        <f>J94-база!J94</f>
        <v>0</v>
      </c>
      <c r="K203" s="500">
        <f>K94-база!K94</f>
        <v>0</v>
      </c>
      <c r="L203" s="500">
        <f>L94-база!L94</f>
        <v>0</v>
      </c>
      <c r="M203" s="491"/>
      <c r="N203" s="500">
        <f>N94-база!N94</f>
        <v>0</v>
      </c>
      <c r="O203" s="500">
        <f>O94-база!O94</f>
        <v>0</v>
      </c>
      <c r="P203" s="491"/>
      <c r="Q203" s="500">
        <f>Q94-база!Q94</f>
        <v>0</v>
      </c>
      <c r="R203" s="500">
        <f>R94-база!R94</f>
        <v>0</v>
      </c>
      <c r="S203" s="500">
        <f>S94-база!S94</f>
        <v>0</v>
      </c>
      <c r="T203" s="500">
        <f>T94-база!T94</f>
        <v>0</v>
      </c>
      <c r="U203" s="500">
        <f>U94-база!U94</f>
        <v>0</v>
      </c>
      <c r="V203" s="500">
        <f>V94-база!V94</f>
        <v>0</v>
      </c>
      <c r="W203" s="500">
        <f>W94-база!W94</f>
        <v>0</v>
      </c>
      <c r="X203" s="500"/>
      <c r="Y203" s="500">
        <f>Y94-база!Y94</f>
        <v>0</v>
      </c>
      <c r="Z203" s="500">
        <f>Z94-база!Z94</f>
        <v>0</v>
      </c>
      <c r="AA203" s="500">
        <f>AA94-база!AA94</f>
        <v>0</v>
      </c>
      <c r="AB203" s="500">
        <f>AB94-база!AB94</f>
        <v>0</v>
      </c>
      <c r="AC203" s="491"/>
      <c r="AD203" s="500">
        <f>AD94-база!AD94</f>
        <v>0</v>
      </c>
      <c r="AE203" s="500">
        <f>AE94-база!AE94</f>
        <v>0</v>
      </c>
      <c r="AF203" s="500">
        <f>AF94-база!AF94</f>
        <v>0</v>
      </c>
      <c r="AG203" s="500">
        <f>AG94-база!AG94</f>
        <v>0</v>
      </c>
      <c r="AH203" s="491"/>
      <c r="AI203" s="500">
        <f>AI94-база!AI94</f>
        <v>0</v>
      </c>
      <c r="AJ203" s="500">
        <f>AJ94-база!AJ94</f>
        <v>0</v>
      </c>
      <c r="AK203" s="500">
        <f>AK94-база!AK94</f>
        <v>0</v>
      </c>
      <c r="AL203" s="500">
        <f>AL94-база!AL94</f>
        <v>0</v>
      </c>
      <c r="AM203" s="500">
        <f>AM94-база!AM94</f>
        <v>0</v>
      </c>
      <c r="AN203" s="500">
        <f>AN94-база!AN94</f>
        <v>0</v>
      </c>
      <c r="AO203" s="500">
        <f>AO94-база!AO94</f>
        <v>0</v>
      </c>
      <c r="AP203" s="500">
        <f>AP94-база!AP94</f>
        <v>0</v>
      </c>
      <c r="AQ203" s="500">
        <f>AQ94-база!AQ94</f>
        <v>0</v>
      </c>
      <c r="AR203" s="500">
        <f>AR94-база!AR94</f>
        <v>0</v>
      </c>
      <c r="AS203" s="500">
        <f>AS94-база!AS94</f>
        <v>0</v>
      </c>
      <c r="AT203" s="500">
        <f>AT94-база!AT94</f>
        <v>0</v>
      </c>
      <c r="AU203" s="500">
        <f>AU94-база!AU94</f>
        <v>0</v>
      </c>
      <c r="AV203" s="500">
        <f>AV94-база!AV94</f>
        <v>0</v>
      </c>
      <c r="AW203" s="491"/>
      <c r="AX203" s="500" t="e">
        <f>AX94-база!AX94</f>
        <v>#REF!</v>
      </c>
      <c r="AY203" s="500" t="e">
        <f>AY94-база!AY94</f>
        <v>#REF!</v>
      </c>
      <c r="AZ203" s="500" t="e">
        <f>AZ94-база!AZ94</f>
        <v>#REF!</v>
      </c>
      <c r="BA203" s="500" t="e">
        <f>BA94-база!BA94</f>
        <v>#REF!</v>
      </c>
      <c r="BB203" s="500" t="e">
        <f>BB94-база!BB94</f>
        <v>#REF!</v>
      </c>
      <c r="BC203" s="500" t="e">
        <f ca="1">BC94-база!BC94</f>
        <v>#REF!</v>
      </c>
      <c r="BD203" s="500" t="e">
        <f ca="1">BD94-база!BD94</f>
        <v>#REF!</v>
      </c>
      <c r="BE203" s="500" t="e">
        <f ca="1">BE94-база!BE94</f>
        <v>#REF!</v>
      </c>
      <c r="BF203" s="500" t="e">
        <f ca="1">BF94-база!BF94</f>
        <v>#REF!</v>
      </c>
      <c r="BG203" s="500" t="e">
        <f ca="1">BG94-база!BG94</f>
        <v>#REF!</v>
      </c>
      <c r="BH203" s="500" t="e">
        <f>BH94-база!BH94</f>
        <v>#REF!</v>
      </c>
      <c r="BI203" s="500" t="e">
        <f>BI94-база!BI94</f>
        <v>#REF!</v>
      </c>
      <c r="BJ203" s="500">
        <f>BJ94-база!BJ94</f>
        <v>0</v>
      </c>
      <c r="BK203" s="500">
        <f>BK94-база!BK94</f>
        <v>0</v>
      </c>
      <c r="BL203" s="500">
        <f>BL94-база!BL94</f>
        <v>0</v>
      </c>
      <c r="BM203" s="500">
        <f>BM94-база!BM94</f>
        <v>0</v>
      </c>
      <c r="BN203" s="500">
        <f>BN94-база!BN94</f>
        <v>0</v>
      </c>
      <c r="BO203" s="500" t="e">
        <f ca="1">BO94-база!BO94</f>
        <v>#REF!</v>
      </c>
      <c r="BP203" s="500" t="e">
        <f ca="1">BP94-база!BP94</f>
        <v>#REF!</v>
      </c>
      <c r="BQ203" s="500">
        <f>BQ94-база!BQ94</f>
        <v>0</v>
      </c>
      <c r="BR203" s="500" t="e">
        <f ca="1">BR94-база!BR94</f>
        <v>#REF!</v>
      </c>
      <c r="BS203" s="500" t="e">
        <f ca="1">BS94-база!BS94</f>
        <v>#REF!</v>
      </c>
      <c r="BT203" s="500">
        <f>BT94-база!BT94</f>
        <v>0</v>
      </c>
      <c r="BV203" s="500">
        <f>BV94-база!BV94</f>
        <v>0</v>
      </c>
      <c r="BW203" s="500">
        <f>BW94-база!BW94</f>
        <v>0</v>
      </c>
      <c r="BX203" s="500">
        <f>BX94-база!BX94</f>
        <v>0</v>
      </c>
      <c r="BY203" s="500">
        <f>BY94-база!BY94</f>
        <v>0</v>
      </c>
      <c r="BZ203" s="500" t="e">
        <f ca="1">BZ94-база!BZ94</f>
        <v>#REF!</v>
      </c>
      <c r="CA203" s="500" t="e">
        <f ca="1">CA94-база!CA94</f>
        <v>#REF!</v>
      </c>
      <c r="CB203" s="500" t="e">
        <f ca="1">CB94-база!CB94</f>
        <v>#REF!</v>
      </c>
      <c r="CC203" s="500" t="e">
        <f ca="1">CC94-база!CC94</f>
        <v>#REF!</v>
      </c>
      <c r="CF203" s="196"/>
      <c r="CG203" s="494">
        <f>CG204+CG205</f>
        <v>0</v>
      </c>
      <c r="CH203" s="432">
        <f>CH204+CH205</f>
        <v>0</v>
      </c>
      <c r="CI203" s="495">
        <f>CI204+CI205</f>
        <v>0</v>
      </c>
      <c r="CK203" s="494" t="e">
        <f ca="1">CK204+CK205</f>
        <v>#REF!</v>
      </c>
      <c r="CL203" s="432">
        <f>CL204+CL205</f>
        <v>0</v>
      </c>
      <c r="CM203" s="495">
        <f>CM204+CM205</f>
        <v>0</v>
      </c>
    </row>
    <row r="204" spans="1:119" ht="10.5" customHeight="1" outlineLevel="1">
      <c r="A204" s="152" t="s">
        <v>51</v>
      </c>
      <c r="B204" s="104" t="s">
        <v>18</v>
      </c>
      <c r="C204" s="58"/>
      <c r="D204" s="107">
        <v>1.2</v>
      </c>
      <c r="E204" s="105" t="e">
        <f>BH204-BB204</f>
        <v>#REF!</v>
      </c>
      <c r="F204" s="105">
        <f>BT204+F311</f>
        <v>0</v>
      </c>
      <c r="G204" s="312">
        <f>G95-база!G95</f>
        <v>0</v>
      </c>
      <c r="H204" s="312">
        <f>H95-база!H95</f>
        <v>0</v>
      </c>
      <c r="I204" s="312">
        <f>I95-база!I95</f>
        <v>0</v>
      </c>
      <c r="J204" s="312">
        <f>J95-база!J95</f>
        <v>0</v>
      </c>
      <c r="K204" s="312">
        <f>K95-база!K95</f>
        <v>0</v>
      </c>
      <c r="L204" s="312">
        <f>L95-база!L95</f>
        <v>0</v>
      </c>
      <c r="M204" s="309"/>
      <c r="N204" s="312">
        <f>N95-база!N95</f>
        <v>0</v>
      </c>
      <c r="O204" s="312">
        <f>O95-база!O95</f>
        <v>0</v>
      </c>
      <c r="P204" s="309"/>
      <c r="Q204" s="312">
        <f>Q95-база!Q95</f>
        <v>0</v>
      </c>
      <c r="R204" s="312">
        <f>R95-база!R95</f>
        <v>0</v>
      </c>
      <c r="S204" s="312">
        <f>S95-база!S95</f>
        <v>0</v>
      </c>
      <c r="T204" s="312">
        <f>T95-база!T95</f>
        <v>0</v>
      </c>
      <c r="U204" s="312">
        <f>U95-база!U95</f>
        <v>0</v>
      </c>
      <c r="V204" s="312">
        <f>V95-база!V95</f>
        <v>0</v>
      </c>
      <c r="W204" s="312">
        <f>W95-база!W95</f>
        <v>0</v>
      </c>
      <c r="X204" s="312"/>
      <c r="Y204" s="312">
        <f>Y95-база!Y95</f>
        <v>0</v>
      </c>
      <c r="Z204" s="312">
        <f>Z95-база!Z95</f>
        <v>0</v>
      </c>
      <c r="AA204" s="312">
        <f>AA95-база!AA95</f>
        <v>0</v>
      </c>
      <c r="AB204" s="312">
        <f>AB95-база!AB95</f>
        <v>0</v>
      </c>
      <c r="AC204" s="309"/>
      <c r="AD204" s="312">
        <f>AD95-база!AD95</f>
        <v>0</v>
      </c>
      <c r="AE204" s="312">
        <f>AE95-база!AE95</f>
        <v>0</v>
      </c>
      <c r="AF204" s="312">
        <f>AF95-база!AF95</f>
        <v>0</v>
      </c>
      <c r="AG204" s="312">
        <f>AG95-база!AG95</f>
        <v>0</v>
      </c>
      <c r="AH204" s="309"/>
      <c r="AI204" s="312">
        <f>AI95-база!AI95</f>
        <v>0</v>
      </c>
      <c r="AJ204" s="312">
        <f>AJ95-база!AJ95</f>
        <v>0</v>
      </c>
      <c r="AK204" s="312">
        <f>AK95-база!AK95</f>
        <v>0</v>
      </c>
      <c r="AL204" s="312">
        <f>AL95-база!AL95</f>
        <v>0</v>
      </c>
      <c r="AM204" s="312">
        <f>AM95-база!AM95</f>
        <v>0</v>
      </c>
      <c r="AN204" s="312">
        <f>AN95-база!AN95</f>
        <v>0</v>
      </c>
      <c r="AO204" s="312">
        <f>AO95-база!AO95</f>
        <v>0</v>
      </c>
      <c r="AP204" s="312">
        <f>AP95-база!AP95</f>
        <v>0</v>
      </c>
      <c r="AQ204" s="312">
        <f>AQ95-база!AQ95</f>
        <v>0</v>
      </c>
      <c r="AR204" s="312">
        <f>AR95-база!AR95</f>
        <v>0</v>
      </c>
      <c r="AS204" s="312">
        <f>AS95-база!AS95</f>
        <v>0</v>
      </c>
      <c r="AT204" s="312">
        <f>AT95-база!AT95</f>
        <v>0</v>
      </c>
      <c r="AU204" s="312">
        <f>AU95-база!AU95</f>
        <v>0</v>
      </c>
      <c r="AV204" s="312">
        <f>AV95-база!AV95</f>
        <v>0</v>
      </c>
      <c r="AW204" s="309"/>
      <c r="AX204" s="312" t="e">
        <f>AX95-база!AX95</f>
        <v>#REF!</v>
      </c>
      <c r="AY204" s="312" t="e">
        <f>AY95-база!AY95</f>
        <v>#REF!</v>
      </c>
      <c r="AZ204" s="312" t="e">
        <f>AZ95-база!AZ95</f>
        <v>#REF!</v>
      </c>
      <c r="BA204" s="312" t="e">
        <f>BA95-база!BA95</f>
        <v>#REF!</v>
      </c>
      <c r="BB204" s="312" t="e">
        <f>BB95-база!BB95</f>
        <v>#REF!</v>
      </c>
      <c r="BC204" s="312" t="e">
        <f ca="1">BC95-база!BC95</f>
        <v>#REF!</v>
      </c>
      <c r="BD204" s="312" t="e">
        <f ca="1">BD95-база!BD95</f>
        <v>#REF!</v>
      </c>
      <c r="BE204" s="312" t="e">
        <f ca="1">BE95-база!BE95</f>
        <v>#REF!</v>
      </c>
      <c r="BF204" s="312" t="e">
        <f ca="1">BF95-база!BF95</f>
        <v>#REF!</v>
      </c>
      <c r="BG204" s="312" t="e">
        <f ca="1">BG95-база!BG95</f>
        <v>#REF!</v>
      </c>
      <c r="BH204" s="312" t="e">
        <f>BH95-база!BH95</f>
        <v>#REF!</v>
      </c>
      <c r="BI204" s="312" t="e">
        <f>BI95-база!BI95</f>
        <v>#REF!</v>
      </c>
      <c r="BJ204" s="312">
        <f>BJ95-база!BJ95</f>
        <v>0</v>
      </c>
      <c r="BK204" s="312">
        <f>BK95-база!BK95</f>
        <v>0</v>
      </c>
      <c r="BL204" s="312">
        <f>BL95-база!BL95</f>
        <v>0</v>
      </c>
      <c r="BM204" s="312">
        <f>BM95-база!BM95</f>
        <v>0</v>
      </c>
      <c r="BN204" s="312">
        <f>BN95-база!BN95</f>
        <v>0</v>
      </c>
      <c r="BO204" s="312" t="e">
        <f ca="1">BO95-база!BO95</f>
        <v>#REF!</v>
      </c>
      <c r="BP204" s="312" t="e">
        <f ca="1">BP95-база!BP95</f>
        <v>#REF!</v>
      </c>
      <c r="BQ204" s="312">
        <f>BQ95-база!BQ95</f>
        <v>0</v>
      </c>
      <c r="BR204" s="312" t="e">
        <f ca="1">BR95-база!BR95</f>
        <v>#REF!</v>
      </c>
      <c r="BS204" s="312" t="e">
        <f ca="1">BS95-база!BS95</f>
        <v>#REF!</v>
      </c>
      <c r="BT204" s="312">
        <f>BT95-база!BT95</f>
        <v>0</v>
      </c>
      <c r="BV204" s="312">
        <f>BV95-база!BV95</f>
        <v>0</v>
      </c>
      <c r="BW204" s="312">
        <f>BW95-база!BW95</f>
        <v>0</v>
      </c>
      <c r="BX204" s="312">
        <f>BX95-база!BX95</f>
        <v>0</v>
      </c>
      <c r="BY204" s="312">
        <f>BY95-база!BY95</f>
        <v>0</v>
      </c>
      <c r="BZ204" s="312" t="e">
        <f ca="1">BZ95-база!BZ95</f>
        <v>#REF!</v>
      </c>
      <c r="CA204" s="312" t="e">
        <f ca="1">CA95-база!CA95</f>
        <v>#REF!</v>
      </c>
      <c r="CB204" s="312" t="e">
        <f ca="1">CB95-база!CB95</f>
        <v>#REF!</v>
      </c>
      <c r="CC204" s="312" t="e">
        <f ca="1">CC95-база!CC95</f>
        <v>#REF!</v>
      </c>
      <c r="CE204" s="329"/>
      <c r="CF204" s="196"/>
      <c r="CG204" s="198"/>
      <c r="CH204" s="199"/>
      <c r="CI204" s="200"/>
      <c r="CK204" s="198" t="e">
        <f ca="1">CC204-CL204-CM204</f>
        <v>#REF!</v>
      </c>
      <c r="CL204" s="199"/>
      <c r="CM204" s="200"/>
    </row>
    <row r="205" spans="1:119" ht="10.5" customHeight="1" outlineLevel="1">
      <c r="A205" s="148" t="s">
        <v>52</v>
      </c>
      <c r="B205" s="82" t="s">
        <v>16</v>
      </c>
      <c r="C205" s="59"/>
      <c r="D205" s="10">
        <v>1</v>
      </c>
      <c r="E205" s="65" t="e">
        <f>BH205-BB205</f>
        <v>#REF!</v>
      </c>
      <c r="F205" s="65">
        <f>BT205+F312</f>
        <v>0</v>
      </c>
      <c r="G205" s="113">
        <f>G96-база!G96</f>
        <v>0</v>
      </c>
      <c r="H205" s="113">
        <f>H96-база!H96</f>
        <v>0</v>
      </c>
      <c r="I205" s="113">
        <f>I96-база!I96</f>
        <v>0</v>
      </c>
      <c r="J205" s="113">
        <f>J96-база!J96</f>
        <v>0</v>
      </c>
      <c r="K205" s="113">
        <f>K96-база!K96</f>
        <v>0</v>
      </c>
      <c r="L205" s="113">
        <f>L96-база!L96</f>
        <v>0</v>
      </c>
      <c r="M205" s="306"/>
      <c r="N205" s="113">
        <f>N96-база!N96</f>
        <v>0</v>
      </c>
      <c r="O205" s="113">
        <f>O96-база!O96</f>
        <v>0</v>
      </c>
      <c r="P205" s="306"/>
      <c r="Q205" s="113">
        <f>Q96-база!Q96</f>
        <v>0</v>
      </c>
      <c r="R205" s="113">
        <f>R96-база!R96</f>
        <v>0</v>
      </c>
      <c r="S205" s="113">
        <f>S96-база!S96</f>
        <v>0</v>
      </c>
      <c r="T205" s="113">
        <f>T96-база!T96</f>
        <v>0</v>
      </c>
      <c r="U205" s="113">
        <f>U96-база!U96</f>
        <v>0</v>
      </c>
      <c r="V205" s="113">
        <f>V96-база!V96</f>
        <v>0</v>
      </c>
      <c r="W205" s="113">
        <f>W96-база!W96</f>
        <v>0</v>
      </c>
      <c r="X205" s="113"/>
      <c r="Y205" s="113">
        <f>Y96-база!Y96</f>
        <v>0</v>
      </c>
      <c r="Z205" s="113">
        <f>Z96-база!Z96</f>
        <v>0</v>
      </c>
      <c r="AA205" s="113">
        <f>AA96-база!AA96</f>
        <v>0</v>
      </c>
      <c r="AB205" s="113">
        <f>AB96-база!AB96</f>
        <v>0</v>
      </c>
      <c r="AC205" s="306"/>
      <c r="AD205" s="113">
        <f>AD96-база!AD96</f>
        <v>0</v>
      </c>
      <c r="AE205" s="113">
        <f>AE96-база!AE96</f>
        <v>0</v>
      </c>
      <c r="AF205" s="113">
        <f>AF96-база!AF96</f>
        <v>0</v>
      </c>
      <c r="AG205" s="113">
        <f>AG96-база!AG96</f>
        <v>0</v>
      </c>
      <c r="AH205" s="306"/>
      <c r="AI205" s="113">
        <f>AI96-база!AI96</f>
        <v>0</v>
      </c>
      <c r="AJ205" s="113">
        <f>AJ96-база!AJ96</f>
        <v>0</v>
      </c>
      <c r="AK205" s="113">
        <f>AK96-база!AK96</f>
        <v>0</v>
      </c>
      <c r="AL205" s="113">
        <f>AL96-база!AL96</f>
        <v>0</v>
      </c>
      <c r="AM205" s="113">
        <f>AM96-база!AM96</f>
        <v>0</v>
      </c>
      <c r="AN205" s="113">
        <f>AN96-база!AN96</f>
        <v>0</v>
      </c>
      <c r="AO205" s="113">
        <f>AO96-база!AO96</f>
        <v>0</v>
      </c>
      <c r="AP205" s="113">
        <f>AP96-база!AP96</f>
        <v>0</v>
      </c>
      <c r="AQ205" s="113">
        <f>AQ96-база!AQ96</f>
        <v>0</v>
      </c>
      <c r="AR205" s="113">
        <f>AR96-база!AR96</f>
        <v>0</v>
      </c>
      <c r="AS205" s="113">
        <f>AS96-база!AS96</f>
        <v>0</v>
      </c>
      <c r="AT205" s="113">
        <f>AT96-база!AT96</f>
        <v>0</v>
      </c>
      <c r="AU205" s="113">
        <f>AU96-база!AU96</f>
        <v>0</v>
      </c>
      <c r="AV205" s="113">
        <f>AV96-база!AV96</f>
        <v>0</v>
      </c>
      <c r="AW205" s="306"/>
      <c r="AX205" s="113" t="e">
        <f>AX96-база!AX96</f>
        <v>#REF!</v>
      </c>
      <c r="AY205" s="113" t="e">
        <f>AY96-база!AY96</f>
        <v>#REF!</v>
      </c>
      <c r="AZ205" s="113" t="e">
        <f>AZ96-база!AZ96</f>
        <v>#REF!</v>
      </c>
      <c r="BA205" s="113" t="e">
        <f>BA96-база!BA96</f>
        <v>#REF!</v>
      </c>
      <c r="BB205" s="113" t="e">
        <f>BB96-база!BB96</f>
        <v>#REF!</v>
      </c>
      <c r="BC205" s="113" t="e">
        <f ca="1">BC96-база!BC96</f>
        <v>#REF!</v>
      </c>
      <c r="BD205" s="113" t="e">
        <f ca="1">BD96-база!BD96</f>
        <v>#REF!</v>
      </c>
      <c r="BE205" s="113" t="e">
        <f ca="1">BE96-база!BE96</f>
        <v>#REF!</v>
      </c>
      <c r="BF205" s="113" t="e">
        <f ca="1">BF96-база!BF96</f>
        <v>#REF!</v>
      </c>
      <c r="BG205" s="113" t="e">
        <f ca="1">BG96-база!BG96</f>
        <v>#REF!</v>
      </c>
      <c r="BH205" s="113" t="e">
        <f>BH96-база!BH96</f>
        <v>#REF!</v>
      </c>
      <c r="BI205" s="113" t="e">
        <f>BI96-база!BI96</f>
        <v>#REF!</v>
      </c>
      <c r="BJ205" s="113">
        <f>BJ96-база!BJ96</f>
        <v>0</v>
      </c>
      <c r="BK205" s="113">
        <f>BK96-база!BK96</f>
        <v>0</v>
      </c>
      <c r="BL205" s="113">
        <f>BL96-база!BL96</f>
        <v>0</v>
      </c>
      <c r="BM205" s="113">
        <f>BM96-база!BM96</f>
        <v>0</v>
      </c>
      <c r="BN205" s="113">
        <f>BN96-база!BN96</f>
        <v>0</v>
      </c>
      <c r="BO205" s="113" t="e">
        <f ca="1">BO96-база!BO96</f>
        <v>#REF!</v>
      </c>
      <c r="BP205" s="113" t="e">
        <f ca="1">BP96-база!BP96</f>
        <v>#REF!</v>
      </c>
      <c r="BQ205" s="113">
        <f>BQ96-база!BQ96</f>
        <v>0</v>
      </c>
      <c r="BR205" s="113" t="e">
        <f ca="1">BR96-база!BR96</f>
        <v>#REF!</v>
      </c>
      <c r="BS205" s="113" t="e">
        <f ca="1">BS96-база!BS96</f>
        <v>#REF!</v>
      </c>
      <c r="BT205" s="113">
        <f>BT96-база!BT96</f>
        <v>0</v>
      </c>
      <c r="BV205" s="113">
        <f>BV96-база!BV96</f>
        <v>0</v>
      </c>
      <c r="BW205" s="113">
        <f>BW96-база!BW96</f>
        <v>0</v>
      </c>
      <c r="BX205" s="113">
        <f>BX96-база!BX96</f>
        <v>0</v>
      </c>
      <c r="BY205" s="113">
        <f>BY96-база!BY96</f>
        <v>0</v>
      </c>
      <c r="BZ205" s="113" t="e">
        <f ca="1">BZ96-база!BZ96</f>
        <v>#REF!</v>
      </c>
      <c r="CA205" s="113" t="e">
        <f ca="1">CA96-база!CA96</f>
        <v>#REF!</v>
      </c>
      <c r="CB205" s="113" t="e">
        <f ca="1">CB96-база!CB96</f>
        <v>#REF!</v>
      </c>
      <c r="CC205" s="113" t="e">
        <f ca="1">CC96-база!CC96</f>
        <v>#REF!</v>
      </c>
      <c r="CE205" s="329"/>
      <c r="CF205" s="196"/>
      <c r="CG205" s="167"/>
      <c r="CH205" s="166"/>
      <c r="CI205" s="168"/>
      <c r="CK205" s="167" t="e">
        <f ca="1">CC205-CL205-CM205</f>
        <v>#REF!</v>
      </c>
      <c r="CL205" s="166"/>
      <c r="CM205" s="168"/>
    </row>
    <row r="206" spans="1:119" outlineLevel="1">
      <c r="A206" s="151" t="s">
        <v>56</v>
      </c>
      <c r="B206" s="111" t="s">
        <v>57</v>
      </c>
      <c r="C206" s="491"/>
      <c r="D206" s="491"/>
      <c r="E206" s="491" t="e">
        <f>E207+E208</f>
        <v>#REF!</v>
      </c>
      <c r="F206" s="500">
        <f>BT206+F307</f>
        <v>0</v>
      </c>
      <c r="G206" s="500">
        <f>G97-база!G97</f>
        <v>0</v>
      </c>
      <c r="H206" s="500">
        <f>H97-база!H97</f>
        <v>0</v>
      </c>
      <c r="I206" s="500">
        <f>I97-база!I97</f>
        <v>0</v>
      </c>
      <c r="J206" s="500">
        <f>J97-база!J97</f>
        <v>0</v>
      </c>
      <c r="K206" s="500">
        <f>K97-база!K97</f>
        <v>0</v>
      </c>
      <c r="L206" s="500">
        <f>L97-база!L97</f>
        <v>0</v>
      </c>
      <c r="M206" s="491"/>
      <c r="N206" s="500">
        <f>N97-база!N97</f>
        <v>0</v>
      </c>
      <c r="O206" s="500">
        <f>O97-база!O97</f>
        <v>0</v>
      </c>
      <c r="P206" s="491"/>
      <c r="Q206" s="500">
        <f>Q97-база!Q97</f>
        <v>0</v>
      </c>
      <c r="R206" s="500">
        <f>R97-база!R97</f>
        <v>0</v>
      </c>
      <c r="S206" s="500">
        <f>S97-база!S97</f>
        <v>0</v>
      </c>
      <c r="T206" s="500">
        <f>T97-база!T97</f>
        <v>0</v>
      </c>
      <c r="U206" s="500">
        <f>U97-база!U97</f>
        <v>0</v>
      </c>
      <c r="V206" s="500">
        <f>V97-база!V97</f>
        <v>0</v>
      </c>
      <c r="W206" s="500">
        <f>W97-база!W97</f>
        <v>0</v>
      </c>
      <c r="X206" s="500"/>
      <c r="Y206" s="500">
        <f>Y97-база!Y97</f>
        <v>0</v>
      </c>
      <c r="Z206" s="500">
        <f>Z97-база!Z97</f>
        <v>0</v>
      </c>
      <c r="AA206" s="500">
        <f>AA97-база!AA97</f>
        <v>0</v>
      </c>
      <c r="AB206" s="500">
        <f>AB97-база!AB97</f>
        <v>0</v>
      </c>
      <c r="AC206" s="491"/>
      <c r="AD206" s="500">
        <f>AD97-база!AD97</f>
        <v>0</v>
      </c>
      <c r="AE206" s="500">
        <f>AE97-база!AE97</f>
        <v>0</v>
      </c>
      <c r="AF206" s="500">
        <f>AF97-база!AF97</f>
        <v>0</v>
      </c>
      <c r="AG206" s="500">
        <f>AG97-база!AG97</f>
        <v>0</v>
      </c>
      <c r="AH206" s="491"/>
      <c r="AI206" s="500">
        <f>AI97-база!AI97</f>
        <v>0</v>
      </c>
      <c r="AJ206" s="500">
        <f>AJ97-база!AJ97</f>
        <v>0</v>
      </c>
      <c r="AK206" s="500">
        <f>AK97-база!AK97</f>
        <v>0</v>
      </c>
      <c r="AL206" s="500">
        <f>AL97-база!AL97</f>
        <v>0</v>
      </c>
      <c r="AM206" s="500">
        <f>AM97-база!AM97</f>
        <v>0</v>
      </c>
      <c r="AN206" s="500">
        <f>AN97-база!AN97</f>
        <v>0</v>
      </c>
      <c r="AO206" s="500">
        <f>AO97-база!AO97</f>
        <v>0</v>
      </c>
      <c r="AP206" s="500">
        <f>AP97-база!AP97</f>
        <v>0</v>
      </c>
      <c r="AQ206" s="500">
        <f>AQ97-база!AQ97</f>
        <v>0</v>
      </c>
      <c r="AR206" s="500">
        <f>AR97-база!AR97</f>
        <v>0</v>
      </c>
      <c r="AS206" s="500">
        <f>AS97-база!AS97</f>
        <v>0</v>
      </c>
      <c r="AT206" s="500">
        <f>AT97-база!AT97</f>
        <v>0</v>
      </c>
      <c r="AU206" s="500">
        <f>AU97-база!AU97</f>
        <v>0</v>
      </c>
      <c r="AV206" s="500">
        <f>AV97-база!AV97</f>
        <v>0</v>
      </c>
      <c r="AW206" s="491"/>
      <c r="AX206" s="500" t="e">
        <f>AX97-база!AX97</f>
        <v>#REF!</v>
      </c>
      <c r="AY206" s="500" t="e">
        <f>AY97-база!AY97</f>
        <v>#REF!</v>
      </c>
      <c r="AZ206" s="500" t="e">
        <f>AZ97-база!AZ97</f>
        <v>#REF!</v>
      </c>
      <c r="BA206" s="500" t="e">
        <f>BA97-база!BA97</f>
        <v>#REF!</v>
      </c>
      <c r="BB206" s="500" t="e">
        <f>BB97-база!BB97</f>
        <v>#REF!</v>
      </c>
      <c r="BC206" s="500" t="e">
        <f ca="1">BC97-база!BC97</f>
        <v>#REF!</v>
      </c>
      <c r="BD206" s="500" t="e">
        <f ca="1">BD97-база!BD97</f>
        <v>#REF!</v>
      </c>
      <c r="BE206" s="500" t="e">
        <f ca="1">BE97-база!BE97</f>
        <v>#REF!</v>
      </c>
      <c r="BF206" s="500" t="e">
        <f ca="1">BF97-база!BF97</f>
        <v>#REF!</v>
      </c>
      <c r="BG206" s="500" t="e">
        <f ca="1">BG97-база!BG97</f>
        <v>#REF!</v>
      </c>
      <c r="BH206" s="500" t="e">
        <f>BH97-база!BH97</f>
        <v>#REF!</v>
      </c>
      <c r="BI206" s="500" t="e">
        <f>BI97-база!BI97</f>
        <v>#REF!</v>
      </c>
      <c r="BJ206" s="500">
        <f>BJ97-база!BJ97</f>
        <v>0</v>
      </c>
      <c r="BK206" s="500">
        <f>BK97-база!BK97</f>
        <v>0</v>
      </c>
      <c r="BL206" s="500">
        <f>BL97-база!BL97</f>
        <v>0</v>
      </c>
      <c r="BM206" s="500">
        <f>BM97-база!BM97</f>
        <v>0</v>
      </c>
      <c r="BN206" s="500">
        <f>BN97-база!BN97</f>
        <v>0</v>
      </c>
      <c r="BO206" s="500" t="e">
        <f ca="1">BO97-база!BO97</f>
        <v>#REF!</v>
      </c>
      <c r="BP206" s="500" t="e">
        <f ca="1">BP97-база!BP97</f>
        <v>#REF!</v>
      </c>
      <c r="BQ206" s="500">
        <f>BQ97-база!BQ97</f>
        <v>0</v>
      </c>
      <c r="BR206" s="500" t="e">
        <f ca="1">BR97-база!BR97</f>
        <v>#REF!</v>
      </c>
      <c r="BS206" s="500" t="e">
        <f ca="1">BS97-база!BS97</f>
        <v>#REF!</v>
      </c>
      <c r="BT206" s="500">
        <f>BT97-база!BT97</f>
        <v>0</v>
      </c>
      <c r="BV206" s="500">
        <f>BV97-база!BV97</f>
        <v>0</v>
      </c>
      <c r="BW206" s="500">
        <f>BW97-база!BW97</f>
        <v>0</v>
      </c>
      <c r="BX206" s="500">
        <f>BX97-база!BX97</f>
        <v>0</v>
      </c>
      <c r="BY206" s="500">
        <f>BY97-база!BY97</f>
        <v>0</v>
      </c>
      <c r="BZ206" s="500" t="e">
        <f ca="1">BZ97-база!BZ97</f>
        <v>#REF!</v>
      </c>
      <c r="CA206" s="500" t="e">
        <f ca="1">CA97-база!CA97</f>
        <v>#REF!</v>
      </c>
      <c r="CB206" s="500" t="e">
        <f ca="1">CB97-база!CB97</f>
        <v>#REF!</v>
      </c>
      <c r="CC206" s="500" t="e">
        <f ca="1">CC97-база!CC97</f>
        <v>#REF!</v>
      </c>
      <c r="CF206" s="196"/>
      <c r="CG206" s="494">
        <f>CG207+CG208</f>
        <v>0</v>
      </c>
      <c r="CH206" s="432">
        <f>CH207+CH208</f>
        <v>0</v>
      </c>
      <c r="CI206" s="495">
        <f>CI207+CI208</f>
        <v>0</v>
      </c>
      <c r="CK206" s="494" t="e">
        <f ca="1">CK207+CK208</f>
        <v>#REF!</v>
      </c>
      <c r="CL206" s="432">
        <f>CL207+CL208</f>
        <v>0</v>
      </c>
      <c r="CM206" s="495">
        <f>CM207+CM208</f>
        <v>0</v>
      </c>
    </row>
    <row r="207" spans="1:119" ht="10.5" customHeight="1" outlineLevel="1">
      <c r="A207" s="152" t="s">
        <v>422</v>
      </c>
      <c r="B207" s="104" t="s">
        <v>423</v>
      </c>
      <c r="C207" s="58"/>
      <c r="D207" s="107">
        <v>1</v>
      </c>
      <c r="E207" s="105" t="e">
        <f>BH207-BB207</f>
        <v>#REF!</v>
      </c>
      <c r="F207" s="105">
        <f>BT207+F308</f>
        <v>0</v>
      </c>
      <c r="G207" s="312">
        <f>G98-база!G98</f>
        <v>0</v>
      </c>
      <c r="H207" s="312">
        <f>H98-база!H98</f>
        <v>0</v>
      </c>
      <c r="I207" s="312">
        <f>I98-база!I98</f>
        <v>0</v>
      </c>
      <c r="J207" s="312">
        <f>J98-база!J98</f>
        <v>0</v>
      </c>
      <c r="K207" s="312">
        <f>K98-база!K98</f>
        <v>0</v>
      </c>
      <c r="L207" s="312">
        <f>L98-база!L98</f>
        <v>0</v>
      </c>
      <c r="M207" s="309"/>
      <c r="N207" s="312">
        <f>N98-база!N98</f>
        <v>0</v>
      </c>
      <c r="O207" s="312">
        <f>O98-база!O98</f>
        <v>0</v>
      </c>
      <c r="P207" s="309"/>
      <c r="Q207" s="312">
        <f>Q98-база!Q98</f>
        <v>0</v>
      </c>
      <c r="R207" s="312">
        <f>R98-база!R98</f>
        <v>0</v>
      </c>
      <c r="S207" s="312">
        <f>S98-база!S98</f>
        <v>0</v>
      </c>
      <c r="T207" s="312">
        <f>T98-база!T98</f>
        <v>0</v>
      </c>
      <c r="U207" s="312">
        <f>U98-база!U98</f>
        <v>0</v>
      </c>
      <c r="V207" s="312">
        <f>V98-база!V98</f>
        <v>0</v>
      </c>
      <c r="W207" s="312">
        <f>W98-база!W98</f>
        <v>0</v>
      </c>
      <c r="X207" s="312"/>
      <c r="Y207" s="312">
        <f>Y98-база!Y98</f>
        <v>0</v>
      </c>
      <c r="Z207" s="312">
        <f>Z98-база!Z98</f>
        <v>0</v>
      </c>
      <c r="AA207" s="312">
        <f>AA98-база!AA98</f>
        <v>0</v>
      </c>
      <c r="AB207" s="312">
        <f>AB98-база!AB98</f>
        <v>0</v>
      </c>
      <c r="AC207" s="309"/>
      <c r="AD207" s="312">
        <f>AD98-база!AD98</f>
        <v>0</v>
      </c>
      <c r="AE207" s="312">
        <f>AE98-база!AE98</f>
        <v>0</v>
      </c>
      <c r="AF207" s="312">
        <f>AF98-база!AF98</f>
        <v>0</v>
      </c>
      <c r="AG207" s="312">
        <f>AG98-база!AG98</f>
        <v>0</v>
      </c>
      <c r="AH207" s="309"/>
      <c r="AI207" s="312">
        <f>AI98-база!AI98</f>
        <v>0</v>
      </c>
      <c r="AJ207" s="312">
        <f>AJ98-база!AJ98</f>
        <v>0</v>
      </c>
      <c r="AK207" s="312">
        <f>AK98-база!AK98</f>
        <v>0</v>
      </c>
      <c r="AL207" s="312">
        <f>AL98-база!AL98</f>
        <v>0</v>
      </c>
      <c r="AM207" s="312">
        <f>AM98-база!AM98</f>
        <v>0</v>
      </c>
      <c r="AN207" s="312">
        <f>AN98-база!AN98</f>
        <v>0</v>
      </c>
      <c r="AO207" s="312">
        <f>AO98-база!AO98</f>
        <v>0</v>
      </c>
      <c r="AP207" s="312">
        <f>AP98-база!AP98</f>
        <v>0</v>
      </c>
      <c r="AQ207" s="312">
        <f>AQ98-база!AQ98</f>
        <v>0</v>
      </c>
      <c r="AR207" s="312">
        <f>AR98-база!AR98</f>
        <v>0</v>
      </c>
      <c r="AS207" s="312">
        <f>AS98-база!AS98</f>
        <v>0</v>
      </c>
      <c r="AT207" s="312">
        <f>AT98-база!AT98</f>
        <v>0</v>
      </c>
      <c r="AU207" s="312">
        <f>AU98-база!AU98</f>
        <v>0</v>
      </c>
      <c r="AV207" s="312">
        <f>AV98-база!AV98</f>
        <v>0</v>
      </c>
      <c r="AW207" s="309"/>
      <c r="AX207" s="312" t="e">
        <f>AX98-база!AX98</f>
        <v>#REF!</v>
      </c>
      <c r="AY207" s="312" t="e">
        <f>AY98-база!AY98</f>
        <v>#REF!</v>
      </c>
      <c r="AZ207" s="312" t="e">
        <f>AZ98-база!AZ98</f>
        <v>#REF!</v>
      </c>
      <c r="BA207" s="312" t="e">
        <f>BA98-база!BA98</f>
        <v>#REF!</v>
      </c>
      <c r="BB207" s="312" t="e">
        <f>BB98-база!BB98</f>
        <v>#REF!</v>
      </c>
      <c r="BC207" s="312" t="e">
        <f ca="1">BC98-база!BC98</f>
        <v>#REF!</v>
      </c>
      <c r="BD207" s="312" t="e">
        <f ca="1">BD98-база!BD98</f>
        <v>#REF!</v>
      </c>
      <c r="BE207" s="312" t="e">
        <f ca="1">BE98-база!BE98</f>
        <v>#REF!</v>
      </c>
      <c r="BF207" s="312" t="e">
        <f ca="1">BF98-база!BF98</f>
        <v>#REF!</v>
      </c>
      <c r="BG207" s="312" t="e">
        <f ca="1">BG98-база!BG98</f>
        <v>#REF!</v>
      </c>
      <c r="BH207" s="312" t="e">
        <f>BH98-база!BH98</f>
        <v>#REF!</v>
      </c>
      <c r="BI207" s="312" t="e">
        <f>BI98-база!BI98</f>
        <v>#REF!</v>
      </c>
      <c r="BJ207" s="312">
        <f>BJ98-база!BJ98</f>
        <v>0</v>
      </c>
      <c r="BK207" s="312">
        <f>BK98-база!BK98</f>
        <v>0</v>
      </c>
      <c r="BL207" s="312">
        <f>BL98-база!BL98</f>
        <v>0</v>
      </c>
      <c r="BM207" s="312">
        <f>BM98-база!BM98</f>
        <v>0</v>
      </c>
      <c r="BN207" s="312">
        <f>BN98-база!BN98</f>
        <v>0</v>
      </c>
      <c r="BO207" s="312" t="e">
        <f ca="1">BO98-база!BO98</f>
        <v>#REF!</v>
      </c>
      <c r="BP207" s="312" t="e">
        <f ca="1">BP98-база!BP98</f>
        <v>#REF!</v>
      </c>
      <c r="BQ207" s="312">
        <f>BQ98-база!BQ98</f>
        <v>0</v>
      </c>
      <c r="BR207" s="312" t="e">
        <f ca="1">BR98-база!BR98</f>
        <v>#REF!</v>
      </c>
      <c r="BS207" s="312" t="e">
        <f ca="1">BS98-база!BS98</f>
        <v>#REF!</v>
      </c>
      <c r="BT207" s="312">
        <f>BT98-база!BT98</f>
        <v>0</v>
      </c>
      <c r="BV207" s="312">
        <f>BV98-база!BV98</f>
        <v>0</v>
      </c>
      <c r="BW207" s="312">
        <f>BW98-база!BW98</f>
        <v>0</v>
      </c>
      <c r="BX207" s="312">
        <f>BX98-база!BX98</f>
        <v>0</v>
      </c>
      <c r="BY207" s="312">
        <f>BY98-база!BY98</f>
        <v>0</v>
      </c>
      <c r="BZ207" s="312" t="e">
        <f ca="1">BZ98-база!BZ98</f>
        <v>#REF!</v>
      </c>
      <c r="CA207" s="312" t="e">
        <f ca="1">CA98-база!CA98</f>
        <v>#REF!</v>
      </c>
      <c r="CB207" s="312" t="e">
        <f ca="1">CB98-база!CB98</f>
        <v>#REF!</v>
      </c>
      <c r="CC207" s="312" t="e">
        <f ca="1">CC98-база!CC98</f>
        <v>#REF!</v>
      </c>
      <c r="CE207" s="329"/>
      <c r="CF207" s="196"/>
      <c r="CG207" s="198"/>
      <c r="CH207" s="199"/>
      <c r="CI207" s="200"/>
      <c r="CK207" s="198" t="e">
        <f ca="1">CC207-CL207-CM207</f>
        <v>#REF!</v>
      </c>
      <c r="CL207" s="199"/>
      <c r="CM207" s="200"/>
    </row>
    <row r="208" spans="1:119" ht="10.5" customHeight="1" outlineLevel="1">
      <c r="A208" s="152" t="s">
        <v>424</v>
      </c>
      <c r="B208" s="82" t="s">
        <v>425</v>
      </c>
      <c r="C208" s="59"/>
      <c r="D208" s="10">
        <v>1</v>
      </c>
      <c r="E208" s="65" t="e">
        <f>BH208-BB208</f>
        <v>#REF!</v>
      </c>
      <c r="F208" s="65">
        <f>BT208+F309</f>
        <v>0</v>
      </c>
      <c r="G208" s="113">
        <f>G99-база!G99</f>
        <v>0</v>
      </c>
      <c r="H208" s="113">
        <f>H99-база!H99</f>
        <v>0</v>
      </c>
      <c r="I208" s="113">
        <f>I99-база!I99</f>
        <v>0</v>
      </c>
      <c r="J208" s="113">
        <f>J99-база!J99</f>
        <v>0</v>
      </c>
      <c r="K208" s="113">
        <f>K99-база!K99</f>
        <v>0</v>
      </c>
      <c r="L208" s="113">
        <f>L99-база!L99</f>
        <v>0</v>
      </c>
      <c r="M208" s="306"/>
      <c r="N208" s="113">
        <f>N99-база!N99</f>
        <v>0</v>
      </c>
      <c r="O208" s="113">
        <f>O99-база!O99</f>
        <v>0</v>
      </c>
      <c r="P208" s="306"/>
      <c r="Q208" s="113">
        <f>Q99-база!Q99</f>
        <v>0</v>
      </c>
      <c r="R208" s="113">
        <f>R99-база!R99</f>
        <v>0</v>
      </c>
      <c r="S208" s="113">
        <f>S99-база!S99</f>
        <v>0</v>
      </c>
      <c r="T208" s="113">
        <f>T99-база!T99</f>
        <v>0</v>
      </c>
      <c r="U208" s="113">
        <f>U99-база!U99</f>
        <v>0</v>
      </c>
      <c r="V208" s="113">
        <f>V99-база!V99</f>
        <v>0</v>
      </c>
      <c r="W208" s="113">
        <f>W99-база!W99</f>
        <v>0</v>
      </c>
      <c r="X208" s="113"/>
      <c r="Y208" s="113">
        <f>Y99-база!Y99</f>
        <v>0</v>
      </c>
      <c r="Z208" s="113">
        <f>Z99-база!Z99</f>
        <v>0</v>
      </c>
      <c r="AA208" s="113">
        <f>AA99-база!AA99</f>
        <v>0</v>
      </c>
      <c r="AB208" s="113">
        <f>AB99-база!AB99</f>
        <v>0</v>
      </c>
      <c r="AC208" s="306"/>
      <c r="AD208" s="113">
        <f>AD99-база!AD99</f>
        <v>0</v>
      </c>
      <c r="AE208" s="113">
        <f>AE99-база!AE99</f>
        <v>0</v>
      </c>
      <c r="AF208" s="113">
        <f>AF99-база!AF99</f>
        <v>0</v>
      </c>
      <c r="AG208" s="113">
        <f>AG99-база!AG99</f>
        <v>0</v>
      </c>
      <c r="AH208" s="306"/>
      <c r="AI208" s="113">
        <f>AI99-база!AI99</f>
        <v>0</v>
      </c>
      <c r="AJ208" s="113">
        <f>AJ99-база!AJ99</f>
        <v>0</v>
      </c>
      <c r="AK208" s="113">
        <f>AK99-база!AK99</f>
        <v>0</v>
      </c>
      <c r="AL208" s="113">
        <f>AL99-база!AL99</f>
        <v>0</v>
      </c>
      <c r="AM208" s="113">
        <f>AM99-база!AM99</f>
        <v>0</v>
      </c>
      <c r="AN208" s="113">
        <f>AN99-база!AN99</f>
        <v>0</v>
      </c>
      <c r="AO208" s="113">
        <f>AO99-база!AO99</f>
        <v>0</v>
      </c>
      <c r="AP208" s="113">
        <f>AP99-база!AP99</f>
        <v>0</v>
      </c>
      <c r="AQ208" s="113">
        <f>AQ99-база!AQ99</f>
        <v>0</v>
      </c>
      <c r="AR208" s="113">
        <f>AR99-база!AR99</f>
        <v>0</v>
      </c>
      <c r="AS208" s="113">
        <f>AS99-база!AS99</f>
        <v>0</v>
      </c>
      <c r="AT208" s="113">
        <f>AT99-база!AT99</f>
        <v>0</v>
      </c>
      <c r="AU208" s="113">
        <f>AU99-база!AU99</f>
        <v>0</v>
      </c>
      <c r="AV208" s="113">
        <f>AV99-база!AV99</f>
        <v>0</v>
      </c>
      <c r="AW208" s="306"/>
      <c r="AX208" s="113">
        <f>AX99-база!AX99</f>
        <v>0</v>
      </c>
      <c r="AY208" s="113" t="e">
        <f>AY99-база!AY99</f>
        <v>#REF!</v>
      </c>
      <c r="AZ208" s="113">
        <f>AZ99-база!AZ99</f>
        <v>0</v>
      </c>
      <c r="BA208" s="113" t="e">
        <f>BA99-база!BA99</f>
        <v>#REF!</v>
      </c>
      <c r="BB208" s="113" t="e">
        <f>BB99-база!BB99</f>
        <v>#REF!</v>
      </c>
      <c r="BC208" s="113" t="e">
        <f ca="1">BC99-база!BC99</f>
        <v>#REF!</v>
      </c>
      <c r="BD208" s="113" t="e">
        <f ca="1">BD99-база!BD99</f>
        <v>#REF!</v>
      </c>
      <c r="BE208" s="113" t="e">
        <f ca="1">BE99-база!BE99</f>
        <v>#REF!</v>
      </c>
      <c r="BF208" s="113" t="e">
        <f ca="1">BF99-база!BF99</f>
        <v>#REF!</v>
      </c>
      <c r="BG208" s="113" t="e">
        <f ca="1">BG99-база!BG99</f>
        <v>#REF!</v>
      </c>
      <c r="BH208" s="113" t="e">
        <f>BH99-база!BH99</f>
        <v>#REF!</v>
      </c>
      <c r="BI208" s="113" t="e">
        <f>BI99-база!BI99</f>
        <v>#REF!</v>
      </c>
      <c r="BJ208" s="113">
        <f>BJ99-база!BJ99</f>
        <v>0</v>
      </c>
      <c r="BK208" s="113">
        <f>BK99-база!BK99</f>
        <v>0</v>
      </c>
      <c r="BL208" s="113">
        <f>BL99-база!BL99</f>
        <v>0</v>
      </c>
      <c r="BM208" s="113">
        <f>BM99-база!BM99</f>
        <v>0</v>
      </c>
      <c r="BN208" s="113">
        <f>BN99-база!BN99</f>
        <v>0</v>
      </c>
      <c r="BO208" s="113" t="e">
        <f ca="1">BO99-база!BO99</f>
        <v>#REF!</v>
      </c>
      <c r="BP208" s="113" t="e">
        <f ca="1">BP99-база!BP99</f>
        <v>#REF!</v>
      </c>
      <c r="BQ208" s="113">
        <f>BQ99-база!BQ99</f>
        <v>0</v>
      </c>
      <c r="BR208" s="113" t="e">
        <f ca="1">BR99-база!BR99</f>
        <v>#REF!</v>
      </c>
      <c r="BS208" s="113" t="e">
        <f ca="1">BS99-база!BS99</f>
        <v>#REF!</v>
      </c>
      <c r="BT208" s="113">
        <f>BT99-база!BT99</f>
        <v>0</v>
      </c>
      <c r="BV208" s="113">
        <f>BV99-база!BV99</f>
        <v>0</v>
      </c>
      <c r="BW208" s="113">
        <f>BW99-база!BW99</f>
        <v>0</v>
      </c>
      <c r="BX208" s="113">
        <f>BX99-база!BX99</f>
        <v>0</v>
      </c>
      <c r="BY208" s="113">
        <f>BY99-база!BY99</f>
        <v>0</v>
      </c>
      <c r="BZ208" s="113" t="e">
        <f ca="1">BZ99-база!BZ99</f>
        <v>#REF!</v>
      </c>
      <c r="CA208" s="113" t="e">
        <f ca="1">CA99-база!CA99</f>
        <v>#REF!</v>
      </c>
      <c r="CB208" s="113" t="e">
        <f ca="1">CB99-база!CB99</f>
        <v>#REF!</v>
      </c>
      <c r="CC208" s="113" t="e">
        <f ca="1">CC99-база!CC99</f>
        <v>#REF!</v>
      </c>
      <c r="CE208" s="329"/>
      <c r="CF208" s="196"/>
      <c r="CG208" s="167"/>
      <c r="CH208" s="166"/>
      <c r="CI208" s="168"/>
      <c r="CK208" s="167" t="e">
        <f ca="1">CC208-CL208-CM208</f>
        <v>#REF!</v>
      </c>
      <c r="CL208" s="166"/>
      <c r="CM208" s="168"/>
    </row>
    <row r="209" spans="1:91" outlineLevel="1">
      <c r="A209" s="151" t="s">
        <v>91</v>
      </c>
      <c r="B209" s="111" t="s">
        <v>92</v>
      </c>
      <c r="C209" s="491"/>
      <c r="D209" s="491"/>
      <c r="E209" s="491">
        <f>E210+E211</f>
        <v>0</v>
      </c>
      <c r="F209" s="500">
        <f t="shared" ref="F209:F211" si="189">BT209+F313</f>
        <v>0</v>
      </c>
      <c r="G209" s="500">
        <f>G100-база!G100</f>
        <v>0</v>
      </c>
      <c r="H209" s="500">
        <f>H100-база!H100</f>
        <v>0</v>
      </c>
      <c r="I209" s="500">
        <f>I100-база!I100</f>
        <v>0</v>
      </c>
      <c r="J209" s="500">
        <f>J100-база!J100</f>
        <v>0</v>
      </c>
      <c r="K209" s="500">
        <f>K100-база!K100</f>
        <v>0</v>
      </c>
      <c r="L209" s="500">
        <f>L100-база!L100</f>
        <v>0</v>
      </c>
      <c r="M209" s="491"/>
      <c r="N209" s="500">
        <f>N100-база!N100</f>
        <v>0</v>
      </c>
      <c r="O209" s="500">
        <f>O100-база!O100</f>
        <v>0</v>
      </c>
      <c r="P209" s="491"/>
      <c r="Q209" s="500">
        <f>Q100-база!Q100</f>
        <v>0</v>
      </c>
      <c r="R209" s="500">
        <f>R100-база!R100</f>
        <v>0</v>
      </c>
      <c r="S209" s="500">
        <f>S100-база!S100</f>
        <v>0</v>
      </c>
      <c r="T209" s="500">
        <f>T100-база!T100</f>
        <v>0</v>
      </c>
      <c r="U209" s="500">
        <f>U100-база!U100</f>
        <v>0</v>
      </c>
      <c r="V209" s="500">
        <f>V100-база!V100</f>
        <v>0</v>
      </c>
      <c r="W209" s="500">
        <f>W100-база!W100</f>
        <v>0</v>
      </c>
      <c r="X209" s="500"/>
      <c r="Y209" s="500">
        <f>Y100-база!Y100</f>
        <v>0</v>
      </c>
      <c r="Z209" s="500">
        <f>Z100-база!Z100</f>
        <v>0</v>
      </c>
      <c r="AA209" s="500">
        <f>AA100-база!AA100</f>
        <v>0</v>
      </c>
      <c r="AB209" s="500">
        <f>AB100-база!AB100</f>
        <v>0</v>
      </c>
      <c r="AC209" s="491"/>
      <c r="AD209" s="500">
        <f>AD100-база!AD100</f>
        <v>0</v>
      </c>
      <c r="AE209" s="500">
        <f>AE100-база!AE100</f>
        <v>0</v>
      </c>
      <c r="AF209" s="500">
        <f>AF100-база!AF100</f>
        <v>0</v>
      </c>
      <c r="AG209" s="500">
        <f>AG100-база!AG100</f>
        <v>0</v>
      </c>
      <c r="AH209" s="491"/>
      <c r="AI209" s="500">
        <f>AI100-база!AI100</f>
        <v>0</v>
      </c>
      <c r="AJ209" s="500">
        <f>AJ100-база!AJ100</f>
        <v>0</v>
      </c>
      <c r="AK209" s="500">
        <f>AK100-база!AK100</f>
        <v>0</v>
      </c>
      <c r="AL209" s="500">
        <f>AL100-база!AL100</f>
        <v>0</v>
      </c>
      <c r="AM209" s="500">
        <f>AM100-база!AM100</f>
        <v>0</v>
      </c>
      <c r="AN209" s="500">
        <f>AN100-база!AN100</f>
        <v>0</v>
      </c>
      <c r="AO209" s="500">
        <f>AO100-база!AO100</f>
        <v>0</v>
      </c>
      <c r="AP209" s="500">
        <f>AP100-база!AP100</f>
        <v>0</v>
      </c>
      <c r="AQ209" s="500">
        <f>AQ100-база!AQ100</f>
        <v>0</v>
      </c>
      <c r="AR209" s="500">
        <f>AR100-база!AR100</f>
        <v>0</v>
      </c>
      <c r="AS209" s="500">
        <f>AS100-база!AS100</f>
        <v>0</v>
      </c>
      <c r="AT209" s="500">
        <f>AT100-база!AT100</f>
        <v>0</v>
      </c>
      <c r="AU209" s="500">
        <f>AU100-база!AU100</f>
        <v>0</v>
      </c>
      <c r="AV209" s="500">
        <f>AV100-база!AV100</f>
        <v>0</v>
      </c>
      <c r="AW209" s="491"/>
      <c r="AX209" s="500" t="e">
        <f>AX100-база!AX100</f>
        <v>#REF!</v>
      </c>
      <c r="AY209" s="500" t="e">
        <f>AY100-база!AY100</f>
        <v>#REF!</v>
      </c>
      <c r="AZ209" s="500" t="e">
        <f>AZ100-база!AZ100</f>
        <v>#REF!</v>
      </c>
      <c r="BA209" s="500" t="e">
        <f>BA100-база!BA100</f>
        <v>#REF!</v>
      </c>
      <c r="BB209" s="500" t="e">
        <f>BB100-база!BB100</f>
        <v>#REF!</v>
      </c>
      <c r="BC209" s="500" t="e">
        <f ca="1">BC100-база!BC100</f>
        <v>#REF!</v>
      </c>
      <c r="BD209" s="500" t="e">
        <f ca="1">BD100-база!BD100</f>
        <v>#REF!</v>
      </c>
      <c r="BE209" s="500" t="e">
        <f ca="1">BE100-база!BE100</f>
        <v>#REF!</v>
      </c>
      <c r="BF209" s="500" t="e">
        <f ca="1">BF100-база!BF100</f>
        <v>#REF!</v>
      </c>
      <c r="BG209" s="500" t="e">
        <f ca="1">BG100-база!BG100</f>
        <v>#REF!</v>
      </c>
      <c r="BH209" s="500" t="e">
        <f>BH100-база!BH100</f>
        <v>#REF!</v>
      </c>
      <c r="BI209" s="500" t="e">
        <f>BI100-база!BI100</f>
        <v>#REF!</v>
      </c>
      <c r="BJ209" s="500">
        <f>BJ100-база!BJ100</f>
        <v>0</v>
      </c>
      <c r="BK209" s="500">
        <f>BK100-база!BK100</f>
        <v>0</v>
      </c>
      <c r="BL209" s="500">
        <f>BL100-база!BL100</f>
        <v>0</v>
      </c>
      <c r="BM209" s="500">
        <f>BM100-база!BM100</f>
        <v>0</v>
      </c>
      <c r="BN209" s="500">
        <f>BN100-база!BN100</f>
        <v>0</v>
      </c>
      <c r="BO209" s="500" t="e">
        <f ca="1">BO100-база!BO100</f>
        <v>#REF!</v>
      </c>
      <c r="BP209" s="500" t="e">
        <f ca="1">BP100-база!BP100</f>
        <v>#REF!</v>
      </c>
      <c r="BQ209" s="500">
        <f>BQ100-база!BQ100</f>
        <v>0</v>
      </c>
      <c r="BR209" s="500" t="e">
        <f ca="1">BR100-база!BR100</f>
        <v>#REF!</v>
      </c>
      <c r="BS209" s="500" t="e">
        <f ca="1">BS100-база!BS100</f>
        <v>#REF!</v>
      </c>
      <c r="BT209" s="500">
        <f>BT100-база!BT100</f>
        <v>0</v>
      </c>
      <c r="BV209" s="500" t="e">
        <f ca="1">BV100-база!BV100</f>
        <v>#REF!</v>
      </c>
      <c r="BW209" s="500" t="e">
        <f ca="1">BW100-база!BW100</f>
        <v>#REF!</v>
      </c>
      <c r="BX209" s="500" t="e">
        <f ca="1">BX100-база!BX100</f>
        <v>#REF!</v>
      </c>
      <c r="BY209" s="500" t="e">
        <f ca="1">BY100-база!BY100</f>
        <v>#REF!</v>
      </c>
      <c r="BZ209" s="500">
        <f>BZ100-база!BZ100</f>
        <v>0</v>
      </c>
      <c r="CA209" s="500" t="e">
        <f ca="1">CA100-база!CA100</f>
        <v>#REF!</v>
      </c>
      <c r="CB209" s="500" t="e">
        <f ca="1">CB100-база!CB100</f>
        <v>#REF!</v>
      </c>
      <c r="CC209" s="500" t="e">
        <f ca="1">CC100-база!CC100</f>
        <v>#REF!</v>
      </c>
      <c r="CF209" s="196"/>
      <c r="CG209" s="494" t="e">
        <f ca="1">CG210+CG211</f>
        <v>#REF!</v>
      </c>
      <c r="CH209" s="432">
        <f>CH210+CH211</f>
        <v>0</v>
      </c>
      <c r="CI209" s="495">
        <f>CI210+CI211</f>
        <v>0</v>
      </c>
      <c r="CK209" s="494" t="e">
        <f ca="1">CK210+CK211</f>
        <v>#REF!</v>
      </c>
      <c r="CL209" s="432">
        <f>CL210+CL211</f>
        <v>0</v>
      </c>
      <c r="CM209" s="495">
        <f>CM210+CM211</f>
        <v>0</v>
      </c>
    </row>
    <row r="210" spans="1:91" ht="10.5" customHeight="1" outlineLevel="1">
      <c r="A210" s="152" t="s">
        <v>93</v>
      </c>
      <c r="B210" s="104" t="s">
        <v>18</v>
      </c>
      <c r="C210" s="58"/>
      <c r="D210" s="107">
        <v>1.2</v>
      </c>
      <c r="E210" s="105"/>
      <c r="F210" s="105">
        <f t="shared" si="189"/>
        <v>0</v>
      </c>
      <c r="G210" s="312">
        <f>G101-база!G101</f>
        <v>0</v>
      </c>
      <c r="H210" s="312">
        <f>H101-база!H101</f>
        <v>0</v>
      </c>
      <c r="I210" s="312">
        <f>I101-база!I101</f>
        <v>0</v>
      </c>
      <c r="J210" s="312">
        <f>J101-база!J101</f>
        <v>0</v>
      </c>
      <c r="K210" s="312">
        <f>K101-база!K101</f>
        <v>0</v>
      </c>
      <c r="L210" s="312">
        <f>L101-база!L101</f>
        <v>0</v>
      </c>
      <c r="M210" s="309"/>
      <c r="N210" s="312">
        <f>N101-база!N101</f>
        <v>0</v>
      </c>
      <c r="O210" s="312">
        <f>O101-база!O101</f>
        <v>0</v>
      </c>
      <c r="P210" s="309"/>
      <c r="Q210" s="312">
        <f>Q101-база!Q101</f>
        <v>0</v>
      </c>
      <c r="R210" s="312">
        <f>R101-база!R101</f>
        <v>0</v>
      </c>
      <c r="S210" s="312">
        <f>S101-база!S101</f>
        <v>0</v>
      </c>
      <c r="T210" s="312">
        <f>T101-база!T101</f>
        <v>0</v>
      </c>
      <c r="U210" s="312">
        <f>U101-база!U101</f>
        <v>0</v>
      </c>
      <c r="V210" s="312">
        <f>V101-база!V101</f>
        <v>0</v>
      </c>
      <c r="W210" s="312">
        <f>W101-база!W101</f>
        <v>0</v>
      </c>
      <c r="X210" s="312"/>
      <c r="Y210" s="312">
        <f>Y101-база!Y101</f>
        <v>0</v>
      </c>
      <c r="Z210" s="312">
        <f>Z101-база!Z101</f>
        <v>0</v>
      </c>
      <c r="AA210" s="312">
        <f>AA101-база!AA101</f>
        <v>0</v>
      </c>
      <c r="AB210" s="312">
        <f>AB101-база!AB101</f>
        <v>0</v>
      </c>
      <c r="AC210" s="576"/>
      <c r="AD210" s="312">
        <f>AD101-база!AD101</f>
        <v>0</v>
      </c>
      <c r="AE210" s="312">
        <f>AE101-база!AE101</f>
        <v>0</v>
      </c>
      <c r="AF210" s="312">
        <f>AF101-база!AF101</f>
        <v>0</v>
      </c>
      <c r="AG210" s="312">
        <f>AG101-база!AG101</f>
        <v>0</v>
      </c>
      <c r="AH210" s="309"/>
      <c r="AI210" s="312">
        <f>AI101-база!AI101</f>
        <v>0</v>
      </c>
      <c r="AJ210" s="312">
        <f>AJ101-база!AJ101</f>
        <v>0</v>
      </c>
      <c r="AK210" s="312">
        <f>AK101-база!AK101</f>
        <v>0</v>
      </c>
      <c r="AL210" s="312">
        <f>AL101-база!AL101</f>
        <v>0</v>
      </c>
      <c r="AM210" s="312">
        <f>AM101-база!AM101</f>
        <v>0</v>
      </c>
      <c r="AN210" s="312">
        <f>AN101-база!AN101</f>
        <v>0</v>
      </c>
      <c r="AO210" s="312">
        <f>AO101-база!AO101</f>
        <v>0</v>
      </c>
      <c r="AP210" s="312">
        <f>AP101-база!AP101</f>
        <v>0</v>
      </c>
      <c r="AQ210" s="312">
        <f>AQ101-база!AQ101</f>
        <v>0</v>
      </c>
      <c r="AR210" s="312">
        <f>AR101-база!AR101</f>
        <v>0</v>
      </c>
      <c r="AS210" s="312">
        <f>AS101-база!AS101</f>
        <v>0</v>
      </c>
      <c r="AT210" s="312">
        <f>AT101-база!AT101</f>
        <v>0</v>
      </c>
      <c r="AU210" s="312">
        <f>AU101-база!AU101</f>
        <v>0</v>
      </c>
      <c r="AV210" s="312">
        <f>AV101-база!AV101</f>
        <v>0</v>
      </c>
      <c r="AW210" s="309"/>
      <c r="AX210" s="312" t="e">
        <f>AX101-база!AX101</f>
        <v>#REF!</v>
      </c>
      <c r="AY210" s="312" t="e">
        <f>AY101-база!AY101</f>
        <v>#REF!</v>
      </c>
      <c r="AZ210" s="312" t="e">
        <f>AZ101-база!AZ101</f>
        <v>#REF!</v>
      </c>
      <c r="BA210" s="312" t="e">
        <f>BA101-база!BA101</f>
        <v>#REF!</v>
      </c>
      <c r="BB210" s="312" t="e">
        <f>BB101-база!BB101</f>
        <v>#REF!</v>
      </c>
      <c r="BC210" s="312" t="e">
        <f ca="1">BC101-база!BC101</f>
        <v>#REF!</v>
      </c>
      <c r="BD210" s="312" t="e">
        <f ca="1">BD101-база!BD101</f>
        <v>#REF!</v>
      </c>
      <c r="BE210" s="312" t="e">
        <f ca="1">BE101-база!BE101</f>
        <v>#REF!</v>
      </c>
      <c r="BF210" s="312" t="e">
        <f ca="1">BF101-база!BF101</f>
        <v>#REF!</v>
      </c>
      <c r="BG210" s="312" t="e">
        <f ca="1">BG101-база!BG101</f>
        <v>#REF!</v>
      </c>
      <c r="BH210" s="312" t="e">
        <f>BH101-база!BH101</f>
        <v>#REF!</v>
      </c>
      <c r="BI210" s="312" t="e">
        <f>BI101-база!BI101</f>
        <v>#REF!</v>
      </c>
      <c r="BJ210" s="312">
        <f>BJ101-база!BJ101</f>
        <v>0</v>
      </c>
      <c r="BK210" s="312">
        <f>BK101-база!BK101</f>
        <v>0</v>
      </c>
      <c r="BL210" s="312">
        <f>BL101-база!BL101</f>
        <v>0</v>
      </c>
      <c r="BM210" s="312">
        <f>BM101-база!BM101</f>
        <v>0</v>
      </c>
      <c r="BN210" s="312">
        <f>BN101-база!BN101</f>
        <v>0</v>
      </c>
      <c r="BO210" s="312" t="e">
        <f ca="1">BO101-база!BO101</f>
        <v>#REF!</v>
      </c>
      <c r="BP210" s="312" t="e">
        <f ca="1">BP101-база!BP101</f>
        <v>#REF!</v>
      </c>
      <c r="BQ210" s="312">
        <f>BQ101-база!BQ101</f>
        <v>0</v>
      </c>
      <c r="BR210" s="312" t="e">
        <f ca="1">BR101-база!BR101</f>
        <v>#REF!</v>
      </c>
      <c r="BS210" s="312" t="e">
        <f ca="1">BS101-база!BS101</f>
        <v>#REF!</v>
      </c>
      <c r="BT210" s="312">
        <f>BT101-база!BT101</f>
        <v>0</v>
      </c>
      <c r="BV210" s="312" t="e">
        <f ca="1">BV101-база!BV101</f>
        <v>#REF!</v>
      </c>
      <c r="BW210" s="312" t="e">
        <f ca="1">BW101-база!BW101</f>
        <v>#REF!</v>
      </c>
      <c r="BX210" s="312" t="e">
        <f ca="1">BX101-база!BX101</f>
        <v>#REF!</v>
      </c>
      <c r="BY210" s="312" t="e">
        <f ca="1">BY101-база!BY101</f>
        <v>#REF!</v>
      </c>
      <c r="BZ210" s="312">
        <f>BZ101-база!BZ101</f>
        <v>0</v>
      </c>
      <c r="CA210" s="312" t="e">
        <f ca="1">CA101-база!CA101</f>
        <v>#REF!</v>
      </c>
      <c r="CB210" s="312" t="e">
        <f ca="1">CB101-база!CB101</f>
        <v>#REF!</v>
      </c>
      <c r="CC210" s="312" t="e">
        <f ca="1">CC101-база!CC101</f>
        <v>#REF!</v>
      </c>
      <c r="CE210" s="329"/>
      <c r="CF210" s="196"/>
      <c r="CG210" s="198" t="e">
        <f ca="1">BY210-CH210-CI210</f>
        <v>#REF!</v>
      </c>
      <c r="CH210" s="199"/>
      <c r="CI210" s="200"/>
      <c r="CK210" s="198" t="e">
        <f ca="1">CC210-CL210-CM210</f>
        <v>#REF!</v>
      </c>
      <c r="CL210" s="199"/>
      <c r="CM210" s="200"/>
    </row>
    <row r="211" spans="1:91" ht="10.5" customHeight="1" outlineLevel="1">
      <c r="A211" s="153" t="s">
        <v>94</v>
      </c>
      <c r="B211" s="112" t="s">
        <v>16</v>
      </c>
      <c r="C211" s="60"/>
      <c r="D211" s="115">
        <v>1</v>
      </c>
      <c r="E211" s="113"/>
      <c r="F211" s="113">
        <f t="shared" si="189"/>
        <v>0</v>
      </c>
      <c r="G211" s="113">
        <f>G102-база!G102</f>
        <v>0</v>
      </c>
      <c r="H211" s="113">
        <f>H102-база!H102</f>
        <v>0</v>
      </c>
      <c r="I211" s="113">
        <f>I102-база!I102</f>
        <v>0</v>
      </c>
      <c r="J211" s="113">
        <f>J102-база!J102</f>
        <v>0</v>
      </c>
      <c r="K211" s="113">
        <f>K102-база!K102</f>
        <v>0</v>
      </c>
      <c r="L211" s="113">
        <f>L102-база!L102</f>
        <v>0</v>
      </c>
      <c r="M211" s="311"/>
      <c r="N211" s="113">
        <f>N102-база!N102</f>
        <v>0</v>
      </c>
      <c r="O211" s="113">
        <f>O102-база!O102</f>
        <v>0</v>
      </c>
      <c r="P211" s="311"/>
      <c r="Q211" s="113">
        <f>Q102-база!Q102</f>
        <v>0</v>
      </c>
      <c r="R211" s="113">
        <f>R102-база!R102</f>
        <v>0</v>
      </c>
      <c r="S211" s="113">
        <f>S102-база!S102</f>
        <v>0</v>
      </c>
      <c r="T211" s="113">
        <f>T102-база!T102</f>
        <v>0</v>
      </c>
      <c r="U211" s="113">
        <f>U102-база!U102</f>
        <v>0</v>
      </c>
      <c r="V211" s="113">
        <f>V102-база!V102</f>
        <v>0</v>
      </c>
      <c r="W211" s="113">
        <f>W102-база!W102</f>
        <v>0</v>
      </c>
      <c r="X211" s="113"/>
      <c r="Y211" s="113">
        <f>Y102-база!Y102</f>
        <v>0</v>
      </c>
      <c r="Z211" s="113">
        <f>Z102-база!Z102</f>
        <v>0</v>
      </c>
      <c r="AA211" s="113">
        <f>AA102-база!AA102</f>
        <v>0</v>
      </c>
      <c r="AB211" s="113">
        <f>AB102-база!AB102</f>
        <v>0</v>
      </c>
      <c r="AC211" s="577"/>
      <c r="AD211" s="113">
        <f>AD102-база!AD102</f>
        <v>0</v>
      </c>
      <c r="AE211" s="113">
        <f>AE102-база!AE102</f>
        <v>0</v>
      </c>
      <c r="AF211" s="113">
        <f>AF102-база!AF102</f>
        <v>0</v>
      </c>
      <c r="AG211" s="113">
        <f>AG102-база!AG102</f>
        <v>0</v>
      </c>
      <c r="AH211" s="311"/>
      <c r="AI211" s="113">
        <f>AI102-база!AI102</f>
        <v>0</v>
      </c>
      <c r="AJ211" s="113">
        <f>AJ102-база!AJ102</f>
        <v>0</v>
      </c>
      <c r="AK211" s="113">
        <f>AK102-база!AK102</f>
        <v>0</v>
      </c>
      <c r="AL211" s="113">
        <f>AL102-база!AL102</f>
        <v>0</v>
      </c>
      <c r="AM211" s="113">
        <f>AM102-база!AM102</f>
        <v>0</v>
      </c>
      <c r="AN211" s="113">
        <f>AN102-база!AN102</f>
        <v>0</v>
      </c>
      <c r="AO211" s="113">
        <f>AO102-база!AO102</f>
        <v>0</v>
      </c>
      <c r="AP211" s="113">
        <f>AP102-база!AP102</f>
        <v>0</v>
      </c>
      <c r="AQ211" s="113">
        <f>AQ102-база!AQ102</f>
        <v>0</v>
      </c>
      <c r="AR211" s="113">
        <f>AR102-база!AR102</f>
        <v>0</v>
      </c>
      <c r="AS211" s="113">
        <f>AS102-база!AS102</f>
        <v>0</v>
      </c>
      <c r="AT211" s="113">
        <f>AT102-база!AT102</f>
        <v>0</v>
      </c>
      <c r="AU211" s="113">
        <f>AU102-база!AU102</f>
        <v>0</v>
      </c>
      <c r="AV211" s="113">
        <f>AV102-база!AV102</f>
        <v>0</v>
      </c>
      <c r="AW211" s="311"/>
      <c r="AX211" s="113">
        <f>AX102-база!AX102</f>
        <v>0</v>
      </c>
      <c r="AY211" s="113" t="e">
        <f>AY102-база!AY102</f>
        <v>#REF!</v>
      </c>
      <c r="AZ211" s="113">
        <f>AZ102-база!AZ102</f>
        <v>0</v>
      </c>
      <c r="BA211" s="113" t="e">
        <f>BA102-база!BA102</f>
        <v>#REF!</v>
      </c>
      <c r="BB211" s="113" t="e">
        <f>BB102-база!BB102</f>
        <v>#REF!</v>
      </c>
      <c r="BC211" s="113" t="e">
        <f ca="1">BC102-база!BC102</f>
        <v>#REF!</v>
      </c>
      <c r="BD211" s="113" t="e">
        <f ca="1">BD102-база!BD102</f>
        <v>#REF!</v>
      </c>
      <c r="BE211" s="113" t="e">
        <f ca="1">BE102-база!BE102</f>
        <v>#REF!</v>
      </c>
      <c r="BF211" s="113" t="e">
        <f ca="1">BF102-база!BF102</f>
        <v>#REF!</v>
      </c>
      <c r="BG211" s="113" t="e">
        <f ca="1">BG102-база!BG102</f>
        <v>#REF!</v>
      </c>
      <c r="BH211" s="113" t="e">
        <f>BH102-база!BH102</f>
        <v>#REF!</v>
      </c>
      <c r="BI211" s="113" t="e">
        <f>BI102-база!BI102</f>
        <v>#REF!</v>
      </c>
      <c r="BJ211" s="113">
        <f>BJ102-база!BJ102</f>
        <v>0</v>
      </c>
      <c r="BK211" s="113">
        <f>BK102-база!BK102</f>
        <v>0</v>
      </c>
      <c r="BL211" s="113">
        <f>BL102-база!BL102</f>
        <v>0</v>
      </c>
      <c r="BM211" s="113">
        <f>BM102-база!BM102</f>
        <v>0</v>
      </c>
      <c r="BN211" s="113">
        <f>BN102-база!BN102</f>
        <v>0</v>
      </c>
      <c r="BO211" s="113" t="e">
        <f ca="1">BO102-база!BO102</f>
        <v>#REF!</v>
      </c>
      <c r="BP211" s="113" t="e">
        <f ca="1">BP102-база!BP102</f>
        <v>#REF!</v>
      </c>
      <c r="BQ211" s="113">
        <f>BQ102-база!BQ102</f>
        <v>0</v>
      </c>
      <c r="BR211" s="113" t="e">
        <f ca="1">BR102-база!BR102</f>
        <v>#REF!</v>
      </c>
      <c r="BS211" s="113" t="e">
        <f ca="1">BS102-база!BS102</f>
        <v>#REF!</v>
      </c>
      <c r="BT211" s="113">
        <f>BT102-база!BT102</f>
        <v>0</v>
      </c>
      <c r="BV211" s="113" t="e">
        <f ca="1">BV102-база!BV102</f>
        <v>#REF!</v>
      </c>
      <c r="BW211" s="113" t="e">
        <f ca="1">BW102-база!BW102</f>
        <v>#REF!</v>
      </c>
      <c r="BX211" s="113" t="e">
        <f ca="1">BX102-база!BX102</f>
        <v>#REF!</v>
      </c>
      <c r="BY211" s="113" t="e">
        <f ca="1">BY102-база!BY102</f>
        <v>#REF!</v>
      </c>
      <c r="BZ211" s="113">
        <f>BZ102-база!BZ102</f>
        <v>0</v>
      </c>
      <c r="CA211" s="113" t="e">
        <f ca="1">CA102-база!CA102</f>
        <v>#REF!</v>
      </c>
      <c r="CB211" s="113" t="e">
        <f ca="1">CB102-база!CB102</f>
        <v>#REF!</v>
      </c>
      <c r="CC211" s="113" t="e">
        <f ca="1">CC102-база!CC102</f>
        <v>#REF!</v>
      </c>
      <c r="CE211" s="329"/>
      <c r="CF211" s="196"/>
      <c r="CG211" s="202" t="e">
        <f ca="1">BY211-CH211-CI211</f>
        <v>#REF!</v>
      </c>
      <c r="CH211" s="203"/>
      <c r="CI211" s="204"/>
      <c r="CK211" s="202" t="e">
        <f ca="1">CC211-CL211-CM211</f>
        <v>#REF!</v>
      </c>
      <c r="CL211" s="203"/>
      <c r="CM211" s="204"/>
    </row>
    <row r="212" spans="1:91">
      <c r="A212" s="149"/>
      <c r="AC212" s="196"/>
      <c r="CF212" s="196"/>
    </row>
    <row r="213" spans="1:91" ht="15.75" thickBot="1">
      <c r="A213" s="149"/>
      <c r="AC213" s="196"/>
      <c r="CF213" s="206" t="s">
        <v>158</v>
      </c>
    </row>
    <row r="214" spans="1:91" ht="15.75" thickBot="1">
      <c r="A214" s="154" t="s">
        <v>65</v>
      </c>
      <c r="B214" s="122" t="s">
        <v>157</v>
      </c>
      <c r="G214" s="101">
        <f>G105-база!G105</f>
        <v>0</v>
      </c>
      <c r="H214" s="101">
        <f>H105-база!H105</f>
        <v>0</v>
      </c>
      <c r="I214" s="101">
        <f>I105-база!I105</f>
        <v>0</v>
      </c>
      <c r="J214" s="101">
        <f>J105-база!J105</f>
        <v>0</v>
      </c>
      <c r="K214" s="101">
        <f>K105-база!K105</f>
        <v>0</v>
      </c>
      <c r="L214" s="101">
        <f>L105-база!L105</f>
        <v>0</v>
      </c>
      <c r="N214" s="101">
        <f>N105-база!N105</f>
        <v>0</v>
      </c>
      <c r="O214" s="101">
        <f>O105-база!O105</f>
        <v>0</v>
      </c>
      <c r="Q214" s="101">
        <f>Q105-база!Q105</f>
        <v>0</v>
      </c>
      <c r="R214" s="101">
        <f>R105-база!R105</f>
        <v>0</v>
      </c>
      <c r="S214" s="101">
        <f>S105-база!S105</f>
        <v>0</v>
      </c>
      <c r="T214" s="101">
        <f>T105-база!T105</f>
        <v>0</v>
      </c>
      <c r="U214" s="101">
        <f>U105-база!U105</f>
        <v>0</v>
      </c>
      <c r="V214" s="101">
        <f>V105-база!V105</f>
        <v>0</v>
      </c>
      <c r="W214" s="101">
        <f>W105-база!W105</f>
        <v>0</v>
      </c>
      <c r="X214" s="101"/>
      <c r="Y214" s="101">
        <f>Y105-база!Y105</f>
        <v>0</v>
      </c>
      <c r="Z214" s="101">
        <f>Z105-база!Z105</f>
        <v>0</v>
      </c>
      <c r="AA214" s="101">
        <f>AA105-база!AA105</f>
        <v>0</v>
      </c>
      <c r="AB214" s="101">
        <f>AB105-база!AB105</f>
        <v>0</v>
      </c>
      <c r="AC214" s="196"/>
      <c r="AD214" s="101">
        <f>AD105-база!AD105</f>
        <v>0</v>
      </c>
      <c r="AE214" s="101">
        <f>AE105-база!AE105</f>
        <v>0</v>
      </c>
      <c r="AF214" s="101">
        <f>AF105-база!AF105</f>
        <v>0</v>
      </c>
      <c r="AG214" s="101">
        <f>AG105-база!AG105</f>
        <v>0</v>
      </c>
      <c r="AI214" s="101">
        <f>AI105-база!AI105</f>
        <v>0</v>
      </c>
      <c r="AJ214" s="101">
        <f>AJ105-база!AJ105</f>
        <v>0</v>
      </c>
      <c r="AK214" s="101">
        <f>AK105-база!AK105</f>
        <v>0</v>
      </c>
      <c r="AL214" s="101">
        <f>AL105-база!AL105</f>
        <v>0</v>
      </c>
      <c r="AM214" s="101">
        <f>AM105-база!AM105</f>
        <v>0</v>
      </c>
      <c r="AN214" s="101">
        <f>AN105-база!AN105</f>
        <v>0</v>
      </c>
      <c r="AO214" s="101">
        <f>AO105-база!AO105</f>
        <v>0</v>
      </c>
      <c r="AP214" s="101">
        <f>AP105-база!AP105</f>
        <v>0</v>
      </c>
      <c r="AQ214" s="101">
        <f>AQ105-база!AQ105</f>
        <v>0</v>
      </c>
      <c r="AR214" s="101">
        <f>AR105-база!AR105</f>
        <v>0</v>
      </c>
      <c r="AS214" s="101">
        <f>AS105-база!AS105</f>
        <v>0</v>
      </c>
      <c r="AT214" s="101">
        <f>AT105-база!AT105</f>
        <v>0</v>
      </c>
      <c r="AU214" s="101">
        <f>AU105-база!AU105</f>
        <v>0</v>
      </c>
      <c r="AV214" s="101">
        <f>AV105-база!AV105</f>
        <v>0</v>
      </c>
      <c r="AX214" s="101">
        <f>AX105-база!AX105</f>
        <v>0</v>
      </c>
      <c r="AY214" s="101">
        <f>AY105-база!AY105</f>
        <v>0</v>
      </c>
      <c r="AZ214" s="101">
        <f>AZ105-база!AZ105</f>
        <v>0</v>
      </c>
      <c r="BA214" s="101">
        <f>BA105-база!BA105</f>
        <v>0</v>
      </c>
      <c r="BB214" s="101">
        <f>BB105-база!BB105</f>
        <v>0</v>
      </c>
      <c r="BC214" s="101">
        <f>BC105-база!BC105</f>
        <v>0</v>
      </c>
      <c r="BD214" s="101">
        <f>BD105-база!BD105</f>
        <v>0</v>
      </c>
      <c r="BE214" s="101">
        <f>BE105-база!BE105</f>
        <v>0</v>
      </c>
      <c r="BF214" s="101">
        <f>BF105-база!BF105</f>
        <v>0</v>
      </c>
      <c r="BG214" s="101">
        <f>BG105-база!BG105</f>
        <v>0</v>
      </c>
      <c r="BH214" s="101">
        <f>BH105-база!BH105</f>
        <v>0</v>
      </c>
      <c r="BI214" s="101">
        <f>BI105-база!BI105</f>
        <v>0</v>
      </c>
      <c r="BJ214" s="101">
        <f>BJ105-база!BJ105</f>
        <v>0</v>
      </c>
      <c r="BK214" s="101">
        <f>BK105-база!BK105</f>
        <v>0</v>
      </c>
      <c r="BL214" s="101">
        <f>BL105-база!BL105</f>
        <v>0</v>
      </c>
      <c r="BM214" s="101">
        <f>BM105-база!BM105</f>
        <v>0</v>
      </c>
      <c r="BN214" s="101">
        <f>BN105-база!BN105</f>
        <v>0</v>
      </c>
      <c r="BO214" s="101">
        <f>BO105-база!BO105</f>
        <v>0</v>
      </c>
      <c r="BP214" s="101">
        <f>BP105-база!BP105</f>
        <v>0</v>
      </c>
      <c r="BQ214" s="101">
        <f>BQ105-база!BQ105</f>
        <v>0</v>
      </c>
      <c r="BR214" s="101">
        <f>BR105-база!BR105</f>
        <v>0</v>
      </c>
      <c r="BS214" s="101">
        <f>BS105-база!BS105</f>
        <v>0</v>
      </c>
      <c r="BT214" s="101">
        <f>BT105-база!BT105</f>
        <v>0</v>
      </c>
      <c r="BV214" s="101">
        <f>BV105-база!BV105</f>
        <v>0</v>
      </c>
      <c r="BW214" s="101">
        <f>BW105-база!BW105</f>
        <v>0</v>
      </c>
      <c r="BX214" s="101">
        <f>BX105-база!BX105</f>
        <v>0</v>
      </c>
      <c r="BY214" s="101">
        <f>BY105-база!BY105</f>
        <v>0</v>
      </c>
      <c r="BZ214" s="101">
        <f>BZ105-база!BZ105</f>
        <v>0</v>
      </c>
      <c r="CA214" s="101">
        <f>CA105-база!CA105</f>
        <v>0</v>
      </c>
      <c r="CB214" s="101">
        <f>CB105-база!CB105</f>
        <v>0</v>
      </c>
      <c r="CC214" s="101">
        <f>CC105-база!CC105</f>
        <v>0</v>
      </c>
      <c r="CF214" s="208"/>
    </row>
  </sheetData>
  <mergeCells count="131">
    <mergeCell ref="DB4:DG4"/>
    <mergeCell ref="DH4:DO4"/>
    <mergeCell ref="K113:K114"/>
    <mergeCell ref="L113:L114"/>
    <mergeCell ref="M113:M114"/>
    <mergeCell ref="X113:X114"/>
    <mergeCell ref="AB4:AB5"/>
    <mergeCell ref="AC4:AC5"/>
    <mergeCell ref="W113:W114"/>
    <mergeCell ref="Y113:Y114"/>
    <mergeCell ref="Z113:Z114"/>
    <mergeCell ref="N113:N114"/>
    <mergeCell ref="O113:O114"/>
    <mergeCell ref="P113:P114"/>
    <mergeCell ref="Q113:Q114"/>
    <mergeCell ref="R113:R114"/>
    <mergeCell ref="M4:M5"/>
    <mergeCell ref="X4:X5"/>
    <mergeCell ref="AA4:AA5"/>
    <mergeCell ref="N4:N5"/>
    <mergeCell ref="O4:O5"/>
    <mergeCell ref="P4:P5"/>
    <mergeCell ref="Q4:Q5"/>
    <mergeCell ref="AA113:AA114"/>
    <mergeCell ref="A113:A114"/>
    <mergeCell ref="B113:B114"/>
    <mergeCell ref="C113:C114"/>
    <mergeCell ref="E113:E114"/>
    <mergeCell ref="F113:F114"/>
    <mergeCell ref="G113:G114"/>
    <mergeCell ref="H113:H114"/>
    <mergeCell ref="I113:I114"/>
    <mergeCell ref="J113:J114"/>
    <mergeCell ref="S113:S114"/>
    <mergeCell ref="T113:T114"/>
    <mergeCell ref="U113:U114"/>
    <mergeCell ref="V113:V114"/>
    <mergeCell ref="W4:W5"/>
    <mergeCell ref="Y4:Y5"/>
    <mergeCell ref="Z4:Z5"/>
    <mergeCell ref="U4:U5"/>
    <mergeCell ref="V4:V5"/>
    <mergeCell ref="L4:L5"/>
    <mergeCell ref="A4:A5"/>
    <mergeCell ref="B4:B5"/>
    <mergeCell ref="C4:C5"/>
    <mergeCell ref="D4:D5"/>
    <mergeCell ref="E4:E5"/>
    <mergeCell ref="R4:R5"/>
    <mergeCell ref="S4:S5"/>
    <mergeCell ref="T4:T5"/>
    <mergeCell ref="F4:F5"/>
    <mergeCell ref="G4:G5"/>
    <mergeCell ref="H4:H5"/>
    <mergeCell ref="I4:I5"/>
    <mergeCell ref="J4:J5"/>
    <mergeCell ref="K4:K5"/>
    <mergeCell ref="AB113:AB114"/>
    <mergeCell ref="AC113:AC114"/>
    <mergeCell ref="AD113:AD114"/>
    <mergeCell ref="AE113:AE114"/>
    <mergeCell ref="AF113:AF114"/>
    <mergeCell ref="AG113:AG114"/>
    <mergeCell ref="AD4:AD5"/>
    <mergeCell ref="AF4:AF5"/>
    <mergeCell ref="AG4:AG5"/>
    <mergeCell ref="AE4:AE5"/>
    <mergeCell ref="AS4:AS5"/>
    <mergeCell ref="AV4:AV5"/>
    <mergeCell ref="AW4:AW5"/>
    <mergeCell ref="AX4:AZ4"/>
    <mergeCell ref="CG4:CI4"/>
    <mergeCell ref="AU4:AU5"/>
    <mergeCell ref="AT4:AT5"/>
    <mergeCell ref="AH113:AH114"/>
    <mergeCell ref="AI113:AI114"/>
    <mergeCell ref="AK4:AK5"/>
    <mergeCell ref="AL4:AL5"/>
    <mergeCell ref="AI4:AI5"/>
    <mergeCell ref="AJ4:AJ5"/>
    <mergeCell ref="AH4:AH5"/>
    <mergeCell ref="AM4:AM5"/>
    <mergeCell ref="AJ113:AJ114"/>
    <mergeCell ref="CD140:CD142"/>
    <mergeCell ref="BI113:BJ113"/>
    <mergeCell ref="BK113:BK114"/>
    <mergeCell ref="BL113:BM113"/>
    <mergeCell ref="BP113:BQ113"/>
    <mergeCell ref="BR113:BR114"/>
    <mergeCell ref="AK113:AK114"/>
    <mergeCell ref="AL113:AL114"/>
    <mergeCell ref="AM113:AM114"/>
    <mergeCell ref="AN113:AN114"/>
    <mergeCell ref="AO113:AO114"/>
    <mergeCell ref="AX113:AZ113"/>
    <mergeCell ref="BA113:BB113"/>
    <mergeCell ref="BC113:BE113"/>
    <mergeCell ref="BF113:BG113"/>
    <mergeCell ref="BH113:BH114"/>
    <mergeCell ref="AP113:AP114"/>
    <mergeCell ref="AQ113:AQ114"/>
    <mergeCell ref="AR113:AR114"/>
    <mergeCell ref="AS113:AS114"/>
    <mergeCell ref="AT113:AT114"/>
    <mergeCell ref="BS113:BS114"/>
    <mergeCell ref="BV113:BY113"/>
    <mergeCell ref="BZ113:CC113"/>
    <mergeCell ref="B3:E3"/>
    <mergeCell ref="CK4:CM4"/>
    <mergeCell ref="CE4:CE5"/>
    <mergeCell ref="CE113:CE114"/>
    <mergeCell ref="BA4:BB4"/>
    <mergeCell ref="BC4:BE4"/>
    <mergeCell ref="BF4:BG4"/>
    <mergeCell ref="BH4:BH5"/>
    <mergeCell ref="BI4:BJ4"/>
    <mergeCell ref="BS4:BS5"/>
    <mergeCell ref="BT4:BT5"/>
    <mergeCell ref="BZ4:CC4"/>
    <mergeCell ref="CD4:CD5"/>
    <mergeCell ref="BK4:BK5"/>
    <mergeCell ref="BL4:BM4"/>
    <mergeCell ref="BO4:BO5"/>
    <mergeCell ref="BP4:BQ4"/>
    <mergeCell ref="BR4:BR5"/>
    <mergeCell ref="BV4:BY4"/>
    <mergeCell ref="AN4:AN5"/>
    <mergeCell ref="AO4:AO5"/>
    <mergeCell ref="AP4:AP5"/>
    <mergeCell ref="AQ4:AQ5"/>
    <mergeCell ref="AR4:AR5"/>
  </mergeCells>
  <conditionalFormatting sqref="AE38:AE39 AE41:AE44 AE32:AE35 AE47:AE48 AE50:AE57">
    <cfRule type="expression" dxfId="32" priority="8">
      <formula>AQ32&lt;0</formula>
    </cfRule>
  </conditionalFormatting>
  <conditionalFormatting sqref="AF202:AF203">
    <cfRule type="cellIs" dxfId="31" priority="7" operator="lessThan">
      <formula>AL202</formula>
    </cfRule>
  </conditionalFormatting>
  <conditionalFormatting sqref="AG202:AG203">
    <cfRule type="cellIs" dxfId="30" priority="6" operator="lessThan">
      <formula>AM202</formula>
    </cfRule>
  </conditionalFormatting>
  <hyperlinks>
    <hyperlink ref="E4:E5" location="ПБ!A158" display="Отклонение ПБ-БДЗ"/>
    <hyperlink ref="E113:E114" location="ПБ!A3" display="Отклонение ПБ-БДЗ"/>
  </hyperlinks>
  <pageMargins left="0.31496062992125984" right="0.31496062992125984" top="0.74803149606299213" bottom="0.74803149606299213" header="0.31496062992125984" footer="0.31496062992125984"/>
  <pageSetup paperSize="9" scale="34"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6146" r:id="rId4" name="Button 2">
              <controlPr defaultSize="0" print="0" autoFill="0" autoPict="0" macro="[0]!ExactValue">
                <anchor moveWithCells="1" sizeWithCells="1">
                  <from>
                    <xdr:col>0</xdr:col>
                    <xdr:colOff>85725</xdr:colOff>
                    <xdr:row>3</xdr:row>
                    <xdr:rowOff>47625</xdr:rowOff>
                  </from>
                  <to>
                    <xdr:col>1</xdr:col>
                    <xdr:colOff>533400</xdr:colOff>
                    <xdr:row>5</xdr:row>
                    <xdr:rowOff>9525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331"/>
  <sheetViews>
    <sheetView showGridLines="0" zoomScale="80" zoomScaleNormal="80" workbookViewId="0">
      <pane xSplit="1" ySplit="6" topLeftCell="B7" activePane="bottomRight" state="frozen"/>
      <selection activeCell="BQ68" sqref="BQ68"/>
      <selection pane="topRight" activeCell="BQ68" sqref="BQ68"/>
      <selection pane="bottomLeft" activeCell="BQ68" sqref="BQ68"/>
      <selection pane="bottomRight" activeCell="B7" sqref="B7"/>
    </sheetView>
  </sheetViews>
  <sheetFormatPr defaultColWidth="10.140625" defaultRowHeight="14.45" customHeight="1"/>
  <cols>
    <col min="1" max="1" width="64.7109375" style="123" customWidth="1"/>
    <col min="2" max="2" width="17.28515625" style="123" customWidth="1"/>
    <col min="3" max="70" width="19.140625" style="123" customWidth="1"/>
    <col min="71" max="74" width="14.140625" style="123" customWidth="1"/>
    <col min="75" max="16384" width="10.140625" style="123"/>
  </cols>
  <sheetData>
    <row r="1" spans="1:74" ht="14.25" customHeight="1">
      <c r="A1" s="210">
        <v>42</v>
      </c>
      <c r="B1" s="210"/>
      <c r="C1" s="660"/>
      <c r="D1" s="714" t="s">
        <v>682</v>
      </c>
      <c r="E1" s="714"/>
      <c r="F1" s="714"/>
      <c r="G1" s="714"/>
      <c r="H1" s="714"/>
      <c r="I1" s="714"/>
      <c r="J1" s="714"/>
      <c r="K1" s="660"/>
      <c r="L1" s="660"/>
      <c r="M1" s="660"/>
      <c r="N1" s="660"/>
      <c r="O1" s="660"/>
      <c r="P1" s="660"/>
      <c r="Q1" s="660"/>
      <c r="R1" s="660"/>
      <c r="S1" s="660"/>
      <c r="T1" s="660"/>
      <c r="U1" s="660"/>
      <c r="V1" s="660"/>
      <c r="W1" s="660"/>
      <c r="X1" s="660"/>
      <c r="Y1" s="660"/>
      <c r="Z1" s="660"/>
      <c r="AA1" s="660"/>
      <c r="AB1" s="660"/>
      <c r="AC1" s="660"/>
      <c r="AD1" s="660"/>
      <c r="AE1" s="660"/>
      <c r="AF1" s="660"/>
      <c r="AG1" s="660"/>
      <c r="AH1" s="660"/>
      <c r="AI1" s="660"/>
      <c r="AJ1" s="660"/>
      <c r="AK1" s="660"/>
      <c r="AL1" s="660"/>
      <c r="AM1" s="660"/>
      <c r="AN1" s="660"/>
      <c r="AO1" s="660"/>
      <c r="AP1" s="660"/>
      <c r="AQ1" s="660"/>
      <c r="AR1" s="660"/>
      <c r="AS1" s="660"/>
      <c r="AT1" s="660"/>
      <c r="AU1" s="660"/>
      <c r="AV1" s="660"/>
      <c r="AW1" s="660"/>
      <c r="AX1" s="660"/>
      <c r="AY1" s="660"/>
      <c r="AZ1" s="660"/>
      <c r="BA1" s="660"/>
      <c r="BB1" s="660"/>
      <c r="BC1" s="660"/>
      <c r="BD1" s="660"/>
      <c r="BE1" s="660"/>
      <c r="BF1" s="660"/>
      <c r="BG1" s="660"/>
      <c r="BH1" s="660"/>
      <c r="BI1" s="660"/>
      <c r="BJ1" s="660"/>
      <c r="BK1" s="660"/>
      <c r="BL1" s="660"/>
      <c r="BM1" s="660"/>
      <c r="BN1" s="660"/>
      <c r="BO1" s="660"/>
      <c r="BP1" s="660"/>
      <c r="BQ1" s="660"/>
      <c r="BR1" s="660"/>
    </row>
    <row r="2" spans="1:74" ht="14.25" customHeight="1">
      <c r="A2" s="210"/>
      <c r="B2" s="210"/>
      <c r="C2" s="124"/>
      <c r="D2" s="714"/>
      <c r="E2" s="714"/>
      <c r="F2" s="714"/>
      <c r="G2" s="714"/>
      <c r="H2" s="714"/>
      <c r="I2" s="714"/>
      <c r="J2" s="714"/>
      <c r="K2" s="660"/>
      <c r="L2" s="660"/>
      <c r="M2" s="660"/>
      <c r="N2" s="660"/>
      <c r="O2" s="660"/>
      <c r="P2" s="660"/>
      <c r="Q2" s="660"/>
      <c r="R2" s="660"/>
      <c r="S2" s="660"/>
      <c r="T2" s="660"/>
      <c r="U2" s="660"/>
      <c r="V2" s="660"/>
      <c r="W2" s="660"/>
      <c r="X2" s="660"/>
      <c r="Y2" s="660"/>
      <c r="Z2" s="660"/>
      <c r="AA2" s="660"/>
      <c r="AB2" s="660"/>
      <c r="AC2" s="660"/>
      <c r="AD2" s="660"/>
      <c r="AE2" s="660"/>
      <c r="AF2" s="660"/>
      <c r="AG2" s="660"/>
      <c r="AH2" s="660"/>
      <c r="AI2" s="660"/>
      <c r="AJ2" s="660"/>
      <c r="AK2" s="660"/>
      <c r="AL2" s="660"/>
      <c r="AM2" s="660"/>
      <c r="AN2" s="660"/>
      <c r="AO2" s="660"/>
      <c r="AP2" s="660"/>
      <c r="AQ2" s="660"/>
      <c r="AR2" s="660"/>
      <c r="AS2" s="660"/>
      <c r="AT2" s="660"/>
      <c r="AU2" s="660"/>
      <c r="AV2" s="660"/>
      <c r="AW2" s="660"/>
      <c r="AX2" s="660"/>
      <c r="AY2" s="660"/>
      <c r="AZ2" s="660"/>
      <c r="BA2" s="660"/>
      <c r="BB2" s="660"/>
      <c r="BC2" s="660"/>
      <c r="BD2" s="660"/>
      <c r="BE2" s="660"/>
      <c r="BF2" s="660"/>
      <c r="BG2" s="660"/>
      <c r="BH2" s="660"/>
      <c r="BI2" s="660"/>
      <c r="BJ2" s="660"/>
      <c r="BK2" s="660"/>
      <c r="BL2" s="660"/>
      <c r="BM2" s="660"/>
      <c r="BN2" s="660"/>
      <c r="BO2" s="660"/>
      <c r="BP2" s="660"/>
      <c r="BQ2" s="660"/>
      <c r="BR2" s="660"/>
    </row>
    <row r="3" spans="1:74" ht="14.25" customHeight="1" thickBot="1">
      <c r="A3" s="125"/>
      <c r="B3" s="125"/>
      <c r="C3" s="126"/>
      <c r="D3" s="714"/>
      <c r="E3" s="714"/>
      <c r="F3" s="714"/>
      <c r="G3" s="714"/>
      <c r="H3" s="714"/>
      <c r="I3" s="714"/>
      <c r="J3" s="714"/>
      <c r="K3" s="660"/>
      <c r="L3" s="660"/>
      <c r="M3" s="660"/>
      <c r="N3" s="660"/>
      <c r="O3" s="660"/>
      <c r="P3" s="660"/>
      <c r="Q3" s="660"/>
      <c r="R3" s="660"/>
      <c r="S3" s="660"/>
      <c r="T3" s="660"/>
      <c r="U3" s="660"/>
      <c r="V3" s="660"/>
      <c r="W3" s="660"/>
      <c r="X3" s="660"/>
      <c r="Y3" s="660"/>
      <c r="Z3" s="660"/>
      <c r="AA3" s="660"/>
      <c r="AB3" s="660"/>
      <c r="AC3" s="660"/>
      <c r="AD3" s="660"/>
      <c r="AE3" s="660"/>
      <c r="AF3" s="660"/>
      <c r="AG3" s="660"/>
      <c r="AH3" s="660"/>
      <c r="AI3" s="660"/>
      <c r="AJ3" s="660"/>
      <c r="AK3" s="660"/>
      <c r="AL3" s="660"/>
      <c r="AM3" s="660"/>
      <c r="AN3" s="660"/>
      <c r="AO3" s="660"/>
      <c r="AP3" s="660"/>
      <c r="AQ3" s="660"/>
      <c r="AR3" s="660"/>
      <c r="AS3" s="660"/>
      <c r="AT3" s="660"/>
      <c r="AU3" s="660"/>
      <c r="AV3" s="660"/>
      <c r="AW3" s="660"/>
      <c r="AX3" s="660"/>
      <c r="AY3" s="660"/>
      <c r="AZ3" s="660"/>
      <c r="BA3" s="660"/>
      <c r="BB3" s="660"/>
      <c r="BC3" s="660"/>
      <c r="BD3" s="660"/>
      <c r="BE3" s="660"/>
      <c r="BF3" s="660"/>
      <c r="BG3" s="660"/>
      <c r="BH3" s="660"/>
      <c r="BI3" s="660"/>
      <c r="BJ3" s="660"/>
      <c r="BK3" s="660"/>
      <c r="BL3" s="660"/>
      <c r="BM3" s="660"/>
      <c r="BN3" s="660"/>
      <c r="BO3" s="660"/>
      <c r="BP3" s="660"/>
      <c r="BQ3" s="660"/>
      <c r="BR3" s="660"/>
    </row>
    <row r="4" spans="1:74" ht="14.25" customHeight="1" thickBot="1">
      <c r="A4" s="127"/>
      <c r="B4" s="127"/>
      <c r="C4" s="127"/>
      <c r="D4" s="127"/>
      <c r="E4" s="127"/>
      <c r="F4" s="125"/>
      <c r="G4" s="125"/>
      <c r="H4" s="125"/>
      <c r="I4" s="125"/>
      <c r="J4" s="125"/>
      <c r="K4" s="125"/>
      <c r="L4" s="125"/>
      <c r="M4" s="125"/>
      <c r="N4" s="125"/>
      <c r="O4" s="125"/>
      <c r="P4" s="125"/>
      <c r="Q4" s="125"/>
      <c r="R4" s="125"/>
      <c r="S4" s="125"/>
      <c r="T4" s="125"/>
      <c r="U4" s="125"/>
      <c r="V4" s="125"/>
      <c r="W4" s="125"/>
      <c r="X4" s="125"/>
      <c r="Y4" s="125"/>
      <c r="Z4" s="125"/>
      <c r="AA4" s="125"/>
      <c r="AB4" s="125"/>
      <c r="AC4" s="125"/>
      <c r="AD4" s="125"/>
      <c r="AE4" s="125"/>
      <c r="AF4" s="125"/>
      <c r="AG4" s="125"/>
      <c r="AH4" s="125"/>
      <c r="AI4" s="125"/>
      <c r="AJ4" s="125"/>
      <c r="AK4" s="125"/>
      <c r="AL4" s="125"/>
      <c r="AM4" s="125"/>
      <c r="AN4" s="125"/>
      <c r="AO4" s="125"/>
      <c r="AP4" s="125"/>
      <c r="AQ4" s="125"/>
      <c r="AR4" s="125"/>
      <c r="AS4" s="125"/>
      <c r="AT4" s="125"/>
      <c r="AU4" s="125"/>
      <c r="AV4" s="125"/>
      <c r="AW4" s="125"/>
      <c r="AX4" s="125"/>
      <c r="AY4" s="125"/>
      <c r="AZ4" s="125"/>
      <c r="BA4" s="125"/>
      <c r="BB4" s="125"/>
      <c r="BC4" s="125"/>
      <c r="BD4" s="125"/>
      <c r="BE4" s="125"/>
      <c r="BF4" s="125"/>
      <c r="BG4" s="125"/>
      <c r="BH4" s="125"/>
      <c r="BI4" s="125"/>
      <c r="BJ4" s="125"/>
      <c r="BK4" s="125"/>
      <c r="BL4" s="125"/>
      <c r="BM4" s="125"/>
      <c r="BN4" s="125"/>
      <c r="BO4" s="125"/>
      <c r="BP4" s="125"/>
      <c r="BQ4" s="125"/>
      <c r="BR4" s="125"/>
    </row>
    <row r="5" spans="1:74" ht="16.5" customHeight="1" thickBot="1">
      <c r="A5" s="713" t="s">
        <v>701</v>
      </c>
      <c r="B5" s="434"/>
      <c r="C5" s="711" t="s">
        <v>956</v>
      </c>
      <c r="D5" s="711"/>
      <c r="E5" s="711"/>
      <c r="F5" s="711"/>
      <c r="G5" s="711" t="s">
        <v>957</v>
      </c>
      <c r="H5" s="711"/>
      <c r="I5" s="711"/>
      <c r="J5" s="711"/>
      <c r="K5" s="711" t="s">
        <v>958</v>
      </c>
      <c r="L5" s="711"/>
      <c r="M5" s="711"/>
      <c r="N5" s="711"/>
      <c r="O5" s="753" t="s">
        <v>959</v>
      </c>
      <c r="P5" s="754"/>
      <c r="Q5" s="754"/>
      <c r="R5" s="755"/>
      <c r="S5" s="711" t="s">
        <v>960</v>
      </c>
      <c r="T5" s="711"/>
      <c r="U5" s="711"/>
      <c r="V5" s="711"/>
      <c r="W5" s="712" t="s">
        <v>961</v>
      </c>
      <c r="X5" s="712"/>
      <c r="Y5" s="712"/>
      <c r="Z5" s="712"/>
      <c r="AA5" s="711" t="s">
        <v>962</v>
      </c>
      <c r="AB5" s="711"/>
      <c r="AC5" s="711"/>
      <c r="AD5" s="711"/>
      <c r="AE5" s="711" t="s">
        <v>963</v>
      </c>
      <c r="AF5" s="711"/>
      <c r="AG5" s="711"/>
      <c r="AH5" s="711"/>
      <c r="AI5" s="711" t="s">
        <v>964</v>
      </c>
      <c r="AJ5" s="711"/>
      <c r="AK5" s="711"/>
      <c r="AL5" s="711"/>
      <c r="AM5" s="711" t="s">
        <v>965</v>
      </c>
      <c r="AN5" s="711"/>
      <c r="AO5" s="711"/>
      <c r="AP5" s="711"/>
      <c r="AQ5" s="711" t="s">
        <v>966</v>
      </c>
      <c r="AR5" s="711"/>
      <c r="AS5" s="711"/>
      <c r="AT5" s="711"/>
      <c r="AU5" s="711" t="s">
        <v>967</v>
      </c>
      <c r="AV5" s="711"/>
      <c r="AW5" s="711"/>
      <c r="AX5" s="711"/>
      <c r="AY5" s="711" t="s">
        <v>968</v>
      </c>
      <c r="AZ5" s="711"/>
      <c r="BA5" s="711"/>
      <c r="BB5" s="711"/>
      <c r="BC5" s="711" t="s">
        <v>969</v>
      </c>
      <c r="BD5" s="711"/>
      <c r="BE5" s="711"/>
      <c r="BF5" s="711"/>
      <c r="BG5" s="711" t="s">
        <v>970</v>
      </c>
      <c r="BH5" s="711"/>
      <c r="BI5" s="711"/>
      <c r="BJ5" s="711"/>
      <c r="BK5" s="711" t="s">
        <v>971</v>
      </c>
      <c r="BL5" s="711"/>
      <c r="BM5" s="711"/>
      <c r="BN5" s="711"/>
      <c r="BO5" s="711" t="s">
        <v>688</v>
      </c>
      <c r="BP5" s="711"/>
      <c r="BQ5" s="711"/>
      <c r="BR5" s="711"/>
      <c r="BS5" s="711" t="s">
        <v>972</v>
      </c>
      <c r="BT5" s="711"/>
      <c r="BU5" s="711"/>
      <c r="BV5" s="711"/>
    </row>
    <row r="6" spans="1:74" ht="28.5" customHeight="1" thickBot="1">
      <c r="A6" s="713"/>
      <c r="B6" s="211"/>
      <c r="C6" s="659" t="s">
        <v>683</v>
      </c>
      <c r="D6" s="659" t="s">
        <v>685</v>
      </c>
      <c r="E6" s="659"/>
      <c r="F6" s="659" t="s">
        <v>686</v>
      </c>
      <c r="G6" s="659" t="s">
        <v>683</v>
      </c>
      <c r="H6" s="659" t="s">
        <v>685</v>
      </c>
      <c r="I6" s="659"/>
      <c r="J6" s="659" t="s">
        <v>686</v>
      </c>
      <c r="K6" s="659" t="s">
        <v>683</v>
      </c>
      <c r="L6" s="659" t="s">
        <v>685</v>
      </c>
      <c r="M6" s="659"/>
      <c r="N6" s="659" t="s">
        <v>686</v>
      </c>
      <c r="O6" s="659" t="s">
        <v>683</v>
      </c>
      <c r="P6" s="659" t="s">
        <v>685</v>
      </c>
      <c r="Q6" s="659"/>
      <c r="R6" s="659" t="s">
        <v>686</v>
      </c>
      <c r="S6" s="659" t="s">
        <v>683</v>
      </c>
      <c r="T6" s="659" t="s">
        <v>685</v>
      </c>
      <c r="U6" s="659"/>
      <c r="V6" s="659" t="s">
        <v>686</v>
      </c>
      <c r="W6" s="659" t="s">
        <v>683</v>
      </c>
      <c r="X6" s="659" t="s">
        <v>685</v>
      </c>
      <c r="Y6" s="659"/>
      <c r="Z6" s="659" t="s">
        <v>686</v>
      </c>
      <c r="AA6" s="659" t="s">
        <v>683</v>
      </c>
      <c r="AB6" s="659" t="s">
        <v>685</v>
      </c>
      <c r="AC6" s="659"/>
      <c r="AD6" s="659" t="s">
        <v>686</v>
      </c>
      <c r="AE6" s="659" t="s">
        <v>683</v>
      </c>
      <c r="AF6" s="659" t="s">
        <v>685</v>
      </c>
      <c r="AG6" s="659"/>
      <c r="AH6" s="659" t="s">
        <v>686</v>
      </c>
      <c r="AI6" s="659" t="s">
        <v>683</v>
      </c>
      <c r="AJ6" s="659" t="s">
        <v>685</v>
      </c>
      <c r="AK6" s="659"/>
      <c r="AL6" s="659" t="s">
        <v>686</v>
      </c>
      <c r="AM6" s="659" t="s">
        <v>683</v>
      </c>
      <c r="AN6" s="659" t="s">
        <v>685</v>
      </c>
      <c r="AO6" s="659"/>
      <c r="AP6" s="659" t="s">
        <v>686</v>
      </c>
      <c r="AQ6" s="659" t="s">
        <v>683</v>
      </c>
      <c r="AR6" s="659" t="s">
        <v>685</v>
      </c>
      <c r="AS6" s="659"/>
      <c r="AT6" s="659" t="s">
        <v>686</v>
      </c>
      <c r="AU6" s="659" t="s">
        <v>683</v>
      </c>
      <c r="AV6" s="659" t="s">
        <v>685</v>
      </c>
      <c r="AW6" s="659"/>
      <c r="AX6" s="659" t="s">
        <v>686</v>
      </c>
      <c r="AY6" s="659" t="s">
        <v>683</v>
      </c>
      <c r="AZ6" s="659" t="s">
        <v>685</v>
      </c>
      <c r="BA6" s="659"/>
      <c r="BB6" s="659" t="s">
        <v>686</v>
      </c>
      <c r="BC6" s="659" t="s">
        <v>683</v>
      </c>
      <c r="BD6" s="659" t="s">
        <v>685</v>
      </c>
      <c r="BE6" s="659"/>
      <c r="BF6" s="659" t="s">
        <v>686</v>
      </c>
      <c r="BG6" s="659" t="s">
        <v>683</v>
      </c>
      <c r="BH6" s="659" t="s">
        <v>685</v>
      </c>
      <c r="BI6" s="659"/>
      <c r="BJ6" s="659" t="s">
        <v>686</v>
      </c>
      <c r="BK6" s="659" t="s">
        <v>683</v>
      </c>
      <c r="BL6" s="659" t="s">
        <v>685</v>
      </c>
      <c r="BM6" s="659"/>
      <c r="BN6" s="659" t="s">
        <v>686</v>
      </c>
      <c r="BO6" s="659" t="s">
        <v>683</v>
      </c>
      <c r="BP6" s="659" t="s">
        <v>685</v>
      </c>
      <c r="BQ6" s="659"/>
      <c r="BR6" s="659" t="s">
        <v>686</v>
      </c>
      <c r="BS6" s="659" t="s">
        <v>683</v>
      </c>
      <c r="BT6" s="659" t="s">
        <v>685</v>
      </c>
      <c r="BU6" s="659"/>
      <c r="BV6" s="659" t="s">
        <v>686</v>
      </c>
    </row>
    <row r="7" spans="1:74" ht="16.5" customHeight="1">
      <c r="A7" s="131" t="s">
        <v>702</v>
      </c>
      <c r="B7" s="635" t="s">
        <v>492</v>
      </c>
      <c r="C7" s="643">
        <v>513.63651502798098</v>
      </c>
      <c r="D7" s="644">
        <v>509.00017451933809</v>
      </c>
      <c r="E7" s="644">
        <v>0</v>
      </c>
      <c r="F7" s="644">
        <v>4.6363405086438103</v>
      </c>
      <c r="G7" s="644">
        <v>92.953054376899061</v>
      </c>
      <c r="H7" s="644">
        <v>91.903244185274048</v>
      </c>
      <c r="I7" s="644">
        <v>0</v>
      </c>
      <c r="J7" s="644">
        <v>1.0498101916250024</v>
      </c>
      <c r="K7" s="644">
        <v>31.813132049034525</v>
      </c>
      <c r="L7" s="644">
        <v>31.460968731191191</v>
      </c>
      <c r="M7" s="644">
        <v>0</v>
      </c>
      <c r="N7" s="644">
        <v>0.35216331784325472</v>
      </c>
      <c r="O7" s="644">
        <v>27.202785796239763</v>
      </c>
      <c r="P7" s="644">
        <v>26.855904192682146</v>
      </c>
      <c r="Q7" s="644">
        <v>0</v>
      </c>
      <c r="R7" s="644">
        <v>0.3468816035575405</v>
      </c>
      <c r="S7" s="644">
        <v>33.937136539568328</v>
      </c>
      <c r="T7" s="644">
        <v>33.586371269344049</v>
      </c>
      <c r="U7" s="644">
        <v>0</v>
      </c>
      <c r="V7" s="644">
        <v>0.35076527022420712</v>
      </c>
      <c r="W7" s="644">
        <v>112.21453247785642</v>
      </c>
      <c r="X7" s="644">
        <v>111.17588302054048</v>
      </c>
      <c r="Y7" s="644">
        <v>0</v>
      </c>
      <c r="Z7" s="644">
        <v>1.0386494573159499</v>
      </c>
      <c r="AA7" s="644">
        <v>37.404844159285474</v>
      </c>
      <c r="AB7" s="644">
        <v>37.058627673513492</v>
      </c>
      <c r="AC7" s="644">
        <v>0</v>
      </c>
      <c r="AD7" s="644">
        <v>0.34621648577198327</v>
      </c>
      <c r="AE7" s="644">
        <v>37.404844159285474</v>
      </c>
      <c r="AF7" s="644">
        <v>37.058627673513492</v>
      </c>
      <c r="AG7" s="644">
        <v>0</v>
      </c>
      <c r="AH7" s="644">
        <v>0.34621648577198327</v>
      </c>
      <c r="AI7" s="644">
        <v>37.404844159285481</v>
      </c>
      <c r="AJ7" s="644">
        <v>37.058627673513485</v>
      </c>
      <c r="AK7" s="644">
        <v>0</v>
      </c>
      <c r="AL7" s="644">
        <v>0.34621648577198333</v>
      </c>
      <c r="AM7" s="644">
        <v>169.86699513274192</v>
      </c>
      <c r="AN7" s="644">
        <v>168.44385802880407</v>
      </c>
      <c r="AO7" s="644">
        <v>0</v>
      </c>
      <c r="AP7" s="644">
        <v>1.4231371039378427</v>
      </c>
      <c r="AQ7" s="644">
        <v>56.622331710913969</v>
      </c>
      <c r="AR7" s="644">
        <v>56.147952676268027</v>
      </c>
      <c r="AS7" s="644">
        <v>0</v>
      </c>
      <c r="AT7" s="644">
        <v>0.47437903464594761</v>
      </c>
      <c r="AU7" s="644">
        <v>56.622331710913969</v>
      </c>
      <c r="AV7" s="644">
        <v>56.147952676268027</v>
      </c>
      <c r="AW7" s="644">
        <v>0</v>
      </c>
      <c r="AX7" s="644">
        <v>0.47437903464594761</v>
      </c>
      <c r="AY7" s="644">
        <v>56.622331710913969</v>
      </c>
      <c r="AZ7" s="644">
        <v>56.147952676268005</v>
      </c>
      <c r="BA7" s="644">
        <v>0</v>
      </c>
      <c r="BB7" s="644">
        <v>0.47437903464594761</v>
      </c>
      <c r="BC7" s="644">
        <v>138.60193304048383</v>
      </c>
      <c r="BD7" s="644">
        <v>137.4771892847188</v>
      </c>
      <c r="BE7" s="644">
        <v>0</v>
      </c>
      <c r="BF7" s="644">
        <v>1.1247437557650046</v>
      </c>
      <c r="BG7" s="644">
        <v>46.200644346827936</v>
      </c>
      <c r="BH7" s="644">
        <v>45.825729761572937</v>
      </c>
      <c r="BI7" s="644">
        <v>0</v>
      </c>
      <c r="BJ7" s="644">
        <v>0.37491458525500154</v>
      </c>
      <c r="BK7" s="644">
        <v>46.200644346827936</v>
      </c>
      <c r="BL7" s="644">
        <v>45.825729761572937</v>
      </c>
      <c r="BM7" s="644">
        <v>0</v>
      </c>
      <c r="BN7" s="644">
        <v>0.37491458525500154</v>
      </c>
      <c r="BO7" s="644">
        <v>46.20064434682795</v>
      </c>
      <c r="BP7" s="644">
        <v>45.825729761572951</v>
      </c>
      <c r="BQ7" s="644">
        <v>0</v>
      </c>
      <c r="BR7" s="644">
        <v>0.37491458525500154</v>
      </c>
      <c r="BS7" s="644">
        <v>39.197868805034283</v>
      </c>
      <c r="BT7" s="644">
        <v>38.928126232145715</v>
      </c>
      <c r="BU7" s="644">
        <v>0</v>
      </c>
      <c r="BV7" s="644">
        <v>0.26974257288865477</v>
      </c>
    </row>
    <row r="8" spans="1:74" ht="16.5" customHeight="1">
      <c r="A8" s="128" t="s">
        <v>703</v>
      </c>
      <c r="B8" s="636" t="s">
        <v>493</v>
      </c>
      <c r="C8" s="645">
        <v>0</v>
      </c>
      <c r="D8" s="646">
        <v>0</v>
      </c>
      <c r="E8" s="646">
        <v>0</v>
      </c>
      <c r="F8" s="646">
        <v>0</v>
      </c>
      <c r="G8" s="646">
        <v>0</v>
      </c>
      <c r="H8" s="646">
        <v>0</v>
      </c>
      <c r="I8" s="646">
        <v>0</v>
      </c>
      <c r="J8" s="646">
        <v>0</v>
      </c>
      <c r="K8" s="646">
        <v>0</v>
      </c>
      <c r="L8" s="646">
        <v>0</v>
      </c>
      <c r="M8" s="646">
        <v>0</v>
      </c>
      <c r="N8" s="646">
        <v>0</v>
      </c>
      <c r="O8" s="646">
        <v>0</v>
      </c>
      <c r="P8" s="646">
        <v>0</v>
      </c>
      <c r="Q8" s="646">
        <v>0</v>
      </c>
      <c r="R8" s="646">
        <v>0</v>
      </c>
      <c r="S8" s="646">
        <v>0</v>
      </c>
      <c r="T8" s="646">
        <v>0</v>
      </c>
      <c r="U8" s="646">
        <v>0</v>
      </c>
      <c r="V8" s="646">
        <v>0</v>
      </c>
      <c r="W8" s="646">
        <v>0</v>
      </c>
      <c r="X8" s="646">
        <v>0</v>
      </c>
      <c r="Y8" s="646">
        <v>0</v>
      </c>
      <c r="Z8" s="646">
        <v>0</v>
      </c>
      <c r="AA8" s="646">
        <v>0</v>
      </c>
      <c r="AB8" s="646">
        <v>0</v>
      </c>
      <c r="AC8" s="646">
        <v>0</v>
      </c>
      <c r="AD8" s="646">
        <v>0</v>
      </c>
      <c r="AE8" s="646">
        <v>0</v>
      </c>
      <c r="AF8" s="646">
        <v>0</v>
      </c>
      <c r="AG8" s="646">
        <v>0</v>
      </c>
      <c r="AH8" s="646">
        <v>0</v>
      </c>
      <c r="AI8" s="646">
        <v>0</v>
      </c>
      <c r="AJ8" s="646">
        <v>0</v>
      </c>
      <c r="AK8" s="646">
        <v>0</v>
      </c>
      <c r="AL8" s="646">
        <v>0</v>
      </c>
      <c r="AM8" s="646">
        <v>0</v>
      </c>
      <c r="AN8" s="646">
        <v>0</v>
      </c>
      <c r="AO8" s="646">
        <v>0</v>
      </c>
      <c r="AP8" s="646">
        <v>0</v>
      </c>
      <c r="AQ8" s="646">
        <v>0</v>
      </c>
      <c r="AR8" s="646">
        <v>0</v>
      </c>
      <c r="AS8" s="646">
        <v>0</v>
      </c>
      <c r="AT8" s="646">
        <v>0</v>
      </c>
      <c r="AU8" s="646">
        <v>0</v>
      </c>
      <c r="AV8" s="646">
        <v>0</v>
      </c>
      <c r="AW8" s="646">
        <v>0</v>
      </c>
      <c r="AX8" s="646">
        <v>0</v>
      </c>
      <c r="AY8" s="646">
        <v>0</v>
      </c>
      <c r="AZ8" s="646">
        <v>0</v>
      </c>
      <c r="BA8" s="646">
        <v>0</v>
      </c>
      <c r="BB8" s="646">
        <v>0</v>
      </c>
      <c r="BC8" s="646">
        <v>0</v>
      </c>
      <c r="BD8" s="646">
        <v>0</v>
      </c>
      <c r="BE8" s="646">
        <v>0</v>
      </c>
      <c r="BF8" s="646">
        <v>0</v>
      </c>
      <c r="BG8" s="646">
        <v>0</v>
      </c>
      <c r="BH8" s="646">
        <v>0</v>
      </c>
      <c r="BI8" s="646">
        <v>0</v>
      </c>
      <c r="BJ8" s="646">
        <v>0</v>
      </c>
      <c r="BK8" s="646">
        <v>0</v>
      </c>
      <c r="BL8" s="646">
        <v>0</v>
      </c>
      <c r="BM8" s="646">
        <v>0</v>
      </c>
      <c r="BN8" s="646">
        <v>0</v>
      </c>
      <c r="BO8" s="646">
        <v>0</v>
      </c>
      <c r="BP8" s="646">
        <v>0</v>
      </c>
      <c r="BQ8" s="646">
        <v>0</v>
      </c>
      <c r="BR8" s="646">
        <v>0</v>
      </c>
      <c r="BS8" s="646">
        <v>0</v>
      </c>
      <c r="BT8" s="646">
        <v>0</v>
      </c>
      <c r="BU8" s="646">
        <v>0</v>
      </c>
      <c r="BV8" s="646">
        <v>0</v>
      </c>
    </row>
    <row r="9" spans="1:74" ht="15">
      <c r="A9" s="129" t="s">
        <v>704</v>
      </c>
      <c r="B9" s="637" t="s">
        <v>494</v>
      </c>
      <c r="C9" s="645">
        <v>0</v>
      </c>
      <c r="D9" s="646">
        <v>0</v>
      </c>
      <c r="E9" s="646">
        <v>0</v>
      </c>
      <c r="F9" s="646">
        <v>0</v>
      </c>
      <c r="G9" s="646">
        <v>0</v>
      </c>
      <c r="H9" s="646">
        <v>0</v>
      </c>
      <c r="I9" s="646">
        <v>0</v>
      </c>
      <c r="J9" s="646">
        <v>0</v>
      </c>
      <c r="K9" s="646">
        <v>0</v>
      </c>
      <c r="L9" s="646">
        <v>0</v>
      </c>
      <c r="M9" s="646">
        <v>0</v>
      </c>
      <c r="N9" s="646">
        <v>0</v>
      </c>
      <c r="O9" s="646">
        <v>0</v>
      </c>
      <c r="P9" s="646">
        <v>0</v>
      </c>
      <c r="Q9" s="646">
        <v>0</v>
      </c>
      <c r="R9" s="646">
        <v>0</v>
      </c>
      <c r="S9" s="646">
        <v>0</v>
      </c>
      <c r="T9" s="646">
        <v>0</v>
      </c>
      <c r="U9" s="646">
        <v>0</v>
      </c>
      <c r="V9" s="646">
        <v>0</v>
      </c>
      <c r="W9" s="646">
        <v>0</v>
      </c>
      <c r="X9" s="646">
        <v>0</v>
      </c>
      <c r="Y9" s="646">
        <v>0</v>
      </c>
      <c r="Z9" s="646">
        <v>0</v>
      </c>
      <c r="AA9" s="646">
        <v>0</v>
      </c>
      <c r="AB9" s="646">
        <v>0</v>
      </c>
      <c r="AC9" s="646">
        <v>0</v>
      </c>
      <c r="AD9" s="646">
        <v>0</v>
      </c>
      <c r="AE9" s="646">
        <v>0</v>
      </c>
      <c r="AF9" s="646">
        <v>0</v>
      </c>
      <c r="AG9" s="646">
        <v>0</v>
      </c>
      <c r="AH9" s="646">
        <v>0</v>
      </c>
      <c r="AI9" s="646">
        <v>0</v>
      </c>
      <c r="AJ9" s="646">
        <v>0</v>
      </c>
      <c r="AK9" s="646">
        <v>0</v>
      </c>
      <c r="AL9" s="646">
        <v>0</v>
      </c>
      <c r="AM9" s="646">
        <v>0</v>
      </c>
      <c r="AN9" s="646">
        <v>0</v>
      </c>
      <c r="AO9" s="646">
        <v>0</v>
      </c>
      <c r="AP9" s="646">
        <v>0</v>
      </c>
      <c r="AQ9" s="646">
        <v>0</v>
      </c>
      <c r="AR9" s="646">
        <v>0</v>
      </c>
      <c r="AS9" s="646">
        <v>0</v>
      </c>
      <c r="AT9" s="646">
        <v>0</v>
      </c>
      <c r="AU9" s="646">
        <v>0</v>
      </c>
      <c r="AV9" s="646">
        <v>0</v>
      </c>
      <c r="AW9" s="646">
        <v>0</v>
      </c>
      <c r="AX9" s="646">
        <v>0</v>
      </c>
      <c r="AY9" s="646">
        <v>0</v>
      </c>
      <c r="AZ9" s="646">
        <v>0</v>
      </c>
      <c r="BA9" s="646">
        <v>0</v>
      </c>
      <c r="BB9" s="646">
        <v>0</v>
      </c>
      <c r="BC9" s="646">
        <v>0</v>
      </c>
      <c r="BD9" s="646">
        <v>0</v>
      </c>
      <c r="BE9" s="646">
        <v>0</v>
      </c>
      <c r="BF9" s="646">
        <v>0</v>
      </c>
      <c r="BG9" s="646">
        <v>0</v>
      </c>
      <c r="BH9" s="646">
        <v>0</v>
      </c>
      <c r="BI9" s="646">
        <v>0</v>
      </c>
      <c r="BJ9" s="646">
        <v>0</v>
      </c>
      <c r="BK9" s="646">
        <v>0</v>
      </c>
      <c r="BL9" s="646">
        <v>0</v>
      </c>
      <c r="BM9" s="646">
        <v>0</v>
      </c>
      <c r="BN9" s="646">
        <v>0</v>
      </c>
      <c r="BO9" s="646">
        <v>0</v>
      </c>
      <c r="BP9" s="646">
        <v>0</v>
      </c>
      <c r="BQ9" s="646">
        <v>0</v>
      </c>
      <c r="BR9" s="646">
        <v>0</v>
      </c>
      <c r="BS9" s="646">
        <v>0</v>
      </c>
      <c r="BT9" s="646">
        <v>0</v>
      </c>
      <c r="BU9" s="646">
        <v>0</v>
      </c>
      <c r="BV9" s="646">
        <v>0</v>
      </c>
    </row>
    <row r="10" spans="1:74" ht="15">
      <c r="A10" s="130" t="s">
        <v>705</v>
      </c>
      <c r="B10" s="638">
        <v>500010316</v>
      </c>
      <c r="C10" s="645">
        <v>0</v>
      </c>
      <c r="D10" s="646">
        <v>0</v>
      </c>
      <c r="E10" s="646">
        <v>0</v>
      </c>
      <c r="F10" s="646">
        <v>0</v>
      </c>
      <c r="G10" s="646">
        <v>0</v>
      </c>
      <c r="H10" s="646">
        <v>0</v>
      </c>
      <c r="I10" s="646">
        <v>0</v>
      </c>
      <c r="J10" s="646">
        <v>0</v>
      </c>
      <c r="K10" s="646">
        <v>0</v>
      </c>
      <c r="L10" s="646">
        <v>0</v>
      </c>
      <c r="M10" s="646">
        <v>0</v>
      </c>
      <c r="N10" s="646">
        <v>0</v>
      </c>
      <c r="O10" s="646">
        <v>0</v>
      </c>
      <c r="P10" s="646">
        <v>0</v>
      </c>
      <c r="Q10" s="646">
        <v>0</v>
      </c>
      <c r="R10" s="646">
        <v>0</v>
      </c>
      <c r="S10" s="646">
        <v>0</v>
      </c>
      <c r="T10" s="646">
        <v>0</v>
      </c>
      <c r="U10" s="646">
        <v>0</v>
      </c>
      <c r="V10" s="646">
        <v>0</v>
      </c>
      <c r="W10" s="646">
        <v>0</v>
      </c>
      <c r="X10" s="646">
        <v>0</v>
      </c>
      <c r="Y10" s="646">
        <v>0</v>
      </c>
      <c r="Z10" s="646">
        <v>0</v>
      </c>
      <c r="AA10" s="646">
        <v>0</v>
      </c>
      <c r="AB10" s="646">
        <v>0</v>
      </c>
      <c r="AC10" s="646">
        <v>0</v>
      </c>
      <c r="AD10" s="646">
        <v>0</v>
      </c>
      <c r="AE10" s="646">
        <v>0</v>
      </c>
      <c r="AF10" s="646">
        <v>0</v>
      </c>
      <c r="AG10" s="646">
        <v>0</v>
      </c>
      <c r="AH10" s="646">
        <v>0</v>
      </c>
      <c r="AI10" s="646">
        <v>0</v>
      </c>
      <c r="AJ10" s="646">
        <v>0</v>
      </c>
      <c r="AK10" s="646">
        <v>0</v>
      </c>
      <c r="AL10" s="646">
        <v>0</v>
      </c>
      <c r="AM10" s="646">
        <v>0</v>
      </c>
      <c r="AN10" s="646">
        <v>0</v>
      </c>
      <c r="AO10" s="646">
        <v>0</v>
      </c>
      <c r="AP10" s="646">
        <v>0</v>
      </c>
      <c r="AQ10" s="646">
        <v>0</v>
      </c>
      <c r="AR10" s="646">
        <v>0</v>
      </c>
      <c r="AS10" s="646">
        <v>0</v>
      </c>
      <c r="AT10" s="646">
        <v>0</v>
      </c>
      <c r="AU10" s="646">
        <v>0</v>
      </c>
      <c r="AV10" s="646">
        <v>0</v>
      </c>
      <c r="AW10" s="646">
        <v>0</v>
      </c>
      <c r="AX10" s="646">
        <v>0</v>
      </c>
      <c r="AY10" s="646">
        <v>0</v>
      </c>
      <c r="AZ10" s="646">
        <v>0</v>
      </c>
      <c r="BA10" s="646">
        <v>0</v>
      </c>
      <c r="BB10" s="646">
        <v>0</v>
      </c>
      <c r="BC10" s="646">
        <v>0</v>
      </c>
      <c r="BD10" s="646">
        <v>0</v>
      </c>
      <c r="BE10" s="646">
        <v>0</v>
      </c>
      <c r="BF10" s="646">
        <v>0</v>
      </c>
      <c r="BG10" s="646">
        <v>0</v>
      </c>
      <c r="BH10" s="646">
        <v>0</v>
      </c>
      <c r="BI10" s="646">
        <v>0</v>
      </c>
      <c r="BJ10" s="646">
        <v>0</v>
      </c>
      <c r="BK10" s="646">
        <v>0</v>
      </c>
      <c r="BL10" s="646">
        <v>0</v>
      </c>
      <c r="BM10" s="646">
        <v>0</v>
      </c>
      <c r="BN10" s="646">
        <v>0</v>
      </c>
      <c r="BO10" s="646">
        <v>0</v>
      </c>
      <c r="BP10" s="646">
        <v>0</v>
      </c>
      <c r="BQ10" s="646">
        <v>0</v>
      </c>
      <c r="BR10" s="646">
        <v>0</v>
      </c>
      <c r="BS10" s="646">
        <v>0</v>
      </c>
      <c r="BT10" s="646">
        <v>0</v>
      </c>
      <c r="BU10" s="646">
        <v>0</v>
      </c>
      <c r="BV10" s="646">
        <v>0</v>
      </c>
    </row>
    <row r="11" spans="1:74" ht="15">
      <c r="A11" s="130" t="s">
        <v>706</v>
      </c>
      <c r="B11" s="638">
        <v>500010317</v>
      </c>
      <c r="C11" s="645">
        <v>0</v>
      </c>
      <c r="D11" s="646">
        <v>0</v>
      </c>
      <c r="E11" s="646">
        <v>0</v>
      </c>
      <c r="F11" s="646">
        <v>0</v>
      </c>
      <c r="G11" s="646">
        <v>0</v>
      </c>
      <c r="H11" s="646">
        <v>0</v>
      </c>
      <c r="I11" s="646">
        <v>0</v>
      </c>
      <c r="J11" s="646">
        <v>0</v>
      </c>
      <c r="K11" s="646">
        <v>0</v>
      </c>
      <c r="L11" s="646">
        <v>0</v>
      </c>
      <c r="M11" s="646">
        <v>0</v>
      </c>
      <c r="N11" s="646">
        <v>0</v>
      </c>
      <c r="O11" s="646">
        <v>0</v>
      </c>
      <c r="P11" s="646">
        <v>0</v>
      </c>
      <c r="Q11" s="646">
        <v>0</v>
      </c>
      <c r="R11" s="646">
        <v>0</v>
      </c>
      <c r="S11" s="646">
        <v>0</v>
      </c>
      <c r="T11" s="646">
        <v>0</v>
      </c>
      <c r="U11" s="646">
        <v>0</v>
      </c>
      <c r="V11" s="646">
        <v>0</v>
      </c>
      <c r="W11" s="646">
        <v>0</v>
      </c>
      <c r="X11" s="646">
        <v>0</v>
      </c>
      <c r="Y11" s="646">
        <v>0</v>
      </c>
      <c r="Z11" s="646">
        <v>0</v>
      </c>
      <c r="AA11" s="646">
        <v>0</v>
      </c>
      <c r="AB11" s="646">
        <v>0</v>
      </c>
      <c r="AC11" s="646">
        <v>0</v>
      </c>
      <c r="AD11" s="646">
        <v>0</v>
      </c>
      <c r="AE11" s="646">
        <v>0</v>
      </c>
      <c r="AF11" s="646">
        <v>0</v>
      </c>
      <c r="AG11" s="646">
        <v>0</v>
      </c>
      <c r="AH11" s="646">
        <v>0</v>
      </c>
      <c r="AI11" s="646">
        <v>0</v>
      </c>
      <c r="AJ11" s="646">
        <v>0</v>
      </c>
      <c r="AK11" s="646">
        <v>0</v>
      </c>
      <c r="AL11" s="646">
        <v>0</v>
      </c>
      <c r="AM11" s="646">
        <v>0</v>
      </c>
      <c r="AN11" s="646">
        <v>0</v>
      </c>
      <c r="AO11" s="646">
        <v>0</v>
      </c>
      <c r="AP11" s="646">
        <v>0</v>
      </c>
      <c r="AQ11" s="646">
        <v>0</v>
      </c>
      <c r="AR11" s="646">
        <v>0</v>
      </c>
      <c r="AS11" s="646">
        <v>0</v>
      </c>
      <c r="AT11" s="646">
        <v>0</v>
      </c>
      <c r="AU11" s="646">
        <v>0</v>
      </c>
      <c r="AV11" s="646">
        <v>0</v>
      </c>
      <c r="AW11" s="646">
        <v>0</v>
      </c>
      <c r="AX11" s="646">
        <v>0</v>
      </c>
      <c r="AY11" s="646">
        <v>0</v>
      </c>
      <c r="AZ11" s="646">
        <v>0</v>
      </c>
      <c r="BA11" s="646">
        <v>0</v>
      </c>
      <c r="BB11" s="646">
        <v>0</v>
      </c>
      <c r="BC11" s="646">
        <v>0</v>
      </c>
      <c r="BD11" s="646">
        <v>0</v>
      </c>
      <c r="BE11" s="646">
        <v>0</v>
      </c>
      <c r="BF11" s="646">
        <v>0</v>
      </c>
      <c r="BG11" s="646">
        <v>0</v>
      </c>
      <c r="BH11" s="646">
        <v>0</v>
      </c>
      <c r="BI11" s="646">
        <v>0</v>
      </c>
      <c r="BJ11" s="646">
        <v>0</v>
      </c>
      <c r="BK11" s="646">
        <v>0</v>
      </c>
      <c r="BL11" s="646">
        <v>0</v>
      </c>
      <c r="BM11" s="646">
        <v>0</v>
      </c>
      <c r="BN11" s="646">
        <v>0</v>
      </c>
      <c r="BO11" s="646">
        <v>0</v>
      </c>
      <c r="BP11" s="646">
        <v>0</v>
      </c>
      <c r="BQ11" s="646">
        <v>0</v>
      </c>
      <c r="BR11" s="646">
        <v>0</v>
      </c>
      <c r="BS11" s="646">
        <v>0</v>
      </c>
      <c r="BT11" s="646">
        <v>0</v>
      </c>
      <c r="BU11" s="646">
        <v>0</v>
      </c>
      <c r="BV11" s="646">
        <v>0</v>
      </c>
    </row>
    <row r="12" spans="1:74" ht="15">
      <c r="A12" s="130" t="s">
        <v>707</v>
      </c>
      <c r="B12" s="638">
        <v>500010318</v>
      </c>
      <c r="C12" s="645">
        <v>0</v>
      </c>
      <c r="D12" s="646">
        <v>0</v>
      </c>
      <c r="E12" s="646">
        <v>0</v>
      </c>
      <c r="F12" s="646">
        <v>0</v>
      </c>
      <c r="G12" s="646">
        <v>0</v>
      </c>
      <c r="H12" s="646">
        <v>0</v>
      </c>
      <c r="I12" s="646">
        <v>0</v>
      </c>
      <c r="J12" s="646">
        <v>0</v>
      </c>
      <c r="K12" s="646">
        <v>0</v>
      </c>
      <c r="L12" s="646">
        <v>0</v>
      </c>
      <c r="M12" s="646">
        <v>0</v>
      </c>
      <c r="N12" s="646">
        <v>0</v>
      </c>
      <c r="O12" s="646">
        <v>0</v>
      </c>
      <c r="P12" s="646">
        <v>0</v>
      </c>
      <c r="Q12" s="646">
        <v>0</v>
      </c>
      <c r="R12" s="646">
        <v>0</v>
      </c>
      <c r="S12" s="646">
        <v>0</v>
      </c>
      <c r="T12" s="646">
        <v>0</v>
      </c>
      <c r="U12" s="646">
        <v>0</v>
      </c>
      <c r="V12" s="646">
        <v>0</v>
      </c>
      <c r="W12" s="646">
        <v>0</v>
      </c>
      <c r="X12" s="646">
        <v>0</v>
      </c>
      <c r="Y12" s="646">
        <v>0</v>
      </c>
      <c r="Z12" s="646">
        <v>0</v>
      </c>
      <c r="AA12" s="646">
        <v>0</v>
      </c>
      <c r="AB12" s="646">
        <v>0</v>
      </c>
      <c r="AC12" s="646">
        <v>0</v>
      </c>
      <c r="AD12" s="646">
        <v>0</v>
      </c>
      <c r="AE12" s="646">
        <v>0</v>
      </c>
      <c r="AF12" s="646">
        <v>0</v>
      </c>
      <c r="AG12" s="646">
        <v>0</v>
      </c>
      <c r="AH12" s="646">
        <v>0</v>
      </c>
      <c r="AI12" s="646">
        <v>0</v>
      </c>
      <c r="AJ12" s="646">
        <v>0</v>
      </c>
      <c r="AK12" s="646">
        <v>0</v>
      </c>
      <c r="AL12" s="646">
        <v>0</v>
      </c>
      <c r="AM12" s="646">
        <v>0</v>
      </c>
      <c r="AN12" s="646">
        <v>0</v>
      </c>
      <c r="AO12" s="646">
        <v>0</v>
      </c>
      <c r="AP12" s="646">
        <v>0</v>
      </c>
      <c r="AQ12" s="646">
        <v>0</v>
      </c>
      <c r="AR12" s="646">
        <v>0</v>
      </c>
      <c r="AS12" s="646">
        <v>0</v>
      </c>
      <c r="AT12" s="646">
        <v>0</v>
      </c>
      <c r="AU12" s="646">
        <v>0</v>
      </c>
      <c r="AV12" s="646">
        <v>0</v>
      </c>
      <c r="AW12" s="646">
        <v>0</v>
      </c>
      <c r="AX12" s="646">
        <v>0</v>
      </c>
      <c r="AY12" s="646">
        <v>0</v>
      </c>
      <c r="AZ12" s="646">
        <v>0</v>
      </c>
      <c r="BA12" s="646">
        <v>0</v>
      </c>
      <c r="BB12" s="646">
        <v>0</v>
      </c>
      <c r="BC12" s="646">
        <v>0</v>
      </c>
      <c r="BD12" s="646">
        <v>0</v>
      </c>
      <c r="BE12" s="646">
        <v>0</v>
      </c>
      <c r="BF12" s="646">
        <v>0</v>
      </c>
      <c r="BG12" s="646">
        <v>0</v>
      </c>
      <c r="BH12" s="646">
        <v>0</v>
      </c>
      <c r="BI12" s="646">
        <v>0</v>
      </c>
      <c r="BJ12" s="646">
        <v>0</v>
      </c>
      <c r="BK12" s="646">
        <v>0</v>
      </c>
      <c r="BL12" s="646">
        <v>0</v>
      </c>
      <c r="BM12" s="646">
        <v>0</v>
      </c>
      <c r="BN12" s="646">
        <v>0</v>
      </c>
      <c r="BO12" s="646">
        <v>0</v>
      </c>
      <c r="BP12" s="646">
        <v>0</v>
      </c>
      <c r="BQ12" s="646">
        <v>0</v>
      </c>
      <c r="BR12" s="646">
        <v>0</v>
      </c>
      <c r="BS12" s="646">
        <v>0</v>
      </c>
      <c r="BT12" s="646">
        <v>0</v>
      </c>
      <c r="BU12" s="646">
        <v>0</v>
      </c>
      <c r="BV12" s="646">
        <v>0</v>
      </c>
    </row>
    <row r="13" spans="1:74" ht="15">
      <c r="A13" s="130" t="s">
        <v>708</v>
      </c>
      <c r="B13" s="638">
        <v>500010319</v>
      </c>
      <c r="C13" s="645">
        <v>0</v>
      </c>
      <c r="D13" s="646">
        <v>0</v>
      </c>
      <c r="E13" s="646">
        <v>0</v>
      </c>
      <c r="F13" s="646">
        <v>0</v>
      </c>
      <c r="G13" s="646">
        <v>0</v>
      </c>
      <c r="H13" s="646">
        <v>0</v>
      </c>
      <c r="I13" s="646">
        <v>0</v>
      </c>
      <c r="J13" s="646">
        <v>0</v>
      </c>
      <c r="K13" s="646">
        <v>0</v>
      </c>
      <c r="L13" s="646">
        <v>0</v>
      </c>
      <c r="M13" s="646">
        <v>0</v>
      </c>
      <c r="N13" s="646">
        <v>0</v>
      </c>
      <c r="O13" s="646">
        <v>0</v>
      </c>
      <c r="P13" s="646">
        <v>0</v>
      </c>
      <c r="Q13" s="646">
        <v>0</v>
      </c>
      <c r="R13" s="646">
        <v>0</v>
      </c>
      <c r="S13" s="646">
        <v>0</v>
      </c>
      <c r="T13" s="646">
        <v>0</v>
      </c>
      <c r="U13" s="646">
        <v>0</v>
      </c>
      <c r="V13" s="646">
        <v>0</v>
      </c>
      <c r="W13" s="646">
        <v>0</v>
      </c>
      <c r="X13" s="646">
        <v>0</v>
      </c>
      <c r="Y13" s="646">
        <v>0</v>
      </c>
      <c r="Z13" s="646">
        <v>0</v>
      </c>
      <c r="AA13" s="646">
        <v>0</v>
      </c>
      <c r="AB13" s="646">
        <v>0</v>
      </c>
      <c r="AC13" s="646">
        <v>0</v>
      </c>
      <c r="AD13" s="646">
        <v>0</v>
      </c>
      <c r="AE13" s="646">
        <v>0</v>
      </c>
      <c r="AF13" s="646">
        <v>0</v>
      </c>
      <c r="AG13" s="646">
        <v>0</v>
      </c>
      <c r="AH13" s="646">
        <v>0</v>
      </c>
      <c r="AI13" s="646">
        <v>0</v>
      </c>
      <c r="AJ13" s="646">
        <v>0</v>
      </c>
      <c r="AK13" s="646">
        <v>0</v>
      </c>
      <c r="AL13" s="646">
        <v>0</v>
      </c>
      <c r="AM13" s="646">
        <v>0</v>
      </c>
      <c r="AN13" s="646">
        <v>0</v>
      </c>
      <c r="AO13" s="646">
        <v>0</v>
      </c>
      <c r="AP13" s="646">
        <v>0</v>
      </c>
      <c r="AQ13" s="646">
        <v>0</v>
      </c>
      <c r="AR13" s="646">
        <v>0</v>
      </c>
      <c r="AS13" s="646">
        <v>0</v>
      </c>
      <c r="AT13" s="646">
        <v>0</v>
      </c>
      <c r="AU13" s="646">
        <v>0</v>
      </c>
      <c r="AV13" s="646">
        <v>0</v>
      </c>
      <c r="AW13" s="646">
        <v>0</v>
      </c>
      <c r="AX13" s="646">
        <v>0</v>
      </c>
      <c r="AY13" s="646">
        <v>0</v>
      </c>
      <c r="AZ13" s="646">
        <v>0</v>
      </c>
      <c r="BA13" s="646">
        <v>0</v>
      </c>
      <c r="BB13" s="646">
        <v>0</v>
      </c>
      <c r="BC13" s="646">
        <v>0</v>
      </c>
      <c r="BD13" s="646">
        <v>0</v>
      </c>
      <c r="BE13" s="646">
        <v>0</v>
      </c>
      <c r="BF13" s="646">
        <v>0</v>
      </c>
      <c r="BG13" s="646">
        <v>0</v>
      </c>
      <c r="BH13" s="646">
        <v>0</v>
      </c>
      <c r="BI13" s="646">
        <v>0</v>
      </c>
      <c r="BJ13" s="646">
        <v>0</v>
      </c>
      <c r="BK13" s="646">
        <v>0</v>
      </c>
      <c r="BL13" s="646">
        <v>0</v>
      </c>
      <c r="BM13" s="646">
        <v>0</v>
      </c>
      <c r="BN13" s="646">
        <v>0</v>
      </c>
      <c r="BO13" s="646">
        <v>0</v>
      </c>
      <c r="BP13" s="646">
        <v>0</v>
      </c>
      <c r="BQ13" s="646">
        <v>0</v>
      </c>
      <c r="BR13" s="646">
        <v>0</v>
      </c>
      <c r="BS13" s="646">
        <v>0</v>
      </c>
      <c r="BT13" s="646">
        <v>0</v>
      </c>
      <c r="BU13" s="646">
        <v>0</v>
      </c>
      <c r="BV13" s="646">
        <v>0</v>
      </c>
    </row>
    <row r="14" spans="1:74" ht="15">
      <c r="A14" s="130" t="s">
        <v>709</v>
      </c>
      <c r="B14" s="638">
        <v>500010320</v>
      </c>
      <c r="C14" s="645">
        <v>0</v>
      </c>
      <c r="D14" s="646">
        <v>0</v>
      </c>
      <c r="E14" s="646">
        <v>0</v>
      </c>
      <c r="F14" s="646">
        <v>0</v>
      </c>
      <c r="G14" s="646">
        <v>0</v>
      </c>
      <c r="H14" s="646">
        <v>0</v>
      </c>
      <c r="I14" s="646">
        <v>0</v>
      </c>
      <c r="J14" s="646">
        <v>0</v>
      </c>
      <c r="K14" s="646">
        <v>0</v>
      </c>
      <c r="L14" s="646">
        <v>0</v>
      </c>
      <c r="M14" s="646">
        <v>0</v>
      </c>
      <c r="N14" s="646">
        <v>0</v>
      </c>
      <c r="O14" s="646">
        <v>0</v>
      </c>
      <c r="P14" s="646">
        <v>0</v>
      </c>
      <c r="Q14" s="646">
        <v>0</v>
      </c>
      <c r="R14" s="646">
        <v>0</v>
      </c>
      <c r="S14" s="646">
        <v>0</v>
      </c>
      <c r="T14" s="646">
        <v>0</v>
      </c>
      <c r="U14" s="646">
        <v>0</v>
      </c>
      <c r="V14" s="646">
        <v>0</v>
      </c>
      <c r="W14" s="646">
        <v>0</v>
      </c>
      <c r="X14" s="646">
        <v>0</v>
      </c>
      <c r="Y14" s="646">
        <v>0</v>
      </c>
      <c r="Z14" s="646">
        <v>0</v>
      </c>
      <c r="AA14" s="646">
        <v>0</v>
      </c>
      <c r="AB14" s="646">
        <v>0</v>
      </c>
      <c r="AC14" s="646">
        <v>0</v>
      </c>
      <c r="AD14" s="646">
        <v>0</v>
      </c>
      <c r="AE14" s="646">
        <v>0</v>
      </c>
      <c r="AF14" s="646">
        <v>0</v>
      </c>
      <c r="AG14" s="646">
        <v>0</v>
      </c>
      <c r="AH14" s="646">
        <v>0</v>
      </c>
      <c r="AI14" s="646">
        <v>0</v>
      </c>
      <c r="AJ14" s="646">
        <v>0</v>
      </c>
      <c r="AK14" s="646">
        <v>0</v>
      </c>
      <c r="AL14" s="646">
        <v>0</v>
      </c>
      <c r="AM14" s="646">
        <v>0</v>
      </c>
      <c r="AN14" s="646">
        <v>0</v>
      </c>
      <c r="AO14" s="646">
        <v>0</v>
      </c>
      <c r="AP14" s="646">
        <v>0</v>
      </c>
      <c r="AQ14" s="646">
        <v>0</v>
      </c>
      <c r="AR14" s="646">
        <v>0</v>
      </c>
      <c r="AS14" s="646">
        <v>0</v>
      </c>
      <c r="AT14" s="646">
        <v>0</v>
      </c>
      <c r="AU14" s="646">
        <v>0</v>
      </c>
      <c r="AV14" s="646">
        <v>0</v>
      </c>
      <c r="AW14" s="646">
        <v>0</v>
      </c>
      <c r="AX14" s="646">
        <v>0</v>
      </c>
      <c r="AY14" s="646">
        <v>0</v>
      </c>
      <c r="AZ14" s="646">
        <v>0</v>
      </c>
      <c r="BA14" s="646">
        <v>0</v>
      </c>
      <c r="BB14" s="646">
        <v>0</v>
      </c>
      <c r="BC14" s="646">
        <v>0</v>
      </c>
      <c r="BD14" s="646">
        <v>0</v>
      </c>
      <c r="BE14" s="646">
        <v>0</v>
      </c>
      <c r="BF14" s="646">
        <v>0</v>
      </c>
      <c r="BG14" s="646">
        <v>0</v>
      </c>
      <c r="BH14" s="646">
        <v>0</v>
      </c>
      <c r="BI14" s="646">
        <v>0</v>
      </c>
      <c r="BJ14" s="646">
        <v>0</v>
      </c>
      <c r="BK14" s="646">
        <v>0</v>
      </c>
      <c r="BL14" s="646">
        <v>0</v>
      </c>
      <c r="BM14" s="646">
        <v>0</v>
      </c>
      <c r="BN14" s="646">
        <v>0</v>
      </c>
      <c r="BO14" s="646">
        <v>0</v>
      </c>
      <c r="BP14" s="646">
        <v>0</v>
      </c>
      <c r="BQ14" s="646">
        <v>0</v>
      </c>
      <c r="BR14" s="646">
        <v>0</v>
      </c>
      <c r="BS14" s="646">
        <v>0</v>
      </c>
      <c r="BT14" s="646">
        <v>0</v>
      </c>
      <c r="BU14" s="646">
        <v>0</v>
      </c>
      <c r="BV14" s="646">
        <v>0</v>
      </c>
    </row>
    <row r="15" spans="1:74" ht="15">
      <c r="A15" s="130" t="s">
        <v>710</v>
      </c>
      <c r="B15" s="638">
        <v>500010321</v>
      </c>
      <c r="C15" s="645">
        <v>0</v>
      </c>
      <c r="D15" s="646">
        <v>0</v>
      </c>
      <c r="E15" s="646">
        <v>0</v>
      </c>
      <c r="F15" s="646">
        <v>0</v>
      </c>
      <c r="G15" s="646">
        <v>0</v>
      </c>
      <c r="H15" s="646">
        <v>0</v>
      </c>
      <c r="I15" s="646">
        <v>0</v>
      </c>
      <c r="J15" s="646">
        <v>0</v>
      </c>
      <c r="K15" s="646">
        <v>0</v>
      </c>
      <c r="L15" s="646">
        <v>0</v>
      </c>
      <c r="M15" s="646">
        <v>0</v>
      </c>
      <c r="N15" s="646">
        <v>0</v>
      </c>
      <c r="O15" s="646">
        <v>0</v>
      </c>
      <c r="P15" s="646">
        <v>0</v>
      </c>
      <c r="Q15" s="646">
        <v>0</v>
      </c>
      <c r="R15" s="646">
        <v>0</v>
      </c>
      <c r="S15" s="646">
        <v>0</v>
      </c>
      <c r="T15" s="646">
        <v>0</v>
      </c>
      <c r="U15" s="646">
        <v>0</v>
      </c>
      <c r="V15" s="646">
        <v>0</v>
      </c>
      <c r="W15" s="646">
        <v>0</v>
      </c>
      <c r="X15" s="646">
        <v>0</v>
      </c>
      <c r="Y15" s="646">
        <v>0</v>
      </c>
      <c r="Z15" s="646">
        <v>0</v>
      </c>
      <c r="AA15" s="646">
        <v>0</v>
      </c>
      <c r="AB15" s="646">
        <v>0</v>
      </c>
      <c r="AC15" s="646">
        <v>0</v>
      </c>
      <c r="AD15" s="646">
        <v>0</v>
      </c>
      <c r="AE15" s="646">
        <v>0</v>
      </c>
      <c r="AF15" s="646">
        <v>0</v>
      </c>
      <c r="AG15" s="646">
        <v>0</v>
      </c>
      <c r="AH15" s="646">
        <v>0</v>
      </c>
      <c r="AI15" s="646">
        <v>0</v>
      </c>
      <c r="AJ15" s="646">
        <v>0</v>
      </c>
      <c r="AK15" s="646">
        <v>0</v>
      </c>
      <c r="AL15" s="646">
        <v>0</v>
      </c>
      <c r="AM15" s="646">
        <v>0</v>
      </c>
      <c r="AN15" s="646">
        <v>0</v>
      </c>
      <c r="AO15" s="646">
        <v>0</v>
      </c>
      <c r="AP15" s="646">
        <v>0</v>
      </c>
      <c r="AQ15" s="646">
        <v>0</v>
      </c>
      <c r="AR15" s="646">
        <v>0</v>
      </c>
      <c r="AS15" s="646">
        <v>0</v>
      </c>
      <c r="AT15" s="646">
        <v>0</v>
      </c>
      <c r="AU15" s="646">
        <v>0</v>
      </c>
      <c r="AV15" s="646">
        <v>0</v>
      </c>
      <c r="AW15" s="646">
        <v>0</v>
      </c>
      <c r="AX15" s="646">
        <v>0</v>
      </c>
      <c r="AY15" s="646">
        <v>0</v>
      </c>
      <c r="AZ15" s="646">
        <v>0</v>
      </c>
      <c r="BA15" s="646">
        <v>0</v>
      </c>
      <c r="BB15" s="646">
        <v>0</v>
      </c>
      <c r="BC15" s="646">
        <v>0</v>
      </c>
      <c r="BD15" s="646">
        <v>0</v>
      </c>
      <c r="BE15" s="646">
        <v>0</v>
      </c>
      <c r="BF15" s="646">
        <v>0</v>
      </c>
      <c r="BG15" s="646">
        <v>0</v>
      </c>
      <c r="BH15" s="646">
        <v>0</v>
      </c>
      <c r="BI15" s="646">
        <v>0</v>
      </c>
      <c r="BJ15" s="646">
        <v>0</v>
      </c>
      <c r="BK15" s="646">
        <v>0</v>
      </c>
      <c r="BL15" s="646">
        <v>0</v>
      </c>
      <c r="BM15" s="646">
        <v>0</v>
      </c>
      <c r="BN15" s="646">
        <v>0</v>
      </c>
      <c r="BO15" s="646">
        <v>0</v>
      </c>
      <c r="BP15" s="646">
        <v>0</v>
      </c>
      <c r="BQ15" s="646">
        <v>0</v>
      </c>
      <c r="BR15" s="646">
        <v>0</v>
      </c>
      <c r="BS15" s="646">
        <v>0</v>
      </c>
      <c r="BT15" s="646">
        <v>0</v>
      </c>
      <c r="BU15" s="646">
        <v>0</v>
      </c>
      <c r="BV15" s="646">
        <v>0</v>
      </c>
    </row>
    <row r="16" spans="1:74" ht="15">
      <c r="A16" s="130" t="s">
        <v>711</v>
      </c>
      <c r="B16" s="638">
        <v>500010322</v>
      </c>
      <c r="C16" s="645">
        <v>0</v>
      </c>
      <c r="D16" s="646">
        <v>0</v>
      </c>
      <c r="E16" s="646">
        <v>0</v>
      </c>
      <c r="F16" s="646">
        <v>0</v>
      </c>
      <c r="G16" s="646">
        <v>0</v>
      </c>
      <c r="H16" s="646">
        <v>0</v>
      </c>
      <c r="I16" s="646">
        <v>0</v>
      </c>
      <c r="J16" s="646">
        <v>0</v>
      </c>
      <c r="K16" s="646">
        <v>0</v>
      </c>
      <c r="L16" s="646">
        <v>0</v>
      </c>
      <c r="M16" s="646">
        <v>0</v>
      </c>
      <c r="N16" s="646">
        <v>0</v>
      </c>
      <c r="O16" s="646">
        <v>0</v>
      </c>
      <c r="P16" s="646">
        <v>0</v>
      </c>
      <c r="Q16" s="646">
        <v>0</v>
      </c>
      <c r="R16" s="646">
        <v>0</v>
      </c>
      <c r="S16" s="646">
        <v>0</v>
      </c>
      <c r="T16" s="646">
        <v>0</v>
      </c>
      <c r="U16" s="646">
        <v>0</v>
      </c>
      <c r="V16" s="646">
        <v>0</v>
      </c>
      <c r="W16" s="646">
        <v>0</v>
      </c>
      <c r="X16" s="646">
        <v>0</v>
      </c>
      <c r="Y16" s="646">
        <v>0</v>
      </c>
      <c r="Z16" s="646">
        <v>0</v>
      </c>
      <c r="AA16" s="646">
        <v>0</v>
      </c>
      <c r="AB16" s="646">
        <v>0</v>
      </c>
      <c r="AC16" s="646">
        <v>0</v>
      </c>
      <c r="AD16" s="646">
        <v>0</v>
      </c>
      <c r="AE16" s="646">
        <v>0</v>
      </c>
      <c r="AF16" s="646">
        <v>0</v>
      </c>
      <c r="AG16" s="646">
        <v>0</v>
      </c>
      <c r="AH16" s="646">
        <v>0</v>
      </c>
      <c r="AI16" s="646">
        <v>0</v>
      </c>
      <c r="AJ16" s="646">
        <v>0</v>
      </c>
      <c r="AK16" s="646">
        <v>0</v>
      </c>
      <c r="AL16" s="646">
        <v>0</v>
      </c>
      <c r="AM16" s="646">
        <v>0</v>
      </c>
      <c r="AN16" s="646">
        <v>0</v>
      </c>
      <c r="AO16" s="646">
        <v>0</v>
      </c>
      <c r="AP16" s="646">
        <v>0</v>
      </c>
      <c r="AQ16" s="646">
        <v>0</v>
      </c>
      <c r="AR16" s="646">
        <v>0</v>
      </c>
      <c r="AS16" s="646">
        <v>0</v>
      </c>
      <c r="AT16" s="646">
        <v>0</v>
      </c>
      <c r="AU16" s="646">
        <v>0</v>
      </c>
      <c r="AV16" s="646">
        <v>0</v>
      </c>
      <c r="AW16" s="646">
        <v>0</v>
      </c>
      <c r="AX16" s="646">
        <v>0</v>
      </c>
      <c r="AY16" s="646">
        <v>0</v>
      </c>
      <c r="AZ16" s="646">
        <v>0</v>
      </c>
      <c r="BA16" s="646">
        <v>0</v>
      </c>
      <c r="BB16" s="646">
        <v>0</v>
      </c>
      <c r="BC16" s="646">
        <v>0</v>
      </c>
      <c r="BD16" s="646">
        <v>0</v>
      </c>
      <c r="BE16" s="646">
        <v>0</v>
      </c>
      <c r="BF16" s="646">
        <v>0</v>
      </c>
      <c r="BG16" s="646">
        <v>0</v>
      </c>
      <c r="BH16" s="646">
        <v>0</v>
      </c>
      <c r="BI16" s="646">
        <v>0</v>
      </c>
      <c r="BJ16" s="646">
        <v>0</v>
      </c>
      <c r="BK16" s="646">
        <v>0</v>
      </c>
      <c r="BL16" s="646">
        <v>0</v>
      </c>
      <c r="BM16" s="646">
        <v>0</v>
      </c>
      <c r="BN16" s="646">
        <v>0</v>
      </c>
      <c r="BO16" s="646">
        <v>0</v>
      </c>
      <c r="BP16" s="646">
        <v>0</v>
      </c>
      <c r="BQ16" s="646">
        <v>0</v>
      </c>
      <c r="BR16" s="646">
        <v>0</v>
      </c>
      <c r="BS16" s="646">
        <v>0</v>
      </c>
      <c r="BT16" s="646">
        <v>0</v>
      </c>
      <c r="BU16" s="646">
        <v>0</v>
      </c>
      <c r="BV16" s="646">
        <v>0</v>
      </c>
    </row>
    <row r="17" spans="1:74" ht="15">
      <c r="A17" s="129" t="s">
        <v>712</v>
      </c>
      <c r="B17" s="637">
        <v>500010323</v>
      </c>
      <c r="C17" s="645">
        <v>0</v>
      </c>
      <c r="D17" s="646">
        <v>0</v>
      </c>
      <c r="E17" s="646">
        <v>0</v>
      </c>
      <c r="F17" s="646">
        <v>0</v>
      </c>
      <c r="G17" s="646">
        <v>0</v>
      </c>
      <c r="H17" s="646">
        <v>0</v>
      </c>
      <c r="I17" s="646">
        <v>0</v>
      </c>
      <c r="J17" s="646">
        <v>0</v>
      </c>
      <c r="K17" s="646">
        <v>0</v>
      </c>
      <c r="L17" s="646">
        <v>0</v>
      </c>
      <c r="M17" s="646">
        <v>0</v>
      </c>
      <c r="N17" s="646">
        <v>0</v>
      </c>
      <c r="O17" s="646">
        <v>0</v>
      </c>
      <c r="P17" s="646">
        <v>0</v>
      </c>
      <c r="Q17" s="646">
        <v>0</v>
      </c>
      <c r="R17" s="646">
        <v>0</v>
      </c>
      <c r="S17" s="646">
        <v>0</v>
      </c>
      <c r="T17" s="646">
        <v>0</v>
      </c>
      <c r="U17" s="646">
        <v>0</v>
      </c>
      <c r="V17" s="646">
        <v>0</v>
      </c>
      <c r="W17" s="646">
        <v>0</v>
      </c>
      <c r="X17" s="646">
        <v>0</v>
      </c>
      <c r="Y17" s="646">
        <v>0</v>
      </c>
      <c r="Z17" s="646">
        <v>0</v>
      </c>
      <c r="AA17" s="646">
        <v>0</v>
      </c>
      <c r="AB17" s="646">
        <v>0</v>
      </c>
      <c r="AC17" s="646">
        <v>0</v>
      </c>
      <c r="AD17" s="646">
        <v>0</v>
      </c>
      <c r="AE17" s="646">
        <v>0</v>
      </c>
      <c r="AF17" s="646">
        <v>0</v>
      </c>
      <c r="AG17" s="646">
        <v>0</v>
      </c>
      <c r="AH17" s="646">
        <v>0</v>
      </c>
      <c r="AI17" s="646">
        <v>0</v>
      </c>
      <c r="AJ17" s="646">
        <v>0</v>
      </c>
      <c r="AK17" s="646">
        <v>0</v>
      </c>
      <c r="AL17" s="646">
        <v>0</v>
      </c>
      <c r="AM17" s="646">
        <v>0</v>
      </c>
      <c r="AN17" s="646">
        <v>0</v>
      </c>
      <c r="AO17" s="646">
        <v>0</v>
      </c>
      <c r="AP17" s="646">
        <v>0</v>
      </c>
      <c r="AQ17" s="646">
        <v>0</v>
      </c>
      <c r="AR17" s="646">
        <v>0</v>
      </c>
      <c r="AS17" s="646">
        <v>0</v>
      </c>
      <c r="AT17" s="646">
        <v>0</v>
      </c>
      <c r="AU17" s="646">
        <v>0</v>
      </c>
      <c r="AV17" s="646">
        <v>0</v>
      </c>
      <c r="AW17" s="646">
        <v>0</v>
      </c>
      <c r="AX17" s="646">
        <v>0</v>
      </c>
      <c r="AY17" s="646">
        <v>0</v>
      </c>
      <c r="AZ17" s="646">
        <v>0</v>
      </c>
      <c r="BA17" s="646">
        <v>0</v>
      </c>
      <c r="BB17" s="646">
        <v>0</v>
      </c>
      <c r="BC17" s="646">
        <v>0</v>
      </c>
      <c r="BD17" s="646">
        <v>0</v>
      </c>
      <c r="BE17" s="646">
        <v>0</v>
      </c>
      <c r="BF17" s="646">
        <v>0</v>
      </c>
      <c r="BG17" s="646">
        <v>0</v>
      </c>
      <c r="BH17" s="646">
        <v>0</v>
      </c>
      <c r="BI17" s="646">
        <v>0</v>
      </c>
      <c r="BJ17" s="646">
        <v>0</v>
      </c>
      <c r="BK17" s="646">
        <v>0</v>
      </c>
      <c r="BL17" s="646">
        <v>0</v>
      </c>
      <c r="BM17" s="646">
        <v>0</v>
      </c>
      <c r="BN17" s="646">
        <v>0</v>
      </c>
      <c r="BO17" s="646">
        <v>0</v>
      </c>
      <c r="BP17" s="646">
        <v>0</v>
      </c>
      <c r="BQ17" s="646">
        <v>0</v>
      </c>
      <c r="BR17" s="646">
        <v>0</v>
      </c>
      <c r="BS17" s="646">
        <v>0</v>
      </c>
      <c r="BT17" s="646">
        <v>0</v>
      </c>
      <c r="BU17" s="646">
        <v>0</v>
      </c>
      <c r="BV17" s="646">
        <v>0</v>
      </c>
    </row>
    <row r="18" spans="1:74" ht="15">
      <c r="A18" s="130" t="s">
        <v>713</v>
      </c>
      <c r="B18" s="638">
        <v>500010324</v>
      </c>
      <c r="C18" s="645">
        <v>0</v>
      </c>
      <c r="D18" s="646">
        <v>0</v>
      </c>
      <c r="E18" s="646">
        <v>0</v>
      </c>
      <c r="F18" s="646">
        <v>0</v>
      </c>
      <c r="G18" s="646">
        <v>0</v>
      </c>
      <c r="H18" s="646">
        <v>0</v>
      </c>
      <c r="I18" s="646">
        <v>0</v>
      </c>
      <c r="J18" s="646">
        <v>0</v>
      </c>
      <c r="K18" s="646">
        <v>0</v>
      </c>
      <c r="L18" s="646">
        <v>0</v>
      </c>
      <c r="M18" s="646">
        <v>0</v>
      </c>
      <c r="N18" s="646">
        <v>0</v>
      </c>
      <c r="O18" s="646">
        <v>0</v>
      </c>
      <c r="P18" s="646">
        <v>0</v>
      </c>
      <c r="Q18" s="646">
        <v>0</v>
      </c>
      <c r="R18" s="646">
        <v>0</v>
      </c>
      <c r="S18" s="646">
        <v>0</v>
      </c>
      <c r="T18" s="646">
        <v>0</v>
      </c>
      <c r="U18" s="646">
        <v>0</v>
      </c>
      <c r="V18" s="646">
        <v>0</v>
      </c>
      <c r="W18" s="646">
        <v>0</v>
      </c>
      <c r="X18" s="646">
        <v>0</v>
      </c>
      <c r="Y18" s="646">
        <v>0</v>
      </c>
      <c r="Z18" s="646">
        <v>0</v>
      </c>
      <c r="AA18" s="646">
        <v>0</v>
      </c>
      <c r="AB18" s="646">
        <v>0</v>
      </c>
      <c r="AC18" s="646">
        <v>0</v>
      </c>
      <c r="AD18" s="646">
        <v>0</v>
      </c>
      <c r="AE18" s="646">
        <v>0</v>
      </c>
      <c r="AF18" s="646">
        <v>0</v>
      </c>
      <c r="AG18" s="646">
        <v>0</v>
      </c>
      <c r="AH18" s="646">
        <v>0</v>
      </c>
      <c r="AI18" s="646">
        <v>0</v>
      </c>
      <c r="AJ18" s="646">
        <v>0</v>
      </c>
      <c r="AK18" s="646">
        <v>0</v>
      </c>
      <c r="AL18" s="646">
        <v>0</v>
      </c>
      <c r="AM18" s="646">
        <v>0</v>
      </c>
      <c r="AN18" s="646">
        <v>0</v>
      </c>
      <c r="AO18" s="646">
        <v>0</v>
      </c>
      <c r="AP18" s="646">
        <v>0</v>
      </c>
      <c r="AQ18" s="646">
        <v>0</v>
      </c>
      <c r="AR18" s="646">
        <v>0</v>
      </c>
      <c r="AS18" s="646">
        <v>0</v>
      </c>
      <c r="AT18" s="646">
        <v>0</v>
      </c>
      <c r="AU18" s="646">
        <v>0</v>
      </c>
      <c r="AV18" s="646">
        <v>0</v>
      </c>
      <c r="AW18" s="646">
        <v>0</v>
      </c>
      <c r="AX18" s="646">
        <v>0</v>
      </c>
      <c r="AY18" s="646">
        <v>0</v>
      </c>
      <c r="AZ18" s="646">
        <v>0</v>
      </c>
      <c r="BA18" s="646">
        <v>0</v>
      </c>
      <c r="BB18" s="646">
        <v>0</v>
      </c>
      <c r="BC18" s="646">
        <v>0</v>
      </c>
      <c r="BD18" s="646">
        <v>0</v>
      </c>
      <c r="BE18" s="646">
        <v>0</v>
      </c>
      <c r="BF18" s="646">
        <v>0</v>
      </c>
      <c r="BG18" s="646">
        <v>0</v>
      </c>
      <c r="BH18" s="646">
        <v>0</v>
      </c>
      <c r="BI18" s="646">
        <v>0</v>
      </c>
      <c r="BJ18" s="646">
        <v>0</v>
      </c>
      <c r="BK18" s="646">
        <v>0</v>
      </c>
      <c r="BL18" s="646">
        <v>0</v>
      </c>
      <c r="BM18" s="646">
        <v>0</v>
      </c>
      <c r="BN18" s="646">
        <v>0</v>
      </c>
      <c r="BO18" s="646">
        <v>0</v>
      </c>
      <c r="BP18" s="646">
        <v>0</v>
      </c>
      <c r="BQ18" s="646">
        <v>0</v>
      </c>
      <c r="BR18" s="646">
        <v>0</v>
      </c>
      <c r="BS18" s="646">
        <v>0</v>
      </c>
      <c r="BT18" s="646">
        <v>0</v>
      </c>
      <c r="BU18" s="646">
        <v>0</v>
      </c>
      <c r="BV18" s="646">
        <v>0</v>
      </c>
    </row>
    <row r="19" spans="1:74" ht="15">
      <c r="A19" s="130" t="s">
        <v>714</v>
      </c>
      <c r="B19" s="638">
        <v>500010325</v>
      </c>
      <c r="C19" s="645">
        <v>0</v>
      </c>
      <c r="D19" s="646">
        <v>0</v>
      </c>
      <c r="E19" s="646">
        <v>0</v>
      </c>
      <c r="F19" s="646">
        <v>0</v>
      </c>
      <c r="G19" s="646">
        <v>0</v>
      </c>
      <c r="H19" s="646">
        <v>0</v>
      </c>
      <c r="I19" s="646">
        <v>0</v>
      </c>
      <c r="J19" s="646">
        <v>0</v>
      </c>
      <c r="K19" s="646">
        <v>0</v>
      </c>
      <c r="L19" s="646">
        <v>0</v>
      </c>
      <c r="M19" s="646">
        <v>0</v>
      </c>
      <c r="N19" s="646">
        <v>0</v>
      </c>
      <c r="O19" s="646">
        <v>0</v>
      </c>
      <c r="P19" s="646">
        <v>0</v>
      </c>
      <c r="Q19" s="646">
        <v>0</v>
      </c>
      <c r="R19" s="646">
        <v>0</v>
      </c>
      <c r="S19" s="646">
        <v>0</v>
      </c>
      <c r="T19" s="646">
        <v>0</v>
      </c>
      <c r="U19" s="646">
        <v>0</v>
      </c>
      <c r="V19" s="646">
        <v>0</v>
      </c>
      <c r="W19" s="646">
        <v>0</v>
      </c>
      <c r="X19" s="646">
        <v>0</v>
      </c>
      <c r="Y19" s="646">
        <v>0</v>
      </c>
      <c r="Z19" s="646">
        <v>0</v>
      </c>
      <c r="AA19" s="646">
        <v>0</v>
      </c>
      <c r="AB19" s="646">
        <v>0</v>
      </c>
      <c r="AC19" s="646">
        <v>0</v>
      </c>
      <c r="AD19" s="646">
        <v>0</v>
      </c>
      <c r="AE19" s="646">
        <v>0</v>
      </c>
      <c r="AF19" s="646">
        <v>0</v>
      </c>
      <c r="AG19" s="646">
        <v>0</v>
      </c>
      <c r="AH19" s="646">
        <v>0</v>
      </c>
      <c r="AI19" s="646">
        <v>0</v>
      </c>
      <c r="AJ19" s="646">
        <v>0</v>
      </c>
      <c r="AK19" s="646">
        <v>0</v>
      </c>
      <c r="AL19" s="646">
        <v>0</v>
      </c>
      <c r="AM19" s="646">
        <v>0</v>
      </c>
      <c r="AN19" s="646">
        <v>0</v>
      </c>
      <c r="AO19" s="646">
        <v>0</v>
      </c>
      <c r="AP19" s="646">
        <v>0</v>
      </c>
      <c r="AQ19" s="646">
        <v>0</v>
      </c>
      <c r="AR19" s="646">
        <v>0</v>
      </c>
      <c r="AS19" s="646">
        <v>0</v>
      </c>
      <c r="AT19" s="646">
        <v>0</v>
      </c>
      <c r="AU19" s="646">
        <v>0</v>
      </c>
      <c r="AV19" s="646">
        <v>0</v>
      </c>
      <c r="AW19" s="646">
        <v>0</v>
      </c>
      <c r="AX19" s="646">
        <v>0</v>
      </c>
      <c r="AY19" s="646">
        <v>0</v>
      </c>
      <c r="AZ19" s="646">
        <v>0</v>
      </c>
      <c r="BA19" s="646">
        <v>0</v>
      </c>
      <c r="BB19" s="646">
        <v>0</v>
      </c>
      <c r="BC19" s="646">
        <v>0</v>
      </c>
      <c r="BD19" s="646">
        <v>0</v>
      </c>
      <c r="BE19" s="646">
        <v>0</v>
      </c>
      <c r="BF19" s="646">
        <v>0</v>
      </c>
      <c r="BG19" s="646">
        <v>0</v>
      </c>
      <c r="BH19" s="646">
        <v>0</v>
      </c>
      <c r="BI19" s="646">
        <v>0</v>
      </c>
      <c r="BJ19" s="646">
        <v>0</v>
      </c>
      <c r="BK19" s="646">
        <v>0</v>
      </c>
      <c r="BL19" s="646">
        <v>0</v>
      </c>
      <c r="BM19" s="646">
        <v>0</v>
      </c>
      <c r="BN19" s="646">
        <v>0</v>
      </c>
      <c r="BO19" s="646">
        <v>0</v>
      </c>
      <c r="BP19" s="646">
        <v>0</v>
      </c>
      <c r="BQ19" s="646">
        <v>0</v>
      </c>
      <c r="BR19" s="646">
        <v>0</v>
      </c>
      <c r="BS19" s="646">
        <v>0</v>
      </c>
      <c r="BT19" s="646">
        <v>0</v>
      </c>
      <c r="BU19" s="646">
        <v>0</v>
      </c>
      <c r="BV19" s="646">
        <v>0</v>
      </c>
    </row>
    <row r="20" spans="1:74" ht="15">
      <c r="A20" s="130" t="s">
        <v>715</v>
      </c>
      <c r="B20" s="638">
        <v>500010326</v>
      </c>
      <c r="C20" s="645">
        <v>0</v>
      </c>
      <c r="D20" s="646">
        <v>0</v>
      </c>
      <c r="E20" s="646">
        <v>0</v>
      </c>
      <c r="F20" s="646">
        <v>0</v>
      </c>
      <c r="G20" s="646">
        <v>0</v>
      </c>
      <c r="H20" s="646">
        <v>0</v>
      </c>
      <c r="I20" s="646">
        <v>0</v>
      </c>
      <c r="J20" s="646">
        <v>0</v>
      </c>
      <c r="K20" s="646">
        <v>0</v>
      </c>
      <c r="L20" s="646">
        <v>0</v>
      </c>
      <c r="M20" s="646">
        <v>0</v>
      </c>
      <c r="N20" s="646">
        <v>0</v>
      </c>
      <c r="O20" s="646">
        <v>0</v>
      </c>
      <c r="P20" s="646">
        <v>0</v>
      </c>
      <c r="Q20" s="646">
        <v>0</v>
      </c>
      <c r="R20" s="646">
        <v>0</v>
      </c>
      <c r="S20" s="646">
        <v>0</v>
      </c>
      <c r="T20" s="646">
        <v>0</v>
      </c>
      <c r="U20" s="646">
        <v>0</v>
      </c>
      <c r="V20" s="646">
        <v>0</v>
      </c>
      <c r="W20" s="646">
        <v>0</v>
      </c>
      <c r="X20" s="646">
        <v>0</v>
      </c>
      <c r="Y20" s="646">
        <v>0</v>
      </c>
      <c r="Z20" s="646">
        <v>0</v>
      </c>
      <c r="AA20" s="646">
        <v>0</v>
      </c>
      <c r="AB20" s="646">
        <v>0</v>
      </c>
      <c r="AC20" s="646">
        <v>0</v>
      </c>
      <c r="AD20" s="646">
        <v>0</v>
      </c>
      <c r="AE20" s="646">
        <v>0</v>
      </c>
      <c r="AF20" s="646">
        <v>0</v>
      </c>
      <c r="AG20" s="646">
        <v>0</v>
      </c>
      <c r="AH20" s="646">
        <v>0</v>
      </c>
      <c r="AI20" s="646">
        <v>0</v>
      </c>
      <c r="AJ20" s="646">
        <v>0</v>
      </c>
      <c r="AK20" s="646">
        <v>0</v>
      </c>
      <c r="AL20" s="646">
        <v>0</v>
      </c>
      <c r="AM20" s="646">
        <v>0</v>
      </c>
      <c r="AN20" s="646">
        <v>0</v>
      </c>
      <c r="AO20" s="646">
        <v>0</v>
      </c>
      <c r="AP20" s="646">
        <v>0</v>
      </c>
      <c r="AQ20" s="646">
        <v>0</v>
      </c>
      <c r="AR20" s="646">
        <v>0</v>
      </c>
      <c r="AS20" s="646">
        <v>0</v>
      </c>
      <c r="AT20" s="646">
        <v>0</v>
      </c>
      <c r="AU20" s="646">
        <v>0</v>
      </c>
      <c r="AV20" s="646">
        <v>0</v>
      </c>
      <c r="AW20" s="646">
        <v>0</v>
      </c>
      <c r="AX20" s="646">
        <v>0</v>
      </c>
      <c r="AY20" s="646">
        <v>0</v>
      </c>
      <c r="AZ20" s="646">
        <v>0</v>
      </c>
      <c r="BA20" s="646">
        <v>0</v>
      </c>
      <c r="BB20" s="646">
        <v>0</v>
      </c>
      <c r="BC20" s="646">
        <v>0</v>
      </c>
      <c r="BD20" s="646">
        <v>0</v>
      </c>
      <c r="BE20" s="646">
        <v>0</v>
      </c>
      <c r="BF20" s="646">
        <v>0</v>
      </c>
      <c r="BG20" s="646">
        <v>0</v>
      </c>
      <c r="BH20" s="646">
        <v>0</v>
      </c>
      <c r="BI20" s="646">
        <v>0</v>
      </c>
      <c r="BJ20" s="646">
        <v>0</v>
      </c>
      <c r="BK20" s="646">
        <v>0</v>
      </c>
      <c r="BL20" s="646">
        <v>0</v>
      </c>
      <c r="BM20" s="646">
        <v>0</v>
      </c>
      <c r="BN20" s="646">
        <v>0</v>
      </c>
      <c r="BO20" s="646">
        <v>0</v>
      </c>
      <c r="BP20" s="646">
        <v>0</v>
      </c>
      <c r="BQ20" s="646">
        <v>0</v>
      </c>
      <c r="BR20" s="646">
        <v>0</v>
      </c>
      <c r="BS20" s="646">
        <v>0</v>
      </c>
      <c r="BT20" s="646">
        <v>0</v>
      </c>
      <c r="BU20" s="646">
        <v>0</v>
      </c>
      <c r="BV20" s="646">
        <v>0</v>
      </c>
    </row>
    <row r="21" spans="1:74" ht="15">
      <c r="A21" s="130" t="s">
        <v>716</v>
      </c>
      <c r="B21" s="638">
        <v>500010327</v>
      </c>
      <c r="C21" s="645">
        <v>0</v>
      </c>
      <c r="D21" s="646">
        <v>0</v>
      </c>
      <c r="E21" s="646">
        <v>0</v>
      </c>
      <c r="F21" s="646">
        <v>0</v>
      </c>
      <c r="G21" s="646">
        <v>0</v>
      </c>
      <c r="H21" s="646">
        <v>0</v>
      </c>
      <c r="I21" s="646">
        <v>0</v>
      </c>
      <c r="J21" s="646">
        <v>0</v>
      </c>
      <c r="K21" s="646">
        <v>0</v>
      </c>
      <c r="L21" s="646">
        <v>0</v>
      </c>
      <c r="M21" s="646">
        <v>0</v>
      </c>
      <c r="N21" s="646">
        <v>0</v>
      </c>
      <c r="O21" s="646">
        <v>0</v>
      </c>
      <c r="P21" s="646">
        <v>0</v>
      </c>
      <c r="Q21" s="646">
        <v>0</v>
      </c>
      <c r="R21" s="646">
        <v>0</v>
      </c>
      <c r="S21" s="646">
        <v>0</v>
      </c>
      <c r="T21" s="646">
        <v>0</v>
      </c>
      <c r="U21" s="646">
        <v>0</v>
      </c>
      <c r="V21" s="646">
        <v>0</v>
      </c>
      <c r="W21" s="646">
        <v>0</v>
      </c>
      <c r="X21" s="646">
        <v>0</v>
      </c>
      <c r="Y21" s="646">
        <v>0</v>
      </c>
      <c r="Z21" s="646">
        <v>0</v>
      </c>
      <c r="AA21" s="646">
        <v>0</v>
      </c>
      <c r="AB21" s="646">
        <v>0</v>
      </c>
      <c r="AC21" s="646">
        <v>0</v>
      </c>
      <c r="AD21" s="646">
        <v>0</v>
      </c>
      <c r="AE21" s="646">
        <v>0</v>
      </c>
      <c r="AF21" s="646">
        <v>0</v>
      </c>
      <c r="AG21" s="646">
        <v>0</v>
      </c>
      <c r="AH21" s="646">
        <v>0</v>
      </c>
      <c r="AI21" s="646">
        <v>0</v>
      </c>
      <c r="AJ21" s="646">
        <v>0</v>
      </c>
      <c r="AK21" s="646">
        <v>0</v>
      </c>
      <c r="AL21" s="646">
        <v>0</v>
      </c>
      <c r="AM21" s="646">
        <v>0</v>
      </c>
      <c r="AN21" s="646">
        <v>0</v>
      </c>
      <c r="AO21" s="646">
        <v>0</v>
      </c>
      <c r="AP21" s="646">
        <v>0</v>
      </c>
      <c r="AQ21" s="646">
        <v>0</v>
      </c>
      <c r="AR21" s="646">
        <v>0</v>
      </c>
      <c r="AS21" s="646">
        <v>0</v>
      </c>
      <c r="AT21" s="646">
        <v>0</v>
      </c>
      <c r="AU21" s="646">
        <v>0</v>
      </c>
      <c r="AV21" s="646">
        <v>0</v>
      </c>
      <c r="AW21" s="646">
        <v>0</v>
      </c>
      <c r="AX21" s="646">
        <v>0</v>
      </c>
      <c r="AY21" s="646">
        <v>0</v>
      </c>
      <c r="AZ21" s="646">
        <v>0</v>
      </c>
      <c r="BA21" s="646">
        <v>0</v>
      </c>
      <c r="BB21" s="646">
        <v>0</v>
      </c>
      <c r="BC21" s="646">
        <v>0</v>
      </c>
      <c r="BD21" s="646">
        <v>0</v>
      </c>
      <c r="BE21" s="646">
        <v>0</v>
      </c>
      <c r="BF21" s="646">
        <v>0</v>
      </c>
      <c r="BG21" s="646">
        <v>0</v>
      </c>
      <c r="BH21" s="646">
        <v>0</v>
      </c>
      <c r="BI21" s="646">
        <v>0</v>
      </c>
      <c r="BJ21" s="646">
        <v>0</v>
      </c>
      <c r="BK21" s="646">
        <v>0</v>
      </c>
      <c r="BL21" s="646">
        <v>0</v>
      </c>
      <c r="BM21" s="646">
        <v>0</v>
      </c>
      <c r="BN21" s="646">
        <v>0</v>
      </c>
      <c r="BO21" s="646">
        <v>0</v>
      </c>
      <c r="BP21" s="646">
        <v>0</v>
      </c>
      <c r="BQ21" s="646">
        <v>0</v>
      </c>
      <c r="BR21" s="646">
        <v>0</v>
      </c>
      <c r="BS21" s="646">
        <v>0</v>
      </c>
      <c r="BT21" s="646">
        <v>0</v>
      </c>
      <c r="BU21" s="646">
        <v>0</v>
      </c>
      <c r="BV21" s="646">
        <v>0</v>
      </c>
    </row>
    <row r="22" spans="1:74" ht="15">
      <c r="A22" s="130" t="s">
        <v>717</v>
      </c>
      <c r="B22" s="638">
        <v>500010328</v>
      </c>
      <c r="C22" s="645">
        <v>0</v>
      </c>
      <c r="D22" s="646">
        <v>0</v>
      </c>
      <c r="E22" s="646">
        <v>0</v>
      </c>
      <c r="F22" s="646">
        <v>0</v>
      </c>
      <c r="G22" s="646">
        <v>0</v>
      </c>
      <c r="H22" s="646">
        <v>0</v>
      </c>
      <c r="I22" s="646">
        <v>0</v>
      </c>
      <c r="J22" s="646">
        <v>0</v>
      </c>
      <c r="K22" s="646">
        <v>0</v>
      </c>
      <c r="L22" s="646">
        <v>0</v>
      </c>
      <c r="M22" s="646">
        <v>0</v>
      </c>
      <c r="N22" s="646">
        <v>0</v>
      </c>
      <c r="O22" s="646">
        <v>0</v>
      </c>
      <c r="P22" s="646">
        <v>0</v>
      </c>
      <c r="Q22" s="646">
        <v>0</v>
      </c>
      <c r="R22" s="646">
        <v>0</v>
      </c>
      <c r="S22" s="646">
        <v>0</v>
      </c>
      <c r="T22" s="646">
        <v>0</v>
      </c>
      <c r="U22" s="646">
        <v>0</v>
      </c>
      <c r="V22" s="646">
        <v>0</v>
      </c>
      <c r="W22" s="646">
        <v>0</v>
      </c>
      <c r="X22" s="646">
        <v>0</v>
      </c>
      <c r="Y22" s="646">
        <v>0</v>
      </c>
      <c r="Z22" s="646">
        <v>0</v>
      </c>
      <c r="AA22" s="646">
        <v>0</v>
      </c>
      <c r="AB22" s="646">
        <v>0</v>
      </c>
      <c r="AC22" s="646">
        <v>0</v>
      </c>
      <c r="AD22" s="646">
        <v>0</v>
      </c>
      <c r="AE22" s="646">
        <v>0</v>
      </c>
      <c r="AF22" s="646">
        <v>0</v>
      </c>
      <c r="AG22" s="646">
        <v>0</v>
      </c>
      <c r="AH22" s="646">
        <v>0</v>
      </c>
      <c r="AI22" s="646">
        <v>0</v>
      </c>
      <c r="AJ22" s="646">
        <v>0</v>
      </c>
      <c r="AK22" s="646">
        <v>0</v>
      </c>
      <c r="AL22" s="646">
        <v>0</v>
      </c>
      <c r="AM22" s="646">
        <v>0</v>
      </c>
      <c r="AN22" s="646">
        <v>0</v>
      </c>
      <c r="AO22" s="646">
        <v>0</v>
      </c>
      <c r="AP22" s="646">
        <v>0</v>
      </c>
      <c r="AQ22" s="646">
        <v>0</v>
      </c>
      <c r="AR22" s="646">
        <v>0</v>
      </c>
      <c r="AS22" s="646">
        <v>0</v>
      </c>
      <c r="AT22" s="646">
        <v>0</v>
      </c>
      <c r="AU22" s="646">
        <v>0</v>
      </c>
      <c r="AV22" s="646">
        <v>0</v>
      </c>
      <c r="AW22" s="646">
        <v>0</v>
      </c>
      <c r="AX22" s="646">
        <v>0</v>
      </c>
      <c r="AY22" s="646">
        <v>0</v>
      </c>
      <c r="AZ22" s="646">
        <v>0</v>
      </c>
      <c r="BA22" s="646">
        <v>0</v>
      </c>
      <c r="BB22" s="646">
        <v>0</v>
      </c>
      <c r="BC22" s="646">
        <v>0</v>
      </c>
      <c r="BD22" s="646">
        <v>0</v>
      </c>
      <c r="BE22" s="646">
        <v>0</v>
      </c>
      <c r="BF22" s="646">
        <v>0</v>
      </c>
      <c r="BG22" s="646">
        <v>0</v>
      </c>
      <c r="BH22" s="646">
        <v>0</v>
      </c>
      <c r="BI22" s="646">
        <v>0</v>
      </c>
      <c r="BJ22" s="646">
        <v>0</v>
      </c>
      <c r="BK22" s="646">
        <v>0</v>
      </c>
      <c r="BL22" s="646">
        <v>0</v>
      </c>
      <c r="BM22" s="646">
        <v>0</v>
      </c>
      <c r="BN22" s="646">
        <v>0</v>
      </c>
      <c r="BO22" s="646">
        <v>0</v>
      </c>
      <c r="BP22" s="646">
        <v>0</v>
      </c>
      <c r="BQ22" s="646">
        <v>0</v>
      </c>
      <c r="BR22" s="646">
        <v>0</v>
      </c>
      <c r="BS22" s="646">
        <v>0</v>
      </c>
      <c r="BT22" s="646">
        <v>0</v>
      </c>
      <c r="BU22" s="646">
        <v>0</v>
      </c>
      <c r="BV22" s="646">
        <v>0</v>
      </c>
    </row>
    <row r="23" spans="1:74" ht="15">
      <c r="A23" s="130" t="s">
        <v>718</v>
      </c>
      <c r="B23" s="638">
        <v>500010329</v>
      </c>
      <c r="C23" s="645">
        <v>0</v>
      </c>
      <c r="D23" s="646">
        <v>0</v>
      </c>
      <c r="E23" s="646">
        <v>0</v>
      </c>
      <c r="F23" s="646">
        <v>0</v>
      </c>
      <c r="G23" s="646">
        <v>0</v>
      </c>
      <c r="H23" s="646">
        <v>0</v>
      </c>
      <c r="I23" s="646">
        <v>0</v>
      </c>
      <c r="J23" s="646">
        <v>0</v>
      </c>
      <c r="K23" s="646">
        <v>0</v>
      </c>
      <c r="L23" s="646">
        <v>0</v>
      </c>
      <c r="M23" s="646">
        <v>0</v>
      </c>
      <c r="N23" s="646">
        <v>0</v>
      </c>
      <c r="O23" s="646">
        <v>0</v>
      </c>
      <c r="P23" s="646">
        <v>0</v>
      </c>
      <c r="Q23" s="646">
        <v>0</v>
      </c>
      <c r="R23" s="646">
        <v>0</v>
      </c>
      <c r="S23" s="646">
        <v>0</v>
      </c>
      <c r="T23" s="646">
        <v>0</v>
      </c>
      <c r="U23" s="646">
        <v>0</v>
      </c>
      <c r="V23" s="646">
        <v>0</v>
      </c>
      <c r="W23" s="646">
        <v>0</v>
      </c>
      <c r="X23" s="646">
        <v>0</v>
      </c>
      <c r="Y23" s="646">
        <v>0</v>
      </c>
      <c r="Z23" s="646">
        <v>0</v>
      </c>
      <c r="AA23" s="646">
        <v>0</v>
      </c>
      <c r="AB23" s="646">
        <v>0</v>
      </c>
      <c r="AC23" s="646">
        <v>0</v>
      </c>
      <c r="AD23" s="646">
        <v>0</v>
      </c>
      <c r="AE23" s="646">
        <v>0</v>
      </c>
      <c r="AF23" s="646">
        <v>0</v>
      </c>
      <c r="AG23" s="646">
        <v>0</v>
      </c>
      <c r="AH23" s="646">
        <v>0</v>
      </c>
      <c r="AI23" s="646">
        <v>0</v>
      </c>
      <c r="AJ23" s="646">
        <v>0</v>
      </c>
      <c r="AK23" s="646">
        <v>0</v>
      </c>
      <c r="AL23" s="646">
        <v>0</v>
      </c>
      <c r="AM23" s="646">
        <v>0</v>
      </c>
      <c r="AN23" s="646">
        <v>0</v>
      </c>
      <c r="AO23" s="646">
        <v>0</v>
      </c>
      <c r="AP23" s="646">
        <v>0</v>
      </c>
      <c r="AQ23" s="646">
        <v>0</v>
      </c>
      <c r="AR23" s="646">
        <v>0</v>
      </c>
      <c r="AS23" s="646">
        <v>0</v>
      </c>
      <c r="AT23" s="646">
        <v>0</v>
      </c>
      <c r="AU23" s="646">
        <v>0</v>
      </c>
      <c r="AV23" s="646">
        <v>0</v>
      </c>
      <c r="AW23" s="646">
        <v>0</v>
      </c>
      <c r="AX23" s="646">
        <v>0</v>
      </c>
      <c r="AY23" s="646">
        <v>0</v>
      </c>
      <c r="AZ23" s="646">
        <v>0</v>
      </c>
      <c r="BA23" s="646">
        <v>0</v>
      </c>
      <c r="BB23" s="646">
        <v>0</v>
      </c>
      <c r="BC23" s="646">
        <v>0</v>
      </c>
      <c r="BD23" s="646">
        <v>0</v>
      </c>
      <c r="BE23" s="646">
        <v>0</v>
      </c>
      <c r="BF23" s="646">
        <v>0</v>
      </c>
      <c r="BG23" s="646">
        <v>0</v>
      </c>
      <c r="BH23" s="646">
        <v>0</v>
      </c>
      <c r="BI23" s="646">
        <v>0</v>
      </c>
      <c r="BJ23" s="646">
        <v>0</v>
      </c>
      <c r="BK23" s="646">
        <v>0</v>
      </c>
      <c r="BL23" s="646">
        <v>0</v>
      </c>
      <c r="BM23" s="646">
        <v>0</v>
      </c>
      <c r="BN23" s="646">
        <v>0</v>
      </c>
      <c r="BO23" s="646">
        <v>0</v>
      </c>
      <c r="BP23" s="646">
        <v>0</v>
      </c>
      <c r="BQ23" s="646">
        <v>0</v>
      </c>
      <c r="BR23" s="646">
        <v>0</v>
      </c>
      <c r="BS23" s="646">
        <v>0</v>
      </c>
      <c r="BT23" s="646">
        <v>0</v>
      </c>
      <c r="BU23" s="646">
        <v>0</v>
      </c>
      <c r="BV23" s="646">
        <v>0</v>
      </c>
    </row>
    <row r="24" spans="1:74" ht="15">
      <c r="A24" s="130" t="s">
        <v>719</v>
      </c>
      <c r="B24" s="638">
        <v>500010330</v>
      </c>
      <c r="C24" s="645">
        <v>0</v>
      </c>
      <c r="D24" s="646">
        <v>0</v>
      </c>
      <c r="E24" s="646">
        <v>0</v>
      </c>
      <c r="F24" s="646">
        <v>0</v>
      </c>
      <c r="G24" s="646">
        <v>0</v>
      </c>
      <c r="H24" s="646">
        <v>0</v>
      </c>
      <c r="I24" s="646">
        <v>0</v>
      </c>
      <c r="J24" s="646">
        <v>0</v>
      </c>
      <c r="K24" s="646">
        <v>0</v>
      </c>
      <c r="L24" s="646">
        <v>0</v>
      </c>
      <c r="M24" s="646">
        <v>0</v>
      </c>
      <c r="N24" s="646">
        <v>0</v>
      </c>
      <c r="O24" s="646">
        <v>0</v>
      </c>
      <c r="P24" s="646">
        <v>0</v>
      </c>
      <c r="Q24" s="646">
        <v>0</v>
      </c>
      <c r="R24" s="646">
        <v>0</v>
      </c>
      <c r="S24" s="646">
        <v>0</v>
      </c>
      <c r="T24" s="646">
        <v>0</v>
      </c>
      <c r="U24" s="646">
        <v>0</v>
      </c>
      <c r="V24" s="646">
        <v>0</v>
      </c>
      <c r="W24" s="646">
        <v>0</v>
      </c>
      <c r="X24" s="646">
        <v>0</v>
      </c>
      <c r="Y24" s="646">
        <v>0</v>
      </c>
      <c r="Z24" s="646">
        <v>0</v>
      </c>
      <c r="AA24" s="646">
        <v>0</v>
      </c>
      <c r="AB24" s="646">
        <v>0</v>
      </c>
      <c r="AC24" s="646">
        <v>0</v>
      </c>
      <c r="AD24" s="646">
        <v>0</v>
      </c>
      <c r="AE24" s="646">
        <v>0</v>
      </c>
      <c r="AF24" s="646">
        <v>0</v>
      </c>
      <c r="AG24" s="646">
        <v>0</v>
      </c>
      <c r="AH24" s="646">
        <v>0</v>
      </c>
      <c r="AI24" s="646">
        <v>0</v>
      </c>
      <c r="AJ24" s="646">
        <v>0</v>
      </c>
      <c r="AK24" s="646">
        <v>0</v>
      </c>
      <c r="AL24" s="646">
        <v>0</v>
      </c>
      <c r="AM24" s="646">
        <v>0</v>
      </c>
      <c r="AN24" s="646">
        <v>0</v>
      </c>
      <c r="AO24" s="646">
        <v>0</v>
      </c>
      <c r="AP24" s="646">
        <v>0</v>
      </c>
      <c r="AQ24" s="646">
        <v>0</v>
      </c>
      <c r="AR24" s="646">
        <v>0</v>
      </c>
      <c r="AS24" s="646">
        <v>0</v>
      </c>
      <c r="AT24" s="646">
        <v>0</v>
      </c>
      <c r="AU24" s="646">
        <v>0</v>
      </c>
      <c r="AV24" s="646">
        <v>0</v>
      </c>
      <c r="AW24" s="646">
        <v>0</v>
      </c>
      <c r="AX24" s="646">
        <v>0</v>
      </c>
      <c r="AY24" s="646">
        <v>0</v>
      </c>
      <c r="AZ24" s="646">
        <v>0</v>
      </c>
      <c r="BA24" s="646">
        <v>0</v>
      </c>
      <c r="BB24" s="646">
        <v>0</v>
      </c>
      <c r="BC24" s="646">
        <v>0</v>
      </c>
      <c r="BD24" s="646">
        <v>0</v>
      </c>
      <c r="BE24" s="646">
        <v>0</v>
      </c>
      <c r="BF24" s="646">
        <v>0</v>
      </c>
      <c r="BG24" s="646">
        <v>0</v>
      </c>
      <c r="BH24" s="646">
        <v>0</v>
      </c>
      <c r="BI24" s="646">
        <v>0</v>
      </c>
      <c r="BJ24" s="646">
        <v>0</v>
      </c>
      <c r="BK24" s="646">
        <v>0</v>
      </c>
      <c r="BL24" s="646">
        <v>0</v>
      </c>
      <c r="BM24" s="646">
        <v>0</v>
      </c>
      <c r="BN24" s="646">
        <v>0</v>
      </c>
      <c r="BO24" s="646">
        <v>0</v>
      </c>
      <c r="BP24" s="646">
        <v>0</v>
      </c>
      <c r="BQ24" s="646">
        <v>0</v>
      </c>
      <c r="BR24" s="646">
        <v>0</v>
      </c>
      <c r="BS24" s="646">
        <v>0</v>
      </c>
      <c r="BT24" s="646">
        <v>0</v>
      </c>
      <c r="BU24" s="646">
        <v>0</v>
      </c>
      <c r="BV24" s="646">
        <v>0</v>
      </c>
    </row>
    <row r="25" spans="1:74" ht="15">
      <c r="A25" s="130" t="s">
        <v>720</v>
      </c>
      <c r="B25" s="638">
        <v>500010331</v>
      </c>
      <c r="C25" s="645">
        <v>0</v>
      </c>
      <c r="D25" s="646">
        <v>0</v>
      </c>
      <c r="E25" s="646">
        <v>0</v>
      </c>
      <c r="F25" s="646">
        <v>0</v>
      </c>
      <c r="G25" s="646">
        <v>0</v>
      </c>
      <c r="H25" s="646">
        <v>0</v>
      </c>
      <c r="I25" s="646">
        <v>0</v>
      </c>
      <c r="J25" s="646">
        <v>0</v>
      </c>
      <c r="K25" s="646">
        <v>0</v>
      </c>
      <c r="L25" s="646">
        <v>0</v>
      </c>
      <c r="M25" s="646">
        <v>0</v>
      </c>
      <c r="N25" s="646">
        <v>0</v>
      </c>
      <c r="O25" s="646">
        <v>0</v>
      </c>
      <c r="P25" s="646">
        <v>0</v>
      </c>
      <c r="Q25" s="646">
        <v>0</v>
      </c>
      <c r="R25" s="646">
        <v>0</v>
      </c>
      <c r="S25" s="646">
        <v>0</v>
      </c>
      <c r="T25" s="646">
        <v>0</v>
      </c>
      <c r="U25" s="646">
        <v>0</v>
      </c>
      <c r="V25" s="646">
        <v>0</v>
      </c>
      <c r="W25" s="646">
        <v>0</v>
      </c>
      <c r="X25" s="646">
        <v>0</v>
      </c>
      <c r="Y25" s="646">
        <v>0</v>
      </c>
      <c r="Z25" s="646">
        <v>0</v>
      </c>
      <c r="AA25" s="646">
        <v>0</v>
      </c>
      <c r="AB25" s="646">
        <v>0</v>
      </c>
      <c r="AC25" s="646">
        <v>0</v>
      </c>
      <c r="AD25" s="646">
        <v>0</v>
      </c>
      <c r="AE25" s="646">
        <v>0</v>
      </c>
      <c r="AF25" s="646">
        <v>0</v>
      </c>
      <c r="AG25" s="646">
        <v>0</v>
      </c>
      <c r="AH25" s="646">
        <v>0</v>
      </c>
      <c r="AI25" s="646">
        <v>0</v>
      </c>
      <c r="AJ25" s="646">
        <v>0</v>
      </c>
      <c r="AK25" s="646">
        <v>0</v>
      </c>
      <c r="AL25" s="646">
        <v>0</v>
      </c>
      <c r="AM25" s="646">
        <v>0</v>
      </c>
      <c r="AN25" s="646">
        <v>0</v>
      </c>
      <c r="AO25" s="646">
        <v>0</v>
      </c>
      <c r="AP25" s="646">
        <v>0</v>
      </c>
      <c r="AQ25" s="646">
        <v>0</v>
      </c>
      <c r="AR25" s="646">
        <v>0</v>
      </c>
      <c r="AS25" s="646">
        <v>0</v>
      </c>
      <c r="AT25" s="646">
        <v>0</v>
      </c>
      <c r="AU25" s="646">
        <v>0</v>
      </c>
      <c r="AV25" s="646">
        <v>0</v>
      </c>
      <c r="AW25" s="646">
        <v>0</v>
      </c>
      <c r="AX25" s="646">
        <v>0</v>
      </c>
      <c r="AY25" s="646">
        <v>0</v>
      </c>
      <c r="AZ25" s="646">
        <v>0</v>
      </c>
      <c r="BA25" s="646">
        <v>0</v>
      </c>
      <c r="BB25" s="646">
        <v>0</v>
      </c>
      <c r="BC25" s="646">
        <v>0</v>
      </c>
      <c r="BD25" s="646">
        <v>0</v>
      </c>
      <c r="BE25" s="646">
        <v>0</v>
      </c>
      <c r="BF25" s="646">
        <v>0</v>
      </c>
      <c r="BG25" s="646">
        <v>0</v>
      </c>
      <c r="BH25" s="646">
        <v>0</v>
      </c>
      <c r="BI25" s="646">
        <v>0</v>
      </c>
      <c r="BJ25" s="646">
        <v>0</v>
      </c>
      <c r="BK25" s="646">
        <v>0</v>
      </c>
      <c r="BL25" s="646">
        <v>0</v>
      </c>
      <c r="BM25" s="646">
        <v>0</v>
      </c>
      <c r="BN25" s="646">
        <v>0</v>
      </c>
      <c r="BO25" s="646">
        <v>0</v>
      </c>
      <c r="BP25" s="646">
        <v>0</v>
      </c>
      <c r="BQ25" s="646">
        <v>0</v>
      </c>
      <c r="BR25" s="646">
        <v>0</v>
      </c>
      <c r="BS25" s="646">
        <v>0</v>
      </c>
      <c r="BT25" s="646">
        <v>0</v>
      </c>
      <c r="BU25" s="646">
        <v>0</v>
      </c>
      <c r="BV25" s="646">
        <v>0</v>
      </c>
    </row>
    <row r="26" spans="1:74" ht="15">
      <c r="A26" s="130" t="s">
        <v>721</v>
      </c>
      <c r="B26" s="638">
        <v>500010332</v>
      </c>
      <c r="C26" s="645">
        <v>0</v>
      </c>
      <c r="D26" s="646">
        <v>0</v>
      </c>
      <c r="E26" s="646">
        <v>0</v>
      </c>
      <c r="F26" s="646">
        <v>0</v>
      </c>
      <c r="G26" s="646">
        <v>0</v>
      </c>
      <c r="H26" s="646">
        <v>0</v>
      </c>
      <c r="I26" s="646">
        <v>0</v>
      </c>
      <c r="J26" s="646">
        <v>0</v>
      </c>
      <c r="K26" s="646">
        <v>0</v>
      </c>
      <c r="L26" s="646">
        <v>0</v>
      </c>
      <c r="M26" s="646">
        <v>0</v>
      </c>
      <c r="N26" s="646">
        <v>0</v>
      </c>
      <c r="O26" s="646">
        <v>0</v>
      </c>
      <c r="P26" s="646">
        <v>0</v>
      </c>
      <c r="Q26" s="646">
        <v>0</v>
      </c>
      <c r="R26" s="646">
        <v>0</v>
      </c>
      <c r="S26" s="646">
        <v>0</v>
      </c>
      <c r="T26" s="646">
        <v>0</v>
      </c>
      <c r="U26" s="646">
        <v>0</v>
      </c>
      <c r="V26" s="646">
        <v>0</v>
      </c>
      <c r="W26" s="646">
        <v>0</v>
      </c>
      <c r="X26" s="646">
        <v>0</v>
      </c>
      <c r="Y26" s="646">
        <v>0</v>
      </c>
      <c r="Z26" s="646">
        <v>0</v>
      </c>
      <c r="AA26" s="646">
        <v>0</v>
      </c>
      <c r="AB26" s="646">
        <v>0</v>
      </c>
      <c r="AC26" s="646">
        <v>0</v>
      </c>
      <c r="AD26" s="646">
        <v>0</v>
      </c>
      <c r="AE26" s="646">
        <v>0</v>
      </c>
      <c r="AF26" s="646">
        <v>0</v>
      </c>
      <c r="AG26" s="646">
        <v>0</v>
      </c>
      <c r="AH26" s="646">
        <v>0</v>
      </c>
      <c r="AI26" s="646">
        <v>0</v>
      </c>
      <c r="AJ26" s="646">
        <v>0</v>
      </c>
      <c r="AK26" s="646">
        <v>0</v>
      </c>
      <c r="AL26" s="646">
        <v>0</v>
      </c>
      <c r="AM26" s="646">
        <v>0</v>
      </c>
      <c r="AN26" s="646">
        <v>0</v>
      </c>
      <c r="AO26" s="646">
        <v>0</v>
      </c>
      <c r="AP26" s="646">
        <v>0</v>
      </c>
      <c r="AQ26" s="646">
        <v>0</v>
      </c>
      <c r="AR26" s="646">
        <v>0</v>
      </c>
      <c r="AS26" s="646">
        <v>0</v>
      </c>
      <c r="AT26" s="646">
        <v>0</v>
      </c>
      <c r="AU26" s="646">
        <v>0</v>
      </c>
      <c r="AV26" s="646">
        <v>0</v>
      </c>
      <c r="AW26" s="646">
        <v>0</v>
      </c>
      <c r="AX26" s="646">
        <v>0</v>
      </c>
      <c r="AY26" s="646">
        <v>0</v>
      </c>
      <c r="AZ26" s="646">
        <v>0</v>
      </c>
      <c r="BA26" s="646">
        <v>0</v>
      </c>
      <c r="BB26" s="646">
        <v>0</v>
      </c>
      <c r="BC26" s="646">
        <v>0</v>
      </c>
      <c r="BD26" s="646">
        <v>0</v>
      </c>
      <c r="BE26" s="646">
        <v>0</v>
      </c>
      <c r="BF26" s="646">
        <v>0</v>
      </c>
      <c r="BG26" s="646">
        <v>0</v>
      </c>
      <c r="BH26" s="646">
        <v>0</v>
      </c>
      <c r="BI26" s="646">
        <v>0</v>
      </c>
      <c r="BJ26" s="646">
        <v>0</v>
      </c>
      <c r="BK26" s="646">
        <v>0</v>
      </c>
      <c r="BL26" s="646">
        <v>0</v>
      </c>
      <c r="BM26" s="646">
        <v>0</v>
      </c>
      <c r="BN26" s="646">
        <v>0</v>
      </c>
      <c r="BO26" s="646">
        <v>0</v>
      </c>
      <c r="BP26" s="646">
        <v>0</v>
      </c>
      <c r="BQ26" s="646">
        <v>0</v>
      </c>
      <c r="BR26" s="646">
        <v>0</v>
      </c>
      <c r="BS26" s="646">
        <v>0</v>
      </c>
      <c r="BT26" s="646">
        <v>0</v>
      </c>
      <c r="BU26" s="646">
        <v>0</v>
      </c>
      <c r="BV26" s="646">
        <v>0</v>
      </c>
    </row>
    <row r="27" spans="1:74" ht="15">
      <c r="A27" s="130" t="s">
        <v>722</v>
      </c>
      <c r="B27" s="638" t="s">
        <v>661</v>
      </c>
      <c r="C27" s="645">
        <v>0</v>
      </c>
      <c r="D27" s="646">
        <v>0</v>
      </c>
      <c r="E27" s="646">
        <v>0</v>
      </c>
      <c r="F27" s="646">
        <v>0</v>
      </c>
      <c r="G27" s="646">
        <v>0</v>
      </c>
      <c r="H27" s="646">
        <v>0</v>
      </c>
      <c r="I27" s="646">
        <v>0</v>
      </c>
      <c r="J27" s="646">
        <v>0</v>
      </c>
      <c r="K27" s="646">
        <v>0</v>
      </c>
      <c r="L27" s="646">
        <v>0</v>
      </c>
      <c r="M27" s="646">
        <v>0</v>
      </c>
      <c r="N27" s="646">
        <v>0</v>
      </c>
      <c r="O27" s="646">
        <v>0</v>
      </c>
      <c r="P27" s="646">
        <v>0</v>
      </c>
      <c r="Q27" s="646">
        <v>0</v>
      </c>
      <c r="R27" s="646">
        <v>0</v>
      </c>
      <c r="S27" s="646">
        <v>0</v>
      </c>
      <c r="T27" s="646">
        <v>0</v>
      </c>
      <c r="U27" s="646">
        <v>0</v>
      </c>
      <c r="V27" s="646">
        <v>0</v>
      </c>
      <c r="W27" s="646">
        <v>0</v>
      </c>
      <c r="X27" s="646">
        <v>0</v>
      </c>
      <c r="Y27" s="646">
        <v>0</v>
      </c>
      <c r="Z27" s="646">
        <v>0</v>
      </c>
      <c r="AA27" s="646">
        <v>0</v>
      </c>
      <c r="AB27" s="646">
        <v>0</v>
      </c>
      <c r="AC27" s="646">
        <v>0</v>
      </c>
      <c r="AD27" s="646">
        <v>0</v>
      </c>
      <c r="AE27" s="646">
        <v>0</v>
      </c>
      <c r="AF27" s="646">
        <v>0</v>
      </c>
      <c r="AG27" s="646">
        <v>0</v>
      </c>
      <c r="AH27" s="646">
        <v>0</v>
      </c>
      <c r="AI27" s="646">
        <v>0</v>
      </c>
      <c r="AJ27" s="646">
        <v>0</v>
      </c>
      <c r="AK27" s="646">
        <v>0</v>
      </c>
      <c r="AL27" s="646">
        <v>0</v>
      </c>
      <c r="AM27" s="646">
        <v>0</v>
      </c>
      <c r="AN27" s="646">
        <v>0</v>
      </c>
      <c r="AO27" s="646">
        <v>0</v>
      </c>
      <c r="AP27" s="646">
        <v>0</v>
      </c>
      <c r="AQ27" s="646">
        <v>0</v>
      </c>
      <c r="AR27" s="646">
        <v>0</v>
      </c>
      <c r="AS27" s="646">
        <v>0</v>
      </c>
      <c r="AT27" s="646">
        <v>0</v>
      </c>
      <c r="AU27" s="646">
        <v>0</v>
      </c>
      <c r="AV27" s="646">
        <v>0</v>
      </c>
      <c r="AW27" s="646">
        <v>0</v>
      </c>
      <c r="AX27" s="646">
        <v>0</v>
      </c>
      <c r="AY27" s="646">
        <v>0</v>
      </c>
      <c r="AZ27" s="646">
        <v>0</v>
      </c>
      <c r="BA27" s="646">
        <v>0</v>
      </c>
      <c r="BB27" s="646">
        <v>0</v>
      </c>
      <c r="BC27" s="646">
        <v>0</v>
      </c>
      <c r="BD27" s="646">
        <v>0</v>
      </c>
      <c r="BE27" s="646">
        <v>0</v>
      </c>
      <c r="BF27" s="646">
        <v>0</v>
      </c>
      <c r="BG27" s="646">
        <v>0</v>
      </c>
      <c r="BH27" s="646">
        <v>0</v>
      </c>
      <c r="BI27" s="646">
        <v>0</v>
      </c>
      <c r="BJ27" s="646">
        <v>0</v>
      </c>
      <c r="BK27" s="646">
        <v>0</v>
      </c>
      <c r="BL27" s="646">
        <v>0</v>
      </c>
      <c r="BM27" s="646">
        <v>0</v>
      </c>
      <c r="BN27" s="646">
        <v>0</v>
      </c>
      <c r="BO27" s="646">
        <v>0</v>
      </c>
      <c r="BP27" s="646">
        <v>0</v>
      </c>
      <c r="BQ27" s="646">
        <v>0</v>
      </c>
      <c r="BR27" s="646">
        <v>0</v>
      </c>
      <c r="BS27" s="646">
        <v>0</v>
      </c>
      <c r="BT27" s="646">
        <v>0</v>
      </c>
      <c r="BU27" s="646">
        <v>0</v>
      </c>
      <c r="BV27" s="646">
        <v>0</v>
      </c>
    </row>
    <row r="28" spans="1:74" ht="15">
      <c r="A28" s="130" t="s">
        <v>723</v>
      </c>
      <c r="B28" s="638" t="s">
        <v>662</v>
      </c>
      <c r="C28" s="645">
        <v>0</v>
      </c>
      <c r="D28" s="646">
        <v>0</v>
      </c>
      <c r="E28" s="646">
        <v>0</v>
      </c>
      <c r="F28" s="646">
        <v>0</v>
      </c>
      <c r="G28" s="646">
        <v>0</v>
      </c>
      <c r="H28" s="646">
        <v>0</v>
      </c>
      <c r="I28" s="646">
        <v>0</v>
      </c>
      <c r="J28" s="646">
        <v>0</v>
      </c>
      <c r="K28" s="646">
        <v>0</v>
      </c>
      <c r="L28" s="646">
        <v>0</v>
      </c>
      <c r="M28" s="646">
        <v>0</v>
      </c>
      <c r="N28" s="646">
        <v>0</v>
      </c>
      <c r="O28" s="646">
        <v>0</v>
      </c>
      <c r="P28" s="646">
        <v>0</v>
      </c>
      <c r="Q28" s="646">
        <v>0</v>
      </c>
      <c r="R28" s="646">
        <v>0</v>
      </c>
      <c r="S28" s="646">
        <v>0</v>
      </c>
      <c r="T28" s="646">
        <v>0</v>
      </c>
      <c r="U28" s="646">
        <v>0</v>
      </c>
      <c r="V28" s="646">
        <v>0</v>
      </c>
      <c r="W28" s="646">
        <v>0</v>
      </c>
      <c r="X28" s="646">
        <v>0</v>
      </c>
      <c r="Y28" s="646">
        <v>0</v>
      </c>
      <c r="Z28" s="646">
        <v>0</v>
      </c>
      <c r="AA28" s="646">
        <v>0</v>
      </c>
      <c r="AB28" s="646">
        <v>0</v>
      </c>
      <c r="AC28" s="646">
        <v>0</v>
      </c>
      <c r="AD28" s="646">
        <v>0</v>
      </c>
      <c r="AE28" s="646">
        <v>0</v>
      </c>
      <c r="AF28" s="646">
        <v>0</v>
      </c>
      <c r="AG28" s="646">
        <v>0</v>
      </c>
      <c r="AH28" s="646">
        <v>0</v>
      </c>
      <c r="AI28" s="646">
        <v>0</v>
      </c>
      <c r="AJ28" s="646">
        <v>0</v>
      </c>
      <c r="AK28" s="646">
        <v>0</v>
      </c>
      <c r="AL28" s="646">
        <v>0</v>
      </c>
      <c r="AM28" s="646">
        <v>0</v>
      </c>
      <c r="AN28" s="646">
        <v>0</v>
      </c>
      <c r="AO28" s="646">
        <v>0</v>
      </c>
      <c r="AP28" s="646">
        <v>0</v>
      </c>
      <c r="AQ28" s="646">
        <v>0</v>
      </c>
      <c r="AR28" s="646">
        <v>0</v>
      </c>
      <c r="AS28" s="646">
        <v>0</v>
      </c>
      <c r="AT28" s="646">
        <v>0</v>
      </c>
      <c r="AU28" s="646">
        <v>0</v>
      </c>
      <c r="AV28" s="646">
        <v>0</v>
      </c>
      <c r="AW28" s="646">
        <v>0</v>
      </c>
      <c r="AX28" s="646">
        <v>0</v>
      </c>
      <c r="AY28" s="646">
        <v>0</v>
      </c>
      <c r="AZ28" s="646">
        <v>0</v>
      </c>
      <c r="BA28" s="646">
        <v>0</v>
      </c>
      <c r="BB28" s="646">
        <v>0</v>
      </c>
      <c r="BC28" s="646">
        <v>0</v>
      </c>
      <c r="BD28" s="646">
        <v>0</v>
      </c>
      <c r="BE28" s="646">
        <v>0</v>
      </c>
      <c r="BF28" s="646">
        <v>0</v>
      </c>
      <c r="BG28" s="646">
        <v>0</v>
      </c>
      <c r="BH28" s="646">
        <v>0</v>
      </c>
      <c r="BI28" s="646">
        <v>0</v>
      </c>
      <c r="BJ28" s="646">
        <v>0</v>
      </c>
      <c r="BK28" s="646">
        <v>0</v>
      </c>
      <c r="BL28" s="646">
        <v>0</v>
      </c>
      <c r="BM28" s="646">
        <v>0</v>
      </c>
      <c r="BN28" s="646">
        <v>0</v>
      </c>
      <c r="BO28" s="646">
        <v>0</v>
      </c>
      <c r="BP28" s="646">
        <v>0</v>
      </c>
      <c r="BQ28" s="646">
        <v>0</v>
      </c>
      <c r="BR28" s="646">
        <v>0</v>
      </c>
      <c r="BS28" s="646">
        <v>0</v>
      </c>
      <c r="BT28" s="646">
        <v>0</v>
      </c>
      <c r="BU28" s="646">
        <v>0</v>
      </c>
      <c r="BV28" s="646">
        <v>0</v>
      </c>
    </row>
    <row r="29" spans="1:74" ht="15">
      <c r="A29" s="130" t="s">
        <v>724</v>
      </c>
      <c r="B29" s="638">
        <v>500010333</v>
      </c>
      <c r="C29" s="645">
        <v>0</v>
      </c>
      <c r="D29" s="646">
        <v>0</v>
      </c>
      <c r="E29" s="646">
        <v>0</v>
      </c>
      <c r="F29" s="646">
        <v>0</v>
      </c>
      <c r="G29" s="646">
        <v>0</v>
      </c>
      <c r="H29" s="646">
        <v>0</v>
      </c>
      <c r="I29" s="646">
        <v>0</v>
      </c>
      <c r="J29" s="646">
        <v>0</v>
      </c>
      <c r="K29" s="646">
        <v>0</v>
      </c>
      <c r="L29" s="646">
        <v>0</v>
      </c>
      <c r="M29" s="646">
        <v>0</v>
      </c>
      <c r="N29" s="646">
        <v>0</v>
      </c>
      <c r="O29" s="646">
        <v>0</v>
      </c>
      <c r="P29" s="646">
        <v>0</v>
      </c>
      <c r="Q29" s="646">
        <v>0</v>
      </c>
      <c r="R29" s="646">
        <v>0</v>
      </c>
      <c r="S29" s="646">
        <v>0</v>
      </c>
      <c r="T29" s="646">
        <v>0</v>
      </c>
      <c r="U29" s="646">
        <v>0</v>
      </c>
      <c r="V29" s="646">
        <v>0</v>
      </c>
      <c r="W29" s="646">
        <v>0</v>
      </c>
      <c r="X29" s="646">
        <v>0</v>
      </c>
      <c r="Y29" s="646">
        <v>0</v>
      </c>
      <c r="Z29" s="646">
        <v>0</v>
      </c>
      <c r="AA29" s="646">
        <v>0</v>
      </c>
      <c r="AB29" s="646">
        <v>0</v>
      </c>
      <c r="AC29" s="646">
        <v>0</v>
      </c>
      <c r="AD29" s="646">
        <v>0</v>
      </c>
      <c r="AE29" s="646">
        <v>0</v>
      </c>
      <c r="AF29" s="646">
        <v>0</v>
      </c>
      <c r="AG29" s="646">
        <v>0</v>
      </c>
      <c r="AH29" s="646">
        <v>0</v>
      </c>
      <c r="AI29" s="646">
        <v>0</v>
      </c>
      <c r="AJ29" s="646">
        <v>0</v>
      </c>
      <c r="AK29" s="646">
        <v>0</v>
      </c>
      <c r="AL29" s="646">
        <v>0</v>
      </c>
      <c r="AM29" s="646">
        <v>0</v>
      </c>
      <c r="AN29" s="646">
        <v>0</v>
      </c>
      <c r="AO29" s="646">
        <v>0</v>
      </c>
      <c r="AP29" s="646">
        <v>0</v>
      </c>
      <c r="AQ29" s="646">
        <v>0</v>
      </c>
      <c r="AR29" s="646">
        <v>0</v>
      </c>
      <c r="AS29" s="646">
        <v>0</v>
      </c>
      <c r="AT29" s="646">
        <v>0</v>
      </c>
      <c r="AU29" s="646">
        <v>0</v>
      </c>
      <c r="AV29" s="646">
        <v>0</v>
      </c>
      <c r="AW29" s="646">
        <v>0</v>
      </c>
      <c r="AX29" s="646">
        <v>0</v>
      </c>
      <c r="AY29" s="646">
        <v>0</v>
      </c>
      <c r="AZ29" s="646">
        <v>0</v>
      </c>
      <c r="BA29" s="646">
        <v>0</v>
      </c>
      <c r="BB29" s="646">
        <v>0</v>
      </c>
      <c r="BC29" s="646">
        <v>0</v>
      </c>
      <c r="BD29" s="646">
        <v>0</v>
      </c>
      <c r="BE29" s="646">
        <v>0</v>
      </c>
      <c r="BF29" s="646">
        <v>0</v>
      </c>
      <c r="BG29" s="646">
        <v>0</v>
      </c>
      <c r="BH29" s="646">
        <v>0</v>
      </c>
      <c r="BI29" s="646">
        <v>0</v>
      </c>
      <c r="BJ29" s="646">
        <v>0</v>
      </c>
      <c r="BK29" s="646">
        <v>0</v>
      </c>
      <c r="BL29" s="646">
        <v>0</v>
      </c>
      <c r="BM29" s="646">
        <v>0</v>
      </c>
      <c r="BN29" s="646">
        <v>0</v>
      </c>
      <c r="BO29" s="646">
        <v>0</v>
      </c>
      <c r="BP29" s="646">
        <v>0</v>
      </c>
      <c r="BQ29" s="646">
        <v>0</v>
      </c>
      <c r="BR29" s="646">
        <v>0</v>
      </c>
      <c r="BS29" s="646">
        <v>0</v>
      </c>
      <c r="BT29" s="646">
        <v>0</v>
      </c>
      <c r="BU29" s="646">
        <v>0</v>
      </c>
      <c r="BV29" s="646">
        <v>0</v>
      </c>
    </row>
    <row r="30" spans="1:74" ht="15">
      <c r="A30" s="130" t="s">
        <v>725</v>
      </c>
      <c r="B30" s="638">
        <v>500010334</v>
      </c>
      <c r="C30" s="645">
        <v>0</v>
      </c>
      <c r="D30" s="646">
        <v>0</v>
      </c>
      <c r="E30" s="646">
        <v>0</v>
      </c>
      <c r="F30" s="646">
        <v>0</v>
      </c>
      <c r="G30" s="646">
        <v>0</v>
      </c>
      <c r="H30" s="646">
        <v>0</v>
      </c>
      <c r="I30" s="646">
        <v>0</v>
      </c>
      <c r="J30" s="646">
        <v>0</v>
      </c>
      <c r="K30" s="646">
        <v>0</v>
      </c>
      <c r="L30" s="646">
        <v>0</v>
      </c>
      <c r="M30" s="646">
        <v>0</v>
      </c>
      <c r="N30" s="646">
        <v>0</v>
      </c>
      <c r="O30" s="646">
        <v>0</v>
      </c>
      <c r="P30" s="646">
        <v>0</v>
      </c>
      <c r="Q30" s="646">
        <v>0</v>
      </c>
      <c r="R30" s="646">
        <v>0</v>
      </c>
      <c r="S30" s="646">
        <v>0</v>
      </c>
      <c r="T30" s="646">
        <v>0</v>
      </c>
      <c r="U30" s="646">
        <v>0</v>
      </c>
      <c r="V30" s="646">
        <v>0</v>
      </c>
      <c r="W30" s="646">
        <v>0</v>
      </c>
      <c r="X30" s="646">
        <v>0</v>
      </c>
      <c r="Y30" s="646">
        <v>0</v>
      </c>
      <c r="Z30" s="646">
        <v>0</v>
      </c>
      <c r="AA30" s="646">
        <v>0</v>
      </c>
      <c r="AB30" s="646">
        <v>0</v>
      </c>
      <c r="AC30" s="646">
        <v>0</v>
      </c>
      <c r="AD30" s="646">
        <v>0</v>
      </c>
      <c r="AE30" s="646">
        <v>0</v>
      </c>
      <c r="AF30" s="646">
        <v>0</v>
      </c>
      <c r="AG30" s="646">
        <v>0</v>
      </c>
      <c r="AH30" s="646">
        <v>0</v>
      </c>
      <c r="AI30" s="646">
        <v>0</v>
      </c>
      <c r="AJ30" s="646">
        <v>0</v>
      </c>
      <c r="AK30" s="646">
        <v>0</v>
      </c>
      <c r="AL30" s="646">
        <v>0</v>
      </c>
      <c r="AM30" s="646">
        <v>0</v>
      </c>
      <c r="AN30" s="646">
        <v>0</v>
      </c>
      <c r="AO30" s="646">
        <v>0</v>
      </c>
      <c r="AP30" s="646">
        <v>0</v>
      </c>
      <c r="AQ30" s="646">
        <v>0</v>
      </c>
      <c r="AR30" s="646">
        <v>0</v>
      </c>
      <c r="AS30" s="646">
        <v>0</v>
      </c>
      <c r="AT30" s="646">
        <v>0</v>
      </c>
      <c r="AU30" s="646">
        <v>0</v>
      </c>
      <c r="AV30" s="646">
        <v>0</v>
      </c>
      <c r="AW30" s="646">
        <v>0</v>
      </c>
      <c r="AX30" s="646">
        <v>0</v>
      </c>
      <c r="AY30" s="646">
        <v>0</v>
      </c>
      <c r="AZ30" s="646">
        <v>0</v>
      </c>
      <c r="BA30" s="646">
        <v>0</v>
      </c>
      <c r="BB30" s="646">
        <v>0</v>
      </c>
      <c r="BC30" s="646">
        <v>0</v>
      </c>
      <c r="BD30" s="646">
        <v>0</v>
      </c>
      <c r="BE30" s="646">
        <v>0</v>
      </c>
      <c r="BF30" s="646">
        <v>0</v>
      </c>
      <c r="BG30" s="646">
        <v>0</v>
      </c>
      <c r="BH30" s="646">
        <v>0</v>
      </c>
      <c r="BI30" s="646">
        <v>0</v>
      </c>
      <c r="BJ30" s="646">
        <v>0</v>
      </c>
      <c r="BK30" s="646">
        <v>0</v>
      </c>
      <c r="BL30" s="646">
        <v>0</v>
      </c>
      <c r="BM30" s="646">
        <v>0</v>
      </c>
      <c r="BN30" s="646">
        <v>0</v>
      </c>
      <c r="BO30" s="646">
        <v>0</v>
      </c>
      <c r="BP30" s="646">
        <v>0</v>
      </c>
      <c r="BQ30" s="646">
        <v>0</v>
      </c>
      <c r="BR30" s="646">
        <v>0</v>
      </c>
      <c r="BS30" s="646">
        <v>0</v>
      </c>
      <c r="BT30" s="646">
        <v>0</v>
      </c>
      <c r="BU30" s="646">
        <v>0</v>
      </c>
      <c r="BV30" s="646">
        <v>0</v>
      </c>
    </row>
    <row r="31" spans="1:74" ht="15">
      <c r="A31" s="130" t="s">
        <v>726</v>
      </c>
      <c r="B31" s="638">
        <v>500010335</v>
      </c>
      <c r="C31" s="645">
        <v>0</v>
      </c>
      <c r="D31" s="646">
        <v>0</v>
      </c>
      <c r="E31" s="646">
        <v>0</v>
      </c>
      <c r="F31" s="646">
        <v>0</v>
      </c>
      <c r="G31" s="646">
        <v>0</v>
      </c>
      <c r="H31" s="646">
        <v>0</v>
      </c>
      <c r="I31" s="646">
        <v>0</v>
      </c>
      <c r="J31" s="646">
        <v>0</v>
      </c>
      <c r="K31" s="646">
        <v>0</v>
      </c>
      <c r="L31" s="646">
        <v>0</v>
      </c>
      <c r="M31" s="646">
        <v>0</v>
      </c>
      <c r="N31" s="646">
        <v>0</v>
      </c>
      <c r="O31" s="646">
        <v>0</v>
      </c>
      <c r="P31" s="646">
        <v>0</v>
      </c>
      <c r="Q31" s="646">
        <v>0</v>
      </c>
      <c r="R31" s="646">
        <v>0</v>
      </c>
      <c r="S31" s="646">
        <v>0</v>
      </c>
      <c r="T31" s="646">
        <v>0</v>
      </c>
      <c r="U31" s="646">
        <v>0</v>
      </c>
      <c r="V31" s="646">
        <v>0</v>
      </c>
      <c r="W31" s="646">
        <v>0</v>
      </c>
      <c r="X31" s="646">
        <v>0</v>
      </c>
      <c r="Y31" s="646">
        <v>0</v>
      </c>
      <c r="Z31" s="646">
        <v>0</v>
      </c>
      <c r="AA31" s="646">
        <v>0</v>
      </c>
      <c r="AB31" s="646">
        <v>0</v>
      </c>
      <c r="AC31" s="646">
        <v>0</v>
      </c>
      <c r="AD31" s="646">
        <v>0</v>
      </c>
      <c r="AE31" s="646">
        <v>0</v>
      </c>
      <c r="AF31" s="646">
        <v>0</v>
      </c>
      <c r="AG31" s="646">
        <v>0</v>
      </c>
      <c r="AH31" s="646">
        <v>0</v>
      </c>
      <c r="AI31" s="646">
        <v>0</v>
      </c>
      <c r="AJ31" s="646">
        <v>0</v>
      </c>
      <c r="AK31" s="646">
        <v>0</v>
      </c>
      <c r="AL31" s="646">
        <v>0</v>
      </c>
      <c r="AM31" s="646">
        <v>0</v>
      </c>
      <c r="AN31" s="646">
        <v>0</v>
      </c>
      <c r="AO31" s="646">
        <v>0</v>
      </c>
      <c r="AP31" s="646">
        <v>0</v>
      </c>
      <c r="AQ31" s="646">
        <v>0</v>
      </c>
      <c r="AR31" s="646">
        <v>0</v>
      </c>
      <c r="AS31" s="646">
        <v>0</v>
      </c>
      <c r="AT31" s="646">
        <v>0</v>
      </c>
      <c r="AU31" s="646">
        <v>0</v>
      </c>
      <c r="AV31" s="646">
        <v>0</v>
      </c>
      <c r="AW31" s="646">
        <v>0</v>
      </c>
      <c r="AX31" s="646">
        <v>0</v>
      </c>
      <c r="AY31" s="646">
        <v>0</v>
      </c>
      <c r="AZ31" s="646">
        <v>0</v>
      </c>
      <c r="BA31" s="646">
        <v>0</v>
      </c>
      <c r="BB31" s="646">
        <v>0</v>
      </c>
      <c r="BC31" s="646">
        <v>0</v>
      </c>
      <c r="BD31" s="646">
        <v>0</v>
      </c>
      <c r="BE31" s="646">
        <v>0</v>
      </c>
      <c r="BF31" s="646">
        <v>0</v>
      </c>
      <c r="BG31" s="646">
        <v>0</v>
      </c>
      <c r="BH31" s="646">
        <v>0</v>
      </c>
      <c r="BI31" s="646">
        <v>0</v>
      </c>
      <c r="BJ31" s="646">
        <v>0</v>
      </c>
      <c r="BK31" s="646">
        <v>0</v>
      </c>
      <c r="BL31" s="646">
        <v>0</v>
      </c>
      <c r="BM31" s="646">
        <v>0</v>
      </c>
      <c r="BN31" s="646">
        <v>0</v>
      </c>
      <c r="BO31" s="646">
        <v>0</v>
      </c>
      <c r="BP31" s="646">
        <v>0</v>
      </c>
      <c r="BQ31" s="646">
        <v>0</v>
      </c>
      <c r="BR31" s="646">
        <v>0</v>
      </c>
      <c r="BS31" s="646">
        <v>0</v>
      </c>
      <c r="BT31" s="646">
        <v>0</v>
      </c>
      <c r="BU31" s="646">
        <v>0</v>
      </c>
      <c r="BV31" s="646">
        <v>0</v>
      </c>
    </row>
    <row r="32" spans="1:74" ht="15">
      <c r="A32" s="130" t="s">
        <v>727</v>
      </c>
      <c r="B32" s="638">
        <v>500010336</v>
      </c>
      <c r="C32" s="645">
        <v>0</v>
      </c>
      <c r="D32" s="646">
        <v>0</v>
      </c>
      <c r="E32" s="646">
        <v>0</v>
      </c>
      <c r="F32" s="646">
        <v>0</v>
      </c>
      <c r="G32" s="646">
        <v>0</v>
      </c>
      <c r="H32" s="646">
        <v>0</v>
      </c>
      <c r="I32" s="646">
        <v>0</v>
      </c>
      <c r="J32" s="646">
        <v>0</v>
      </c>
      <c r="K32" s="646">
        <v>0</v>
      </c>
      <c r="L32" s="646">
        <v>0</v>
      </c>
      <c r="M32" s="646">
        <v>0</v>
      </c>
      <c r="N32" s="646">
        <v>0</v>
      </c>
      <c r="O32" s="646">
        <v>0</v>
      </c>
      <c r="P32" s="646">
        <v>0</v>
      </c>
      <c r="Q32" s="646">
        <v>0</v>
      </c>
      <c r="R32" s="646">
        <v>0</v>
      </c>
      <c r="S32" s="646">
        <v>0</v>
      </c>
      <c r="T32" s="646">
        <v>0</v>
      </c>
      <c r="U32" s="646">
        <v>0</v>
      </c>
      <c r="V32" s="646">
        <v>0</v>
      </c>
      <c r="W32" s="646">
        <v>0</v>
      </c>
      <c r="X32" s="646">
        <v>0</v>
      </c>
      <c r="Y32" s="646">
        <v>0</v>
      </c>
      <c r="Z32" s="646">
        <v>0</v>
      </c>
      <c r="AA32" s="646">
        <v>0</v>
      </c>
      <c r="AB32" s="646">
        <v>0</v>
      </c>
      <c r="AC32" s="646">
        <v>0</v>
      </c>
      <c r="AD32" s="646">
        <v>0</v>
      </c>
      <c r="AE32" s="646">
        <v>0</v>
      </c>
      <c r="AF32" s="646">
        <v>0</v>
      </c>
      <c r="AG32" s="646">
        <v>0</v>
      </c>
      <c r="AH32" s="646">
        <v>0</v>
      </c>
      <c r="AI32" s="646">
        <v>0</v>
      </c>
      <c r="AJ32" s="646">
        <v>0</v>
      </c>
      <c r="AK32" s="646">
        <v>0</v>
      </c>
      <c r="AL32" s="646">
        <v>0</v>
      </c>
      <c r="AM32" s="646">
        <v>0</v>
      </c>
      <c r="AN32" s="646">
        <v>0</v>
      </c>
      <c r="AO32" s="646">
        <v>0</v>
      </c>
      <c r="AP32" s="646">
        <v>0</v>
      </c>
      <c r="AQ32" s="646">
        <v>0</v>
      </c>
      <c r="AR32" s="646">
        <v>0</v>
      </c>
      <c r="AS32" s="646">
        <v>0</v>
      </c>
      <c r="AT32" s="646">
        <v>0</v>
      </c>
      <c r="AU32" s="646">
        <v>0</v>
      </c>
      <c r="AV32" s="646">
        <v>0</v>
      </c>
      <c r="AW32" s="646">
        <v>0</v>
      </c>
      <c r="AX32" s="646">
        <v>0</v>
      </c>
      <c r="AY32" s="646">
        <v>0</v>
      </c>
      <c r="AZ32" s="646">
        <v>0</v>
      </c>
      <c r="BA32" s="646">
        <v>0</v>
      </c>
      <c r="BB32" s="646">
        <v>0</v>
      </c>
      <c r="BC32" s="646">
        <v>0</v>
      </c>
      <c r="BD32" s="646">
        <v>0</v>
      </c>
      <c r="BE32" s="646">
        <v>0</v>
      </c>
      <c r="BF32" s="646">
        <v>0</v>
      </c>
      <c r="BG32" s="646">
        <v>0</v>
      </c>
      <c r="BH32" s="646">
        <v>0</v>
      </c>
      <c r="BI32" s="646">
        <v>0</v>
      </c>
      <c r="BJ32" s="646">
        <v>0</v>
      </c>
      <c r="BK32" s="646">
        <v>0</v>
      </c>
      <c r="BL32" s="646">
        <v>0</v>
      </c>
      <c r="BM32" s="646">
        <v>0</v>
      </c>
      <c r="BN32" s="646">
        <v>0</v>
      </c>
      <c r="BO32" s="646">
        <v>0</v>
      </c>
      <c r="BP32" s="646">
        <v>0</v>
      </c>
      <c r="BQ32" s="646">
        <v>0</v>
      </c>
      <c r="BR32" s="646">
        <v>0</v>
      </c>
      <c r="BS32" s="646">
        <v>0</v>
      </c>
      <c r="BT32" s="646">
        <v>0</v>
      </c>
      <c r="BU32" s="646">
        <v>0</v>
      </c>
      <c r="BV32" s="646">
        <v>0</v>
      </c>
    </row>
    <row r="33" spans="1:74" ht="15">
      <c r="A33" s="128" t="s">
        <v>728</v>
      </c>
      <c r="B33" s="636" t="s">
        <v>495</v>
      </c>
      <c r="C33" s="645">
        <v>507.97063220981431</v>
      </c>
      <c r="D33" s="646">
        <v>507.47079261457623</v>
      </c>
      <c r="E33" s="646">
        <v>0</v>
      </c>
      <c r="F33" s="646">
        <v>0.49983959523809524</v>
      </c>
      <c r="G33" s="646">
        <v>91.735450328131193</v>
      </c>
      <c r="H33" s="646">
        <v>91.603481018607383</v>
      </c>
      <c r="I33" s="646">
        <v>0</v>
      </c>
      <c r="J33" s="646">
        <v>0.13196930952380953</v>
      </c>
      <c r="K33" s="646">
        <v>31.407264032778574</v>
      </c>
      <c r="L33" s="646">
        <v>31.361047675635717</v>
      </c>
      <c r="M33" s="646">
        <v>0</v>
      </c>
      <c r="N33" s="646">
        <v>4.6216357142857142E-2</v>
      </c>
      <c r="O33" s="646">
        <v>26.796917779983811</v>
      </c>
      <c r="P33" s="646">
        <v>26.75598313712667</v>
      </c>
      <c r="Q33" s="646">
        <v>0</v>
      </c>
      <c r="R33" s="646">
        <v>4.0934642857142857E-2</v>
      </c>
      <c r="S33" s="646">
        <v>33.531268523312384</v>
      </c>
      <c r="T33" s="646">
        <v>33.486450213788572</v>
      </c>
      <c r="U33" s="646">
        <v>0</v>
      </c>
      <c r="V33" s="646">
        <v>4.4818309523809524E-2</v>
      </c>
      <c r="W33" s="646">
        <v>110.91455906815952</v>
      </c>
      <c r="X33" s="646">
        <v>110.78406268720714</v>
      </c>
      <c r="Y33" s="646">
        <v>0</v>
      </c>
      <c r="Z33" s="646">
        <v>0.13049638095238095</v>
      </c>
      <c r="AA33" s="646">
        <v>36.971519689386504</v>
      </c>
      <c r="AB33" s="646">
        <v>36.928020895735713</v>
      </c>
      <c r="AC33" s="646">
        <v>0</v>
      </c>
      <c r="AD33" s="646">
        <v>4.3498793650793649E-2</v>
      </c>
      <c r="AE33" s="646">
        <v>36.971519689386504</v>
      </c>
      <c r="AF33" s="646">
        <v>36.928020895735713</v>
      </c>
      <c r="AG33" s="646">
        <v>0</v>
      </c>
      <c r="AH33" s="646">
        <v>4.3498793650793649E-2</v>
      </c>
      <c r="AI33" s="646">
        <v>36.971519689386518</v>
      </c>
      <c r="AJ33" s="646">
        <v>36.928020895735706</v>
      </c>
      <c r="AK33" s="646">
        <v>0</v>
      </c>
      <c r="AL33" s="646">
        <v>4.3498793650793649E-2</v>
      </c>
      <c r="AM33" s="646">
        <v>168.19002438594694</v>
      </c>
      <c r="AN33" s="646">
        <v>168.07133743356596</v>
      </c>
      <c r="AO33" s="646">
        <v>0</v>
      </c>
      <c r="AP33" s="646">
        <v>0.11868695238095238</v>
      </c>
      <c r="AQ33" s="646">
        <v>56.063341461982311</v>
      </c>
      <c r="AR33" s="646">
        <v>56.023779144521981</v>
      </c>
      <c r="AS33" s="646">
        <v>0</v>
      </c>
      <c r="AT33" s="646">
        <v>3.9562317460317457E-2</v>
      </c>
      <c r="AU33" s="646">
        <v>56.063341461982311</v>
      </c>
      <c r="AV33" s="646">
        <v>56.023779144521981</v>
      </c>
      <c r="AW33" s="646">
        <v>0</v>
      </c>
      <c r="AX33" s="646">
        <v>3.9562317460317457E-2</v>
      </c>
      <c r="AY33" s="646">
        <v>56.063341461982311</v>
      </c>
      <c r="AZ33" s="646">
        <v>56.02377914452201</v>
      </c>
      <c r="BA33" s="646">
        <v>0</v>
      </c>
      <c r="BB33" s="646">
        <v>3.9562317460317471E-2</v>
      </c>
      <c r="BC33" s="646">
        <v>137.13059842757596</v>
      </c>
      <c r="BD33" s="646">
        <v>137.01191147519501</v>
      </c>
      <c r="BE33" s="646">
        <v>0</v>
      </c>
      <c r="BF33" s="646">
        <v>0.11868695238095238</v>
      </c>
      <c r="BG33" s="646">
        <v>45.710199475858651</v>
      </c>
      <c r="BH33" s="646">
        <v>45.670637158398335</v>
      </c>
      <c r="BI33" s="646">
        <v>0</v>
      </c>
      <c r="BJ33" s="646">
        <v>3.9562317460317457E-2</v>
      </c>
      <c r="BK33" s="646">
        <v>45.710199475858651</v>
      </c>
      <c r="BL33" s="646">
        <v>45.670637158398335</v>
      </c>
      <c r="BM33" s="646">
        <v>0</v>
      </c>
      <c r="BN33" s="646">
        <v>3.9562317460317457E-2</v>
      </c>
      <c r="BO33" s="646">
        <v>45.710199475858659</v>
      </c>
      <c r="BP33" s="646">
        <v>45.67063715839835</v>
      </c>
      <c r="BQ33" s="646">
        <v>0</v>
      </c>
      <c r="BR33" s="646">
        <v>3.9562317460317471E-2</v>
      </c>
      <c r="BS33" s="646">
        <v>38.756572853311908</v>
      </c>
      <c r="BT33" s="646">
        <v>38.712298329502381</v>
      </c>
      <c r="BU33" s="646">
        <v>0</v>
      </c>
      <c r="BV33" s="646">
        <v>4.4274523809523805E-2</v>
      </c>
    </row>
    <row r="34" spans="1:74" ht="15">
      <c r="A34" s="129" t="s">
        <v>729</v>
      </c>
      <c r="B34" s="637">
        <v>500010337</v>
      </c>
      <c r="C34" s="645">
        <v>507.97063220981431</v>
      </c>
      <c r="D34" s="646">
        <v>507.47079261457623</v>
      </c>
      <c r="E34" s="646">
        <v>0</v>
      </c>
      <c r="F34" s="646">
        <v>0.49983959523809524</v>
      </c>
      <c r="G34" s="646">
        <v>91.735450328131193</v>
      </c>
      <c r="H34" s="646">
        <v>91.603481018607383</v>
      </c>
      <c r="I34" s="646">
        <v>0</v>
      </c>
      <c r="J34" s="646">
        <v>0.13196930952380953</v>
      </c>
      <c r="K34" s="646">
        <v>31.407264032778574</v>
      </c>
      <c r="L34" s="646">
        <v>31.361047675635717</v>
      </c>
      <c r="M34" s="646">
        <v>0</v>
      </c>
      <c r="N34" s="646">
        <v>4.6216357142857142E-2</v>
      </c>
      <c r="O34" s="646">
        <v>26.796917779983811</v>
      </c>
      <c r="P34" s="646">
        <v>26.75598313712667</v>
      </c>
      <c r="Q34" s="646">
        <v>0</v>
      </c>
      <c r="R34" s="646">
        <v>4.0934642857142857E-2</v>
      </c>
      <c r="S34" s="646">
        <v>33.531268523312384</v>
      </c>
      <c r="T34" s="646">
        <v>33.486450213788572</v>
      </c>
      <c r="U34" s="646">
        <v>0</v>
      </c>
      <c r="V34" s="646">
        <v>4.4818309523809524E-2</v>
      </c>
      <c r="W34" s="646">
        <v>110.91455906815952</v>
      </c>
      <c r="X34" s="646">
        <v>110.78406268720714</v>
      </c>
      <c r="Y34" s="646">
        <v>0</v>
      </c>
      <c r="Z34" s="646">
        <v>0.13049638095238095</v>
      </c>
      <c r="AA34" s="646">
        <v>36.971519689386504</v>
      </c>
      <c r="AB34" s="646">
        <v>36.928020895735713</v>
      </c>
      <c r="AC34" s="646">
        <v>0</v>
      </c>
      <c r="AD34" s="646">
        <v>4.3498793650793649E-2</v>
      </c>
      <c r="AE34" s="646">
        <v>36.971519689386504</v>
      </c>
      <c r="AF34" s="646">
        <v>36.928020895735713</v>
      </c>
      <c r="AG34" s="646">
        <v>0</v>
      </c>
      <c r="AH34" s="646">
        <v>4.3498793650793649E-2</v>
      </c>
      <c r="AI34" s="646">
        <v>36.971519689386518</v>
      </c>
      <c r="AJ34" s="646">
        <v>36.928020895735706</v>
      </c>
      <c r="AK34" s="646">
        <v>0</v>
      </c>
      <c r="AL34" s="646">
        <v>4.3498793650793649E-2</v>
      </c>
      <c r="AM34" s="646">
        <v>168.19002438594694</v>
      </c>
      <c r="AN34" s="646">
        <v>168.07133743356596</v>
      </c>
      <c r="AO34" s="646">
        <v>0</v>
      </c>
      <c r="AP34" s="646">
        <v>0.11868695238095238</v>
      </c>
      <c r="AQ34" s="646">
        <v>56.063341461982311</v>
      </c>
      <c r="AR34" s="646">
        <v>56.023779144521981</v>
      </c>
      <c r="AS34" s="646">
        <v>0</v>
      </c>
      <c r="AT34" s="646">
        <v>3.9562317460317457E-2</v>
      </c>
      <c r="AU34" s="646">
        <v>56.063341461982311</v>
      </c>
      <c r="AV34" s="646">
        <v>56.023779144521981</v>
      </c>
      <c r="AW34" s="646">
        <v>0</v>
      </c>
      <c r="AX34" s="646">
        <v>3.9562317460317457E-2</v>
      </c>
      <c r="AY34" s="646">
        <v>56.063341461982311</v>
      </c>
      <c r="AZ34" s="646">
        <v>56.02377914452201</v>
      </c>
      <c r="BA34" s="646">
        <v>0</v>
      </c>
      <c r="BB34" s="646">
        <v>3.9562317460317471E-2</v>
      </c>
      <c r="BC34" s="646">
        <v>137.13059842757596</v>
      </c>
      <c r="BD34" s="646">
        <v>137.01191147519501</v>
      </c>
      <c r="BE34" s="646">
        <v>0</v>
      </c>
      <c r="BF34" s="646">
        <v>0.11868695238095238</v>
      </c>
      <c r="BG34" s="646">
        <v>45.710199475858651</v>
      </c>
      <c r="BH34" s="646">
        <v>45.670637158398335</v>
      </c>
      <c r="BI34" s="646">
        <v>0</v>
      </c>
      <c r="BJ34" s="646">
        <v>3.9562317460317457E-2</v>
      </c>
      <c r="BK34" s="646">
        <v>45.710199475858651</v>
      </c>
      <c r="BL34" s="646">
        <v>45.670637158398335</v>
      </c>
      <c r="BM34" s="646">
        <v>0</v>
      </c>
      <c r="BN34" s="646">
        <v>3.9562317460317457E-2</v>
      </c>
      <c r="BO34" s="646">
        <v>45.710199475858659</v>
      </c>
      <c r="BP34" s="646">
        <v>45.67063715839835</v>
      </c>
      <c r="BQ34" s="646">
        <v>0</v>
      </c>
      <c r="BR34" s="646">
        <v>3.9562317460317471E-2</v>
      </c>
      <c r="BS34" s="646">
        <v>38.756572853311908</v>
      </c>
      <c r="BT34" s="646">
        <v>38.712298329502381</v>
      </c>
      <c r="BU34" s="646">
        <v>0</v>
      </c>
      <c r="BV34" s="646">
        <v>4.4274523809523805E-2</v>
      </c>
    </row>
    <row r="35" spans="1:74" ht="15">
      <c r="A35" s="129" t="s">
        <v>730</v>
      </c>
      <c r="B35" s="637">
        <v>500010338</v>
      </c>
      <c r="C35" s="645">
        <v>0</v>
      </c>
      <c r="D35" s="646">
        <v>0</v>
      </c>
      <c r="E35" s="646">
        <v>0</v>
      </c>
      <c r="F35" s="646">
        <v>0</v>
      </c>
      <c r="G35" s="646">
        <v>0</v>
      </c>
      <c r="H35" s="646">
        <v>0</v>
      </c>
      <c r="I35" s="646">
        <v>0</v>
      </c>
      <c r="J35" s="646">
        <v>0</v>
      </c>
      <c r="K35" s="646">
        <v>0</v>
      </c>
      <c r="L35" s="646">
        <v>0</v>
      </c>
      <c r="M35" s="646">
        <v>0</v>
      </c>
      <c r="N35" s="646">
        <v>0</v>
      </c>
      <c r="O35" s="646">
        <v>0</v>
      </c>
      <c r="P35" s="646">
        <v>0</v>
      </c>
      <c r="Q35" s="646">
        <v>0</v>
      </c>
      <c r="R35" s="646">
        <v>0</v>
      </c>
      <c r="S35" s="646">
        <v>0</v>
      </c>
      <c r="T35" s="646">
        <v>0</v>
      </c>
      <c r="U35" s="646">
        <v>0</v>
      </c>
      <c r="V35" s="646">
        <v>0</v>
      </c>
      <c r="W35" s="646">
        <v>0</v>
      </c>
      <c r="X35" s="646">
        <v>0</v>
      </c>
      <c r="Y35" s="646">
        <v>0</v>
      </c>
      <c r="Z35" s="646">
        <v>0</v>
      </c>
      <c r="AA35" s="646">
        <v>0</v>
      </c>
      <c r="AB35" s="646">
        <v>0</v>
      </c>
      <c r="AC35" s="646">
        <v>0</v>
      </c>
      <c r="AD35" s="646">
        <v>0</v>
      </c>
      <c r="AE35" s="646">
        <v>0</v>
      </c>
      <c r="AF35" s="646">
        <v>0</v>
      </c>
      <c r="AG35" s="646">
        <v>0</v>
      </c>
      <c r="AH35" s="646">
        <v>0</v>
      </c>
      <c r="AI35" s="646">
        <v>0</v>
      </c>
      <c r="AJ35" s="646">
        <v>0</v>
      </c>
      <c r="AK35" s="646">
        <v>0</v>
      </c>
      <c r="AL35" s="646">
        <v>0</v>
      </c>
      <c r="AM35" s="646">
        <v>0</v>
      </c>
      <c r="AN35" s="646">
        <v>0</v>
      </c>
      <c r="AO35" s="646">
        <v>0</v>
      </c>
      <c r="AP35" s="646">
        <v>0</v>
      </c>
      <c r="AQ35" s="646">
        <v>0</v>
      </c>
      <c r="AR35" s="646">
        <v>0</v>
      </c>
      <c r="AS35" s="646">
        <v>0</v>
      </c>
      <c r="AT35" s="646">
        <v>0</v>
      </c>
      <c r="AU35" s="646">
        <v>0</v>
      </c>
      <c r="AV35" s="646">
        <v>0</v>
      </c>
      <c r="AW35" s="646">
        <v>0</v>
      </c>
      <c r="AX35" s="646">
        <v>0</v>
      </c>
      <c r="AY35" s="646">
        <v>0</v>
      </c>
      <c r="AZ35" s="646">
        <v>0</v>
      </c>
      <c r="BA35" s="646">
        <v>0</v>
      </c>
      <c r="BB35" s="646">
        <v>0</v>
      </c>
      <c r="BC35" s="646">
        <v>0</v>
      </c>
      <c r="BD35" s="646">
        <v>0</v>
      </c>
      <c r="BE35" s="646">
        <v>0</v>
      </c>
      <c r="BF35" s="646">
        <v>0</v>
      </c>
      <c r="BG35" s="646">
        <v>0</v>
      </c>
      <c r="BH35" s="646">
        <v>0</v>
      </c>
      <c r="BI35" s="646">
        <v>0</v>
      </c>
      <c r="BJ35" s="646">
        <v>0</v>
      </c>
      <c r="BK35" s="646">
        <v>0</v>
      </c>
      <c r="BL35" s="646">
        <v>0</v>
      </c>
      <c r="BM35" s="646">
        <v>0</v>
      </c>
      <c r="BN35" s="646">
        <v>0</v>
      </c>
      <c r="BO35" s="646">
        <v>0</v>
      </c>
      <c r="BP35" s="646">
        <v>0</v>
      </c>
      <c r="BQ35" s="646">
        <v>0</v>
      </c>
      <c r="BR35" s="646">
        <v>0</v>
      </c>
      <c r="BS35" s="646">
        <v>0</v>
      </c>
      <c r="BT35" s="646">
        <v>0</v>
      </c>
      <c r="BU35" s="646">
        <v>0</v>
      </c>
      <c r="BV35" s="646">
        <v>0</v>
      </c>
    </row>
    <row r="36" spans="1:74" ht="15">
      <c r="A36" s="129" t="s">
        <v>731</v>
      </c>
      <c r="B36" s="637">
        <v>500010339</v>
      </c>
      <c r="C36" s="645">
        <v>0</v>
      </c>
      <c r="D36" s="646">
        <v>0</v>
      </c>
      <c r="E36" s="646">
        <v>0</v>
      </c>
      <c r="F36" s="646">
        <v>0</v>
      </c>
      <c r="G36" s="646">
        <v>0</v>
      </c>
      <c r="H36" s="646">
        <v>0</v>
      </c>
      <c r="I36" s="646">
        <v>0</v>
      </c>
      <c r="J36" s="646">
        <v>0</v>
      </c>
      <c r="K36" s="646">
        <v>0</v>
      </c>
      <c r="L36" s="646">
        <v>0</v>
      </c>
      <c r="M36" s="646">
        <v>0</v>
      </c>
      <c r="N36" s="646">
        <v>0</v>
      </c>
      <c r="O36" s="646">
        <v>0</v>
      </c>
      <c r="P36" s="646">
        <v>0</v>
      </c>
      <c r="Q36" s="646">
        <v>0</v>
      </c>
      <c r="R36" s="646">
        <v>0</v>
      </c>
      <c r="S36" s="646">
        <v>0</v>
      </c>
      <c r="T36" s="646">
        <v>0</v>
      </c>
      <c r="U36" s="646">
        <v>0</v>
      </c>
      <c r="V36" s="646">
        <v>0</v>
      </c>
      <c r="W36" s="646">
        <v>0</v>
      </c>
      <c r="X36" s="646">
        <v>0</v>
      </c>
      <c r="Y36" s="646">
        <v>0</v>
      </c>
      <c r="Z36" s="646">
        <v>0</v>
      </c>
      <c r="AA36" s="646">
        <v>0</v>
      </c>
      <c r="AB36" s="646">
        <v>0</v>
      </c>
      <c r="AC36" s="646">
        <v>0</v>
      </c>
      <c r="AD36" s="646">
        <v>0</v>
      </c>
      <c r="AE36" s="646">
        <v>0</v>
      </c>
      <c r="AF36" s="646">
        <v>0</v>
      </c>
      <c r="AG36" s="646">
        <v>0</v>
      </c>
      <c r="AH36" s="646">
        <v>0</v>
      </c>
      <c r="AI36" s="646">
        <v>0</v>
      </c>
      <c r="AJ36" s="646">
        <v>0</v>
      </c>
      <c r="AK36" s="646">
        <v>0</v>
      </c>
      <c r="AL36" s="646">
        <v>0</v>
      </c>
      <c r="AM36" s="646">
        <v>0</v>
      </c>
      <c r="AN36" s="646">
        <v>0</v>
      </c>
      <c r="AO36" s="646">
        <v>0</v>
      </c>
      <c r="AP36" s="646">
        <v>0</v>
      </c>
      <c r="AQ36" s="646">
        <v>0</v>
      </c>
      <c r="AR36" s="646">
        <v>0</v>
      </c>
      <c r="AS36" s="646">
        <v>0</v>
      </c>
      <c r="AT36" s="646">
        <v>0</v>
      </c>
      <c r="AU36" s="646">
        <v>0</v>
      </c>
      <c r="AV36" s="646">
        <v>0</v>
      </c>
      <c r="AW36" s="646">
        <v>0</v>
      </c>
      <c r="AX36" s="646">
        <v>0</v>
      </c>
      <c r="AY36" s="646">
        <v>0</v>
      </c>
      <c r="AZ36" s="646">
        <v>0</v>
      </c>
      <c r="BA36" s="646">
        <v>0</v>
      </c>
      <c r="BB36" s="646">
        <v>0</v>
      </c>
      <c r="BC36" s="646">
        <v>0</v>
      </c>
      <c r="BD36" s="646">
        <v>0</v>
      </c>
      <c r="BE36" s="646">
        <v>0</v>
      </c>
      <c r="BF36" s="646">
        <v>0</v>
      </c>
      <c r="BG36" s="646">
        <v>0</v>
      </c>
      <c r="BH36" s="646">
        <v>0</v>
      </c>
      <c r="BI36" s="646">
        <v>0</v>
      </c>
      <c r="BJ36" s="646">
        <v>0</v>
      </c>
      <c r="BK36" s="646">
        <v>0</v>
      </c>
      <c r="BL36" s="646">
        <v>0</v>
      </c>
      <c r="BM36" s="646">
        <v>0</v>
      </c>
      <c r="BN36" s="646">
        <v>0</v>
      </c>
      <c r="BO36" s="646">
        <v>0</v>
      </c>
      <c r="BP36" s="646">
        <v>0</v>
      </c>
      <c r="BQ36" s="646">
        <v>0</v>
      </c>
      <c r="BR36" s="646">
        <v>0</v>
      </c>
      <c r="BS36" s="646">
        <v>0</v>
      </c>
      <c r="BT36" s="646">
        <v>0</v>
      </c>
      <c r="BU36" s="646">
        <v>0</v>
      </c>
      <c r="BV36" s="646">
        <v>0</v>
      </c>
    </row>
    <row r="37" spans="1:74" ht="15">
      <c r="A37" s="129" t="s">
        <v>732</v>
      </c>
      <c r="B37" s="637">
        <v>500010340</v>
      </c>
      <c r="C37" s="645">
        <v>0</v>
      </c>
      <c r="D37" s="646">
        <v>0</v>
      </c>
      <c r="E37" s="646">
        <v>0</v>
      </c>
      <c r="F37" s="646">
        <v>0</v>
      </c>
      <c r="G37" s="646">
        <v>0</v>
      </c>
      <c r="H37" s="646">
        <v>0</v>
      </c>
      <c r="I37" s="646">
        <v>0</v>
      </c>
      <c r="J37" s="646">
        <v>0</v>
      </c>
      <c r="K37" s="646">
        <v>0</v>
      </c>
      <c r="L37" s="646">
        <v>0</v>
      </c>
      <c r="M37" s="646">
        <v>0</v>
      </c>
      <c r="N37" s="646">
        <v>0</v>
      </c>
      <c r="O37" s="646">
        <v>0</v>
      </c>
      <c r="P37" s="646">
        <v>0</v>
      </c>
      <c r="Q37" s="646">
        <v>0</v>
      </c>
      <c r="R37" s="646">
        <v>0</v>
      </c>
      <c r="S37" s="646">
        <v>0</v>
      </c>
      <c r="T37" s="646">
        <v>0</v>
      </c>
      <c r="U37" s="646">
        <v>0</v>
      </c>
      <c r="V37" s="646">
        <v>0</v>
      </c>
      <c r="W37" s="646">
        <v>0</v>
      </c>
      <c r="X37" s="646">
        <v>0</v>
      </c>
      <c r="Y37" s="646">
        <v>0</v>
      </c>
      <c r="Z37" s="646">
        <v>0</v>
      </c>
      <c r="AA37" s="646">
        <v>0</v>
      </c>
      <c r="AB37" s="646">
        <v>0</v>
      </c>
      <c r="AC37" s="646">
        <v>0</v>
      </c>
      <c r="AD37" s="646">
        <v>0</v>
      </c>
      <c r="AE37" s="646">
        <v>0</v>
      </c>
      <c r="AF37" s="646">
        <v>0</v>
      </c>
      <c r="AG37" s="646">
        <v>0</v>
      </c>
      <c r="AH37" s="646">
        <v>0</v>
      </c>
      <c r="AI37" s="646">
        <v>0</v>
      </c>
      <c r="AJ37" s="646">
        <v>0</v>
      </c>
      <c r="AK37" s="646">
        <v>0</v>
      </c>
      <c r="AL37" s="646">
        <v>0</v>
      </c>
      <c r="AM37" s="646">
        <v>0</v>
      </c>
      <c r="AN37" s="646">
        <v>0</v>
      </c>
      <c r="AO37" s="646">
        <v>0</v>
      </c>
      <c r="AP37" s="646">
        <v>0</v>
      </c>
      <c r="AQ37" s="646">
        <v>0</v>
      </c>
      <c r="AR37" s="646">
        <v>0</v>
      </c>
      <c r="AS37" s="646">
        <v>0</v>
      </c>
      <c r="AT37" s="646">
        <v>0</v>
      </c>
      <c r="AU37" s="646">
        <v>0</v>
      </c>
      <c r="AV37" s="646">
        <v>0</v>
      </c>
      <c r="AW37" s="646">
        <v>0</v>
      </c>
      <c r="AX37" s="646">
        <v>0</v>
      </c>
      <c r="AY37" s="646">
        <v>0</v>
      </c>
      <c r="AZ37" s="646">
        <v>0</v>
      </c>
      <c r="BA37" s="646">
        <v>0</v>
      </c>
      <c r="BB37" s="646">
        <v>0</v>
      </c>
      <c r="BC37" s="646">
        <v>0</v>
      </c>
      <c r="BD37" s="646">
        <v>0</v>
      </c>
      <c r="BE37" s="646">
        <v>0</v>
      </c>
      <c r="BF37" s="646">
        <v>0</v>
      </c>
      <c r="BG37" s="646">
        <v>0</v>
      </c>
      <c r="BH37" s="646">
        <v>0</v>
      </c>
      <c r="BI37" s="646">
        <v>0</v>
      </c>
      <c r="BJ37" s="646">
        <v>0</v>
      </c>
      <c r="BK37" s="646">
        <v>0</v>
      </c>
      <c r="BL37" s="646">
        <v>0</v>
      </c>
      <c r="BM37" s="646">
        <v>0</v>
      </c>
      <c r="BN37" s="646">
        <v>0</v>
      </c>
      <c r="BO37" s="646">
        <v>0</v>
      </c>
      <c r="BP37" s="646">
        <v>0</v>
      </c>
      <c r="BQ37" s="646">
        <v>0</v>
      </c>
      <c r="BR37" s="646">
        <v>0</v>
      </c>
      <c r="BS37" s="646">
        <v>0</v>
      </c>
      <c r="BT37" s="646">
        <v>0</v>
      </c>
      <c r="BU37" s="646">
        <v>0</v>
      </c>
      <c r="BV37" s="646">
        <v>0</v>
      </c>
    </row>
    <row r="38" spans="1:74" ht="15">
      <c r="A38" s="129" t="s">
        <v>733</v>
      </c>
      <c r="B38" s="637">
        <v>500010341</v>
      </c>
      <c r="C38" s="645">
        <v>0</v>
      </c>
      <c r="D38" s="646">
        <v>0</v>
      </c>
      <c r="E38" s="646">
        <v>0</v>
      </c>
      <c r="F38" s="646">
        <v>0</v>
      </c>
      <c r="G38" s="646">
        <v>0</v>
      </c>
      <c r="H38" s="646">
        <v>0</v>
      </c>
      <c r="I38" s="646">
        <v>0</v>
      </c>
      <c r="J38" s="646">
        <v>0</v>
      </c>
      <c r="K38" s="646">
        <v>0</v>
      </c>
      <c r="L38" s="646">
        <v>0</v>
      </c>
      <c r="M38" s="646">
        <v>0</v>
      </c>
      <c r="N38" s="646">
        <v>0</v>
      </c>
      <c r="O38" s="646">
        <v>0</v>
      </c>
      <c r="P38" s="646">
        <v>0</v>
      </c>
      <c r="Q38" s="646">
        <v>0</v>
      </c>
      <c r="R38" s="646">
        <v>0</v>
      </c>
      <c r="S38" s="646">
        <v>0</v>
      </c>
      <c r="T38" s="646">
        <v>0</v>
      </c>
      <c r="U38" s="646">
        <v>0</v>
      </c>
      <c r="V38" s="646">
        <v>0</v>
      </c>
      <c r="W38" s="646">
        <v>0</v>
      </c>
      <c r="X38" s="646">
        <v>0</v>
      </c>
      <c r="Y38" s="646">
        <v>0</v>
      </c>
      <c r="Z38" s="646">
        <v>0</v>
      </c>
      <c r="AA38" s="646">
        <v>0</v>
      </c>
      <c r="AB38" s="646">
        <v>0</v>
      </c>
      <c r="AC38" s="646">
        <v>0</v>
      </c>
      <c r="AD38" s="646">
        <v>0</v>
      </c>
      <c r="AE38" s="646">
        <v>0</v>
      </c>
      <c r="AF38" s="646">
        <v>0</v>
      </c>
      <c r="AG38" s="646">
        <v>0</v>
      </c>
      <c r="AH38" s="646">
        <v>0</v>
      </c>
      <c r="AI38" s="646">
        <v>0</v>
      </c>
      <c r="AJ38" s="646">
        <v>0</v>
      </c>
      <c r="AK38" s="646">
        <v>0</v>
      </c>
      <c r="AL38" s="646">
        <v>0</v>
      </c>
      <c r="AM38" s="646">
        <v>0</v>
      </c>
      <c r="AN38" s="646">
        <v>0</v>
      </c>
      <c r="AO38" s="646">
        <v>0</v>
      </c>
      <c r="AP38" s="646">
        <v>0</v>
      </c>
      <c r="AQ38" s="646">
        <v>0</v>
      </c>
      <c r="AR38" s="646">
        <v>0</v>
      </c>
      <c r="AS38" s="646">
        <v>0</v>
      </c>
      <c r="AT38" s="646">
        <v>0</v>
      </c>
      <c r="AU38" s="646">
        <v>0</v>
      </c>
      <c r="AV38" s="646">
        <v>0</v>
      </c>
      <c r="AW38" s="646">
        <v>0</v>
      </c>
      <c r="AX38" s="646">
        <v>0</v>
      </c>
      <c r="AY38" s="646">
        <v>0</v>
      </c>
      <c r="AZ38" s="646">
        <v>0</v>
      </c>
      <c r="BA38" s="646">
        <v>0</v>
      </c>
      <c r="BB38" s="646">
        <v>0</v>
      </c>
      <c r="BC38" s="646">
        <v>0</v>
      </c>
      <c r="BD38" s="646">
        <v>0</v>
      </c>
      <c r="BE38" s="646">
        <v>0</v>
      </c>
      <c r="BF38" s="646">
        <v>0</v>
      </c>
      <c r="BG38" s="646">
        <v>0</v>
      </c>
      <c r="BH38" s="646">
        <v>0</v>
      </c>
      <c r="BI38" s="646">
        <v>0</v>
      </c>
      <c r="BJ38" s="646">
        <v>0</v>
      </c>
      <c r="BK38" s="646">
        <v>0</v>
      </c>
      <c r="BL38" s="646">
        <v>0</v>
      </c>
      <c r="BM38" s="646">
        <v>0</v>
      </c>
      <c r="BN38" s="646">
        <v>0</v>
      </c>
      <c r="BO38" s="646">
        <v>0</v>
      </c>
      <c r="BP38" s="646">
        <v>0</v>
      </c>
      <c r="BQ38" s="646">
        <v>0</v>
      </c>
      <c r="BR38" s="646">
        <v>0</v>
      </c>
      <c r="BS38" s="646">
        <v>0</v>
      </c>
      <c r="BT38" s="646">
        <v>0</v>
      </c>
      <c r="BU38" s="646">
        <v>0</v>
      </c>
      <c r="BV38" s="646">
        <v>0</v>
      </c>
    </row>
    <row r="39" spans="1:74" ht="15">
      <c r="A39" s="129" t="s">
        <v>734</v>
      </c>
      <c r="B39" s="637">
        <v>500010342</v>
      </c>
      <c r="C39" s="645">
        <v>0</v>
      </c>
      <c r="D39" s="646">
        <v>0</v>
      </c>
      <c r="E39" s="646">
        <v>0</v>
      </c>
      <c r="F39" s="646">
        <v>0</v>
      </c>
      <c r="G39" s="646">
        <v>0</v>
      </c>
      <c r="H39" s="646">
        <v>0</v>
      </c>
      <c r="I39" s="646">
        <v>0</v>
      </c>
      <c r="J39" s="646">
        <v>0</v>
      </c>
      <c r="K39" s="646">
        <v>0</v>
      </c>
      <c r="L39" s="646">
        <v>0</v>
      </c>
      <c r="M39" s="646">
        <v>0</v>
      </c>
      <c r="N39" s="646">
        <v>0</v>
      </c>
      <c r="O39" s="646">
        <v>0</v>
      </c>
      <c r="P39" s="646">
        <v>0</v>
      </c>
      <c r="Q39" s="646">
        <v>0</v>
      </c>
      <c r="R39" s="646">
        <v>0</v>
      </c>
      <c r="S39" s="646">
        <v>0</v>
      </c>
      <c r="T39" s="646">
        <v>0</v>
      </c>
      <c r="U39" s="646">
        <v>0</v>
      </c>
      <c r="V39" s="646">
        <v>0</v>
      </c>
      <c r="W39" s="646">
        <v>0</v>
      </c>
      <c r="X39" s="646">
        <v>0</v>
      </c>
      <c r="Y39" s="646">
        <v>0</v>
      </c>
      <c r="Z39" s="646">
        <v>0</v>
      </c>
      <c r="AA39" s="646">
        <v>0</v>
      </c>
      <c r="AB39" s="646">
        <v>0</v>
      </c>
      <c r="AC39" s="646">
        <v>0</v>
      </c>
      <c r="AD39" s="646">
        <v>0</v>
      </c>
      <c r="AE39" s="646">
        <v>0</v>
      </c>
      <c r="AF39" s="646">
        <v>0</v>
      </c>
      <c r="AG39" s="646">
        <v>0</v>
      </c>
      <c r="AH39" s="646">
        <v>0</v>
      </c>
      <c r="AI39" s="646">
        <v>0</v>
      </c>
      <c r="AJ39" s="646">
        <v>0</v>
      </c>
      <c r="AK39" s="646">
        <v>0</v>
      </c>
      <c r="AL39" s="646">
        <v>0</v>
      </c>
      <c r="AM39" s="646">
        <v>0</v>
      </c>
      <c r="AN39" s="646">
        <v>0</v>
      </c>
      <c r="AO39" s="646">
        <v>0</v>
      </c>
      <c r="AP39" s="646">
        <v>0</v>
      </c>
      <c r="AQ39" s="646">
        <v>0</v>
      </c>
      <c r="AR39" s="646">
        <v>0</v>
      </c>
      <c r="AS39" s="646">
        <v>0</v>
      </c>
      <c r="AT39" s="646">
        <v>0</v>
      </c>
      <c r="AU39" s="646">
        <v>0</v>
      </c>
      <c r="AV39" s="646">
        <v>0</v>
      </c>
      <c r="AW39" s="646">
        <v>0</v>
      </c>
      <c r="AX39" s="646">
        <v>0</v>
      </c>
      <c r="AY39" s="646">
        <v>0</v>
      </c>
      <c r="AZ39" s="646">
        <v>0</v>
      </c>
      <c r="BA39" s="646">
        <v>0</v>
      </c>
      <c r="BB39" s="646">
        <v>0</v>
      </c>
      <c r="BC39" s="646">
        <v>0</v>
      </c>
      <c r="BD39" s="646">
        <v>0</v>
      </c>
      <c r="BE39" s="646">
        <v>0</v>
      </c>
      <c r="BF39" s="646">
        <v>0</v>
      </c>
      <c r="BG39" s="646">
        <v>0</v>
      </c>
      <c r="BH39" s="646">
        <v>0</v>
      </c>
      <c r="BI39" s="646">
        <v>0</v>
      </c>
      <c r="BJ39" s="646">
        <v>0</v>
      </c>
      <c r="BK39" s="646">
        <v>0</v>
      </c>
      <c r="BL39" s="646">
        <v>0</v>
      </c>
      <c r="BM39" s="646">
        <v>0</v>
      </c>
      <c r="BN39" s="646">
        <v>0</v>
      </c>
      <c r="BO39" s="646">
        <v>0</v>
      </c>
      <c r="BP39" s="646">
        <v>0</v>
      </c>
      <c r="BQ39" s="646">
        <v>0</v>
      </c>
      <c r="BR39" s="646">
        <v>0</v>
      </c>
      <c r="BS39" s="646">
        <v>0</v>
      </c>
      <c r="BT39" s="646">
        <v>0</v>
      </c>
      <c r="BU39" s="646">
        <v>0</v>
      </c>
      <c r="BV39" s="646">
        <v>0</v>
      </c>
    </row>
    <row r="40" spans="1:74" ht="15">
      <c r="A40" s="129" t="s">
        <v>735</v>
      </c>
      <c r="B40" s="637">
        <v>500010343</v>
      </c>
      <c r="C40" s="645">
        <v>0</v>
      </c>
      <c r="D40" s="646">
        <v>0</v>
      </c>
      <c r="E40" s="646">
        <v>0</v>
      </c>
      <c r="F40" s="646">
        <v>0</v>
      </c>
      <c r="G40" s="646">
        <v>0</v>
      </c>
      <c r="H40" s="646">
        <v>0</v>
      </c>
      <c r="I40" s="646">
        <v>0</v>
      </c>
      <c r="J40" s="646">
        <v>0</v>
      </c>
      <c r="K40" s="646">
        <v>0</v>
      </c>
      <c r="L40" s="646">
        <v>0</v>
      </c>
      <c r="M40" s="646">
        <v>0</v>
      </c>
      <c r="N40" s="646">
        <v>0</v>
      </c>
      <c r="O40" s="646">
        <v>0</v>
      </c>
      <c r="P40" s="646">
        <v>0</v>
      </c>
      <c r="Q40" s="646">
        <v>0</v>
      </c>
      <c r="R40" s="646">
        <v>0</v>
      </c>
      <c r="S40" s="646">
        <v>0</v>
      </c>
      <c r="T40" s="646">
        <v>0</v>
      </c>
      <c r="U40" s="646">
        <v>0</v>
      </c>
      <c r="V40" s="646">
        <v>0</v>
      </c>
      <c r="W40" s="646">
        <v>0</v>
      </c>
      <c r="X40" s="646">
        <v>0</v>
      </c>
      <c r="Y40" s="646">
        <v>0</v>
      </c>
      <c r="Z40" s="646">
        <v>0</v>
      </c>
      <c r="AA40" s="646">
        <v>0</v>
      </c>
      <c r="AB40" s="646">
        <v>0</v>
      </c>
      <c r="AC40" s="646">
        <v>0</v>
      </c>
      <c r="AD40" s="646">
        <v>0</v>
      </c>
      <c r="AE40" s="646">
        <v>0</v>
      </c>
      <c r="AF40" s="646">
        <v>0</v>
      </c>
      <c r="AG40" s="646">
        <v>0</v>
      </c>
      <c r="AH40" s="646">
        <v>0</v>
      </c>
      <c r="AI40" s="646">
        <v>0</v>
      </c>
      <c r="AJ40" s="646">
        <v>0</v>
      </c>
      <c r="AK40" s="646">
        <v>0</v>
      </c>
      <c r="AL40" s="646">
        <v>0</v>
      </c>
      <c r="AM40" s="646">
        <v>0</v>
      </c>
      <c r="AN40" s="646">
        <v>0</v>
      </c>
      <c r="AO40" s="646">
        <v>0</v>
      </c>
      <c r="AP40" s="646">
        <v>0</v>
      </c>
      <c r="AQ40" s="646">
        <v>0</v>
      </c>
      <c r="AR40" s="646">
        <v>0</v>
      </c>
      <c r="AS40" s="646">
        <v>0</v>
      </c>
      <c r="AT40" s="646">
        <v>0</v>
      </c>
      <c r="AU40" s="646">
        <v>0</v>
      </c>
      <c r="AV40" s="646">
        <v>0</v>
      </c>
      <c r="AW40" s="646">
        <v>0</v>
      </c>
      <c r="AX40" s="646">
        <v>0</v>
      </c>
      <c r="AY40" s="646">
        <v>0</v>
      </c>
      <c r="AZ40" s="646">
        <v>0</v>
      </c>
      <c r="BA40" s="646">
        <v>0</v>
      </c>
      <c r="BB40" s="646">
        <v>0</v>
      </c>
      <c r="BC40" s="646">
        <v>0</v>
      </c>
      <c r="BD40" s="646">
        <v>0</v>
      </c>
      <c r="BE40" s="646">
        <v>0</v>
      </c>
      <c r="BF40" s="646">
        <v>0</v>
      </c>
      <c r="BG40" s="646">
        <v>0</v>
      </c>
      <c r="BH40" s="646">
        <v>0</v>
      </c>
      <c r="BI40" s="646">
        <v>0</v>
      </c>
      <c r="BJ40" s="646">
        <v>0</v>
      </c>
      <c r="BK40" s="646">
        <v>0</v>
      </c>
      <c r="BL40" s="646">
        <v>0</v>
      </c>
      <c r="BM40" s="646">
        <v>0</v>
      </c>
      <c r="BN40" s="646">
        <v>0</v>
      </c>
      <c r="BO40" s="646">
        <v>0</v>
      </c>
      <c r="BP40" s="646">
        <v>0</v>
      </c>
      <c r="BQ40" s="646">
        <v>0</v>
      </c>
      <c r="BR40" s="646">
        <v>0</v>
      </c>
      <c r="BS40" s="646">
        <v>0</v>
      </c>
      <c r="BT40" s="646">
        <v>0</v>
      </c>
      <c r="BU40" s="646">
        <v>0</v>
      </c>
      <c r="BV40" s="646">
        <v>0</v>
      </c>
    </row>
    <row r="41" spans="1:74" ht="15">
      <c r="A41" s="129" t="s">
        <v>736</v>
      </c>
      <c r="B41" s="637">
        <v>500010344</v>
      </c>
      <c r="C41" s="645">
        <v>0</v>
      </c>
      <c r="D41" s="646">
        <v>0</v>
      </c>
      <c r="E41" s="646">
        <v>0</v>
      </c>
      <c r="F41" s="646">
        <v>0</v>
      </c>
      <c r="G41" s="646">
        <v>0</v>
      </c>
      <c r="H41" s="646">
        <v>0</v>
      </c>
      <c r="I41" s="646">
        <v>0</v>
      </c>
      <c r="J41" s="646">
        <v>0</v>
      </c>
      <c r="K41" s="646">
        <v>0</v>
      </c>
      <c r="L41" s="646">
        <v>0</v>
      </c>
      <c r="M41" s="646">
        <v>0</v>
      </c>
      <c r="N41" s="646">
        <v>0</v>
      </c>
      <c r="O41" s="646">
        <v>0</v>
      </c>
      <c r="P41" s="646">
        <v>0</v>
      </c>
      <c r="Q41" s="646">
        <v>0</v>
      </c>
      <c r="R41" s="646">
        <v>0</v>
      </c>
      <c r="S41" s="646">
        <v>0</v>
      </c>
      <c r="T41" s="646">
        <v>0</v>
      </c>
      <c r="U41" s="646">
        <v>0</v>
      </c>
      <c r="V41" s="646">
        <v>0</v>
      </c>
      <c r="W41" s="646">
        <v>0</v>
      </c>
      <c r="X41" s="646">
        <v>0</v>
      </c>
      <c r="Y41" s="646">
        <v>0</v>
      </c>
      <c r="Z41" s="646">
        <v>0</v>
      </c>
      <c r="AA41" s="646">
        <v>0</v>
      </c>
      <c r="AB41" s="646">
        <v>0</v>
      </c>
      <c r="AC41" s="646">
        <v>0</v>
      </c>
      <c r="AD41" s="646">
        <v>0</v>
      </c>
      <c r="AE41" s="646">
        <v>0</v>
      </c>
      <c r="AF41" s="646">
        <v>0</v>
      </c>
      <c r="AG41" s="646">
        <v>0</v>
      </c>
      <c r="AH41" s="646">
        <v>0</v>
      </c>
      <c r="AI41" s="646">
        <v>0</v>
      </c>
      <c r="AJ41" s="646">
        <v>0</v>
      </c>
      <c r="AK41" s="646">
        <v>0</v>
      </c>
      <c r="AL41" s="646">
        <v>0</v>
      </c>
      <c r="AM41" s="646">
        <v>0</v>
      </c>
      <c r="AN41" s="646">
        <v>0</v>
      </c>
      <c r="AO41" s="646">
        <v>0</v>
      </c>
      <c r="AP41" s="646">
        <v>0</v>
      </c>
      <c r="AQ41" s="646">
        <v>0</v>
      </c>
      <c r="AR41" s="646">
        <v>0</v>
      </c>
      <c r="AS41" s="646">
        <v>0</v>
      </c>
      <c r="AT41" s="646">
        <v>0</v>
      </c>
      <c r="AU41" s="646">
        <v>0</v>
      </c>
      <c r="AV41" s="646">
        <v>0</v>
      </c>
      <c r="AW41" s="646">
        <v>0</v>
      </c>
      <c r="AX41" s="646">
        <v>0</v>
      </c>
      <c r="AY41" s="646">
        <v>0</v>
      </c>
      <c r="AZ41" s="646">
        <v>0</v>
      </c>
      <c r="BA41" s="646">
        <v>0</v>
      </c>
      <c r="BB41" s="646">
        <v>0</v>
      </c>
      <c r="BC41" s="646">
        <v>0</v>
      </c>
      <c r="BD41" s="646">
        <v>0</v>
      </c>
      <c r="BE41" s="646">
        <v>0</v>
      </c>
      <c r="BF41" s="646">
        <v>0</v>
      </c>
      <c r="BG41" s="646">
        <v>0</v>
      </c>
      <c r="BH41" s="646">
        <v>0</v>
      </c>
      <c r="BI41" s="646">
        <v>0</v>
      </c>
      <c r="BJ41" s="646">
        <v>0</v>
      </c>
      <c r="BK41" s="646">
        <v>0</v>
      </c>
      <c r="BL41" s="646">
        <v>0</v>
      </c>
      <c r="BM41" s="646">
        <v>0</v>
      </c>
      <c r="BN41" s="646">
        <v>0</v>
      </c>
      <c r="BO41" s="646">
        <v>0</v>
      </c>
      <c r="BP41" s="646">
        <v>0</v>
      </c>
      <c r="BQ41" s="646">
        <v>0</v>
      </c>
      <c r="BR41" s="646">
        <v>0</v>
      </c>
      <c r="BS41" s="646">
        <v>0</v>
      </c>
      <c r="BT41" s="646">
        <v>0</v>
      </c>
      <c r="BU41" s="646">
        <v>0</v>
      </c>
      <c r="BV41" s="646">
        <v>0</v>
      </c>
    </row>
    <row r="42" spans="1:74" ht="15">
      <c r="A42" s="129" t="s">
        <v>737</v>
      </c>
      <c r="B42" s="637">
        <v>500010345</v>
      </c>
      <c r="C42" s="645">
        <v>0</v>
      </c>
      <c r="D42" s="646">
        <v>0</v>
      </c>
      <c r="E42" s="646">
        <v>0</v>
      </c>
      <c r="F42" s="646">
        <v>0</v>
      </c>
      <c r="G42" s="646">
        <v>0</v>
      </c>
      <c r="H42" s="646">
        <v>0</v>
      </c>
      <c r="I42" s="646">
        <v>0</v>
      </c>
      <c r="J42" s="646">
        <v>0</v>
      </c>
      <c r="K42" s="646">
        <v>0</v>
      </c>
      <c r="L42" s="646">
        <v>0</v>
      </c>
      <c r="M42" s="646">
        <v>0</v>
      </c>
      <c r="N42" s="646">
        <v>0</v>
      </c>
      <c r="O42" s="646">
        <v>0</v>
      </c>
      <c r="P42" s="646">
        <v>0</v>
      </c>
      <c r="Q42" s="646">
        <v>0</v>
      </c>
      <c r="R42" s="646">
        <v>0</v>
      </c>
      <c r="S42" s="646">
        <v>0</v>
      </c>
      <c r="T42" s="646">
        <v>0</v>
      </c>
      <c r="U42" s="646">
        <v>0</v>
      </c>
      <c r="V42" s="646">
        <v>0</v>
      </c>
      <c r="W42" s="646">
        <v>0</v>
      </c>
      <c r="X42" s="646">
        <v>0</v>
      </c>
      <c r="Y42" s="646">
        <v>0</v>
      </c>
      <c r="Z42" s="646">
        <v>0</v>
      </c>
      <c r="AA42" s="646">
        <v>0</v>
      </c>
      <c r="AB42" s="646">
        <v>0</v>
      </c>
      <c r="AC42" s="646">
        <v>0</v>
      </c>
      <c r="AD42" s="646">
        <v>0</v>
      </c>
      <c r="AE42" s="646">
        <v>0</v>
      </c>
      <c r="AF42" s="646">
        <v>0</v>
      </c>
      <c r="AG42" s="646">
        <v>0</v>
      </c>
      <c r="AH42" s="646">
        <v>0</v>
      </c>
      <c r="AI42" s="646">
        <v>0</v>
      </c>
      <c r="AJ42" s="646">
        <v>0</v>
      </c>
      <c r="AK42" s="646">
        <v>0</v>
      </c>
      <c r="AL42" s="646">
        <v>0</v>
      </c>
      <c r="AM42" s="646">
        <v>0</v>
      </c>
      <c r="AN42" s="646">
        <v>0</v>
      </c>
      <c r="AO42" s="646">
        <v>0</v>
      </c>
      <c r="AP42" s="646">
        <v>0</v>
      </c>
      <c r="AQ42" s="646">
        <v>0</v>
      </c>
      <c r="AR42" s="646">
        <v>0</v>
      </c>
      <c r="AS42" s="646">
        <v>0</v>
      </c>
      <c r="AT42" s="646">
        <v>0</v>
      </c>
      <c r="AU42" s="646">
        <v>0</v>
      </c>
      <c r="AV42" s="646">
        <v>0</v>
      </c>
      <c r="AW42" s="646">
        <v>0</v>
      </c>
      <c r="AX42" s="646">
        <v>0</v>
      </c>
      <c r="AY42" s="646">
        <v>0</v>
      </c>
      <c r="AZ42" s="646">
        <v>0</v>
      </c>
      <c r="BA42" s="646">
        <v>0</v>
      </c>
      <c r="BB42" s="646">
        <v>0</v>
      </c>
      <c r="BC42" s="646">
        <v>0</v>
      </c>
      <c r="BD42" s="646">
        <v>0</v>
      </c>
      <c r="BE42" s="646">
        <v>0</v>
      </c>
      <c r="BF42" s="646">
        <v>0</v>
      </c>
      <c r="BG42" s="646">
        <v>0</v>
      </c>
      <c r="BH42" s="646">
        <v>0</v>
      </c>
      <c r="BI42" s="646">
        <v>0</v>
      </c>
      <c r="BJ42" s="646">
        <v>0</v>
      </c>
      <c r="BK42" s="646">
        <v>0</v>
      </c>
      <c r="BL42" s="646">
        <v>0</v>
      </c>
      <c r="BM42" s="646">
        <v>0</v>
      </c>
      <c r="BN42" s="646">
        <v>0</v>
      </c>
      <c r="BO42" s="646">
        <v>0</v>
      </c>
      <c r="BP42" s="646">
        <v>0</v>
      </c>
      <c r="BQ42" s="646">
        <v>0</v>
      </c>
      <c r="BR42" s="646">
        <v>0</v>
      </c>
      <c r="BS42" s="646">
        <v>0</v>
      </c>
      <c r="BT42" s="646">
        <v>0</v>
      </c>
      <c r="BU42" s="646">
        <v>0</v>
      </c>
      <c r="BV42" s="646">
        <v>0</v>
      </c>
    </row>
    <row r="43" spans="1:74" ht="15">
      <c r="A43" s="129" t="s">
        <v>738</v>
      </c>
      <c r="B43" s="637">
        <v>500010346</v>
      </c>
      <c r="C43" s="645">
        <v>0</v>
      </c>
      <c r="D43" s="646">
        <v>0</v>
      </c>
      <c r="E43" s="646">
        <v>0</v>
      </c>
      <c r="F43" s="646">
        <v>0</v>
      </c>
      <c r="G43" s="646">
        <v>0</v>
      </c>
      <c r="H43" s="646">
        <v>0</v>
      </c>
      <c r="I43" s="646">
        <v>0</v>
      </c>
      <c r="J43" s="646">
        <v>0</v>
      </c>
      <c r="K43" s="646">
        <v>0</v>
      </c>
      <c r="L43" s="646">
        <v>0</v>
      </c>
      <c r="M43" s="646">
        <v>0</v>
      </c>
      <c r="N43" s="646">
        <v>0</v>
      </c>
      <c r="O43" s="646">
        <v>0</v>
      </c>
      <c r="P43" s="646">
        <v>0</v>
      </c>
      <c r="Q43" s="646">
        <v>0</v>
      </c>
      <c r="R43" s="646">
        <v>0</v>
      </c>
      <c r="S43" s="646">
        <v>0</v>
      </c>
      <c r="T43" s="646">
        <v>0</v>
      </c>
      <c r="U43" s="646">
        <v>0</v>
      </c>
      <c r="V43" s="646">
        <v>0</v>
      </c>
      <c r="W43" s="646">
        <v>0</v>
      </c>
      <c r="X43" s="646">
        <v>0</v>
      </c>
      <c r="Y43" s="646">
        <v>0</v>
      </c>
      <c r="Z43" s="646">
        <v>0</v>
      </c>
      <c r="AA43" s="646">
        <v>0</v>
      </c>
      <c r="AB43" s="646">
        <v>0</v>
      </c>
      <c r="AC43" s="646">
        <v>0</v>
      </c>
      <c r="AD43" s="646">
        <v>0</v>
      </c>
      <c r="AE43" s="646">
        <v>0</v>
      </c>
      <c r="AF43" s="646">
        <v>0</v>
      </c>
      <c r="AG43" s="646">
        <v>0</v>
      </c>
      <c r="AH43" s="646">
        <v>0</v>
      </c>
      <c r="AI43" s="646">
        <v>0</v>
      </c>
      <c r="AJ43" s="646">
        <v>0</v>
      </c>
      <c r="AK43" s="646">
        <v>0</v>
      </c>
      <c r="AL43" s="646">
        <v>0</v>
      </c>
      <c r="AM43" s="646">
        <v>0</v>
      </c>
      <c r="AN43" s="646">
        <v>0</v>
      </c>
      <c r="AO43" s="646">
        <v>0</v>
      </c>
      <c r="AP43" s="646">
        <v>0</v>
      </c>
      <c r="AQ43" s="646">
        <v>0</v>
      </c>
      <c r="AR43" s="646">
        <v>0</v>
      </c>
      <c r="AS43" s="646">
        <v>0</v>
      </c>
      <c r="AT43" s="646">
        <v>0</v>
      </c>
      <c r="AU43" s="646">
        <v>0</v>
      </c>
      <c r="AV43" s="646">
        <v>0</v>
      </c>
      <c r="AW43" s="646">
        <v>0</v>
      </c>
      <c r="AX43" s="646">
        <v>0</v>
      </c>
      <c r="AY43" s="646">
        <v>0</v>
      </c>
      <c r="AZ43" s="646">
        <v>0</v>
      </c>
      <c r="BA43" s="646">
        <v>0</v>
      </c>
      <c r="BB43" s="646">
        <v>0</v>
      </c>
      <c r="BC43" s="646">
        <v>0</v>
      </c>
      <c r="BD43" s="646">
        <v>0</v>
      </c>
      <c r="BE43" s="646">
        <v>0</v>
      </c>
      <c r="BF43" s="646">
        <v>0</v>
      </c>
      <c r="BG43" s="646">
        <v>0</v>
      </c>
      <c r="BH43" s="646">
        <v>0</v>
      </c>
      <c r="BI43" s="646">
        <v>0</v>
      </c>
      <c r="BJ43" s="646">
        <v>0</v>
      </c>
      <c r="BK43" s="646">
        <v>0</v>
      </c>
      <c r="BL43" s="646">
        <v>0</v>
      </c>
      <c r="BM43" s="646">
        <v>0</v>
      </c>
      <c r="BN43" s="646">
        <v>0</v>
      </c>
      <c r="BO43" s="646">
        <v>0</v>
      </c>
      <c r="BP43" s="646">
        <v>0</v>
      </c>
      <c r="BQ43" s="646">
        <v>0</v>
      </c>
      <c r="BR43" s="646">
        <v>0</v>
      </c>
      <c r="BS43" s="646">
        <v>0</v>
      </c>
      <c r="BT43" s="646">
        <v>0</v>
      </c>
      <c r="BU43" s="646">
        <v>0</v>
      </c>
      <c r="BV43" s="646">
        <v>0</v>
      </c>
    </row>
    <row r="44" spans="1:74" ht="15">
      <c r="A44" s="128" t="s">
        <v>739</v>
      </c>
      <c r="B44" s="636" t="s">
        <v>496</v>
      </c>
      <c r="C44" s="645">
        <v>0</v>
      </c>
      <c r="D44" s="646">
        <v>0</v>
      </c>
      <c r="E44" s="646">
        <v>0</v>
      </c>
      <c r="F44" s="646">
        <v>0</v>
      </c>
      <c r="G44" s="646">
        <v>0</v>
      </c>
      <c r="H44" s="646">
        <v>0</v>
      </c>
      <c r="I44" s="646">
        <v>0</v>
      </c>
      <c r="J44" s="646">
        <v>0</v>
      </c>
      <c r="K44" s="646">
        <v>0</v>
      </c>
      <c r="L44" s="646">
        <v>0</v>
      </c>
      <c r="M44" s="646">
        <v>0</v>
      </c>
      <c r="N44" s="646">
        <v>0</v>
      </c>
      <c r="O44" s="646">
        <v>0</v>
      </c>
      <c r="P44" s="646">
        <v>0</v>
      </c>
      <c r="Q44" s="646">
        <v>0</v>
      </c>
      <c r="R44" s="646">
        <v>0</v>
      </c>
      <c r="S44" s="646">
        <v>0</v>
      </c>
      <c r="T44" s="646">
        <v>0</v>
      </c>
      <c r="U44" s="646">
        <v>0</v>
      </c>
      <c r="V44" s="646">
        <v>0</v>
      </c>
      <c r="W44" s="646">
        <v>0</v>
      </c>
      <c r="X44" s="646">
        <v>0</v>
      </c>
      <c r="Y44" s="646">
        <v>0</v>
      </c>
      <c r="Z44" s="646">
        <v>0</v>
      </c>
      <c r="AA44" s="646">
        <v>0</v>
      </c>
      <c r="AB44" s="646">
        <v>0</v>
      </c>
      <c r="AC44" s="646">
        <v>0</v>
      </c>
      <c r="AD44" s="646">
        <v>0</v>
      </c>
      <c r="AE44" s="646">
        <v>0</v>
      </c>
      <c r="AF44" s="646">
        <v>0</v>
      </c>
      <c r="AG44" s="646">
        <v>0</v>
      </c>
      <c r="AH44" s="646">
        <v>0</v>
      </c>
      <c r="AI44" s="646">
        <v>0</v>
      </c>
      <c r="AJ44" s="646">
        <v>0</v>
      </c>
      <c r="AK44" s="646">
        <v>0</v>
      </c>
      <c r="AL44" s="646">
        <v>0</v>
      </c>
      <c r="AM44" s="646">
        <v>0</v>
      </c>
      <c r="AN44" s="646">
        <v>0</v>
      </c>
      <c r="AO44" s="646">
        <v>0</v>
      </c>
      <c r="AP44" s="646">
        <v>0</v>
      </c>
      <c r="AQ44" s="646">
        <v>0</v>
      </c>
      <c r="AR44" s="646">
        <v>0</v>
      </c>
      <c r="AS44" s="646">
        <v>0</v>
      </c>
      <c r="AT44" s="646">
        <v>0</v>
      </c>
      <c r="AU44" s="646">
        <v>0</v>
      </c>
      <c r="AV44" s="646">
        <v>0</v>
      </c>
      <c r="AW44" s="646">
        <v>0</v>
      </c>
      <c r="AX44" s="646">
        <v>0</v>
      </c>
      <c r="AY44" s="646">
        <v>0</v>
      </c>
      <c r="AZ44" s="646">
        <v>0</v>
      </c>
      <c r="BA44" s="646">
        <v>0</v>
      </c>
      <c r="BB44" s="646">
        <v>0</v>
      </c>
      <c r="BC44" s="646">
        <v>0</v>
      </c>
      <c r="BD44" s="646">
        <v>0</v>
      </c>
      <c r="BE44" s="646">
        <v>0</v>
      </c>
      <c r="BF44" s="646">
        <v>0</v>
      </c>
      <c r="BG44" s="646">
        <v>0</v>
      </c>
      <c r="BH44" s="646">
        <v>0</v>
      </c>
      <c r="BI44" s="646">
        <v>0</v>
      </c>
      <c r="BJ44" s="646">
        <v>0</v>
      </c>
      <c r="BK44" s="646">
        <v>0</v>
      </c>
      <c r="BL44" s="646">
        <v>0</v>
      </c>
      <c r="BM44" s="646">
        <v>0</v>
      </c>
      <c r="BN44" s="646">
        <v>0</v>
      </c>
      <c r="BO44" s="646">
        <v>0</v>
      </c>
      <c r="BP44" s="646">
        <v>0</v>
      </c>
      <c r="BQ44" s="646">
        <v>0</v>
      </c>
      <c r="BR44" s="646">
        <v>0</v>
      </c>
      <c r="BS44" s="646">
        <v>0</v>
      </c>
      <c r="BT44" s="646">
        <v>0</v>
      </c>
      <c r="BU44" s="646">
        <v>0</v>
      </c>
      <c r="BV44" s="646">
        <v>0</v>
      </c>
    </row>
    <row r="45" spans="1:74" ht="15">
      <c r="A45" s="128" t="s">
        <v>740</v>
      </c>
      <c r="B45" s="636" t="s">
        <v>497</v>
      </c>
      <c r="C45" s="645">
        <v>0</v>
      </c>
      <c r="D45" s="646">
        <v>0</v>
      </c>
      <c r="E45" s="646">
        <v>0</v>
      </c>
      <c r="F45" s="646">
        <v>0</v>
      </c>
      <c r="G45" s="646">
        <v>0</v>
      </c>
      <c r="H45" s="646">
        <v>0</v>
      </c>
      <c r="I45" s="646">
        <v>0</v>
      </c>
      <c r="J45" s="646">
        <v>0</v>
      </c>
      <c r="K45" s="646">
        <v>0</v>
      </c>
      <c r="L45" s="646">
        <v>0</v>
      </c>
      <c r="M45" s="646">
        <v>0</v>
      </c>
      <c r="N45" s="646">
        <v>0</v>
      </c>
      <c r="O45" s="646">
        <v>0</v>
      </c>
      <c r="P45" s="646">
        <v>0</v>
      </c>
      <c r="Q45" s="646">
        <v>0</v>
      </c>
      <c r="R45" s="646">
        <v>0</v>
      </c>
      <c r="S45" s="646">
        <v>0</v>
      </c>
      <c r="T45" s="646">
        <v>0</v>
      </c>
      <c r="U45" s="646">
        <v>0</v>
      </c>
      <c r="V45" s="646">
        <v>0</v>
      </c>
      <c r="W45" s="646">
        <v>0</v>
      </c>
      <c r="X45" s="646">
        <v>0</v>
      </c>
      <c r="Y45" s="646">
        <v>0</v>
      </c>
      <c r="Z45" s="646">
        <v>0</v>
      </c>
      <c r="AA45" s="646">
        <v>0</v>
      </c>
      <c r="AB45" s="646">
        <v>0</v>
      </c>
      <c r="AC45" s="646">
        <v>0</v>
      </c>
      <c r="AD45" s="646">
        <v>0</v>
      </c>
      <c r="AE45" s="646">
        <v>0</v>
      </c>
      <c r="AF45" s="646">
        <v>0</v>
      </c>
      <c r="AG45" s="646">
        <v>0</v>
      </c>
      <c r="AH45" s="646">
        <v>0</v>
      </c>
      <c r="AI45" s="646">
        <v>0</v>
      </c>
      <c r="AJ45" s="646">
        <v>0</v>
      </c>
      <c r="AK45" s="646">
        <v>0</v>
      </c>
      <c r="AL45" s="646">
        <v>0</v>
      </c>
      <c r="AM45" s="646">
        <v>0</v>
      </c>
      <c r="AN45" s="646">
        <v>0</v>
      </c>
      <c r="AO45" s="646">
        <v>0</v>
      </c>
      <c r="AP45" s="646">
        <v>0</v>
      </c>
      <c r="AQ45" s="646">
        <v>0</v>
      </c>
      <c r="AR45" s="646">
        <v>0</v>
      </c>
      <c r="AS45" s="646">
        <v>0</v>
      </c>
      <c r="AT45" s="646">
        <v>0</v>
      </c>
      <c r="AU45" s="646">
        <v>0</v>
      </c>
      <c r="AV45" s="646">
        <v>0</v>
      </c>
      <c r="AW45" s="646">
        <v>0</v>
      </c>
      <c r="AX45" s="646">
        <v>0</v>
      </c>
      <c r="AY45" s="646">
        <v>0</v>
      </c>
      <c r="AZ45" s="646">
        <v>0</v>
      </c>
      <c r="BA45" s="646">
        <v>0</v>
      </c>
      <c r="BB45" s="646">
        <v>0</v>
      </c>
      <c r="BC45" s="646">
        <v>0</v>
      </c>
      <c r="BD45" s="646">
        <v>0</v>
      </c>
      <c r="BE45" s="646">
        <v>0</v>
      </c>
      <c r="BF45" s="646">
        <v>0</v>
      </c>
      <c r="BG45" s="646">
        <v>0</v>
      </c>
      <c r="BH45" s="646">
        <v>0</v>
      </c>
      <c r="BI45" s="646">
        <v>0</v>
      </c>
      <c r="BJ45" s="646">
        <v>0</v>
      </c>
      <c r="BK45" s="646">
        <v>0</v>
      </c>
      <c r="BL45" s="646">
        <v>0</v>
      </c>
      <c r="BM45" s="646">
        <v>0</v>
      </c>
      <c r="BN45" s="646">
        <v>0</v>
      </c>
      <c r="BO45" s="646">
        <v>0</v>
      </c>
      <c r="BP45" s="646">
        <v>0</v>
      </c>
      <c r="BQ45" s="646">
        <v>0</v>
      </c>
      <c r="BR45" s="646">
        <v>0</v>
      </c>
      <c r="BS45" s="646">
        <v>0</v>
      </c>
      <c r="BT45" s="646">
        <v>0</v>
      </c>
      <c r="BU45" s="646">
        <v>0</v>
      </c>
      <c r="BV45" s="646">
        <v>0</v>
      </c>
    </row>
    <row r="46" spans="1:74" ht="15">
      <c r="A46" s="129" t="s">
        <v>741</v>
      </c>
      <c r="B46" s="637">
        <v>500010347</v>
      </c>
      <c r="C46" s="645">
        <v>0</v>
      </c>
      <c r="D46" s="646">
        <v>0</v>
      </c>
      <c r="E46" s="646">
        <v>0</v>
      </c>
      <c r="F46" s="646">
        <v>0</v>
      </c>
      <c r="G46" s="646">
        <v>0</v>
      </c>
      <c r="H46" s="646">
        <v>0</v>
      </c>
      <c r="I46" s="646">
        <v>0</v>
      </c>
      <c r="J46" s="646">
        <v>0</v>
      </c>
      <c r="K46" s="646">
        <v>0</v>
      </c>
      <c r="L46" s="646">
        <v>0</v>
      </c>
      <c r="M46" s="646">
        <v>0</v>
      </c>
      <c r="N46" s="646">
        <v>0</v>
      </c>
      <c r="O46" s="646">
        <v>0</v>
      </c>
      <c r="P46" s="646">
        <v>0</v>
      </c>
      <c r="Q46" s="646">
        <v>0</v>
      </c>
      <c r="R46" s="646">
        <v>0</v>
      </c>
      <c r="S46" s="646">
        <v>0</v>
      </c>
      <c r="T46" s="646">
        <v>0</v>
      </c>
      <c r="U46" s="646">
        <v>0</v>
      </c>
      <c r="V46" s="646">
        <v>0</v>
      </c>
      <c r="W46" s="646">
        <v>0</v>
      </c>
      <c r="X46" s="646">
        <v>0</v>
      </c>
      <c r="Y46" s="646">
        <v>0</v>
      </c>
      <c r="Z46" s="646">
        <v>0</v>
      </c>
      <c r="AA46" s="646">
        <v>0</v>
      </c>
      <c r="AB46" s="646">
        <v>0</v>
      </c>
      <c r="AC46" s="646">
        <v>0</v>
      </c>
      <c r="AD46" s="646">
        <v>0</v>
      </c>
      <c r="AE46" s="646">
        <v>0</v>
      </c>
      <c r="AF46" s="646">
        <v>0</v>
      </c>
      <c r="AG46" s="646">
        <v>0</v>
      </c>
      <c r="AH46" s="646">
        <v>0</v>
      </c>
      <c r="AI46" s="646">
        <v>0</v>
      </c>
      <c r="AJ46" s="646">
        <v>0</v>
      </c>
      <c r="AK46" s="646">
        <v>0</v>
      </c>
      <c r="AL46" s="646">
        <v>0</v>
      </c>
      <c r="AM46" s="646">
        <v>0</v>
      </c>
      <c r="AN46" s="646">
        <v>0</v>
      </c>
      <c r="AO46" s="646">
        <v>0</v>
      </c>
      <c r="AP46" s="646">
        <v>0</v>
      </c>
      <c r="AQ46" s="646">
        <v>0</v>
      </c>
      <c r="AR46" s="646">
        <v>0</v>
      </c>
      <c r="AS46" s="646">
        <v>0</v>
      </c>
      <c r="AT46" s="646">
        <v>0</v>
      </c>
      <c r="AU46" s="646">
        <v>0</v>
      </c>
      <c r="AV46" s="646">
        <v>0</v>
      </c>
      <c r="AW46" s="646">
        <v>0</v>
      </c>
      <c r="AX46" s="646">
        <v>0</v>
      </c>
      <c r="AY46" s="646">
        <v>0</v>
      </c>
      <c r="AZ46" s="646">
        <v>0</v>
      </c>
      <c r="BA46" s="646">
        <v>0</v>
      </c>
      <c r="BB46" s="646">
        <v>0</v>
      </c>
      <c r="BC46" s="646">
        <v>0</v>
      </c>
      <c r="BD46" s="646">
        <v>0</v>
      </c>
      <c r="BE46" s="646">
        <v>0</v>
      </c>
      <c r="BF46" s="646">
        <v>0</v>
      </c>
      <c r="BG46" s="646">
        <v>0</v>
      </c>
      <c r="BH46" s="646">
        <v>0</v>
      </c>
      <c r="BI46" s="646">
        <v>0</v>
      </c>
      <c r="BJ46" s="646">
        <v>0</v>
      </c>
      <c r="BK46" s="646">
        <v>0</v>
      </c>
      <c r="BL46" s="646">
        <v>0</v>
      </c>
      <c r="BM46" s="646">
        <v>0</v>
      </c>
      <c r="BN46" s="646">
        <v>0</v>
      </c>
      <c r="BO46" s="646">
        <v>0</v>
      </c>
      <c r="BP46" s="646">
        <v>0</v>
      </c>
      <c r="BQ46" s="646">
        <v>0</v>
      </c>
      <c r="BR46" s="646">
        <v>0</v>
      </c>
      <c r="BS46" s="646">
        <v>0</v>
      </c>
      <c r="BT46" s="646">
        <v>0</v>
      </c>
      <c r="BU46" s="646">
        <v>0</v>
      </c>
      <c r="BV46" s="646">
        <v>0</v>
      </c>
    </row>
    <row r="47" spans="1:74" ht="15">
      <c r="A47" s="129" t="s">
        <v>742</v>
      </c>
      <c r="B47" s="637">
        <v>500010348</v>
      </c>
      <c r="C47" s="645">
        <v>0</v>
      </c>
      <c r="D47" s="646">
        <v>0</v>
      </c>
      <c r="E47" s="646">
        <v>0</v>
      </c>
      <c r="F47" s="646">
        <v>0</v>
      </c>
      <c r="G47" s="646">
        <v>0</v>
      </c>
      <c r="H47" s="646">
        <v>0</v>
      </c>
      <c r="I47" s="646">
        <v>0</v>
      </c>
      <c r="J47" s="646">
        <v>0</v>
      </c>
      <c r="K47" s="646">
        <v>0</v>
      </c>
      <c r="L47" s="646">
        <v>0</v>
      </c>
      <c r="M47" s="646">
        <v>0</v>
      </c>
      <c r="N47" s="646">
        <v>0</v>
      </c>
      <c r="O47" s="646">
        <v>0</v>
      </c>
      <c r="P47" s="646">
        <v>0</v>
      </c>
      <c r="Q47" s="646">
        <v>0</v>
      </c>
      <c r="R47" s="646">
        <v>0</v>
      </c>
      <c r="S47" s="646">
        <v>0</v>
      </c>
      <c r="T47" s="646">
        <v>0</v>
      </c>
      <c r="U47" s="646">
        <v>0</v>
      </c>
      <c r="V47" s="646">
        <v>0</v>
      </c>
      <c r="W47" s="646">
        <v>0</v>
      </c>
      <c r="X47" s="646">
        <v>0</v>
      </c>
      <c r="Y47" s="646">
        <v>0</v>
      </c>
      <c r="Z47" s="646">
        <v>0</v>
      </c>
      <c r="AA47" s="646">
        <v>0</v>
      </c>
      <c r="AB47" s="646">
        <v>0</v>
      </c>
      <c r="AC47" s="646">
        <v>0</v>
      </c>
      <c r="AD47" s="646">
        <v>0</v>
      </c>
      <c r="AE47" s="646">
        <v>0</v>
      </c>
      <c r="AF47" s="646">
        <v>0</v>
      </c>
      <c r="AG47" s="646">
        <v>0</v>
      </c>
      <c r="AH47" s="646">
        <v>0</v>
      </c>
      <c r="AI47" s="646">
        <v>0</v>
      </c>
      <c r="AJ47" s="646">
        <v>0</v>
      </c>
      <c r="AK47" s="646">
        <v>0</v>
      </c>
      <c r="AL47" s="646">
        <v>0</v>
      </c>
      <c r="AM47" s="646">
        <v>0</v>
      </c>
      <c r="AN47" s="646">
        <v>0</v>
      </c>
      <c r="AO47" s="646">
        <v>0</v>
      </c>
      <c r="AP47" s="646">
        <v>0</v>
      </c>
      <c r="AQ47" s="646">
        <v>0</v>
      </c>
      <c r="AR47" s="646">
        <v>0</v>
      </c>
      <c r="AS47" s="646">
        <v>0</v>
      </c>
      <c r="AT47" s="646">
        <v>0</v>
      </c>
      <c r="AU47" s="646">
        <v>0</v>
      </c>
      <c r="AV47" s="646">
        <v>0</v>
      </c>
      <c r="AW47" s="646">
        <v>0</v>
      </c>
      <c r="AX47" s="646">
        <v>0</v>
      </c>
      <c r="AY47" s="646">
        <v>0</v>
      </c>
      <c r="AZ47" s="646">
        <v>0</v>
      </c>
      <c r="BA47" s="646">
        <v>0</v>
      </c>
      <c r="BB47" s="646">
        <v>0</v>
      </c>
      <c r="BC47" s="646">
        <v>0</v>
      </c>
      <c r="BD47" s="646">
        <v>0</v>
      </c>
      <c r="BE47" s="646">
        <v>0</v>
      </c>
      <c r="BF47" s="646">
        <v>0</v>
      </c>
      <c r="BG47" s="646">
        <v>0</v>
      </c>
      <c r="BH47" s="646">
        <v>0</v>
      </c>
      <c r="BI47" s="646">
        <v>0</v>
      </c>
      <c r="BJ47" s="646">
        <v>0</v>
      </c>
      <c r="BK47" s="646">
        <v>0</v>
      </c>
      <c r="BL47" s="646">
        <v>0</v>
      </c>
      <c r="BM47" s="646">
        <v>0</v>
      </c>
      <c r="BN47" s="646">
        <v>0</v>
      </c>
      <c r="BO47" s="646">
        <v>0</v>
      </c>
      <c r="BP47" s="646">
        <v>0</v>
      </c>
      <c r="BQ47" s="646">
        <v>0</v>
      </c>
      <c r="BR47" s="646">
        <v>0</v>
      </c>
      <c r="BS47" s="646">
        <v>0</v>
      </c>
      <c r="BT47" s="646">
        <v>0</v>
      </c>
      <c r="BU47" s="646">
        <v>0</v>
      </c>
      <c r="BV47" s="646">
        <v>0</v>
      </c>
    </row>
    <row r="48" spans="1:74" ht="15">
      <c r="A48" s="129" t="s">
        <v>743</v>
      </c>
      <c r="B48" s="637">
        <v>500010349</v>
      </c>
      <c r="C48" s="645">
        <v>0</v>
      </c>
      <c r="D48" s="646">
        <v>0</v>
      </c>
      <c r="E48" s="646">
        <v>0</v>
      </c>
      <c r="F48" s="646">
        <v>0</v>
      </c>
      <c r="G48" s="646">
        <v>0</v>
      </c>
      <c r="H48" s="646">
        <v>0</v>
      </c>
      <c r="I48" s="646">
        <v>0</v>
      </c>
      <c r="J48" s="646">
        <v>0</v>
      </c>
      <c r="K48" s="646">
        <v>0</v>
      </c>
      <c r="L48" s="646">
        <v>0</v>
      </c>
      <c r="M48" s="646">
        <v>0</v>
      </c>
      <c r="N48" s="646">
        <v>0</v>
      </c>
      <c r="O48" s="646">
        <v>0</v>
      </c>
      <c r="P48" s="646">
        <v>0</v>
      </c>
      <c r="Q48" s="646">
        <v>0</v>
      </c>
      <c r="R48" s="646">
        <v>0</v>
      </c>
      <c r="S48" s="646">
        <v>0</v>
      </c>
      <c r="T48" s="646">
        <v>0</v>
      </c>
      <c r="U48" s="646">
        <v>0</v>
      </c>
      <c r="V48" s="646">
        <v>0</v>
      </c>
      <c r="W48" s="646">
        <v>0</v>
      </c>
      <c r="X48" s="646">
        <v>0</v>
      </c>
      <c r="Y48" s="646">
        <v>0</v>
      </c>
      <c r="Z48" s="646">
        <v>0</v>
      </c>
      <c r="AA48" s="646">
        <v>0</v>
      </c>
      <c r="AB48" s="646">
        <v>0</v>
      </c>
      <c r="AC48" s="646">
        <v>0</v>
      </c>
      <c r="AD48" s="646">
        <v>0</v>
      </c>
      <c r="AE48" s="646">
        <v>0</v>
      </c>
      <c r="AF48" s="646">
        <v>0</v>
      </c>
      <c r="AG48" s="646">
        <v>0</v>
      </c>
      <c r="AH48" s="646">
        <v>0</v>
      </c>
      <c r="AI48" s="646">
        <v>0</v>
      </c>
      <c r="AJ48" s="646">
        <v>0</v>
      </c>
      <c r="AK48" s="646">
        <v>0</v>
      </c>
      <c r="AL48" s="646">
        <v>0</v>
      </c>
      <c r="AM48" s="646">
        <v>0</v>
      </c>
      <c r="AN48" s="646">
        <v>0</v>
      </c>
      <c r="AO48" s="646">
        <v>0</v>
      </c>
      <c r="AP48" s="646">
        <v>0</v>
      </c>
      <c r="AQ48" s="646">
        <v>0</v>
      </c>
      <c r="AR48" s="646">
        <v>0</v>
      </c>
      <c r="AS48" s="646">
        <v>0</v>
      </c>
      <c r="AT48" s="646">
        <v>0</v>
      </c>
      <c r="AU48" s="646">
        <v>0</v>
      </c>
      <c r="AV48" s="646">
        <v>0</v>
      </c>
      <c r="AW48" s="646">
        <v>0</v>
      </c>
      <c r="AX48" s="646">
        <v>0</v>
      </c>
      <c r="AY48" s="646">
        <v>0</v>
      </c>
      <c r="AZ48" s="646">
        <v>0</v>
      </c>
      <c r="BA48" s="646">
        <v>0</v>
      </c>
      <c r="BB48" s="646">
        <v>0</v>
      </c>
      <c r="BC48" s="646">
        <v>0</v>
      </c>
      <c r="BD48" s="646">
        <v>0</v>
      </c>
      <c r="BE48" s="646">
        <v>0</v>
      </c>
      <c r="BF48" s="646">
        <v>0</v>
      </c>
      <c r="BG48" s="646">
        <v>0</v>
      </c>
      <c r="BH48" s="646">
        <v>0</v>
      </c>
      <c r="BI48" s="646">
        <v>0</v>
      </c>
      <c r="BJ48" s="646">
        <v>0</v>
      </c>
      <c r="BK48" s="646">
        <v>0</v>
      </c>
      <c r="BL48" s="646">
        <v>0</v>
      </c>
      <c r="BM48" s="646">
        <v>0</v>
      </c>
      <c r="BN48" s="646">
        <v>0</v>
      </c>
      <c r="BO48" s="646">
        <v>0</v>
      </c>
      <c r="BP48" s="646">
        <v>0</v>
      </c>
      <c r="BQ48" s="646">
        <v>0</v>
      </c>
      <c r="BR48" s="646">
        <v>0</v>
      </c>
      <c r="BS48" s="646">
        <v>0</v>
      </c>
      <c r="BT48" s="646">
        <v>0</v>
      </c>
      <c r="BU48" s="646">
        <v>0</v>
      </c>
      <c r="BV48" s="646">
        <v>0</v>
      </c>
    </row>
    <row r="49" spans="1:74" ht="15">
      <c r="A49" s="128" t="s">
        <v>744</v>
      </c>
      <c r="B49" s="636">
        <v>500010044</v>
      </c>
      <c r="C49" s="645">
        <v>0</v>
      </c>
      <c r="D49" s="646">
        <v>0</v>
      </c>
      <c r="E49" s="646">
        <v>0</v>
      </c>
      <c r="F49" s="646">
        <v>0</v>
      </c>
      <c r="G49" s="646">
        <v>0</v>
      </c>
      <c r="H49" s="646">
        <v>0</v>
      </c>
      <c r="I49" s="646">
        <v>0</v>
      </c>
      <c r="J49" s="646">
        <v>0</v>
      </c>
      <c r="K49" s="646">
        <v>0</v>
      </c>
      <c r="L49" s="646">
        <v>0</v>
      </c>
      <c r="M49" s="646">
        <v>0</v>
      </c>
      <c r="N49" s="646">
        <v>0</v>
      </c>
      <c r="O49" s="646">
        <v>0</v>
      </c>
      <c r="P49" s="646">
        <v>0</v>
      </c>
      <c r="Q49" s="646">
        <v>0</v>
      </c>
      <c r="R49" s="646">
        <v>0</v>
      </c>
      <c r="S49" s="646">
        <v>0</v>
      </c>
      <c r="T49" s="646">
        <v>0</v>
      </c>
      <c r="U49" s="646">
        <v>0</v>
      </c>
      <c r="V49" s="646">
        <v>0</v>
      </c>
      <c r="W49" s="646">
        <v>0</v>
      </c>
      <c r="X49" s="646">
        <v>0</v>
      </c>
      <c r="Y49" s="646">
        <v>0</v>
      </c>
      <c r="Z49" s="646">
        <v>0</v>
      </c>
      <c r="AA49" s="646">
        <v>0</v>
      </c>
      <c r="AB49" s="646">
        <v>0</v>
      </c>
      <c r="AC49" s="646">
        <v>0</v>
      </c>
      <c r="AD49" s="646">
        <v>0</v>
      </c>
      <c r="AE49" s="646">
        <v>0</v>
      </c>
      <c r="AF49" s="646">
        <v>0</v>
      </c>
      <c r="AG49" s="646">
        <v>0</v>
      </c>
      <c r="AH49" s="646">
        <v>0</v>
      </c>
      <c r="AI49" s="646">
        <v>0</v>
      </c>
      <c r="AJ49" s="646">
        <v>0</v>
      </c>
      <c r="AK49" s="646">
        <v>0</v>
      </c>
      <c r="AL49" s="646">
        <v>0</v>
      </c>
      <c r="AM49" s="646">
        <v>0</v>
      </c>
      <c r="AN49" s="646">
        <v>0</v>
      </c>
      <c r="AO49" s="646">
        <v>0</v>
      </c>
      <c r="AP49" s="646">
        <v>0</v>
      </c>
      <c r="AQ49" s="646">
        <v>0</v>
      </c>
      <c r="AR49" s="646">
        <v>0</v>
      </c>
      <c r="AS49" s="646">
        <v>0</v>
      </c>
      <c r="AT49" s="646">
        <v>0</v>
      </c>
      <c r="AU49" s="646">
        <v>0</v>
      </c>
      <c r="AV49" s="646">
        <v>0</v>
      </c>
      <c r="AW49" s="646">
        <v>0</v>
      </c>
      <c r="AX49" s="646">
        <v>0</v>
      </c>
      <c r="AY49" s="646">
        <v>0</v>
      </c>
      <c r="AZ49" s="646">
        <v>0</v>
      </c>
      <c r="BA49" s="646">
        <v>0</v>
      </c>
      <c r="BB49" s="646">
        <v>0</v>
      </c>
      <c r="BC49" s="646">
        <v>0</v>
      </c>
      <c r="BD49" s="646">
        <v>0</v>
      </c>
      <c r="BE49" s="646">
        <v>0</v>
      </c>
      <c r="BF49" s="646">
        <v>0</v>
      </c>
      <c r="BG49" s="646">
        <v>0</v>
      </c>
      <c r="BH49" s="646">
        <v>0</v>
      </c>
      <c r="BI49" s="646">
        <v>0</v>
      </c>
      <c r="BJ49" s="646">
        <v>0</v>
      </c>
      <c r="BK49" s="646">
        <v>0</v>
      </c>
      <c r="BL49" s="646">
        <v>0</v>
      </c>
      <c r="BM49" s="646">
        <v>0</v>
      </c>
      <c r="BN49" s="646">
        <v>0</v>
      </c>
      <c r="BO49" s="646">
        <v>0</v>
      </c>
      <c r="BP49" s="646">
        <v>0</v>
      </c>
      <c r="BQ49" s="646">
        <v>0</v>
      </c>
      <c r="BR49" s="646">
        <v>0</v>
      </c>
      <c r="BS49" s="646">
        <v>0</v>
      </c>
      <c r="BT49" s="646">
        <v>0</v>
      </c>
      <c r="BU49" s="646">
        <v>0</v>
      </c>
      <c r="BV49" s="646">
        <v>0</v>
      </c>
    </row>
    <row r="50" spans="1:74" ht="15">
      <c r="A50" s="129" t="s">
        <v>745</v>
      </c>
      <c r="B50" s="637">
        <v>500010350</v>
      </c>
      <c r="C50" s="645">
        <v>0</v>
      </c>
      <c r="D50" s="646">
        <v>0</v>
      </c>
      <c r="E50" s="646">
        <v>0</v>
      </c>
      <c r="F50" s="646">
        <v>0</v>
      </c>
      <c r="G50" s="646">
        <v>0</v>
      </c>
      <c r="H50" s="646">
        <v>0</v>
      </c>
      <c r="I50" s="646">
        <v>0</v>
      </c>
      <c r="J50" s="646">
        <v>0</v>
      </c>
      <c r="K50" s="646">
        <v>0</v>
      </c>
      <c r="L50" s="646">
        <v>0</v>
      </c>
      <c r="M50" s="646">
        <v>0</v>
      </c>
      <c r="N50" s="646">
        <v>0</v>
      </c>
      <c r="O50" s="646">
        <v>0</v>
      </c>
      <c r="P50" s="646">
        <v>0</v>
      </c>
      <c r="Q50" s="646">
        <v>0</v>
      </c>
      <c r="R50" s="646">
        <v>0</v>
      </c>
      <c r="S50" s="646">
        <v>0</v>
      </c>
      <c r="T50" s="646">
        <v>0</v>
      </c>
      <c r="U50" s="646">
        <v>0</v>
      </c>
      <c r="V50" s="646">
        <v>0</v>
      </c>
      <c r="W50" s="646">
        <v>0</v>
      </c>
      <c r="X50" s="646">
        <v>0</v>
      </c>
      <c r="Y50" s="646">
        <v>0</v>
      </c>
      <c r="Z50" s="646">
        <v>0</v>
      </c>
      <c r="AA50" s="646">
        <v>0</v>
      </c>
      <c r="AB50" s="646">
        <v>0</v>
      </c>
      <c r="AC50" s="646">
        <v>0</v>
      </c>
      <c r="AD50" s="646">
        <v>0</v>
      </c>
      <c r="AE50" s="646">
        <v>0</v>
      </c>
      <c r="AF50" s="646">
        <v>0</v>
      </c>
      <c r="AG50" s="646">
        <v>0</v>
      </c>
      <c r="AH50" s="646">
        <v>0</v>
      </c>
      <c r="AI50" s="646">
        <v>0</v>
      </c>
      <c r="AJ50" s="646">
        <v>0</v>
      </c>
      <c r="AK50" s="646">
        <v>0</v>
      </c>
      <c r="AL50" s="646">
        <v>0</v>
      </c>
      <c r="AM50" s="646">
        <v>0</v>
      </c>
      <c r="AN50" s="646">
        <v>0</v>
      </c>
      <c r="AO50" s="646">
        <v>0</v>
      </c>
      <c r="AP50" s="646">
        <v>0</v>
      </c>
      <c r="AQ50" s="646">
        <v>0</v>
      </c>
      <c r="AR50" s="646">
        <v>0</v>
      </c>
      <c r="AS50" s="646">
        <v>0</v>
      </c>
      <c r="AT50" s="646">
        <v>0</v>
      </c>
      <c r="AU50" s="646">
        <v>0</v>
      </c>
      <c r="AV50" s="646">
        <v>0</v>
      </c>
      <c r="AW50" s="646">
        <v>0</v>
      </c>
      <c r="AX50" s="646">
        <v>0</v>
      </c>
      <c r="AY50" s="646">
        <v>0</v>
      </c>
      <c r="AZ50" s="646">
        <v>0</v>
      </c>
      <c r="BA50" s="646">
        <v>0</v>
      </c>
      <c r="BB50" s="646">
        <v>0</v>
      </c>
      <c r="BC50" s="646">
        <v>0</v>
      </c>
      <c r="BD50" s="646">
        <v>0</v>
      </c>
      <c r="BE50" s="646">
        <v>0</v>
      </c>
      <c r="BF50" s="646">
        <v>0</v>
      </c>
      <c r="BG50" s="646">
        <v>0</v>
      </c>
      <c r="BH50" s="646">
        <v>0</v>
      </c>
      <c r="BI50" s="646">
        <v>0</v>
      </c>
      <c r="BJ50" s="646">
        <v>0</v>
      </c>
      <c r="BK50" s="646">
        <v>0</v>
      </c>
      <c r="BL50" s="646">
        <v>0</v>
      </c>
      <c r="BM50" s="646">
        <v>0</v>
      </c>
      <c r="BN50" s="646">
        <v>0</v>
      </c>
      <c r="BO50" s="646">
        <v>0</v>
      </c>
      <c r="BP50" s="646">
        <v>0</v>
      </c>
      <c r="BQ50" s="646">
        <v>0</v>
      </c>
      <c r="BR50" s="646">
        <v>0</v>
      </c>
      <c r="BS50" s="646">
        <v>0</v>
      </c>
      <c r="BT50" s="646">
        <v>0</v>
      </c>
      <c r="BU50" s="646">
        <v>0</v>
      </c>
      <c r="BV50" s="646">
        <v>0</v>
      </c>
    </row>
    <row r="51" spans="1:74" ht="15">
      <c r="A51" s="129" t="s">
        <v>746</v>
      </c>
      <c r="B51" s="637">
        <v>500010351</v>
      </c>
      <c r="C51" s="645">
        <v>0</v>
      </c>
      <c r="D51" s="646">
        <v>0</v>
      </c>
      <c r="E51" s="646">
        <v>0</v>
      </c>
      <c r="F51" s="646">
        <v>0</v>
      </c>
      <c r="G51" s="646">
        <v>0</v>
      </c>
      <c r="H51" s="646">
        <v>0</v>
      </c>
      <c r="I51" s="646">
        <v>0</v>
      </c>
      <c r="J51" s="646">
        <v>0</v>
      </c>
      <c r="K51" s="646">
        <v>0</v>
      </c>
      <c r="L51" s="646">
        <v>0</v>
      </c>
      <c r="M51" s="646">
        <v>0</v>
      </c>
      <c r="N51" s="646">
        <v>0</v>
      </c>
      <c r="O51" s="646">
        <v>0</v>
      </c>
      <c r="P51" s="646">
        <v>0</v>
      </c>
      <c r="Q51" s="646">
        <v>0</v>
      </c>
      <c r="R51" s="646">
        <v>0</v>
      </c>
      <c r="S51" s="646">
        <v>0</v>
      </c>
      <c r="T51" s="646">
        <v>0</v>
      </c>
      <c r="U51" s="646">
        <v>0</v>
      </c>
      <c r="V51" s="646">
        <v>0</v>
      </c>
      <c r="W51" s="646">
        <v>0</v>
      </c>
      <c r="X51" s="646">
        <v>0</v>
      </c>
      <c r="Y51" s="646">
        <v>0</v>
      </c>
      <c r="Z51" s="646">
        <v>0</v>
      </c>
      <c r="AA51" s="646">
        <v>0</v>
      </c>
      <c r="AB51" s="646">
        <v>0</v>
      </c>
      <c r="AC51" s="646">
        <v>0</v>
      </c>
      <c r="AD51" s="646">
        <v>0</v>
      </c>
      <c r="AE51" s="646">
        <v>0</v>
      </c>
      <c r="AF51" s="646">
        <v>0</v>
      </c>
      <c r="AG51" s="646">
        <v>0</v>
      </c>
      <c r="AH51" s="646">
        <v>0</v>
      </c>
      <c r="AI51" s="646">
        <v>0</v>
      </c>
      <c r="AJ51" s="646">
        <v>0</v>
      </c>
      <c r="AK51" s="646">
        <v>0</v>
      </c>
      <c r="AL51" s="646">
        <v>0</v>
      </c>
      <c r="AM51" s="646">
        <v>0</v>
      </c>
      <c r="AN51" s="646">
        <v>0</v>
      </c>
      <c r="AO51" s="646">
        <v>0</v>
      </c>
      <c r="AP51" s="646">
        <v>0</v>
      </c>
      <c r="AQ51" s="646">
        <v>0</v>
      </c>
      <c r="AR51" s="646">
        <v>0</v>
      </c>
      <c r="AS51" s="646">
        <v>0</v>
      </c>
      <c r="AT51" s="646">
        <v>0</v>
      </c>
      <c r="AU51" s="646">
        <v>0</v>
      </c>
      <c r="AV51" s="646">
        <v>0</v>
      </c>
      <c r="AW51" s="646">
        <v>0</v>
      </c>
      <c r="AX51" s="646">
        <v>0</v>
      </c>
      <c r="AY51" s="646">
        <v>0</v>
      </c>
      <c r="AZ51" s="646">
        <v>0</v>
      </c>
      <c r="BA51" s="646">
        <v>0</v>
      </c>
      <c r="BB51" s="646">
        <v>0</v>
      </c>
      <c r="BC51" s="646">
        <v>0</v>
      </c>
      <c r="BD51" s="646">
        <v>0</v>
      </c>
      <c r="BE51" s="646">
        <v>0</v>
      </c>
      <c r="BF51" s="646">
        <v>0</v>
      </c>
      <c r="BG51" s="646">
        <v>0</v>
      </c>
      <c r="BH51" s="646">
        <v>0</v>
      </c>
      <c r="BI51" s="646">
        <v>0</v>
      </c>
      <c r="BJ51" s="646">
        <v>0</v>
      </c>
      <c r="BK51" s="646">
        <v>0</v>
      </c>
      <c r="BL51" s="646">
        <v>0</v>
      </c>
      <c r="BM51" s="646">
        <v>0</v>
      </c>
      <c r="BN51" s="646">
        <v>0</v>
      </c>
      <c r="BO51" s="646">
        <v>0</v>
      </c>
      <c r="BP51" s="646">
        <v>0</v>
      </c>
      <c r="BQ51" s="646">
        <v>0</v>
      </c>
      <c r="BR51" s="646">
        <v>0</v>
      </c>
      <c r="BS51" s="646">
        <v>0</v>
      </c>
      <c r="BT51" s="646">
        <v>0</v>
      </c>
      <c r="BU51" s="646">
        <v>0</v>
      </c>
      <c r="BV51" s="646">
        <v>0</v>
      </c>
    </row>
    <row r="52" spans="1:74" ht="15">
      <c r="A52" s="129" t="s">
        <v>747</v>
      </c>
      <c r="B52" s="637">
        <v>500010352</v>
      </c>
      <c r="C52" s="645">
        <v>0</v>
      </c>
      <c r="D52" s="646">
        <v>0</v>
      </c>
      <c r="E52" s="646">
        <v>0</v>
      </c>
      <c r="F52" s="646">
        <v>0</v>
      </c>
      <c r="G52" s="646">
        <v>0</v>
      </c>
      <c r="H52" s="646">
        <v>0</v>
      </c>
      <c r="I52" s="646">
        <v>0</v>
      </c>
      <c r="J52" s="646">
        <v>0</v>
      </c>
      <c r="K52" s="646">
        <v>0</v>
      </c>
      <c r="L52" s="646">
        <v>0</v>
      </c>
      <c r="M52" s="646">
        <v>0</v>
      </c>
      <c r="N52" s="646">
        <v>0</v>
      </c>
      <c r="O52" s="646">
        <v>0</v>
      </c>
      <c r="P52" s="646">
        <v>0</v>
      </c>
      <c r="Q52" s="646">
        <v>0</v>
      </c>
      <c r="R52" s="646">
        <v>0</v>
      </c>
      <c r="S52" s="646">
        <v>0</v>
      </c>
      <c r="T52" s="646">
        <v>0</v>
      </c>
      <c r="U52" s="646">
        <v>0</v>
      </c>
      <c r="V52" s="646">
        <v>0</v>
      </c>
      <c r="W52" s="646">
        <v>0</v>
      </c>
      <c r="X52" s="646">
        <v>0</v>
      </c>
      <c r="Y52" s="646">
        <v>0</v>
      </c>
      <c r="Z52" s="646">
        <v>0</v>
      </c>
      <c r="AA52" s="646">
        <v>0</v>
      </c>
      <c r="AB52" s="646">
        <v>0</v>
      </c>
      <c r="AC52" s="646">
        <v>0</v>
      </c>
      <c r="AD52" s="646">
        <v>0</v>
      </c>
      <c r="AE52" s="646">
        <v>0</v>
      </c>
      <c r="AF52" s="646">
        <v>0</v>
      </c>
      <c r="AG52" s="646">
        <v>0</v>
      </c>
      <c r="AH52" s="646">
        <v>0</v>
      </c>
      <c r="AI52" s="646">
        <v>0</v>
      </c>
      <c r="AJ52" s="646">
        <v>0</v>
      </c>
      <c r="AK52" s="646">
        <v>0</v>
      </c>
      <c r="AL52" s="646">
        <v>0</v>
      </c>
      <c r="AM52" s="646">
        <v>0</v>
      </c>
      <c r="AN52" s="646">
        <v>0</v>
      </c>
      <c r="AO52" s="646">
        <v>0</v>
      </c>
      <c r="AP52" s="646">
        <v>0</v>
      </c>
      <c r="AQ52" s="646">
        <v>0</v>
      </c>
      <c r="AR52" s="646">
        <v>0</v>
      </c>
      <c r="AS52" s="646">
        <v>0</v>
      </c>
      <c r="AT52" s="646">
        <v>0</v>
      </c>
      <c r="AU52" s="646">
        <v>0</v>
      </c>
      <c r="AV52" s="646">
        <v>0</v>
      </c>
      <c r="AW52" s="646">
        <v>0</v>
      </c>
      <c r="AX52" s="646">
        <v>0</v>
      </c>
      <c r="AY52" s="646">
        <v>0</v>
      </c>
      <c r="AZ52" s="646">
        <v>0</v>
      </c>
      <c r="BA52" s="646">
        <v>0</v>
      </c>
      <c r="BB52" s="646">
        <v>0</v>
      </c>
      <c r="BC52" s="646">
        <v>0</v>
      </c>
      <c r="BD52" s="646">
        <v>0</v>
      </c>
      <c r="BE52" s="646">
        <v>0</v>
      </c>
      <c r="BF52" s="646">
        <v>0</v>
      </c>
      <c r="BG52" s="646">
        <v>0</v>
      </c>
      <c r="BH52" s="646">
        <v>0</v>
      </c>
      <c r="BI52" s="646">
        <v>0</v>
      </c>
      <c r="BJ52" s="646">
        <v>0</v>
      </c>
      <c r="BK52" s="646">
        <v>0</v>
      </c>
      <c r="BL52" s="646">
        <v>0</v>
      </c>
      <c r="BM52" s="646">
        <v>0</v>
      </c>
      <c r="BN52" s="646">
        <v>0</v>
      </c>
      <c r="BO52" s="646">
        <v>0</v>
      </c>
      <c r="BP52" s="646">
        <v>0</v>
      </c>
      <c r="BQ52" s="646">
        <v>0</v>
      </c>
      <c r="BR52" s="646">
        <v>0</v>
      </c>
      <c r="BS52" s="646">
        <v>0</v>
      </c>
      <c r="BT52" s="646">
        <v>0</v>
      </c>
      <c r="BU52" s="646">
        <v>0</v>
      </c>
      <c r="BV52" s="646">
        <v>0</v>
      </c>
    </row>
    <row r="53" spans="1:74" ht="15">
      <c r="A53" s="129" t="s">
        <v>748</v>
      </c>
      <c r="B53" s="637">
        <v>500010353</v>
      </c>
      <c r="C53" s="645">
        <v>0</v>
      </c>
      <c r="D53" s="646">
        <v>0</v>
      </c>
      <c r="E53" s="646">
        <v>0</v>
      </c>
      <c r="F53" s="646">
        <v>0</v>
      </c>
      <c r="G53" s="646">
        <v>0</v>
      </c>
      <c r="H53" s="646">
        <v>0</v>
      </c>
      <c r="I53" s="646">
        <v>0</v>
      </c>
      <c r="J53" s="646">
        <v>0</v>
      </c>
      <c r="K53" s="646">
        <v>0</v>
      </c>
      <c r="L53" s="646">
        <v>0</v>
      </c>
      <c r="M53" s="646">
        <v>0</v>
      </c>
      <c r="N53" s="646">
        <v>0</v>
      </c>
      <c r="O53" s="646">
        <v>0</v>
      </c>
      <c r="P53" s="646">
        <v>0</v>
      </c>
      <c r="Q53" s="646">
        <v>0</v>
      </c>
      <c r="R53" s="646">
        <v>0</v>
      </c>
      <c r="S53" s="646">
        <v>0</v>
      </c>
      <c r="T53" s="646">
        <v>0</v>
      </c>
      <c r="U53" s="646">
        <v>0</v>
      </c>
      <c r="V53" s="646">
        <v>0</v>
      </c>
      <c r="W53" s="646">
        <v>0</v>
      </c>
      <c r="X53" s="646">
        <v>0</v>
      </c>
      <c r="Y53" s="646">
        <v>0</v>
      </c>
      <c r="Z53" s="646">
        <v>0</v>
      </c>
      <c r="AA53" s="646">
        <v>0</v>
      </c>
      <c r="AB53" s="646">
        <v>0</v>
      </c>
      <c r="AC53" s="646">
        <v>0</v>
      </c>
      <c r="AD53" s="646">
        <v>0</v>
      </c>
      <c r="AE53" s="646">
        <v>0</v>
      </c>
      <c r="AF53" s="646">
        <v>0</v>
      </c>
      <c r="AG53" s="646">
        <v>0</v>
      </c>
      <c r="AH53" s="646">
        <v>0</v>
      </c>
      <c r="AI53" s="646">
        <v>0</v>
      </c>
      <c r="AJ53" s="646">
        <v>0</v>
      </c>
      <c r="AK53" s="646">
        <v>0</v>
      </c>
      <c r="AL53" s="646">
        <v>0</v>
      </c>
      <c r="AM53" s="646">
        <v>0</v>
      </c>
      <c r="AN53" s="646">
        <v>0</v>
      </c>
      <c r="AO53" s="646">
        <v>0</v>
      </c>
      <c r="AP53" s="646">
        <v>0</v>
      </c>
      <c r="AQ53" s="646">
        <v>0</v>
      </c>
      <c r="AR53" s="646">
        <v>0</v>
      </c>
      <c r="AS53" s="646">
        <v>0</v>
      </c>
      <c r="AT53" s="646">
        <v>0</v>
      </c>
      <c r="AU53" s="646">
        <v>0</v>
      </c>
      <c r="AV53" s="646">
        <v>0</v>
      </c>
      <c r="AW53" s="646">
        <v>0</v>
      </c>
      <c r="AX53" s="646">
        <v>0</v>
      </c>
      <c r="AY53" s="646">
        <v>0</v>
      </c>
      <c r="AZ53" s="646">
        <v>0</v>
      </c>
      <c r="BA53" s="646">
        <v>0</v>
      </c>
      <c r="BB53" s="646">
        <v>0</v>
      </c>
      <c r="BC53" s="646">
        <v>0</v>
      </c>
      <c r="BD53" s="646">
        <v>0</v>
      </c>
      <c r="BE53" s="646">
        <v>0</v>
      </c>
      <c r="BF53" s="646">
        <v>0</v>
      </c>
      <c r="BG53" s="646">
        <v>0</v>
      </c>
      <c r="BH53" s="646">
        <v>0</v>
      </c>
      <c r="BI53" s="646">
        <v>0</v>
      </c>
      <c r="BJ53" s="646">
        <v>0</v>
      </c>
      <c r="BK53" s="646">
        <v>0</v>
      </c>
      <c r="BL53" s="646">
        <v>0</v>
      </c>
      <c r="BM53" s="646">
        <v>0</v>
      </c>
      <c r="BN53" s="646">
        <v>0</v>
      </c>
      <c r="BO53" s="646">
        <v>0</v>
      </c>
      <c r="BP53" s="646">
        <v>0</v>
      </c>
      <c r="BQ53" s="646">
        <v>0</v>
      </c>
      <c r="BR53" s="646">
        <v>0</v>
      </c>
      <c r="BS53" s="646">
        <v>0</v>
      </c>
      <c r="BT53" s="646">
        <v>0</v>
      </c>
      <c r="BU53" s="646">
        <v>0</v>
      </c>
      <c r="BV53" s="646">
        <v>0</v>
      </c>
    </row>
    <row r="54" spans="1:74" ht="15">
      <c r="A54" s="129" t="s">
        <v>749</v>
      </c>
      <c r="B54" s="637">
        <v>500010354</v>
      </c>
      <c r="C54" s="645">
        <v>0</v>
      </c>
      <c r="D54" s="646">
        <v>0</v>
      </c>
      <c r="E54" s="646">
        <v>0</v>
      </c>
      <c r="F54" s="646">
        <v>0</v>
      </c>
      <c r="G54" s="646">
        <v>0</v>
      </c>
      <c r="H54" s="646">
        <v>0</v>
      </c>
      <c r="I54" s="646">
        <v>0</v>
      </c>
      <c r="J54" s="646">
        <v>0</v>
      </c>
      <c r="K54" s="646">
        <v>0</v>
      </c>
      <c r="L54" s="646">
        <v>0</v>
      </c>
      <c r="M54" s="646">
        <v>0</v>
      </c>
      <c r="N54" s="646">
        <v>0</v>
      </c>
      <c r="O54" s="646">
        <v>0</v>
      </c>
      <c r="P54" s="646">
        <v>0</v>
      </c>
      <c r="Q54" s="646">
        <v>0</v>
      </c>
      <c r="R54" s="646">
        <v>0</v>
      </c>
      <c r="S54" s="646">
        <v>0</v>
      </c>
      <c r="T54" s="646">
        <v>0</v>
      </c>
      <c r="U54" s="646">
        <v>0</v>
      </c>
      <c r="V54" s="646">
        <v>0</v>
      </c>
      <c r="W54" s="646">
        <v>0</v>
      </c>
      <c r="X54" s="646">
        <v>0</v>
      </c>
      <c r="Y54" s="646">
        <v>0</v>
      </c>
      <c r="Z54" s="646">
        <v>0</v>
      </c>
      <c r="AA54" s="646">
        <v>0</v>
      </c>
      <c r="AB54" s="646">
        <v>0</v>
      </c>
      <c r="AC54" s="646">
        <v>0</v>
      </c>
      <c r="AD54" s="646">
        <v>0</v>
      </c>
      <c r="AE54" s="646">
        <v>0</v>
      </c>
      <c r="AF54" s="646">
        <v>0</v>
      </c>
      <c r="AG54" s="646">
        <v>0</v>
      </c>
      <c r="AH54" s="646">
        <v>0</v>
      </c>
      <c r="AI54" s="646">
        <v>0</v>
      </c>
      <c r="AJ54" s="646">
        <v>0</v>
      </c>
      <c r="AK54" s="646">
        <v>0</v>
      </c>
      <c r="AL54" s="646">
        <v>0</v>
      </c>
      <c r="AM54" s="646">
        <v>0</v>
      </c>
      <c r="AN54" s="646">
        <v>0</v>
      </c>
      <c r="AO54" s="646">
        <v>0</v>
      </c>
      <c r="AP54" s="646">
        <v>0</v>
      </c>
      <c r="AQ54" s="646">
        <v>0</v>
      </c>
      <c r="AR54" s="646">
        <v>0</v>
      </c>
      <c r="AS54" s="646">
        <v>0</v>
      </c>
      <c r="AT54" s="646">
        <v>0</v>
      </c>
      <c r="AU54" s="646">
        <v>0</v>
      </c>
      <c r="AV54" s="646">
        <v>0</v>
      </c>
      <c r="AW54" s="646">
        <v>0</v>
      </c>
      <c r="AX54" s="646">
        <v>0</v>
      </c>
      <c r="AY54" s="646">
        <v>0</v>
      </c>
      <c r="AZ54" s="646">
        <v>0</v>
      </c>
      <c r="BA54" s="646">
        <v>0</v>
      </c>
      <c r="BB54" s="646">
        <v>0</v>
      </c>
      <c r="BC54" s="646">
        <v>0</v>
      </c>
      <c r="BD54" s="646">
        <v>0</v>
      </c>
      <c r="BE54" s="646">
        <v>0</v>
      </c>
      <c r="BF54" s="646">
        <v>0</v>
      </c>
      <c r="BG54" s="646">
        <v>0</v>
      </c>
      <c r="BH54" s="646">
        <v>0</v>
      </c>
      <c r="BI54" s="646">
        <v>0</v>
      </c>
      <c r="BJ54" s="646">
        <v>0</v>
      </c>
      <c r="BK54" s="646">
        <v>0</v>
      </c>
      <c r="BL54" s="646">
        <v>0</v>
      </c>
      <c r="BM54" s="646">
        <v>0</v>
      </c>
      <c r="BN54" s="646">
        <v>0</v>
      </c>
      <c r="BO54" s="646">
        <v>0</v>
      </c>
      <c r="BP54" s="646">
        <v>0</v>
      </c>
      <c r="BQ54" s="646">
        <v>0</v>
      </c>
      <c r="BR54" s="646">
        <v>0</v>
      </c>
      <c r="BS54" s="646">
        <v>0</v>
      </c>
      <c r="BT54" s="646">
        <v>0</v>
      </c>
      <c r="BU54" s="646">
        <v>0</v>
      </c>
      <c r="BV54" s="646">
        <v>0</v>
      </c>
    </row>
    <row r="55" spans="1:74" ht="15">
      <c r="A55" s="129" t="s">
        <v>750</v>
      </c>
      <c r="B55" s="637">
        <v>500010355</v>
      </c>
      <c r="C55" s="645">
        <v>0</v>
      </c>
      <c r="D55" s="646">
        <v>0</v>
      </c>
      <c r="E55" s="646">
        <v>0</v>
      </c>
      <c r="F55" s="646">
        <v>0</v>
      </c>
      <c r="G55" s="646">
        <v>0</v>
      </c>
      <c r="H55" s="646">
        <v>0</v>
      </c>
      <c r="I55" s="646">
        <v>0</v>
      </c>
      <c r="J55" s="646">
        <v>0</v>
      </c>
      <c r="K55" s="646">
        <v>0</v>
      </c>
      <c r="L55" s="646">
        <v>0</v>
      </c>
      <c r="M55" s="646">
        <v>0</v>
      </c>
      <c r="N55" s="646">
        <v>0</v>
      </c>
      <c r="O55" s="646">
        <v>0</v>
      </c>
      <c r="P55" s="646">
        <v>0</v>
      </c>
      <c r="Q55" s="646">
        <v>0</v>
      </c>
      <c r="R55" s="646">
        <v>0</v>
      </c>
      <c r="S55" s="646">
        <v>0</v>
      </c>
      <c r="T55" s="646">
        <v>0</v>
      </c>
      <c r="U55" s="646">
        <v>0</v>
      </c>
      <c r="V55" s="646">
        <v>0</v>
      </c>
      <c r="W55" s="646">
        <v>0</v>
      </c>
      <c r="X55" s="646">
        <v>0</v>
      </c>
      <c r="Y55" s="646">
        <v>0</v>
      </c>
      <c r="Z55" s="646">
        <v>0</v>
      </c>
      <c r="AA55" s="646">
        <v>0</v>
      </c>
      <c r="AB55" s="646">
        <v>0</v>
      </c>
      <c r="AC55" s="646">
        <v>0</v>
      </c>
      <c r="AD55" s="646">
        <v>0</v>
      </c>
      <c r="AE55" s="646">
        <v>0</v>
      </c>
      <c r="AF55" s="646">
        <v>0</v>
      </c>
      <c r="AG55" s="646">
        <v>0</v>
      </c>
      <c r="AH55" s="646">
        <v>0</v>
      </c>
      <c r="AI55" s="646">
        <v>0</v>
      </c>
      <c r="AJ55" s="646">
        <v>0</v>
      </c>
      <c r="AK55" s="646">
        <v>0</v>
      </c>
      <c r="AL55" s="646">
        <v>0</v>
      </c>
      <c r="AM55" s="646">
        <v>0</v>
      </c>
      <c r="AN55" s="646">
        <v>0</v>
      </c>
      <c r="AO55" s="646">
        <v>0</v>
      </c>
      <c r="AP55" s="646">
        <v>0</v>
      </c>
      <c r="AQ55" s="646">
        <v>0</v>
      </c>
      <c r="AR55" s="646">
        <v>0</v>
      </c>
      <c r="AS55" s="646">
        <v>0</v>
      </c>
      <c r="AT55" s="646">
        <v>0</v>
      </c>
      <c r="AU55" s="646">
        <v>0</v>
      </c>
      <c r="AV55" s="646">
        <v>0</v>
      </c>
      <c r="AW55" s="646">
        <v>0</v>
      </c>
      <c r="AX55" s="646">
        <v>0</v>
      </c>
      <c r="AY55" s="646">
        <v>0</v>
      </c>
      <c r="AZ55" s="646">
        <v>0</v>
      </c>
      <c r="BA55" s="646">
        <v>0</v>
      </c>
      <c r="BB55" s="646">
        <v>0</v>
      </c>
      <c r="BC55" s="646">
        <v>0</v>
      </c>
      <c r="BD55" s="646">
        <v>0</v>
      </c>
      <c r="BE55" s="646">
        <v>0</v>
      </c>
      <c r="BF55" s="646">
        <v>0</v>
      </c>
      <c r="BG55" s="646">
        <v>0</v>
      </c>
      <c r="BH55" s="646">
        <v>0</v>
      </c>
      <c r="BI55" s="646">
        <v>0</v>
      </c>
      <c r="BJ55" s="646">
        <v>0</v>
      </c>
      <c r="BK55" s="646">
        <v>0</v>
      </c>
      <c r="BL55" s="646">
        <v>0</v>
      </c>
      <c r="BM55" s="646">
        <v>0</v>
      </c>
      <c r="BN55" s="646">
        <v>0</v>
      </c>
      <c r="BO55" s="646">
        <v>0</v>
      </c>
      <c r="BP55" s="646">
        <v>0</v>
      </c>
      <c r="BQ55" s="646">
        <v>0</v>
      </c>
      <c r="BR55" s="646">
        <v>0</v>
      </c>
      <c r="BS55" s="646">
        <v>0</v>
      </c>
      <c r="BT55" s="646">
        <v>0</v>
      </c>
      <c r="BU55" s="646">
        <v>0</v>
      </c>
      <c r="BV55" s="646">
        <v>0</v>
      </c>
    </row>
    <row r="56" spans="1:74" ht="15">
      <c r="A56" s="129" t="s">
        <v>751</v>
      </c>
      <c r="B56" s="637">
        <v>500010356</v>
      </c>
      <c r="C56" s="645">
        <v>0</v>
      </c>
      <c r="D56" s="646">
        <v>0</v>
      </c>
      <c r="E56" s="646">
        <v>0</v>
      </c>
      <c r="F56" s="646">
        <v>0</v>
      </c>
      <c r="G56" s="646">
        <v>0</v>
      </c>
      <c r="H56" s="646">
        <v>0</v>
      </c>
      <c r="I56" s="646">
        <v>0</v>
      </c>
      <c r="J56" s="646">
        <v>0</v>
      </c>
      <c r="K56" s="646">
        <v>0</v>
      </c>
      <c r="L56" s="646">
        <v>0</v>
      </c>
      <c r="M56" s="646">
        <v>0</v>
      </c>
      <c r="N56" s="646">
        <v>0</v>
      </c>
      <c r="O56" s="646">
        <v>0</v>
      </c>
      <c r="P56" s="646">
        <v>0</v>
      </c>
      <c r="Q56" s="646">
        <v>0</v>
      </c>
      <c r="R56" s="646">
        <v>0</v>
      </c>
      <c r="S56" s="646">
        <v>0</v>
      </c>
      <c r="T56" s="646">
        <v>0</v>
      </c>
      <c r="U56" s="646">
        <v>0</v>
      </c>
      <c r="V56" s="646">
        <v>0</v>
      </c>
      <c r="W56" s="646">
        <v>0</v>
      </c>
      <c r="X56" s="646">
        <v>0</v>
      </c>
      <c r="Y56" s="646">
        <v>0</v>
      </c>
      <c r="Z56" s="646">
        <v>0</v>
      </c>
      <c r="AA56" s="646">
        <v>0</v>
      </c>
      <c r="AB56" s="646">
        <v>0</v>
      </c>
      <c r="AC56" s="646">
        <v>0</v>
      </c>
      <c r="AD56" s="646">
        <v>0</v>
      </c>
      <c r="AE56" s="646">
        <v>0</v>
      </c>
      <c r="AF56" s="646">
        <v>0</v>
      </c>
      <c r="AG56" s="646">
        <v>0</v>
      </c>
      <c r="AH56" s="646">
        <v>0</v>
      </c>
      <c r="AI56" s="646">
        <v>0</v>
      </c>
      <c r="AJ56" s="646">
        <v>0</v>
      </c>
      <c r="AK56" s="646">
        <v>0</v>
      </c>
      <c r="AL56" s="646">
        <v>0</v>
      </c>
      <c r="AM56" s="646">
        <v>0</v>
      </c>
      <c r="AN56" s="646">
        <v>0</v>
      </c>
      <c r="AO56" s="646">
        <v>0</v>
      </c>
      <c r="AP56" s="646">
        <v>0</v>
      </c>
      <c r="AQ56" s="646">
        <v>0</v>
      </c>
      <c r="AR56" s="646">
        <v>0</v>
      </c>
      <c r="AS56" s="646">
        <v>0</v>
      </c>
      <c r="AT56" s="646">
        <v>0</v>
      </c>
      <c r="AU56" s="646">
        <v>0</v>
      </c>
      <c r="AV56" s="646">
        <v>0</v>
      </c>
      <c r="AW56" s="646">
        <v>0</v>
      </c>
      <c r="AX56" s="646">
        <v>0</v>
      </c>
      <c r="AY56" s="646">
        <v>0</v>
      </c>
      <c r="AZ56" s="646">
        <v>0</v>
      </c>
      <c r="BA56" s="646">
        <v>0</v>
      </c>
      <c r="BB56" s="646">
        <v>0</v>
      </c>
      <c r="BC56" s="646">
        <v>0</v>
      </c>
      <c r="BD56" s="646">
        <v>0</v>
      </c>
      <c r="BE56" s="646">
        <v>0</v>
      </c>
      <c r="BF56" s="646">
        <v>0</v>
      </c>
      <c r="BG56" s="646">
        <v>0</v>
      </c>
      <c r="BH56" s="646">
        <v>0</v>
      </c>
      <c r="BI56" s="646">
        <v>0</v>
      </c>
      <c r="BJ56" s="646">
        <v>0</v>
      </c>
      <c r="BK56" s="646">
        <v>0</v>
      </c>
      <c r="BL56" s="646">
        <v>0</v>
      </c>
      <c r="BM56" s="646">
        <v>0</v>
      </c>
      <c r="BN56" s="646">
        <v>0</v>
      </c>
      <c r="BO56" s="646">
        <v>0</v>
      </c>
      <c r="BP56" s="646">
        <v>0</v>
      </c>
      <c r="BQ56" s="646">
        <v>0</v>
      </c>
      <c r="BR56" s="646">
        <v>0</v>
      </c>
      <c r="BS56" s="646">
        <v>0</v>
      </c>
      <c r="BT56" s="646">
        <v>0</v>
      </c>
      <c r="BU56" s="646">
        <v>0</v>
      </c>
      <c r="BV56" s="646">
        <v>0</v>
      </c>
    </row>
    <row r="57" spans="1:74" ht="15">
      <c r="A57" s="129" t="s">
        <v>752</v>
      </c>
      <c r="B57" s="637">
        <v>500010357</v>
      </c>
      <c r="C57" s="645">
        <v>0</v>
      </c>
      <c r="D57" s="646">
        <v>0</v>
      </c>
      <c r="E57" s="646">
        <v>0</v>
      </c>
      <c r="F57" s="646">
        <v>0</v>
      </c>
      <c r="G57" s="646">
        <v>0</v>
      </c>
      <c r="H57" s="646">
        <v>0</v>
      </c>
      <c r="I57" s="646">
        <v>0</v>
      </c>
      <c r="J57" s="646">
        <v>0</v>
      </c>
      <c r="K57" s="646">
        <v>0</v>
      </c>
      <c r="L57" s="646">
        <v>0</v>
      </c>
      <c r="M57" s="646">
        <v>0</v>
      </c>
      <c r="N57" s="646">
        <v>0</v>
      </c>
      <c r="O57" s="646">
        <v>0</v>
      </c>
      <c r="P57" s="646">
        <v>0</v>
      </c>
      <c r="Q57" s="646">
        <v>0</v>
      </c>
      <c r="R57" s="646">
        <v>0</v>
      </c>
      <c r="S57" s="646">
        <v>0</v>
      </c>
      <c r="T57" s="646">
        <v>0</v>
      </c>
      <c r="U57" s="646">
        <v>0</v>
      </c>
      <c r="V57" s="646">
        <v>0</v>
      </c>
      <c r="W57" s="646">
        <v>0</v>
      </c>
      <c r="X57" s="646">
        <v>0</v>
      </c>
      <c r="Y57" s="646">
        <v>0</v>
      </c>
      <c r="Z57" s="646">
        <v>0</v>
      </c>
      <c r="AA57" s="646">
        <v>0</v>
      </c>
      <c r="AB57" s="646">
        <v>0</v>
      </c>
      <c r="AC57" s="646">
        <v>0</v>
      </c>
      <c r="AD57" s="646">
        <v>0</v>
      </c>
      <c r="AE57" s="646">
        <v>0</v>
      </c>
      <c r="AF57" s="646">
        <v>0</v>
      </c>
      <c r="AG57" s="646">
        <v>0</v>
      </c>
      <c r="AH57" s="646">
        <v>0</v>
      </c>
      <c r="AI57" s="646">
        <v>0</v>
      </c>
      <c r="AJ57" s="646">
        <v>0</v>
      </c>
      <c r="AK57" s="646">
        <v>0</v>
      </c>
      <c r="AL57" s="646">
        <v>0</v>
      </c>
      <c r="AM57" s="646">
        <v>0</v>
      </c>
      <c r="AN57" s="646">
        <v>0</v>
      </c>
      <c r="AO57" s="646">
        <v>0</v>
      </c>
      <c r="AP57" s="646">
        <v>0</v>
      </c>
      <c r="AQ57" s="646">
        <v>0</v>
      </c>
      <c r="AR57" s="646">
        <v>0</v>
      </c>
      <c r="AS57" s="646">
        <v>0</v>
      </c>
      <c r="AT57" s="646">
        <v>0</v>
      </c>
      <c r="AU57" s="646">
        <v>0</v>
      </c>
      <c r="AV57" s="646">
        <v>0</v>
      </c>
      <c r="AW57" s="646">
        <v>0</v>
      </c>
      <c r="AX57" s="646">
        <v>0</v>
      </c>
      <c r="AY57" s="646">
        <v>0</v>
      </c>
      <c r="AZ57" s="646">
        <v>0</v>
      </c>
      <c r="BA57" s="646">
        <v>0</v>
      </c>
      <c r="BB57" s="646">
        <v>0</v>
      </c>
      <c r="BC57" s="646">
        <v>0</v>
      </c>
      <c r="BD57" s="646">
        <v>0</v>
      </c>
      <c r="BE57" s="646">
        <v>0</v>
      </c>
      <c r="BF57" s="646">
        <v>0</v>
      </c>
      <c r="BG57" s="646">
        <v>0</v>
      </c>
      <c r="BH57" s="646">
        <v>0</v>
      </c>
      <c r="BI57" s="646">
        <v>0</v>
      </c>
      <c r="BJ57" s="646">
        <v>0</v>
      </c>
      <c r="BK57" s="646">
        <v>0</v>
      </c>
      <c r="BL57" s="646">
        <v>0</v>
      </c>
      <c r="BM57" s="646">
        <v>0</v>
      </c>
      <c r="BN57" s="646">
        <v>0</v>
      </c>
      <c r="BO57" s="646">
        <v>0</v>
      </c>
      <c r="BP57" s="646">
        <v>0</v>
      </c>
      <c r="BQ57" s="646">
        <v>0</v>
      </c>
      <c r="BR57" s="646">
        <v>0</v>
      </c>
      <c r="BS57" s="646">
        <v>0</v>
      </c>
      <c r="BT57" s="646">
        <v>0</v>
      </c>
      <c r="BU57" s="646">
        <v>0</v>
      </c>
      <c r="BV57" s="646">
        <v>0</v>
      </c>
    </row>
    <row r="58" spans="1:74" ht="15">
      <c r="A58" s="129" t="s">
        <v>753</v>
      </c>
      <c r="B58" s="637">
        <v>500010358</v>
      </c>
      <c r="C58" s="645">
        <v>0</v>
      </c>
      <c r="D58" s="646">
        <v>0</v>
      </c>
      <c r="E58" s="646">
        <v>0</v>
      </c>
      <c r="F58" s="646">
        <v>0</v>
      </c>
      <c r="G58" s="646">
        <v>0</v>
      </c>
      <c r="H58" s="646">
        <v>0</v>
      </c>
      <c r="I58" s="646">
        <v>0</v>
      </c>
      <c r="J58" s="646">
        <v>0</v>
      </c>
      <c r="K58" s="646">
        <v>0</v>
      </c>
      <c r="L58" s="646">
        <v>0</v>
      </c>
      <c r="M58" s="646">
        <v>0</v>
      </c>
      <c r="N58" s="646">
        <v>0</v>
      </c>
      <c r="O58" s="646">
        <v>0</v>
      </c>
      <c r="P58" s="646">
        <v>0</v>
      </c>
      <c r="Q58" s="646">
        <v>0</v>
      </c>
      <c r="R58" s="646">
        <v>0</v>
      </c>
      <c r="S58" s="646">
        <v>0</v>
      </c>
      <c r="T58" s="646">
        <v>0</v>
      </c>
      <c r="U58" s="646">
        <v>0</v>
      </c>
      <c r="V58" s="646">
        <v>0</v>
      </c>
      <c r="W58" s="646">
        <v>0</v>
      </c>
      <c r="X58" s="646">
        <v>0</v>
      </c>
      <c r="Y58" s="646">
        <v>0</v>
      </c>
      <c r="Z58" s="646">
        <v>0</v>
      </c>
      <c r="AA58" s="646">
        <v>0</v>
      </c>
      <c r="AB58" s="646">
        <v>0</v>
      </c>
      <c r="AC58" s="646">
        <v>0</v>
      </c>
      <c r="AD58" s="646">
        <v>0</v>
      </c>
      <c r="AE58" s="646">
        <v>0</v>
      </c>
      <c r="AF58" s="646">
        <v>0</v>
      </c>
      <c r="AG58" s="646">
        <v>0</v>
      </c>
      <c r="AH58" s="646">
        <v>0</v>
      </c>
      <c r="AI58" s="646">
        <v>0</v>
      </c>
      <c r="AJ58" s="646">
        <v>0</v>
      </c>
      <c r="AK58" s="646">
        <v>0</v>
      </c>
      <c r="AL58" s="646">
        <v>0</v>
      </c>
      <c r="AM58" s="646">
        <v>0</v>
      </c>
      <c r="AN58" s="646">
        <v>0</v>
      </c>
      <c r="AO58" s="646">
        <v>0</v>
      </c>
      <c r="AP58" s="646">
        <v>0</v>
      </c>
      <c r="AQ58" s="646">
        <v>0</v>
      </c>
      <c r="AR58" s="646">
        <v>0</v>
      </c>
      <c r="AS58" s="646">
        <v>0</v>
      </c>
      <c r="AT58" s="646">
        <v>0</v>
      </c>
      <c r="AU58" s="646">
        <v>0</v>
      </c>
      <c r="AV58" s="646">
        <v>0</v>
      </c>
      <c r="AW58" s="646">
        <v>0</v>
      </c>
      <c r="AX58" s="646">
        <v>0</v>
      </c>
      <c r="AY58" s="646">
        <v>0</v>
      </c>
      <c r="AZ58" s="646">
        <v>0</v>
      </c>
      <c r="BA58" s="646">
        <v>0</v>
      </c>
      <c r="BB58" s="646">
        <v>0</v>
      </c>
      <c r="BC58" s="646">
        <v>0</v>
      </c>
      <c r="BD58" s="646">
        <v>0</v>
      </c>
      <c r="BE58" s="646">
        <v>0</v>
      </c>
      <c r="BF58" s="646">
        <v>0</v>
      </c>
      <c r="BG58" s="646">
        <v>0</v>
      </c>
      <c r="BH58" s="646">
        <v>0</v>
      </c>
      <c r="BI58" s="646">
        <v>0</v>
      </c>
      <c r="BJ58" s="646">
        <v>0</v>
      </c>
      <c r="BK58" s="646">
        <v>0</v>
      </c>
      <c r="BL58" s="646">
        <v>0</v>
      </c>
      <c r="BM58" s="646">
        <v>0</v>
      </c>
      <c r="BN58" s="646">
        <v>0</v>
      </c>
      <c r="BO58" s="646">
        <v>0</v>
      </c>
      <c r="BP58" s="646">
        <v>0</v>
      </c>
      <c r="BQ58" s="646">
        <v>0</v>
      </c>
      <c r="BR58" s="646">
        <v>0</v>
      </c>
      <c r="BS58" s="646">
        <v>0</v>
      </c>
      <c r="BT58" s="646">
        <v>0</v>
      </c>
      <c r="BU58" s="646">
        <v>0</v>
      </c>
      <c r="BV58" s="646">
        <v>0</v>
      </c>
    </row>
    <row r="59" spans="1:74" ht="15">
      <c r="A59" s="129" t="s">
        <v>754</v>
      </c>
      <c r="B59" s="637">
        <v>500010359</v>
      </c>
      <c r="C59" s="645">
        <v>0</v>
      </c>
      <c r="D59" s="646">
        <v>0</v>
      </c>
      <c r="E59" s="646">
        <v>0</v>
      </c>
      <c r="F59" s="646">
        <v>0</v>
      </c>
      <c r="G59" s="646">
        <v>0</v>
      </c>
      <c r="H59" s="646">
        <v>0</v>
      </c>
      <c r="I59" s="646">
        <v>0</v>
      </c>
      <c r="J59" s="646">
        <v>0</v>
      </c>
      <c r="K59" s="646">
        <v>0</v>
      </c>
      <c r="L59" s="646">
        <v>0</v>
      </c>
      <c r="M59" s="646">
        <v>0</v>
      </c>
      <c r="N59" s="646">
        <v>0</v>
      </c>
      <c r="O59" s="646">
        <v>0</v>
      </c>
      <c r="P59" s="646">
        <v>0</v>
      </c>
      <c r="Q59" s="646">
        <v>0</v>
      </c>
      <c r="R59" s="646">
        <v>0</v>
      </c>
      <c r="S59" s="646">
        <v>0</v>
      </c>
      <c r="T59" s="646">
        <v>0</v>
      </c>
      <c r="U59" s="646">
        <v>0</v>
      </c>
      <c r="V59" s="646">
        <v>0</v>
      </c>
      <c r="W59" s="646">
        <v>0</v>
      </c>
      <c r="X59" s="646">
        <v>0</v>
      </c>
      <c r="Y59" s="646">
        <v>0</v>
      </c>
      <c r="Z59" s="646">
        <v>0</v>
      </c>
      <c r="AA59" s="646">
        <v>0</v>
      </c>
      <c r="AB59" s="646">
        <v>0</v>
      </c>
      <c r="AC59" s="646">
        <v>0</v>
      </c>
      <c r="AD59" s="646">
        <v>0</v>
      </c>
      <c r="AE59" s="646">
        <v>0</v>
      </c>
      <c r="AF59" s="646">
        <v>0</v>
      </c>
      <c r="AG59" s="646">
        <v>0</v>
      </c>
      <c r="AH59" s="646">
        <v>0</v>
      </c>
      <c r="AI59" s="646">
        <v>0</v>
      </c>
      <c r="AJ59" s="646">
        <v>0</v>
      </c>
      <c r="AK59" s="646">
        <v>0</v>
      </c>
      <c r="AL59" s="646">
        <v>0</v>
      </c>
      <c r="AM59" s="646">
        <v>0</v>
      </c>
      <c r="AN59" s="646">
        <v>0</v>
      </c>
      <c r="AO59" s="646">
        <v>0</v>
      </c>
      <c r="AP59" s="646">
        <v>0</v>
      </c>
      <c r="AQ59" s="646">
        <v>0</v>
      </c>
      <c r="AR59" s="646">
        <v>0</v>
      </c>
      <c r="AS59" s="646">
        <v>0</v>
      </c>
      <c r="AT59" s="646">
        <v>0</v>
      </c>
      <c r="AU59" s="646">
        <v>0</v>
      </c>
      <c r="AV59" s="646">
        <v>0</v>
      </c>
      <c r="AW59" s="646">
        <v>0</v>
      </c>
      <c r="AX59" s="646">
        <v>0</v>
      </c>
      <c r="AY59" s="646">
        <v>0</v>
      </c>
      <c r="AZ59" s="646">
        <v>0</v>
      </c>
      <c r="BA59" s="646">
        <v>0</v>
      </c>
      <c r="BB59" s="646">
        <v>0</v>
      </c>
      <c r="BC59" s="646">
        <v>0</v>
      </c>
      <c r="BD59" s="646">
        <v>0</v>
      </c>
      <c r="BE59" s="646">
        <v>0</v>
      </c>
      <c r="BF59" s="646">
        <v>0</v>
      </c>
      <c r="BG59" s="646">
        <v>0</v>
      </c>
      <c r="BH59" s="646">
        <v>0</v>
      </c>
      <c r="BI59" s="646">
        <v>0</v>
      </c>
      <c r="BJ59" s="646">
        <v>0</v>
      </c>
      <c r="BK59" s="646">
        <v>0</v>
      </c>
      <c r="BL59" s="646">
        <v>0</v>
      </c>
      <c r="BM59" s="646">
        <v>0</v>
      </c>
      <c r="BN59" s="646">
        <v>0</v>
      </c>
      <c r="BO59" s="646">
        <v>0</v>
      </c>
      <c r="BP59" s="646">
        <v>0</v>
      </c>
      <c r="BQ59" s="646">
        <v>0</v>
      </c>
      <c r="BR59" s="646">
        <v>0</v>
      </c>
      <c r="BS59" s="646">
        <v>0</v>
      </c>
      <c r="BT59" s="646">
        <v>0</v>
      </c>
      <c r="BU59" s="646">
        <v>0</v>
      </c>
      <c r="BV59" s="646">
        <v>0</v>
      </c>
    </row>
    <row r="60" spans="1:74" ht="15">
      <c r="A60" s="129" t="s">
        <v>755</v>
      </c>
      <c r="B60" s="637">
        <v>500010360</v>
      </c>
      <c r="C60" s="645">
        <v>0</v>
      </c>
      <c r="D60" s="646">
        <v>0</v>
      </c>
      <c r="E60" s="646">
        <v>0</v>
      </c>
      <c r="F60" s="646">
        <v>0</v>
      </c>
      <c r="G60" s="646">
        <v>0</v>
      </c>
      <c r="H60" s="646">
        <v>0</v>
      </c>
      <c r="I60" s="646">
        <v>0</v>
      </c>
      <c r="J60" s="646">
        <v>0</v>
      </c>
      <c r="K60" s="646">
        <v>0</v>
      </c>
      <c r="L60" s="646">
        <v>0</v>
      </c>
      <c r="M60" s="646">
        <v>0</v>
      </c>
      <c r="N60" s="646">
        <v>0</v>
      </c>
      <c r="O60" s="646">
        <v>0</v>
      </c>
      <c r="P60" s="646">
        <v>0</v>
      </c>
      <c r="Q60" s="646">
        <v>0</v>
      </c>
      <c r="R60" s="646">
        <v>0</v>
      </c>
      <c r="S60" s="646">
        <v>0</v>
      </c>
      <c r="T60" s="646">
        <v>0</v>
      </c>
      <c r="U60" s="646">
        <v>0</v>
      </c>
      <c r="V60" s="646">
        <v>0</v>
      </c>
      <c r="W60" s="646">
        <v>0</v>
      </c>
      <c r="X60" s="646">
        <v>0</v>
      </c>
      <c r="Y60" s="646">
        <v>0</v>
      </c>
      <c r="Z60" s="646">
        <v>0</v>
      </c>
      <c r="AA60" s="646">
        <v>0</v>
      </c>
      <c r="AB60" s="646">
        <v>0</v>
      </c>
      <c r="AC60" s="646">
        <v>0</v>
      </c>
      <c r="AD60" s="646">
        <v>0</v>
      </c>
      <c r="AE60" s="646">
        <v>0</v>
      </c>
      <c r="AF60" s="646">
        <v>0</v>
      </c>
      <c r="AG60" s="646">
        <v>0</v>
      </c>
      <c r="AH60" s="646">
        <v>0</v>
      </c>
      <c r="AI60" s="646">
        <v>0</v>
      </c>
      <c r="AJ60" s="646">
        <v>0</v>
      </c>
      <c r="AK60" s="646">
        <v>0</v>
      </c>
      <c r="AL60" s="646">
        <v>0</v>
      </c>
      <c r="AM60" s="646">
        <v>0</v>
      </c>
      <c r="AN60" s="646">
        <v>0</v>
      </c>
      <c r="AO60" s="646">
        <v>0</v>
      </c>
      <c r="AP60" s="646">
        <v>0</v>
      </c>
      <c r="AQ60" s="646">
        <v>0</v>
      </c>
      <c r="AR60" s="646">
        <v>0</v>
      </c>
      <c r="AS60" s="646">
        <v>0</v>
      </c>
      <c r="AT60" s="646">
        <v>0</v>
      </c>
      <c r="AU60" s="646">
        <v>0</v>
      </c>
      <c r="AV60" s="646">
        <v>0</v>
      </c>
      <c r="AW60" s="646">
        <v>0</v>
      </c>
      <c r="AX60" s="646">
        <v>0</v>
      </c>
      <c r="AY60" s="646">
        <v>0</v>
      </c>
      <c r="AZ60" s="646">
        <v>0</v>
      </c>
      <c r="BA60" s="646">
        <v>0</v>
      </c>
      <c r="BB60" s="646">
        <v>0</v>
      </c>
      <c r="BC60" s="646">
        <v>0</v>
      </c>
      <c r="BD60" s="646">
        <v>0</v>
      </c>
      <c r="BE60" s="646">
        <v>0</v>
      </c>
      <c r="BF60" s="646">
        <v>0</v>
      </c>
      <c r="BG60" s="646">
        <v>0</v>
      </c>
      <c r="BH60" s="646">
        <v>0</v>
      </c>
      <c r="BI60" s="646">
        <v>0</v>
      </c>
      <c r="BJ60" s="646">
        <v>0</v>
      </c>
      <c r="BK60" s="646">
        <v>0</v>
      </c>
      <c r="BL60" s="646">
        <v>0</v>
      </c>
      <c r="BM60" s="646">
        <v>0</v>
      </c>
      <c r="BN60" s="646">
        <v>0</v>
      </c>
      <c r="BO60" s="646">
        <v>0</v>
      </c>
      <c r="BP60" s="646">
        <v>0</v>
      </c>
      <c r="BQ60" s="646">
        <v>0</v>
      </c>
      <c r="BR60" s="646">
        <v>0</v>
      </c>
      <c r="BS60" s="646">
        <v>0</v>
      </c>
      <c r="BT60" s="646">
        <v>0</v>
      </c>
      <c r="BU60" s="646">
        <v>0</v>
      </c>
      <c r="BV60" s="646">
        <v>0</v>
      </c>
    </row>
    <row r="61" spans="1:74" ht="15">
      <c r="A61" s="128" t="s">
        <v>756</v>
      </c>
      <c r="B61" s="636" t="s">
        <v>498</v>
      </c>
      <c r="C61" s="645">
        <v>0</v>
      </c>
      <c r="D61" s="646">
        <v>0</v>
      </c>
      <c r="E61" s="646">
        <v>0</v>
      </c>
      <c r="F61" s="646">
        <v>0</v>
      </c>
      <c r="G61" s="646">
        <v>0</v>
      </c>
      <c r="H61" s="646">
        <v>0</v>
      </c>
      <c r="I61" s="646">
        <v>0</v>
      </c>
      <c r="J61" s="646">
        <v>0</v>
      </c>
      <c r="K61" s="646">
        <v>0</v>
      </c>
      <c r="L61" s="646">
        <v>0</v>
      </c>
      <c r="M61" s="646">
        <v>0</v>
      </c>
      <c r="N61" s="646">
        <v>0</v>
      </c>
      <c r="O61" s="646">
        <v>0</v>
      </c>
      <c r="P61" s="646">
        <v>0</v>
      </c>
      <c r="Q61" s="646">
        <v>0</v>
      </c>
      <c r="R61" s="646">
        <v>0</v>
      </c>
      <c r="S61" s="646">
        <v>0</v>
      </c>
      <c r="T61" s="646">
        <v>0</v>
      </c>
      <c r="U61" s="646">
        <v>0</v>
      </c>
      <c r="V61" s="646">
        <v>0</v>
      </c>
      <c r="W61" s="646">
        <v>0</v>
      </c>
      <c r="X61" s="646">
        <v>0</v>
      </c>
      <c r="Y61" s="646">
        <v>0</v>
      </c>
      <c r="Z61" s="646">
        <v>0</v>
      </c>
      <c r="AA61" s="646">
        <v>0</v>
      </c>
      <c r="AB61" s="646">
        <v>0</v>
      </c>
      <c r="AC61" s="646">
        <v>0</v>
      </c>
      <c r="AD61" s="646">
        <v>0</v>
      </c>
      <c r="AE61" s="646">
        <v>0</v>
      </c>
      <c r="AF61" s="646">
        <v>0</v>
      </c>
      <c r="AG61" s="646">
        <v>0</v>
      </c>
      <c r="AH61" s="646">
        <v>0</v>
      </c>
      <c r="AI61" s="646">
        <v>0</v>
      </c>
      <c r="AJ61" s="646">
        <v>0</v>
      </c>
      <c r="AK61" s="646">
        <v>0</v>
      </c>
      <c r="AL61" s="646">
        <v>0</v>
      </c>
      <c r="AM61" s="646">
        <v>0</v>
      </c>
      <c r="AN61" s="646">
        <v>0</v>
      </c>
      <c r="AO61" s="646">
        <v>0</v>
      </c>
      <c r="AP61" s="646">
        <v>0</v>
      </c>
      <c r="AQ61" s="646">
        <v>0</v>
      </c>
      <c r="AR61" s="646">
        <v>0</v>
      </c>
      <c r="AS61" s="646">
        <v>0</v>
      </c>
      <c r="AT61" s="646">
        <v>0</v>
      </c>
      <c r="AU61" s="646">
        <v>0</v>
      </c>
      <c r="AV61" s="646">
        <v>0</v>
      </c>
      <c r="AW61" s="646">
        <v>0</v>
      </c>
      <c r="AX61" s="646">
        <v>0</v>
      </c>
      <c r="AY61" s="646">
        <v>0</v>
      </c>
      <c r="AZ61" s="646">
        <v>0</v>
      </c>
      <c r="BA61" s="646">
        <v>0</v>
      </c>
      <c r="BB61" s="646">
        <v>0</v>
      </c>
      <c r="BC61" s="646">
        <v>0</v>
      </c>
      <c r="BD61" s="646">
        <v>0</v>
      </c>
      <c r="BE61" s="646">
        <v>0</v>
      </c>
      <c r="BF61" s="646">
        <v>0</v>
      </c>
      <c r="BG61" s="646">
        <v>0</v>
      </c>
      <c r="BH61" s="646">
        <v>0</v>
      </c>
      <c r="BI61" s="646">
        <v>0</v>
      </c>
      <c r="BJ61" s="646">
        <v>0</v>
      </c>
      <c r="BK61" s="646">
        <v>0</v>
      </c>
      <c r="BL61" s="646">
        <v>0</v>
      </c>
      <c r="BM61" s="646">
        <v>0</v>
      </c>
      <c r="BN61" s="646">
        <v>0</v>
      </c>
      <c r="BO61" s="646">
        <v>0</v>
      </c>
      <c r="BP61" s="646">
        <v>0</v>
      </c>
      <c r="BQ61" s="646">
        <v>0</v>
      </c>
      <c r="BR61" s="646">
        <v>0</v>
      </c>
      <c r="BS61" s="646">
        <v>0</v>
      </c>
      <c r="BT61" s="646">
        <v>0</v>
      </c>
      <c r="BU61" s="646">
        <v>0</v>
      </c>
      <c r="BV61" s="646">
        <v>0</v>
      </c>
    </row>
    <row r="62" spans="1:74" ht="15">
      <c r="A62" s="128" t="s">
        <v>757</v>
      </c>
      <c r="B62" s="636" t="s">
        <v>499</v>
      </c>
      <c r="C62" s="645">
        <v>0</v>
      </c>
      <c r="D62" s="646">
        <v>0</v>
      </c>
      <c r="E62" s="646">
        <v>0</v>
      </c>
      <c r="F62" s="646">
        <v>0</v>
      </c>
      <c r="G62" s="646">
        <v>0</v>
      </c>
      <c r="H62" s="646">
        <v>0</v>
      </c>
      <c r="I62" s="646">
        <v>0</v>
      </c>
      <c r="J62" s="646">
        <v>0</v>
      </c>
      <c r="K62" s="646">
        <v>0</v>
      </c>
      <c r="L62" s="646">
        <v>0</v>
      </c>
      <c r="M62" s="646">
        <v>0</v>
      </c>
      <c r="N62" s="646">
        <v>0</v>
      </c>
      <c r="O62" s="646">
        <v>0</v>
      </c>
      <c r="P62" s="646">
        <v>0</v>
      </c>
      <c r="Q62" s="646">
        <v>0</v>
      </c>
      <c r="R62" s="646">
        <v>0</v>
      </c>
      <c r="S62" s="646">
        <v>0</v>
      </c>
      <c r="T62" s="646">
        <v>0</v>
      </c>
      <c r="U62" s="646">
        <v>0</v>
      </c>
      <c r="V62" s="646">
        <v>0</v>
      </c>
      <c r="W62" s="646">
        <v>0</v>
      </c>
      <c r="X62" s="646">
        <v>0</v>
      </c>
      <c r="Y62" s="646">
        <v>0</v>
      </c>
      <c r="Z62" s="646">
        <v>0</v>
      </c>
      <c r="AA62" s="646">
        <v>0</v>
      </c>
      <c r="AB62" s="646">
        <v>0</v>
      </c>
      <c r="AC62" s="646">
        <v>0</v>
      </c>
      <c r="AD62" s="646">
        <v>0</v>
      </c>
      <c r="AE62" s="646">
        <v>0</v>
      </c>
      <c r="AF62" s="646">
        <v>0</v>
      </c>
      <c r="AG62" s="646">
        <v>0</v>
      </c>
      <c r="AH62" s="646">
        <v>0</v>
      </c>
      <c r="AI62" s="646">
        <v>0</v>
      </c>
      <c r="AJ62" s="646">
        <v>0</v>
      </c>
      <c r="AK62" s="646">
        <v>0</v>
      </c>
      <c r="AL62" s="646">
        <v>0</v>
      </c>
      <c r="AM62" s="646">
        <v>0</v>
      </c>
      <c r="AN62" s="646">
        <v>0</v>
      </c>
      <c r="AO62" s="646">
        <v>0</v>
      </c>
      <c r="AP62" s="646">
        <v>0</v>
      </c>
      <c r="AQ62" s="646">
        <v>0</v>
      </c>
      <c r="AR62" s="646">
        <v>0</v>
      </c>
      <c r="AS62" s="646">
        <v>0</v>
      </c>
      <c r="AT62" s="646">
        <v>0</v>
      </c>
      <c r="AU62" s="646">
        <v>0</v>
      </c>
      <c r="AV62" s="646">
        <v>0</v>
      </c>
      <c r="AW62" s="646">
        <v>0</v>
      </c>
      <c r="AX62" s="646">
        <v>0</v>
      </c>
      <c r="AY62" s="646">
        <v>0</v>
      </c>
      <c r="AZ62" s="646">
        <v>0</v>
      </c>
      <c r="BA62" s="646">
        <v>0</v>
      </c>
      <c r="BB62" s="646">
        <v>0</v>
      </c>
      <c r="BC62" s="646">
        <v>0</v>
      </c>
      <c r="BD62" s="646">
        <v>0</v>
      </c>
      <c r="BE62" s="646">
        <v>0</v>
      </c>
      <c r="BF62" s="646">
        <v>0</v>
      </c>
      <c r="BG62" s="646">
        <v>0</v>
      </c>
      <c r="BH62" s="646">
        <v>0</v>
      </c>
      <c r="BI62" s="646">
        <v>0</v>
      </c>
      <c r="BJ62" s="646">
        <v>0</v>
      </c>
      <c r="BK62" s="646">
        <v>0</v>
      </c>
      <c r="BL62" s="646">
        <v>0</v>
      </c>
      <c r="BM62" s="646">
        <v>0</v>
      </c>
      <c r="BN62" s="646">
        <v>0</v>
      </c>
      <c r="BO62" s="646">
        <v>0</v>
      </c>
      <c r="BP62" s="646">
        <v>0</v>
      </c>
      <c r="BQ62" s="646">
        <v>0</v>
      </c>
      <c r="BR62" s="646">
        <v>0</v>
      </c>
      <c r="BS62" s="646">
        <v>0</v>
      </c>
      <c r="BT62" s="646">
        <v>0</v>
      </c>
      <c r="BU62" s="646">
        <v>0</v>
      </c>
      <c r="BV62" s="646">
        <v>0</v>
      </c>
    </row>
    <row r="63" spans="1:74" ht="15">
      <c r="A63" s="129" t="s">
        <v>758</v>
      </c>
      <c r="B63" s="637" t="s">
        <v>500</v>
      </c>
      <c r="C63" s="645">
        <v>0</v>
      </c>
      <c r="D63" s="646">
        <v>0</v>
      </c>
      <c r="E63" s="646">
        <v>0</v>
      </c>
      <c r="F63" s="646">
        <v>0</v>
      </c>
      <c r="G63" s="646">
        <v>0</v>
      </c>
      <c r="H63" s="646">
        <v>0</v>
      </c>
      <c r="I63" s="646">
        <v>0</v>
      </c>
      <c r="J63" s="646">
        <v>0</v>
      </c>
      <c r="K63" s="646">
        <v>0</v>
      </c>
      <c r="L63" s="646">
        <v>0</v>
      </c>
      <c r="M63" s="646">
        <v>0</v>
      </c>
      <c r="N63" s="646">
        <v>0</v>
      </c>
      <c r="O63" s="646">
        <v>0</v>
      </c>
      <c r="P63" s="646">
        <v>0</v>
      </c>
      <c r="Q63" s="646">
        <v>0</v>
      </c>
      <c r="R63" s="646">
        <v>0</v>
      </c>
      <c r="S63" s="646">
        <v>0</v>
      </c>
      <c r="T63" s="646">
        <v>0</v>
      </c>
      <c r="U63" s="646">
        <v>0</v>
      </c>
      <c r="V63" s="646">
        <v>0</v>
      </c>
      <c r="W63" s="646">
        <v>0</v>
      </c>
      <c r="X63" s="646">
        <v>0</v>
      </c>
      <c r="Y63" s="646">
        <v>0</v>
      </c>
      <c r="Z63" s="646">
        <v>0</v>
      </c>
      <c r="AA63" s="646">
        <v>0</v>
      </c>
      <c r="AB63" s="646">
        <v>0</v>
      </c>
      <c r="AC63" s="646">
        <v>0</v>
      </c>
      <c r="AD63" s="646">
        <v>0</v>
      </c>
      <c r="AE63" s="646">
        <v>0</v>
      </c>
      <c r="AF63" s="646">
        <v>0</v>
      </c>
      <c r="AG63" s="646">
        <v>0</v>
      </c>
      <c r="AH63" s="646">
        <v>0</v>
      </c>
      <c r="AI63" s="646">
        <v>0</v>
      </c>
      <c r="AJ63" s="646">
        <v>0</v>
      </c>
      <c r="AK63" s="646">
        <v>0</v>
      </c>
      <c r="AL63" s="646">
        <v>0</v>
      </c>
      <c r="AM63" s="646">
        <v>0</v>
      </c>
      <c r="AN63" s="646">
        <v>0</v>
      </c>
      <c r="AO63" s="646">
        <v>0</v>
      </c>
      <c r="AP63" s="646">
        <v>0</v>
      </c>
      <c r="AQ63" s="646">
        <v>0</v>
      </c>
      <c r="AR63" s="646">
        <v>0</v>
      </c>
      <c r="AS63" s="646">
        <v>0</v>
      </c>
      <c r="AT63" s="646">
        <v>0</v>
      </c>
      <c r="AU63" s="646">
        <v>0</v>
      </c>
      <c r="AV63" s="646">
        <v>0</v>
      </c>
      <c r="AW63" s="646">
        <v>0</v>
      </c>
      <c r="AX63" s="646">
        <v>0</v>
      </c>
      <c r="AY63" s="646">
        <v>0</v>
      </c>
      <c r="AZ63" s="646">
        <v>0</v>
      </c>
      <c r="BA63" s="646">
        <v>0</v>
      </c>
      <c r="BB63" s="646">
        <v>0</v>
      </c>
      <c r="BC63" s="646">
        <v>0</v>
      </c>
      <c r="BD63" s="646">
        <v>0</v>
      </c>
      <c r="BE63" s="646">
        <v>0</v>
      </c>
      <c r="BF63" s="646">
        <v>0</v>
      </c>
      <c r="BG63" s="646">
        <v>0</v>
      </c>
      <c r="BH63" s="646">
        <v>0</v>
      </c>
      <c r="BI63" s="646">
        <v>0</v>
      </c>
      <c r="BJ63" s="646">
        <v>0</v>
      </c>
      <c r="BK63" s="646">
        <v>0</v>
      </c>
      <c r="BL63" s="646">
        <v>0</v>
      </c>
      <c r="BM63" s="646">
        <v>0</v>
      </c>
      <c r="BN63" s="646">
        <v>0</v>
      </c>
      <c r="BO63" s="646">
        <v>0</v>
      </c>
      <c r="BP63" s="646">
        <v>0</v>
      </c>
      <c r="BQ63" s="646">
        <v>0</v>
      </c>
      <c r="BR63" s="646">
        <v>0</v>
      </c>
      <c r="BS63" s="646">
        <v>0</v>
      </c>
      <c r="BT63" s="646">
        <v>0</v>
      </c>
      <c r="BU63" s="646">
        <v>0</v>
      </c>
      <c r="BV63" s="646">
        <v>0</v>
      </c>
    </row>
    <row r="64" spans="1:74" ht="15">
      <c r="A64" s="129" t="s">
        <v>759</v>
      </c>
      <c r="B64" s="637" t="s">
        <v>501</v>
      </c>
      <c r="C64" s="645">
        <v>0</v>
      </c>
      <c r="D64" s="646">
        <v>0</v>
      </c>
      <c r="E64" s="646">
        <v>0</v>
      </c>
      <c r="F64" s="646">
        <v>0</v>
      </c>
      <c r="G64" s="646">
        <v>0</v>
      </c>
      <c r="H64" s="646">
        <v>0</v>
      </c>
      <c r="I64" s="646">
        <v>0</v>
      </c>
      <c r="J64" s="646">
        <v>0</v>
      </c>
      <c r="K64" s="646">
        <v>0</v>
      </c>
      <c r="L64" s="646">
        <v>0</v>
      </c>
      <c r="M64" s="646">
        <v>0</v>
      </c>
      <c r="N64" s="646">
        <v>0</v>
      </c>
      <c r="O64" s="646">
        <v>0</v>
      </c>
      <c r="P64" s="646">
        <v>0</v>
      </c>
      <c r="Q64" s="646">
        <v>0</v>
      </c>
      <c r="R64" s="646">
        <v>0</v>
      </c>
      <c r="S64" s="646">
        <v>0</v>
      </c>
      <c r="T64" s="646">
        <v>0</v>
      </c>
      <c r="U64" s="646">
        <v>0</v>
      </c>
      <c r="V64" s="646">
        <v>0</v>
      </c>
      <c r="W64" s="646">
        <v>0</v>
      </c>
      <c r="X64" s="646">
        <v>0</v>
      </c>
      <c r="Y64" s="646">
        <v>0</v>
      </c>
      <c r="Z64" s="646">
        <v>0</v>
      </c>
      <c r="AA64" s="646">
        <v>0</v>
      </c>
      <c r="AB64" s="646">
        <v>0</v>
      </c>
      <c r="AC64" s="646">
        <v>0</v>
      </c>
      <c r="AD64" s="646">
        <v>0</v>
      </c>
      <c r="AE64" s="646">
        <v>0</v>
      </c>
      <c r="AF64" s="646">
        <v>0</v>
      </c>
      <c r="AG64" s="646">
        <v>0</v>
      </c>
      <c r="AH64" s="646">
        <v>0</v>
      </c>
      <c r="AI64" s="646">
        <v>0</v>
      </c>
      <c r="AJ64" s="646">
        <v>0</v>
      </c>
      <c r="AK64" s="646">
        <v>0</v>
      </c>
      <c r="AL64" s="646">
        <v>0</v>
      </c>
      <c r="AM64" s="646">
        <v>0</v>
      </c>
      <c r="AN64" s="646">
        <v>0</v>
      </c>
      <c r="AO64" s="646">
        <v>0</v>
      </c>
      <c r="AP64" s="646">
        <v>0</v>
      </c>
      <c r="AQ64" s="646">
        <v>0</v>
      </c>
      <c r="AR64" s="646">
        <v>0</v>
      </c>
      <c r="AS64" s="646">
        <v>0</v>
      </c>
      <c r="AT64" s="646">
        <v>0</v>
      </c>
      <c r="AU64" s="646">
        <v>0</v>
      </c>
      <c r="AV64" s="646">
        <v>0</v>
      </c>
      <c r="AW64" s="646">
        <v>0</v>
      </c>
      <c r="AX64" s="646">
        <v>0</v>
      </c>
      <c r="AY64" s="646">
        <v>0</v>
      </c>
      <c r="AZ64" s="646">
        <v>0</v>
      </c>
      <c r="BA64" s="646">
        <v>0</v>
      </c>
      <c r="BB64" s="646">
        <v>0</v>
      </c>
      <c r="BC64" s="646">
        <v>0</v>
      </c>
      <c r="BD64" s="646">
        <v>0</v>
      </c>
      <c r="BE64" s="646">
        <v>0</v>
      </c>
      <c r="BF64" s="646">
        <v>0</v>
      </c>
      <c r="BG64" s="646">
        <v>0</v>
      </c>
      <c r="BH64" s="646">
        <v>0</v>
      </c>
      <c r="BI64" s="646">
        <v>0</v>
      </c>
      <c r="BJ64" s="646">
        <v>0</v>
      </c>
      <c r="BK64" s="646">
        <v>0</v>
      </c>
      <c r="BL64" s="646">
        <v>0</v>
      </c>
      <c r="BM64" s="646">
        <v>0</v>
      </c>
      <c r="BN64" s="646">
        <v>0</v>
      </c>
      <c r="BO64" s="646">
        <v>0</v>
      </c>
      <c r="BP64" s="646">
        <v>0</v>
      </c>
      <c r="BQ64" s="646">
        <v>0</v>
      </c>
      <c r="BR64" s="646">
        <v>0</v>
      </c>
      <c r="BS64" s="646">
        <v>0</v>
      </c>
      <c r="BT64" s="646">
        <v>0</v>
      </c>
      <c r="BU64" s="646">
        <v>0</v>
      </c>
      <c r="BV64" s="646">
        <v>0</v>
      </c>
    </row>
    <row r="65" spans="1:74" ht="15">
      <c r="A65" s="129" t="s">
        <v>760</v>
      </c>
      <c r="B65" s="637" t="s">
        <v>502</v>
      </c>
      <c r="C65" s="645">
        <v>0</v>
      </c>
      <c r="D65" s="646">
        <v>0</v>
      </c>
      <c r="E65" s="646">
        <v>0</v>
      </c>
      <c r="F65" s="646">
        <v>0</v>
      </c>
      <c r="G65" s="646">
        <v>0</v>
      </c>
      <c r="H65" s="646">
        <v>0</v>
      </c>
      <c r="I65" s="646">
        <v>0</v>
      </c>
      <c r="J65" s="646">
        <v>0</v>
      </c>
      <c r="K65" s="646">
        <v>0</v>
      </c>
      <c r="L65" s="646">
        <v>0</v>
      </c>
      <c r="M65" s="646">
        <v>0</v>
      </c>
      <c r="N65" s="646">
        <v>0</v>
      </c>
      <c r="O65" s="646">
        <v>0</v>
      </c>
      <c r="P65" s="646">
        <v>0</v>
      </c>
      <c r="Q65" s="646">
        <v>0</v>
      </c>
      <c r="R65" s="646">
        <v>0</v>
      </c>
      <c r="S65" s="646">
        <v>0</v>
      </c>
      <c r="T65" s="646">
        <v>0</v>
      </c>
      <c r="U65" s="646">
        <v>0</v>
      </c>
      <c r="V65" s="646">
        <v>0</v>
      </c>
      <c r="W65" s="646">
        <v>0</v>
      </c>
      <c r="X65" s="646">
        <v>0</v>
      </c>
      <c r="Y65" s="646">
        <v>0</v>
      </c>
      <c r="Z65" s="646">
        <v>0</v>
      </c>
      <c r="AA65" s="646">
        <v>0</v>
      </c>
      <c r="AB65" s="646">
        <v>0</v>
      </c>
      <c r="AC65" s="646">
        <v>0</v>
      </c>
      <c r="AD65" s="646">
        <v>0</v>
      </c>
      <c r="AE65" s="646">
        <v>0</v>
      </c>
      <c r="AF65" s="646">
        <v>0</v>
      </c>
      <c r="AG65" s="646">
        <v>0</v>
      </c>
      <c r="AH65" s="646">
        <v>0</v>
      </c>
      <c r="AI65" s="646">
        <v>0</v>
      </c>
      <c r="AJ65" s="646">
        <v>0</v>
      </c>
      <c r="AK65" s="646">
        <v>0</v>
      </c>
      <c r="AL65" s="646">
        <v>0</v>
      </c>
      <c r="AM65" s="646">
        <v>0</v>
      </c>
      <c r="AN65" s="646">
        <v>0</v>
      </c>
      <c r="AO65" s="646">
        <v>0</v>
      </c>
      <c r="AP65" s="646">
        <v>0</v>
      </c>
      <c r="AQ65" s="646">
        <v>0</v>
      </c>
      <c r="AR65" s="646">
        <v>0</v>
      </c>
      <c r="AS65" s="646">
        <v>0</v>
      </c>
      <c r="AT65" s="646">
        <v>0</v>
      </c>
      <c r="AU65" s="646">
        <v>0</v>
      </c>
      <c r="AV65" s="646">
        <v>0</v>
      </c>
      <c r="AW65" s="646">
        <v>0</v>
      </c>
      <c r="AX65" s="646">
        <v>0</v>
      </c>
      <c r="AY65" s="646">
        <v>0</v>
      </c>
      <c r="AZ65" s="646">
        <v>0</v>
      </c>
      <c r="BA65" s="646">
        <v>0</v>
      </c>
      <c r="BB65" s="646">
        <v>0</v>
      </c>
      <c r="BC65" s="646">
        <v>0</v>
      </c>
      <c r="BD65" s="646">
        <v>0</v>
      </c>
      <c r="BE65" s="646">
        <v>0</v>
      </c>
      <c r="BF65" s="646">
        <v>0</v>
      </c>
      <c r="BG65" s="646">
        <v>0</v>
      </c>
      <c r="BH65" s="646">
        <v>0</v>
      </c>
      <c r="BI65" s="646">
        <v>0</v>
      </c>
      <c r="BJ65" s="646">
        <v>0</v>
      </c>
      <c r="BK65" s="646">
        <v>0</v>
      </c>
      <c r="BL65" s="646">
        <v>0</v>
      </c>
      <c r="BM65" s="646">
        <v>0</v>
      </c>
      <c r="BN65" s="646">
        <v>0</v>
      </c>
      <c r="BO65" s="646">
        <v>0</v>
      </c>
      <c r="BP65" s="646">
        <v>0</v>
      </c>
      <c r="BQ65" s="646">
        <v>0</v>
      </c>
      <c r="BR65" s="646">
        <v>0</v>
      </c>
      <c r="BS65" s="646">
        <v>0</v>
      </c>
      <c r="BT65" s="646">
        <v>0</v>
      </c>
      <c r="BU65" s="646">
        <v>0</v>
      </c>
      <c r="BV65" s="646">
        <v>0</v>
      </c>
    </row>
    <row r="66" spans="1:74" ht="15">
      <c r="A66" s="128" t="s">
        <v>761</v>
      </c>
      <c r="B66" s="636" t="s">
        <v>503</v>
      </c>
      <c r="C66" s="645">
        <v>5.6658828181676189</v>
      </c>
      <c r="D66" s="646">
        <v>1.5293819047619046</v>
      </c>
      <c r="E66" s="646">
        <v>0</v>
      </c>
      <c r="F66" s="646">
        <v>4.1365009134057145</v>
      </c>
      <c r="G66" s="646">
        <v>1.2176040487678501</v>
      </c>
      <c r="H66" s="646">
        <v>0.29976316666666664</v>
      </c>
      <c r="I66" s="646">
        <v>0</v>
      </c>
      <c r="J66" s="646">
        <v>0.91784088210118331</v>
      </c>
      <c r="K66" s="646">
        <v>0.40586801625594998</v>
      </c>
      <c r="L66" s="646">
        <v>9.9921055555555457E-2</v>
      </c>
      <c r="M66" s="646">
        <v>0</v>
      </c>
      <c r="N66" s="646">
        <v>0.30594696070039523</v>
      </c>
      <c r="O66" s="646">
        <v>0.40586801625594998</v>
      </c>
      <c r="P66" s="646">
        <v>9.9921055555555457E-2</v>
      </c>
      <c r="Q66" s="646">
        <v>0</v>
      </c>
      <c r="R66" s="646">
        <v>0.30594696070039523</v>
      </c>
      <c r="S66" s="646">
        <v>0.40586801625594998</v>
      </c>
      <c r="T66" s="646">
        <v>9.9921055555555457E-2</v>
      </c>
      <c r="U66" s="646">
        <v>0</v>
      </c>
      <c r="V66" s="646">
        <v>0.30594696070039523</v>
      </c>
      <c r="W66" s="646">
        <v>1.2999734096967859</v>
      </c>
      <c r="X66" s="646">
        <v>0.39182033333333333</v>
      </c>
      <c r="Y66" s="646">
        <v>0</v>
      </c>
      <c r="Z66" s="646">
        <v>0.90815307636345244</v>
      </c>
      <c r="AA66" s="646">
        <v>0.43332446989892859</v>
      </c>
      <c r="AB66" s="646">
        <v>0.13060677777777779</v>
      </c>
      <c r="AC66" s="646">
        <v>0</v>
      </c>
      <c r="AD66" s="646">
        <v>0.30271769212115085</v>
      </c>
      <c r="AE66" s="646">
        <v>0.43332446989892859</v>
      </c>
      <c r="AF66" s="646">
        <v>0.13060677777777779</v>
      </c>
      <c r="AG66" s="646">
        <v>0</v>
      </c>
      <c r="AH66" s="646">
        <v>0.30271769212115085</v>
      </c>
      <c r="AI66" s="646">
        <v>0.43332446989892859</v>
      </c>
      <c r="AJ66" s="646">
        <v>0.13060677777777774</v>
      </c>
      <c r="AK66" s="646">
        <v>0</v>
      </c>
      <c r="AL66" s="646">
        <v>0.30271769212115074</v>
      </c>
      <c r="AM66" s="646">
        <v>1.6769707467950288</v>
      </c>
      <c r="AN66" s="646">
        <v>0.37252059523809522</v>
      </c>
      <c r="AO66" s="646">
        <v>0</v>
      </c>
      <c r="AP66" s="646">
        <v>1.3044501515569333</v>
      </c>
      <c r="AQ66" s="646">
        <v>0.55899024893167615</v>
      </c>
      <c r="AR66" s="646">
        <v>0.12417353174603173</v>
      </c>
      <c r="AS66" s="646">
        <v>0</v>
      </c>
      <c r="AT66" s="646">
        <v>0.43481671718564446</v>
      </c>
      <c r="AU66" s="646">
        <v>0.55899024893167615</v>
      </c>
      <c r="AV66" s="646">
        <v>0.12417353174603173</v>
      </c>
      <c r="AW66" s="646">
        <v>0</v>
      </c>
      <c r="AX66" s="646">
        <v>0.43481671718564446</v>
      </c>
      <c r="AY66" s="646">
        <v>0.55899024893167637</v>
      </c>
      <c r="AZ66" s="646">
        <v>0.12417353174603177</v>
      </c>
      <c r="BA66" s="646">
        <v>0</v>
      </c>
      <c r="BB66" s="646">
        <v>0.4348167171856443</v>
      </c>
      <c r="BC66" s="646">
        <v>1.4713346129079572</v>
      </c>
      <c r="BD66" s="646">
        <v>0.46527780952380948</v>
      </c>
      <c r="BE66" s="646">
        <v>0</v>
      </c>
      <c r="BF66" s="646">
        <v>1.0060568033841475</v>
      </c>
      <c r="BG66" s="646">
        <v>0.49044487096931905</v>
      </c>
      <c r="BH66" s="646">
        <v>0.15509260317460316</v>
      </c>
      <c r="BI66" s="646">
        <v>0</v>
      </c>
      <c r="BJ66" s="646">
        <v>0.33535226779471589</v>
      </c>
      <c r="BK66" s="646">
        <v>0.49044487096931905</v>
      </c>
      <c r="BL66" s="646">
        <v>0.15509260317460316</v>
      </c>
      <c r="BM66" s="646">
        <v>0</v>
      </c>
      <c r="BN66" s="646">
        <v>0.33535226779471589</v>
      </c>
      <c r="BO66" s="646">
        <v>0.49044487096931905</v>
      </c>
      <c r="BP66" s="646">
        <v>0.15509260317460319</v>
      </c>
      <c r="BQ66" s="646">
        <v>0</v>
      </c>
      <c r="BR66" s="646">
        <v>0.33535226779471577</v>
      </c>
      <c r="BS66" s="646">
        <v>0.44129595172244762</v>
      </c>
      <c r="BT66" s="646">
        <v>0.21582790264324597</v>
      </c>
      <c r="BU66" s="646">
        <v>0</v>
      </c>
      <c r="BV66" s="646">
        <v>0.22546804907920187</v>
      </c>
    </row>
    <row r="67" spans="1:74" ht="15">
      <c r="A67" s="129" t="s">
        <v>762</v>
      </c>
      <c r="B67" s="637" t="s">
        <v>504</v>
      </c>
      <c r="C67" s="645">
        <v>0.14864857142857144</v>
      </c>
      <c r="D67" s="646">
        <v>0.14864857142857144</v>
      </c>
      <c r="E67" s="646">
        <v>0</v>
      </c>
      <c r="F67" s="646">
        <v>0</v>
      </c>
      <c r="G67" s="646">
        <v>0</v>
      </c>
      <c r="H67" s="646">
        <v>0</v>
      </c>
      <c r="I67" s="646">
        <v>0</v>
      </c>
      <c r="J67" s="646">
        <v>0</v>
      </c>
      <c r="K67" s="646">
        <v>0</v>
      </c>
      <c r="L67" s="646">
        <v>0</v>
      </c>
      <c r="M67" s="646">
        <v>0</v>
      </c>
      <c r="N67" s="646">
        <v>0</v>
      </c>
      <c r="O67" s="646">
        <v>0</v>
      </c>
      <c r="P67" s="646">
        <v>0</v>
      </c>
      <c r="Q67" s="646">
        <v>0</v>
      </c>
      <c r="R67" s="646">
        <v>0</v>
      </c>
      <c r="S67" s="646">
        <v>0</v>
      </c>
      <c r="T67" s="646">
        <v>0</v>
      </c>
      <c r="U67" s="646">
        <v>0</v>
      </c>
      <c r="V67" s="646">
        <v>0</v>
      </c>
      <c r="W67" s="646">
        <v>0</v>
      </c>
      <c r="X67" s="646">
        <v>0</v>
      </c>
      <c r="Y67" s="646">
        <v>0</v>
      </c>
      <c r="Z67" s="646">
        <v>0</v>
      </c>
      <c r="AA67" s="646">
        <v>0</v>
      </c>
      <c r="AB67" s="646">
        <v>0</v>
      </c>
      <c r="AC67" s="646">
        <v>0</v>
      </c>
      <c r="AD67" s="646">
        <v>0</v>
      </c>
      <c r="AE67" s="646">
        <v>0</v>
      </c>
      <c r="AF67" s="646">
        <v>0</v>
      </c>
      <c r="AG67" s="646">
        <v>0</v>
      </c>
      <c r="AH67" s="646">
        <v>0</v>
      </c>
      <c r="AI67" s="646">
        <v>0</v>
      </c>
      <c r="AJ67" s="646">
        <v>0</v>
      </c>
      <c r="AK67" s="646">
        <v>0</v>
      </c>
      <c r="AL67" s="646">
        <v>0</v>
      </c>
      <c r="AM67" s="646">
        <v>2.7958095238095237E-2</v>
      </c>
      <c r="AN67" s="646">
        <v>2.7958095238095237E-2</v>
      </c>
      <c r="AO67" s="646">
        <v>0</v>
      </c>
      <c r="AP67" s="646">
        <v>0</v>
      </c>
      <c r="AQ67" s="646">
        <v>9.3193650793650801E-3</v>
      </c>
      <c r="AR67" s="646">
        <v>9.3193650793650801E-3</v>
      </c>
      <c r="AS67" s="646">
        <v>0</v>
      </c>
      <c r="AT67" s="646">
        <v>0</v>
      </c>
      <c r="AU67" s="646">
        <v>9.3193650793650801E-3</v>
      </c>
      <c r="AV67" s="646">
        <v>9.3193650793650801E-3</v>
      </c>
      <c r="AW67" s="646">
        <v>0</v>
      </c>
      <c r="AX67" s="646">
        <v>0</v>
      </c>
      <c r="AY67" s="646">
        <v>9.3193650793650766E-3</v>
      </c>
      <c r="AZ67" s="646">
        <v>9.3193650793650766E-3</v>
      </c>
      <c r="BA67" s="646">
        <v>0</v>
      </c>
      <c r="BB67" s="646">
        <v>0</v>
      </c>
      <c r="BC67" s="646">
        <v>0.1206904761904762</v>
      </c>
      <c r="BD67" s="646">
        <v>0.1206904761904762</v>
      </c>
      <c r="BE67" s="646">
        <v>0</v>
      </c>
      <c r="BF67" s="646">
        <v>0</v>
      </c>
      <c r="BG67" s="646">
        <v>4.0230158730158727E-2</v>
      </c>
      <c r="BH67" s="646">
        <v>4.0230158730158727E-2</v>
      </c>
      <c r="BI67" s="646">
        <v>0</v>
      </c>
      <c r="BJ67" s="646">
        <v>0</v>
      </c>
      <c r="BK67" s="646">
        <v>4.0230158730158727E-2</v>
      </c>
      <c r="BL67" s="646">
        <v>4.0230158730158727E-2</v>
      </c>
      <c r="BM67" s="646">
        <v>0</v>
      </c>
      <c r="BN67" s="646">
        <v>0</v>
      </c>
      <c r="BO67" s="646">
        <v>4.0230158730158727E-2</v>
      </c>
      <c r="BP67" s="646">
        <v>4.0230158730158727E-2</v>
      </c>
      <c r="BQ67" s="646">
        <v>0</v>
      </c>
      <c r="BR67" s="646">
        <v>0</v>
      </c>
      <c r="BS67" s="646">
        <v>2.3795555555555549E-2</v>
      </c>
      <c r="BT67" s="646">
        <v>2.3795555555555549E-2</v>
      </c>
      <c r="BU67" s="646">
        <v>0</v>
      </c>
      <c r="BV67" s="646">
        <v>0</v>
      </c>
    </row>
    <row r="68" spans="1:74" ht="15">
      <c r="A68" s="129" t="s">
        <v>763</v>
      </c>
      <c r="B68" s="637" t="s">
        <v>505</v>
      </c>
      <c r="C68" s="645">
        <v>0</v>
      </c>
      <c r="D68" s="646">
        <v>0</v>
      </c>
      <c r="E68" s="646">
        <v>0</v>
      </c>
      <c r="F68" s="646">
        <v>0</v>
      </c>
      <c r="G68" s="646">
        <v>0</v>
      </c>
      <c r="H68" s="646">
        <v>0</v>
      </c>
      <c r="I68" s="646">
        <v>0</v>
      </c>
      <c r="J68" s="646">
        <v>0</v>
      </c>
      <c r="K68" s="646">
        <v>0</v>
      </c>
      <c r="L68" s="646">
        <v>0</v>
      </c>
      <c r="M68" s="646">
        <v>0</v>
      </c>
      <c r="N68" s="646">
        <v>0</v>
      </c>
      <c r="O68" s="646">
        <v>0</v>
      </c>
      <c r="P68" s="646">
        <v>0</v>
      </c>
      <c r="Q68" s="646">
        <v>0</v>
      </c>
      <c r="R68" s="646">
        <v>0</v>
      </c>
      <c r="S68" s="646">
        <v>0</v>
      </c>
      <c r="T68" s="646">
        <v>0</v>
      </c>
      <c r="U68" s="646">
        <v>0</v>
      </c>
      <c r="V68" s="646">
        <v>0</v>
      </c>
      <c r="W68" s="646">
        <v>0</v>
      </c>
      <c r="X68" s="646">
        <v>0</v>
      </c>
      <c r="Y68" s="646">
        <v>0</v>
      </c>
      <c r="Z68" s="646">
        <v>0</v>
      </c>
      <c r="AA68" s="646">
        <v>0</v>
      </c>
      <c r="AB68" s="646">
        <v>0</v>
      </c>
      <c r="AC68" s="646">
        <v>0</v>
      </c>
      <c r="AD68" s="646">
        <v>0</v>
      </c>
      <c r="AE68" s="646">
        <v>0</v>
      </c>
      <c r="AF68" s="646">
        <v>0</v>
      </c>
      <c r="AG68" s="646">
        <v>0</v>
      </c>
      <c r="AH68" s="646">
        <v>0</v>
      </c>
      <c r="AI68" s="646">
        <v>0</v>
      </c>
      <c r="AJ68" s="646">
        <v>0</v>
      </c>
      <c r="AK68" s="646">
        <v>0</v>
      </c>
      <c r="AL68" s="646">
        <v>0</v>
      </c>
      <c r="AM68" s="646">
        <v>0</v>
      </c>
      <c r="AN68" s="646">
        <v>0</v>
      </c>
      <c r="AO68" s="646">
        <v>0</v>
      </c>
      <c r="AP68" s="646">
        <v>0</v>
      </c>
      <c r="AQ68" s="646">
        <v>0</v>
      </c>
      <c r="AR68" s="646">
        <v>0</v>
      </c>
      <c r="AS68" s="646">
        <v>0</v>
      </c>
      <c r="AT68" s="646">
        <v>0</v>
      </c>
      <c r="AU68" s="646">
        <v>0</v>
      </c>
      <c r="AV68" s="646">
        <v>0</v>
      </c>
      <c r="AW68" s="646">
        <v>0</v>
      </c>
      <c r="AX68" s="646">
        <v>0</v>
      </c>
      <c r="AY68" s="646">
        <v>0</v>
      </c>
      <c r="AZ68" s="646">
        <v>0</v>
      </c>
      <c r="BA68" s="646">
        <v>0</v>
      </c>
      <c r="BB68" s="646">
        <v>0</v>
      </c>
      <c r="BC68" s="646">
        <v>0</v>
      </c>
      <c r="BD68" s="646">
        <v>0</v>
      </c>
      <c r="BE68" s="646">
        <v>0</v>
      </c>
      <c r="BF68" s="646">
        <v>0</v>
      </c>
      <c r="BG68" s="646">
        <v>0</v>
      </c>
      <c r="BH68" s="646">
        <v>0</v>
      </c>
      <c r="BI68" s="646">
        <v>0</v>
      </c>
      <c r="BJ68" s="646">
        <v>0</v>
      </c>
      <c r="BK68" s="646">
        <v>0</v>
      </c>
      <c r="BL68" s="646">
        <v>0</v>
      </c>
      <c r="BM68" s="646">
        <v>0</v>
      </c>
      <c r="BN68" s="646">
        <v>0</v>
      </c>
      <c r="BO68" s="646">
        <v>0</v>
      </c>
      <c r="BP68" s="646">
        <v>0</v>
      </c>
      <c r="BQ68" s="646">
        <v>0</v>
      </c>
      <c r="BR68" s="646">
        <v>0</v>
      </c>
      <c r="BS68" s="646">
        <v>0</v>
      </c>
      <c r="BT68" s="646">
        <v>0</v>
      </c>
      <c r="BU68" s="646">
        <v>0</v>
      </c>
      <c r="BV68" s="646">
        <v>0</v>
      </c>
    </row>
    <row r="69" spans="1:74" ht="15">
      <c r="A69" s="129" t="s">
        <v>764</v>
      </c>
      <c r="B69" s="637" t="s">
        <v>506</v>
      </c>
      <c r="C69" s="645">
        <v>0</v>
      </c>
      <c r="D69" s="646">
        <v>0</v>
      </c>
      <c r="E69" s="646">
        <v>0</v>
      </c>
      <c r="F69" s="646">
        <v>0</v>
      </c>
      <c r="G69" s="646">
        <v>0</v>
      </c>
      <c r="H69" s="646">
        <v>0</v>
      </c>
      <c r="I69" s="646">
        <v>0</v>
      </c>
      <c r="J69" s="646">
        <v>0</v>
      </c>
      <c r="K69" s="646">
        <v>0</v>
      </c>
      <c r="L69" s="646">
        <v>0</v>
      </c>
      <c r="M69" s="646">
        <v>0</v>
      </c>
      <c r="N69" s="646">
        <v>0</v>
      </c>
      <c r="O69" s="646">
        <v>0</v>
      </c>
      <c r="P69" s="646">
        <v>0</v>
      </c>
      <c r="Q69" s="646">
        <v>0</v>
      </c>
      <c r="R69" s="646">
        <v>0</v>
      </c>
      <c r="S69" s="646">
        <v>0</v>
      </c>
      <c r="T69" s="646">
        <v>0</v>
      </c>
      <c r="U69" s="646">
        <v>0</v>
      </c>
      <c r="V69" s="646">
        <v>0</v>
      </c>
      <c r="W69" s="646">
        <v>0</v>
      </c>
      <c r="X69" s="646">
        <v>0</v>
      </c>
      <c r="Y69" s="646">
        <v>0</v>
      </c>
      <c r="Z69" s="646">
        <v>0</v>
      </c>
      <c r="AA69" s="646">
        <v>0</v>
      </c>
      <c r="AB69" s="646">
        <v>0</v>
      </c>
      <c r="AC69" s="646">
        <v>0</v>
      </c>
      <c r="AD69" s="646">
        <v>0</v>
      </c>
      <c r="AE69" s="646">
        <v>0</v>
      </c>
      <c r="AF69" s="646">
        <v>0</v>
      </c>
      <c r="AG69" s="646">
        <v>0</v>
      </c>
      <c r="AH69" s="646">
        <v>0</v>
      </c>
      <c r="AI69" s="646">
        <v>0</v>
      </c>
      <c r="AJ69" s="646">
        <v>0</v>
      </c>
      <c r="AK69" s="646">
        <v>0</v>
      </c>
      <c r="AL69" s="646">
        <v>0</v>
      </c>
      <c r="AM69" s="646">
        <v>0</v>
      </c>
      <c r="AN69" s="646">
        <v>0</v>
      </c>
      <c r="AO69" s="646">
        <v>0</v>
      </c>
      <c r="AP69" s="646">
        <v>0</v>
      </c>
      <c r="AQ69" s="646">
        <v>0</v>
      </c>
      <c r="AR69" s="646">
        <v>0</v>
      </c>
      <c r="AS69" s="646">
        <v>0</v>
      </c>
      <c r="AT69" s="646">
        <v>0</v>
      </c>
      <c r="AU69" s="646">
        <v>0</v>
      </c>
      <c r="AV69" s="646">
        <v>0</v>
      </c>
      <c r="AW69" s="646">
        <v>0</v>
      </c>
      <c r="AX69" s="646">
        <v>0</v>
      </c>
      <c r="AY69" s="646">
        <v>0</v>
      </c>
      <c r="AZ69" s="646">
        <v>0</v>
      </c>
      <c r="BA69" s="646">
        <v>0</v>
      </c>
      <c r="BB69" s="646">
        <v>0</v>
      </c>
      <c r="BC69" s="646">
        <v>0</v>
      </c>
      <c r="BD69" s="646">
        <v>0</v>
      </c>
      <c r="BE69" s="646">
        <v>0</v>
      </c>
      <c r="BF69" s="646">
        <v>0</v>
      </c>
      <c r="BG69" s="646">
        <v>0</v>
      </c>
      <c r="BH69" s="646">
        <v>0</v>
      </c>
      <c r="BI69" s="646">
        <v>0</v>
      </c>
      <c r="BJ69" s="646">
        <v>0</v>
      </c>
      <c r="BK69" s="646">
        <v>0</v>
      </c>
      <c r="BL69" s="646">
        <v>0</v>
      </c>
      <c r="BM69" s="646">
        <v>0</v>
      </c>
      <c r="BN69" s="646">
        <v>0</v>
      </c>
      <c r="BO69" s="646">
        <v>0</v>
      </c>
      <c r="BP69" s="646">
        <v>0</v>
      </c>
      <c r="BQ69" s="646">
        <v>0</v>
      </c>
      <c r="BR69" s="646">
        <v>0</v>
      </c>
      <c r="BS69" s="646">
        <v>0</v>
      </c>
      <c r="BT69" s="646">
        <v>0</v>
      </c>
      <c r="BU69" s="646">
        <v>0</v>
      </c>
      <c r="BV69" s="646">
        <v>0</v>
      </c>
    </row>
    <row r="70" spans="1:74" ht="15">
      <c r="A70" s="129" t="s">
        <v>765</v>
      </c>
      <c r="B70" s="637" t="s">
        <v>507</v>
      </c>
      <c r="C70" s="645">
        <v>1.3297753333333333</v>
      </c>
      <c r="D70" s="646">
        <v>1.3297753333333333</v>
      </c>
      <c r="E70" s="646">
        <v>0</v>
      </c>
      <c r="F70" s="646">
        <v>0</v>
      </c>
      <c r="G70" s="646">
        <v>0.28702366666666662</v>
      </c>
      <c r="H70" s="646">
        <v>0.28702366666666662</v>
      </c>
      <c r="I70" s="646">
        <v>0</v>
      </c>
      <c r="J70" s="646">
        <v>0</v>
      </c>
      <c r="K70" s="646">
        <v>9.5674555555555471E-2</v>
      </c>
      <c r="L70" s="646">
        <v>9.5674555555555471E-2</v>
      </c>
      <c r="M70" s="646">
        <v>0</v>
      </c>
      <c r="N70" s="646">
        <v>0</v>
      </c>
      <c r="O70" s="646">
        <v>9.5674555555555471E-2</v>
      </c>
      <c r="P70" s="646">
        <v>9.5674555555555471E-2</v>
      </c>
      <c r="Q70" s="646">
        <v>0</v>
      </c>
      <c r="R70" s="646">
        <v>0</v>
      </c>
      <c r="S70" s="646">
        <v>9.5674555555555471E-2</v>
      </c>
      <c r="T70" s="646">
        <v>9.5674555555555471E-2</v>
      </c>
      <c r="U70" s="646">
        <v>0</v>
      </c>
      <c r="V70" s="646">
        <v>0</v>
      </c>
      <c r="W70" s="646">
        <v>0.37908083333333331</v>
      </c>
      <c r="X70" s="646">
        <v>0.37908083333333331</v>
      </c>
      <c r="Y70" s="646">
        <v>0</v>
      </c>
      <c r="Z70" s="646">
        <v>0</v>
      </c>
      <c r="AA70" s="646">
        <v>0.12636027777777775</v>
      </c>
      <c r="AB70" s="646">
        <v>0.12636027777777775</v>
      </c>
      <c r="AC70" s="646">
        <v>0</v>
      </c>
      <c r="AD70" s="646">
        <v>0</v>
      </c>
      <c r="AE70" s="646">
        <v>0.12636027777777775</v>
      </c>
      <c r="AF70" s="646">
        <v>0.12636027777777775</v>
      </c>
      <c r="AG70" s="646">
        <v>0</v>
      </c>
      <c r="AH70" s="646">
        <v>0</v>
      </c>
      <c r="AI70" s="646">
        <v>0.12636027777777781</v>
      </c>
      <c r="AJ70" s="646">
        <v>0.12636027777777781</v>
      </c>
      <c r="AK70" s="646">
        <v>0</v>
      </c>
      <c r="AL70" s="646">
        <v>0</v>
      </c>
      <c r="AM70" s="646">
        <v>0.33182299999999998</v>
      </c>
      <c r="AN70" s="646">
        <v>0.33182299999999998</v>
      </c>
      <c r="AO70" s="646">
        <v>0</v>
      </c>
      <c r="AP70" s="646">
        <v>0</v>
      </c>
      <c r="AQ70" s="646">
        <v>0.11060766666666666</v>
      </c>
      <c r="AR70" s="646">
        <v>0.11060766666666666</v>
      </c>
      <c r="AS70" s="646">
        <v>0</v>
      </c>
      <c r="AT70" s="646">
        <v>0</v>
      </c>
      <c r="AU70" s="646">
        <v>0.11060766666666666</v>
      </c>
      <c r="AV70" s="646">
        <v>0.11060766666666666</v>
      </c>
      <c r="AW70" s="646">
        <v>0</v>
      </c>
      <c r="AX70" s="646">
        <v>0</v>
      </c>
      <c r="AY70" s="646">
        <v>0.11060766666666666</v>
      </c>
      <c r="AZ70" s="646">
        <v>0.11060766666666666</v>
      </c>
      <c r="BA70" s="646">
        <v>0</v>
      </c>
      <c r="BB70" s="646">
        <v>0</v>
      </c>
      <c r="BC70" s="646">
        <v>0.33184783333333334</v>
      </c>
      <c r="BD70" s="646">
        <v>0.33184783333333334</v>
      </c>
      <c r="BE70" s="646">
        <v>0</v>
      </c>
      <c r="BF70" s="646">
        <v>0</v>
      </c>
      <c r="BG70" s="646">
        <v>0.11061594444444445</v>
      </c>
      <c r="BH70" s="646">
        <v>0.11061594444444445</v>
      </c>
      <c r="BI70" s="646">
        <v>0</v>
      </c>
      <c r="BJ70" s="646">
        <v>0</v>
      </c>
      <c r="BK70" s="646">
        <v>0.11061594444444445</v>
      </c>
      <c r="BL70" s="646">
        <v>0.11061594444444445</v>
      </c>
      <c r="BM70" s="646">
        <v>0</v>
      </c>
      <c r="BN70" s="646">
        <v>0</v>
      </c>
      <c r="BO70" s="646">
        <v>0.11061594444444441</v>
      </c>
      <c r="BP70" s="646">
        <v>0.11061594444444441</v>
      </c>
      <c r="BQ70" s="646">
        <v>0</v>
      </c>
      <c r="BR70" s="646">
        <v>0</v>
      </c>
      <c r="BS70" s="646">
        <v>0.17796091851626192</v>
      </c>
      <c r="BT70" s="646">
        <v>0.17796091851626192</v>
      </c>
      <c r="BU70" s="646">
        <v>0</v>
      </c>
      <c r="BV70" s="646">
        <v>0</v>
      </c>
    </row>
    <row r="71" spans="1:74" ht="15">
      <c r="A71" s="129" t="s">
        <v>766</v>
      </c>
      <c r="B71" s="637" t="s">
        <v>508</v>
      </c>
      <c r="C71" s="645">
        <v>1.4718716666666714</v>
      </c>
      <c r="D71" s="646">
        <v>0</v>
      </c>
      <c r="E71" s="646">
        <v>0</v>
      </c>
      <c r="F71" s="646">
        <v>1.4718716666666714</v>
      </c>
      <c r="G71" s="646">
        <v>0.25330427373500475</v>
      </c>
      <c r="H71" s="646">
        <v>0</v>
      </c>
      <c r="I71" s="646">
        <v>0</v>
      </c>
      <c r="J71" s="646">
        <v>0.25330427373500475</v>
      </c>
      <c r="K71" s="646">
        <v>8.4434757911668337E-2</v>
      </c>
      <c r="L71" s="646">
        <v>0</v>
      </c>
      <c r="M71" s="646">
        <v>0</v>
      </c>
      <c r="N71" s="646">
        <v>8.4434757911668337E-2</v>
      </c>
      <c r="O71" s="646">
        <v>8.4434757911668337E-2</v>
      </c>
      <c r="P71" s="646">
        <v>0</v>
      </c>
      <c r="Q71" s="646">
        <v>0</v>
      </c>
      <c r="R71" s="646">
        <v>8.4434757911668337E-2</v>
      </c>
      <c r="S71" s="646">
        <v>8.4434757911668337E-2</v>
      </c>
      <c r="T71" s="646">
        <v>0</v>
      </c>
      <c r="U71" s="646">
        <v>0</v>
      </c>
      <c r="V71" s="646">
        <v>8.4434757911668337E-2</v>
      </c>
      <c r="W71" s="646">
        <v>0.33719268909548095</v>
      </c>
      <c r="X71" s="646">
        <v>0</v>
      </c>
      <c r="Y71" s="646">
        <v>0</v>
      </c>
      <c r="Z71" s="646">
        <v>0.33719268909548095</v>
      </c>
      <c r="AA71" s="646">
        <v>0.11239756303182698</v>
      </c>
      <c r="AB71" s="646">
        <v>0</v>
      </c>
      <c r="AC71" s="646">
        <v>0</v>
      </c>
      <c r="AD71" s="646">
        <v>0.11239756303182698</v>
      </c>
      <c r="AE71" s="646">
        <v>0.11239756303182698</v>
      </c>
      <c r="AF71" s="646">
        <v>0</v>
      </c>
      <c r="AG71" s="646">
        <v>0</v>
      </c>
      <c r="AH71" s="646">
        <v>0.11239756303182698</v>
      </c>
      <c r="AI71" s="646">
        <v>0.11239756303182698</v>
      </c>
      <c r="AJ71" s="646">
        <v>0</v>
      </c>
      <c r="AK71" s="646">
        <v>0</v>
      </c>
      <c r="AL71" s="646">
        <v>0.11239756303182698</v>
      </c>
      <c r="AM71" s="646">
        <v>0.60619189430112619</v>
      </c>
      <c r="AN71" s="646">
        <v>0</v>
      </c>
      <c r="AO71" s="646">
        <v>0</v>
      </c>
      <c r="AP71" s="646">
        <v>0.60619189430112619</v>
      </c>
      <c r="AQ71" s="646">
        <v>0.20206396476704205</v>
      </c>
      <c r="AR71" s="646">
        <v>0</v>
      </c>
      <c r="AS71" s="646">
        <v>0</v>
      </c>
      <c r="AT71" s="646">
        <v>0.20206396476704205</v>
      </c>
      <c r="AU71" s="646">
        <v>0.20206396476704205</v>
      </c>
      <c r="AV71" s="646">
        <v>0</v>
      </c>
      <c r="AW71" s="646">
        <v>0</v>
      </c>
      <c r="AX71" s="646">
        <v>0.20206396476704205</v>
      </c>
      <c r="AY71" s="646">
        <v>0.20206396476704205</v>
      </c>
      <c r="AZ71" s="646">
        <v>0</v>
      </c>
      <c r="BA71" s="646">
        <v>0</v>
      </c>
      <c r="BB71" s="646">
        <v>0.20206396476704205</v>
      </c>
      <c r="BC71" s="646">
        <v>0.27518280953505952</v>
      </c>
      <c r="BD71" s="646">
        <v>0</v>
      </c>
      <c r="BE71" s="646">
        <v>0</v>
      </c>
      <c r="BF71" s="646">
        <v>0.27518280953505952</v>
      </c>
      <c r="BG71" s="646">
        <v>9.172760317835317E-2</v>
      </c>
      <c r="BH71" s="646">
        <v>0</v>
      </c>
      <c r="BI71" s="646">
        <v>0</v>
      </c>
      <c r="BJ71" s="646">
        <v>9.172760317835317E-2</v>
      </c>
      <c r="BK71" s="646">
        <v>9.172760317835317E-2</v>
      </c>
      <c r="BL71" s="646">
        <v>0</v>
      </c>
      <c r="BM71" s="646">
        <v>0</v>
      </c>
      <c r="BN71" s="646">
        <v>9.172760317835317E-2</v>
      </c>
      <c r="BO71" s="646">
        <v>9.1727603178353184E-2</v>
      </c>
      <c r="BP71" s="646">
        <v>0</v>
      </c>
      <c r="BQ71" s="646">
        <v>0</v>
      </c>
      <c r="BR71" s="646">
        <v>9.1727603178353184E-2</v>
      </c>
      <c r="BS71" s="646">
        <v>8.5820607542619037E-3</v>
      </c>
      <c r="BT71" s="646">
        <v>0</v>
      </c>
      <c r="BU71" s="646">
        <v>0</v>
      </c>
      <c r="BV71" s="646">
        <v>8.5820607542619037E-3</v>
      </c>
    </row>
    <row r="72" spans="1:74" ht="15">
      <c r="A72" s="129" t="s">
        <v>767</v>
      </c>
      <c r="B72" s="637" t="s">
        <v>509</v>
      </c>
      <c r="C72" s="645">
        <v>0.8096190476190499</v>
      </c>
      <c r="D72" s="646">
        <v>0</v>
      </c>
      <c r="E72" s="646">
        <v>0</v>
      </c>
      <c r="F72" s="646">
        <v>0.8096190476190499</v>
      </c>
      <c r="G72" s="646">
        <v>0.25473566999985714</v>
      </c>
      <c r="H72" s="646">
        <v>0</v>
      </c>
      <c r="I72" s="646">
        <v>0</v>
      </c>
      <c r="J72" s="646">
        <v>0.25473566999985714</v>
      </c>
      <c r="K72" s="646">
        <v>8.4911889999952389E-2</v>
      </c>
      <c r="L72" s="646">
        <v>0</v>
      </c>
      <c r="M72" s="646">
        <v>0</v>
      </c>
      <c r="N72" s="646">
        <v>8.4911889999952389E-2</v>
      </c>
      <c r="O72" s="646">
        <v>8.4911889999952389E-2</v>
      </c>
      <c r="P72" s="646">
        <v>0</v>
      </c>
      <c r="Q72" s="646">
        <v>0</v>
      </c>
      <c r="R72" s="646">
        <v>8.4911889999952389E-2</v>
      </c>
      <c r="S72" s="646">
        <v>8.4911889999952389E-2</v>
      </c>
      <c r="T72" s="646">
        <v>0</v>
      </c>
      <c r="U72" s="646">
        <v>0</v>
      </c>
      <c r="V72" s="646">
        <v>8.4911889999952389E-2</v>
      </c>
      <c r="W72" s="646">
        <v>0.25516478928569281</v>
      </c>
      <c r="X72" s="646">
        <v>0</v>
      </c>
      <c r="Y72" s="646">
        <v>0</v>
      </c>
      <c r="Z72" s="646">
        <v>0.25516478928569281</v>
      </c>
      <c r="AA72" s="646">
        <v>8.5054929761897602E-2</v>
      </c>
      <c r="AB72" s="646">
        <v>0</v>
      </c>
      <c r="AC72" s="646">
        <v>0</v>
      </c>
      <c r="AD72" s="646">
        <v>8.5054929761897602E-2</v>
      </c>
      <c r="AE72" s="646">
        <v>8.5054929761897602E-2</v>
      </c>
      <c r="AF72" s="646">
        <v>0</v>
      </c>
      <c r="AG72" s="646">
        <v>0</v>
      </c>
      <c r="AH72" s="646">
        <v>8.5054929761897602E-2</v>
      </c>
      <c r="AI72" s="646">
        <v>8.505492976189763E-2</v>
      </c>
      <c r="AJ72" s="646">
        <v>0</v>
      </c>
      <c r="AK72" s="646">
        <v>0</v>
      </c>
      <c r="AL72" s="646">
        <v>8.505492976189763E-2</v>
      </c>
      <c r="AM72" s="646">
        <v>0.25516478928569281</v>
      </c>
      <c r="AN72" s="646">
        <v>0</v>
      </c>
      <c r="AO72" s="646">
        <v>0</v>
      </c>
      <c r="AP72" s="646">
        <v>0.25516478928569281</v>
      </c>
      <c r="AQ72" s="646">
        <v>8.5054929761897602E-2</v>
      </c>
      <c r="AR72" s="646">
        <v>0</v>
      </c>
      <c r="AS72" s="646">
        <v>0</v>
      </c>
      <c r="AT72" s="646">
        <v>8.5054929761897602E-2</v>
      </c>
      <c r="AU72" s="646">
        <v>8.5054929761897602E-2</v>
      </c>
      <c r="AV72" s="646">
        <v>0</v>
      </c>
      <c r="AW72" s="646">
        <v>0</v>
      </c>
      <c r="AX72" s="646">
        <v>8.5054929761897602E-2</v>
      </c>
      <c r="AY72" s="646">
        <v>8.505492976189763E-2</v>
      </c>
      <c r="AZ72" s="646">
        <v>0</v>
      </c>
      <c r="BA72" s="646">
        <v>0</v>
      </c>
      <c r="BB72" s="646">
        <v>8.505492976189763E-2</v>
      </c>
      <c r="BC72" s="646">
        <v>4.4553799047806431E-2</v>
      </c>
      <c r="BD72" s="646">
        <v>0</v>
      </c>
      <c r="BE72" s="646">
        <v>0</v>
      </c>
      <c r="BF72" s="646">
        <v>4.4553799047806431E-2</v>
      </c>
      <c r="BG72" s="646">
        <v>1.485126634926881E-2</v>
      </c>
      <c r="BH72" s="646">
        <v>0</v>
      </c>
      <c r="BI72" s="646">
        <v>0</v>
      </c>
      <c r="BJ72" s="646">
        <v>1.485126634926881E-2</v>
      </c>
      <c r="BK72" s="646">
        <v>1.485126634926881E-2</v>
      </c>
      <c r="BL72" s="646">
        <v>0</v>
      </c>
      <c r="BM72" s="646">
        <v>0</v>
      </c>
      <c r="BN72" s="646">
        <v>1.485126634926881E-2</v>
      </c>
      <c r="BO72" s="646">
        <v>1.485126634926881E-2</v>
      </c>
      <c r="BP72" s="646">
        <v>0</v>
      </c>
      <c r="BQ72" s="646">
        <v>0</v>
      </c>
      <c r="BR72" s="646">
        <v>1.485126634926881E-2</v>
      </c>
      <c r="BS72" s="646">
        <v>6.350456756050285E-2</v>
      </c>
      <c r="BT72" s="646">
        <v>0</v>
      </c>
      <c r="BU72" s="646">
        <v>0</v>
      </c>
      <c r="BV72" s="646">
        <v>6.350456756050285E-2</v>
      </c>
    </row>
    <row r="73" spans="1:74" ht="15">
      <c r="A73" s="129" t="s">
        <v>768</v>
      </c>
      <c r="B73" s="637" t="s">
        <v>510</v>
      </c>
      <c r="C73" s="645">
        <v>6.0841666666666662E-2</v>
      </c>
      <c r="D73" s="646">
        <v>0</v>
      </c>
      <c r="E73" s="646">
        <v>0</v>
      </c>
      <c r="F73" s="646">
        <v>6.0841666666666662E-2</v>
      </c>
      <c r="G73" s="646">
        <v>3.1041666666666665E-2</v>
      </c>
      <c r="H73" s="646">
        <v>0</v>
      </c>
      <c r="I73" s="646">
        <v>0</v>
      </c>
      <c r="J73" s="646">
        <v>3.1041666666666665E-2</v>
      </c>
      <c r="K73" s="646">
        <v>1.0347222222222214E-2</v>
      </c>
      <c r="L73" s="646">
        <v>0</v>
      </c>
      <c r="M73" s="646">
        <v>0</v>
      </c>
      <c r="N73" s="646">
        <v>1.0347222222222214E-2</v>
      </c>
      <c r="O73" s="646">
        <v>1.0347222222222214E-2</v>
      </c>
      <c r="P73" s="646">
        <v>0</v>
      </c>
      <c r="Q73" s="646">
        <v>0</v>
      </c>
      <c r="R73" s="646">
        <v>1.0347222222222214E-2</v>
      </c>
      <c r="S73" s="646">
        <v>1.0347222222222214E-2</v>
      </c>
      <c r="T73" s="646">
        <v>0</v>
      </c>
      <c r="U73" s="646">
        <v>0</v>
      </c>
      <c r="V73" s="646">
        <v>1.0347222222222214E-2</v>
      </c>
      <c r="W73" s="646">
        <v>7.45E-3</v>
      </c>
      <c r="X73" s="646">
        <v>0</v>
      </c>
      <c r="Y73" s="646">
        <v>0</v>
      </c>
      <c r="Z73" s="646">
        <v>7.45E-3</v>
      </c>
      <c r="AA73" s="646">
        <v>2.4833333333333335E-3</v>
      </c>
      <c r="AB73" s="646">
        <v>0</v>
      </c>
      <c r="AC73" s="646">
        <v>0</v>
      </c>
      <c r="AD73" s="646">
        <v>2.4833333333333335E-3</v>
      </c>
      <c r="AE73" s="646">
        <v>2.4833333333333335E-3</v>
      </c>
      <c r="AF73" s="646">
        <v>0</v>
      </c>
      <c r="AG73" s="646">
        <v>0</v>
      </c>
      <c r="AH73" s="646">
        <v>2.4833333333333335E-3</v>
      </c>
      <c r="AI73" s="646">
        <v>2.4833333333333335E-3</v>
      </c>
      <c r="AJ73" s="646">
        <v>0</v>
      </c>
      <c r="AK73" s="646">
        <v>0</v>
      </c>
      <c r="AL73" s="646">
        <v>2.4833333333333335E-3</v>
      </c>
      <c r="AM73" s="646">
        <v>0</v>
      </c>
      <c r="AN73" s="646">
        <v>0</v>
      </c>
      <c r="AO73" s="646">
        <v>0</v>
      </c>
      <c r="AP73" s="646">
        <v>0</v>
      </c>
      <c r="AQ73" s="646">
        <v>0</v>
      </c>
      <c r="AR73" s="646">
        <v>0</v>
      </c>
      <c r="AS73" s="646">
        <v>0</v>
      </c>
      <c r="AT73" s="646">
        <v>0</v>
      </c>
      <c r="AU73" s="646">
        <v>0</v>
      </c>
      <c r="AV73" s="646">
        <v>0</v>
      </c>
      <c r="AW73" s="646">
        <v>0</v>
      </c>
      <c r="AX73" s="646">
        <v>0</v>
      </c>
      <c r="AY73" s="646">
        <v>0</v>
      </c>
      <c r="AZ73" s="646">
        <v>0</v>
      </c>
      <c r="BA73" s="646">
        <v>0</v>
      </c>
      <c r="BB73" s="646">
        <v>0</v>
      </c>
      <c r="BC73" s="646">
        <v>2.2350000000000002E-2</v>
      </c>
      <c r="BD73" s="646">
        <v>0</v>
      </c>
      <c r="BE73" s="646">
        <v>0</v>
      </c>
      <c r="BF73" s="646">
        <v>2.2350000000000002E-2</v>
      </c>
      <c r="BG73" s="646">
        <v>7.45E-3</v>
      </c>
      <c r="BH73" s="646">
        <v>0</v>
      </c>
      <c r="BI73" s="646">
        <v>0</v>
      </c>
      <c r="BJ73" s="646">
        <v>7.45E-3</v>
      </c>
      <c r="BK73" s="646">
        <v>7.45E-3</v>
      </c>
      <c r="BL73" s="646">
        <v>0</v>
      </c>
      <c r="BM73" s="646">
        <v>0</v>
      </c>
      <c r="BN73" s="646">
        <v>7.45E-3</v>
      </c>
      <c r="BO73" s="646">
        <v>7.4500000000000026E-3</v>
      </c>
      <c r="BP73" s="646">
        <v>0</v>
      </c>
      <c r="BQ73" s="646">
        <v>0</v>
      </c>
      <c r="BR73" s="646">
        <v>7.4500000000000026E-3</v>
      </c>
      <c r="BS73" s="646">
        <v>7.1428571428571426E-3</v>
      </c>
      <c r="BT73" s="646">
        <v>0</v>
      </c>
      <c r="BU73" s="646">
        <v>0</v>
      </c>
      <c r="BV73" s="646">
        <v>7.1428571428571426E-3</v>
      </c>
    </row>
    <row r="74" spans="1:74" ht="15">
      <c r="A74" s="129" t="s">
        <v>769</v>
      </c>
      <c r="B74" s="637" t="s">
        <v>511</v>
      </c>
      <c r="C74" s="645">
        <v>0.83677575533333326</v>
      </c>
      <c r="D74" s="646">
        <v>0</v>
      </c>
      <c r="E74" s="646">
        <v>0</v>
      </c>
      <c r="F74" s="646">
        <v>0.83677575533333326</v>
      </c>
      <c r="G74" s="646">
        <v>0.20920014728974642</v>
      </c>
      <c r="H74" s="646">
        <v>0</v>
      </c>
      <c r="I74" s="646">
        <v>0</v>
      </c>
      <c r="J74" s="646">
        <v>0.20920014728974642</v>
      </c>
      <c r="K74" s="646">
        <v>6.9733382429915475E-2</v>
      </c>
      <c r="L74" s="646">
        <v>0</v>
      </c>
      <c r="M74" s="646">
        <v>0</v>
      </c>
      <c r="N74" s="646">
        <v>6.9733382429915475E-2</v>
      </c>
      <c r="O74" s="646">
        <v>6.9733382429915475E-2</v>
      </c>
      <c r="P74" s="646">
        <v>0</v>
      </c>
      <c r="Q74" s="646">
        <v>0</v>
      </c>
      <c r="R74" s="646">
        <v>6.9733382429915475E-2</v>
      </c>
      <c r="S74" s="646">
        <v>6.9733382429915475E-2</v>
      </c>
      <c r="T74" s="646">
        <v>0</v>
      </c>
      <c r="U74" s="646">
        <v>0</v>
      </c>
      <c r="V74" s="646">
        <v>6.9733382429915475E-2</v>
      </c>
      <c r="W74" s="646">
        <v>0.20920014728974642</v>
      </c>
      <c r="X74" s="646">
        <v>0</v>
      </c>
      <c r="Y74" s="646">
        <v>0</v>
      </c>
      <c r="Z74" s="646">
        <v>0.20920014728974642</v>
      </c>
      <c r="AA74" s="646">
        <v>6.9733382429915475E-2</v>
      </c>
      <c r="AB74" s="646">
        <v>0</v>
      </c>
      <c r="AC74" s="646">
        <v>0</v>
      </c>
      <c r="AD74" s="646">
        <v>6.9733382429915475E-2</v>
      </c>
      <c r="AE74" s="646">
        <v>6.9733382429915475E-2</v>
      </c>
      <c r="AF74" s="646">
        <v>0</v>
      </c>
      <c r="AG74" s="646">
        <v>0</v>
      </c>
      <c r="AH74" s="646">
        <v>6.9733382429915475E-2</v>
      </c>
      <c r="AI74" s="646">
        <v>6.9733382429915475E-2</v>
      </c>
      <c r="AJ74" s="646">
        <v>0</v>
      </c>
      <c r="AK74" s="646">
        <v>0</v>
      </c>
      <c r="AL74" s="646">
        <v>6.9733382429915475E-2</v>
      </c>
      <c r="AM74" s="646">
        <v>0.20920014728974642</v>
      </c>
      <c r="AN74" s="646">
        <v>0</v>
      </c>
      <c r="AO74" s="646">
        <v>0</v>
      </c>
      <c r="AP74" s="646">
        <v>0.20920014728974642</v>
      </c>
      <c r="AQ74" s="646">
        <v>6.9733382429915475E-2</v>
      </c>
      <c r="AR74" s="646">
        <v>0</v>
      </c>
      <c r="AS74" s="646">
        <v>0</v>
      </c>
      <c r="AT74" s="646">
        <v>6.9733382429915475E-2</v>
      </c>
      <c r="AU74" s="646">
        <v>6.9733382429915475E-2</v>
      </c>
      <c r="AV74" s="646">
        <v>0</v>
      </c>
      <c r="AW74" s="646">
        <v>0</v>
      </c>
      <c r="AX74" s="646">
        <v>6.9733382429915475E-2</v>
      </c>
      <c r="AY74" s="646">
        <v>6.9733382429915475E-2</v>
      </c>
      <c r="AZ74" s="646">
        <v>0</v>
      </c>
      <c r="BA74" s="646">
        <v>0</v>
      </c>
      <c r="BB74" s="646">
        <v>6.9733382429915475E-2</v>
      </c>
      <c r="BC74" s="646">
        <v>0.20917531346409454</v>
      </c>
      <c r="BD74" s="646">
        <v>0</v>
      </c>
      <c r="BE74" s="646">
        <v>0</v>
      </c>
      <c r="BF74" s="646">
        <v>0.20917531346409454</v>
      </c>
      <c r="BG74" s="646">
        <v>6.9725104488031514E-2</v>
      </c>
      <c r="BH74" s="646">
        <v>0</v>
      </c>
      <c r="BI74" s="646">
        <v>0</v>
      </c>
      <c r="BJ74" s="646">
        <v>6.9725104488031514E-2</v>
      </c>
      <c r="BK74" s="646">
        <v>6.9725104488031514E-2</v>
      </c>
      <c r="BL74" s="646">
        <v>0</v>
      </c>
      <c r="BM74" s="646">
        <v>0</v>
      </c>
      <c r="BN74" s="646">
        <v>6.9725104488031514E-2</v>
      </c>
      <c r="BO74" s="646">
        <v>6.9725104488031514E-2</v>
      </c>
      <c r="BP74" s="646">
        <v>0</v>
      </c>
      <c r="BQ74" s="646">
        <v>0</v>
      </c>
      <c r="BR74" s="646">
        <v>6.9725104488031514E-2</v>
      </c>
      <c r="BS74" s="646">
        <v>6.6850531741085475E-2</v>
      </c>
      <c r="BT74" s="646">
        <v>0</v>
      </c>
      <c r="BU74" s="646">
        <v>0</v>
      </c>
      <c r="BV74" s="646">
        <v>6.6850531741085475E-2</v>
      </c>
    </row>
    <row r="75" spans="1:74" ht="15">
      <c r="A75" s="129" t="s">
        <v>770</v>
      </c>
      <c r="B75" s="637" t="s">
        <v>512</v>
      </c>
      <c r="C75" s="645">
        <v>0</v>
      </c>
      <c r="D75" s="646">
        <v>0</v>
      </c>
      <c r="E75" s="646">
        <v>0</v>
      </c>
      <c r="F75" s="646">
        <v>0</v>
      </c>
      <c r="G75" s="646">
        <v>0</v>
      </c>
      <c r="H75" s="646">
        <v>0</v>
      </c>
      <c r="I75" s="646">
        <v>0</v>
      </c>
      <c r="J75" s="646">
        <v>0</v>
      </c>
      <c r="K75" s="646">
        <v>0</v>
      </c>
      <c r="L75" s="646">
        <v>0</v>
      </c>
      <c r="M75" s="646">
        <v>0</v>
      </c>
      <c r="N75" s="646">
        <v>0</v>
      </c>
      <c r="O75" s="646">
        <v>0</v>
      </c>
      <c r="P75" s="646">
        <v>0</v>
      </c>
      <c r="Q75" s="646">
        <v>0</v>
      </c>
      <c r="R75" s="646">
        <v>0</v>
      </c>
      <c r="S75" s="646">
        <v>0</v>
      </c>
      <c r="T75" s="646">
        <v>0</v>
      </c>
      <c r="U75" s="646">
        <v>0</v>
      </c>
      <c r="V75" s="646">
        <v>0</v>
      </c>
      <c r="W75" s="646">
        <v>0</v>
      </c>
      <c r="X75" s="646">
        <v>0</v>
      </c>
      <c r="Y75" s="646">
        <v>0</v>
      </c>
      <c r="Z75" s="646">
        <v>0</v>
      </c>
      <c r="AA75" s="646">
        <v>0</v>
      </c>
      <c r="AB75" s="646">
        <v>0</v>
      </c>
      <c r="AC75" s="646">
        <v>0</v>
      </c>
      <c r="AD75" s="646">
        <v>0</v>
      </c>
      <c r="AE75" s="646">
        <v>0</v>
      </c>
      <c r="AF75" s="646">
        <v>0</v>
      </c>
      <c r="AG75" s="646">
        <v>0</v>
      </c>
      <c r="AH75" s="646">
        <v>0</v>
      </c>
      <c r="AI75" s="646">
        <v>0</v>
      </c>
      <c r="AJ75" s="646">
        <v>0</v>
      </c>
      <c r="AK75" s="646">
        <v>0</v>
      </c>
      <c r="AL75" s="646">
        <v>0</v>
      </c>
      <c r="AM75" s="646">
        <v>0</v>
      </c>
      <c r="AN75" s="646">
        <v>0</v>
      </c>
      <c r="AO75" s="646">
        <v>0</v>
      </c>
      <c r="AP75" s="646">
        <v>0</v>
      </c>
      <c r="AQ75" s="646">
        <v>0</v>
      </c>
      <c r="AR75" s="646">
        <v>0</v>
      </c>
      <c r="AS75" s="646">
        <v>0</v>
      </c>
      <c r="AT75" s="646">
        <v>0</v>
      </c>
      <c r="AU75" s="646">
        <v>0</v>
      </c>
      <c r="AV75" s="646">
        <v>0</v>
      </c>
      <c r="AW75" s="646">
        <v>0</v>
      </c>
      <c r="AX75" s="646">
        <v>0</v>
      </c>
      <c r="AY75" s="646">
        <v>0</v>
      </c>
      <c r="AZ75" s="646">
        <v>0</v>
      </c>
      <c r="BA75" s="646">
        <v>0</v>
      </c>
      <c r="BB75" s="646">
        <v>0</v>
      </c>
      <c r="BC75" s="646">
        <v>0</v>
      </c>
      <c r="BD75" s="646">
        <v>0</v>
      </c>
      <c r="BE75" s="646">
        <v>0</v>
      </c>
      <c r="BF75" s="646">
        <v>0</v>
      </c>
      <c r="BG75" s="646">
        <v>0</v>
      </c>
      <c r="BH75" s="646">
        <v>0</v>
      </c>
      <c r="BI75" s="646">
        <v>0</v>
      </c>
      <c r="BJ75" s="646">
        <v>0</v>
      </c>
      <c r="BK75" s="646">
        <v>0</v>
      </c>
      <c r="BL75" s="646">
        <v>0</v>
      </c>
      <c r="BM75" s="646">
        <v>0</v>
      </c>
      <c r="BN75" s="646">
        <v>0</v>
      </c>
      <c r="BO75" s="646">
        <v>0</v>
      </c>
      <c r="BP75" s="646">
        <v>0</v>
      </c>
      <c r="BQ75" s="646">
        <v>0</v>
      </c>
      <c r="BR75" s="646">
        <v>0</v>
      </c>
      <c r="BS75" s="646">
        <v>0</v>
      </c>
      <c r="BT75" s="646">
        <v>0</v>
      </c>
      <c r="BU75" s="646">
        <v>0</v>
      </c>
      <c r="BV75" s="646">
        <v>0</v>
      </c>
    </row>
    <row r="76" spans="1:74" ht="15">
      <c r="A76" s="129" t="s">
        <v>771</v>
      </c>
      <c r="B76" s="637" t="s">
        <v>513</v>
      </c>
      <c r="C76" s="645">
        <v>1.00835077712</v>
      </c>
      <c r="D76" s="646">
        <v>5.0957999999999996E-2</v>
      </c>
      <c r="E76" s="646">
        <v>0</v>
      </c>
      <c r="F76" s="646">
        <v>0.95739277711999748</v>
      </c>
      <c r="G76" s="646">
        <v>0.18229862440990904</v>
      </c>
      <c r="H76" s="646">
        <v>1.2739499999999999E-2</v>
      </c>
      <c r="I76" s="646">
        <v>0</v>
      </c>
      <c r="J76" s="646">
        <v>0.16955912440990903</v>
      </c>
      <c r="K76" s="646">
        <v>6.0766208136636427E-2</v>
      </c>
      <c r="L76" s="646">
        <v>4.2464999999999994E-3</v>
      </c>
      <c r="M76" s="646">
        <v>0</v>
      </c>
      <c r="N76" s="646">
        <v>5.6519708136636426E-2</v>
      </c>
      <c r="O76" s="646">
        <v>6.0766208136636427E-2</v>
      </c>
      <c r="P76" s="646">
        <v>4.2464999999999994E-3</v>
      </c>
      <c r="Q76" s="646">
        <v>0</v>
      </c>
      <c r="R76" s="646">
        <v>5.6519708136636426E-2</v>
      </c>
      <c r="S76" s="646">
        <v>6.0766208136636427E-2</v>
      </c>
      <c r="T76" s="646">
        <v>4.2464999999999994E-3</v>
      </c>
      <c r="U76" s="646">
        <v>0</v>
      </c>
      <c r="V76" s="646">
        <v>5.6519708136636426E-2</v>
      </c>
      <c r="W76" s="646">
        <v>0.11188495069253286</v>
      </c>
      <c r="X76" s="646">
        <v>1.2739499999999999E-2</v>
      </c>
      <c r="Y76" s="646">
        <v>0</v>
      </c>
      <c r="Z76" s="646">
        <v>9.914545069253286E-2</v>
      </c>
      <c r="AA76" s="646">
        <v>3.7294983564177625E-2</v>
      </c>
      <c r="AB76" s="646">
        <v>4.2464999999999994E-3</v>
      </c>
      <c r="AC76" s="646">
        <v>0</v>
      </c>
      <c r="AD76" s="646">
        <v>3.3048483564177618E-2</v>
      </c>
      <c r="AE76" s="646">
        <v>3.7294983564177625E-2</v>
      </c>
      <c r="AF76" s="646">
        <v>4.2464999999999994E-3</v>
      </c>
      <c r="AG76" s="646">
        <v>0</v>
      </c>
      <c r="AH76" s="646">
        <v>3.3048483564177618E-2</v>
      </c>
      <c r="AI76" s="646">
        <v>3.7294983564177611E-2</v>
      </c>
      <c r="AJ76" s="646">
        <v>4.2464999999999994E-3</v>
      </c>
      <c r="AK76" s="646">
        <v>0</v>
      </c>
      <c r="AL76" s="646">
        <v>3.3048483564177618E-2</v>
      </c>
      <c r="AM76" s="646">
        <v>0.24663282068036904</v>
      </c>
      <c r="AN76" s="646">
        <v>1.2739499999999999E-2</v>
      </c>
      <c r="AO76" s="646">
        <v>0</v>
      </c>
      <c r="AP76" s="646">
        <v>0.23389332068036831</v>
      </c>
      <c r="AQ76" s="646">
        <v>8.221094022678968E-2</v>
      </c>
      <c r="AR76" s="646">
        <v>4.2464999999999994E-3</v>
      </c>
      <c r="AS76" s="646">
        <v>0</v>
      </c>
      <c r="AT76" s="646">
        <v>7.7964440226789444E-2</v>
      </c>
      <c r="AU76" s="646">
        <v>8.221094022678968E-2</v>
      </c>
      <c r="AV76" s="646">
        <v>4.2464999999999994E-3</v>
      </c>
      <c r="AW76" s="646">
        <v>0</v>
      </c>
      <c r="AX76" s="646">
        <v>7.7964440226789444E-2</v>
      </c>
      <c r="AY76" s="646">
        <v>8.2210940226789667E-2</v>
      </c>
      <c r="AZ76" s="646">
        <v>4.2464999999999994E-3</v>
      </c>
      <c r="BA76" s="646">
        <v>0</v>
      </c>
      <c r="BB76" s="646">
        <v>7.7964440226789417E-2</v>
      </c>
      <c r="BC76" s="646">
        <v>0.467534381337188</v>
      </c>
      <c r="BD76" s="646">
        <v>1.2739499999999999E-2</v>
      </c>
      <c r="BE76" s="646">
        <v>0</v>
      </c>
      <c r="BF76" s="646">
        <v>0.45479488133718809</v>
      </c>
      <c r="BG76" s="646">
        <v>0.15584479377906266</v>
      </c>
      <c r="BH76" s="646">
        <v>4.2464999999999994E-3</v>
      </c>
      <c r="BI76" s="646">
        <v>0</v>
      </c>
      <c r="BJ76" s="646">
        <v>0.1515982937790627</v>
      </c>
      <c r="BK76" s="646">
        <v>0.15584479377906266</v>
      </c>
      <c r="BL76" s="646">
        <v>4.2464999999999994E-3</v>
      </c>
      <c r="BM76" s="646">
        <v>0</v>
      </c>
      <c r="BN76" s="646">
        <v>0.1515982937790627</v>
      </c>
      <c r="BO76" s="646">
        <v>0.15584479377906271</v>
      </c>
      <c r="BP76" s="646">
        <v>4.2464999999999994E-3</v>
      </c>
      <c r="BQ76" s="646">
        <v>0</v>
      </c>
      <c r="BR76" s="646">
        <v>0.1515982937790627</v>
      </c>
      <c r="BS76" s="646">
        <v>9.3459460451923104E-2</v>
      </c>
      <c r="BT76" s="646">
        <v>1.4071428571428573E-2</v>
      </c>
      <c r="BU76" s="646">
        <v>0</v>
      </c>
      <c r="BV76" s="646">
        <v>7.9388031880494522E-2</v>
      </c>
    </row>
    <row r="77" spans="1:74" ht="15">
      <c r="A77" s="128" t="s">
        <v>772</v>
      </c>
      <c r="B77" s="636" t="s">
        <v>514</v>
      </c>
      <c r="C77" s="645">
        <v>0</v>
      </c>
      <c r="D77" s="646">
        <v>0</v>
      </c>
      <c r="E77" s="646">
        <v>0</v>
      </c>
      <c r="F77" s="646">
        <v>0</v>
      </c>
      <c r="G77" s="646">
        <v>0</v>
      </c>
      <c r="H77" s="646">
        <v>0</v>
      </c>
      <c r="I77" s="646">
        <v>0</v>
      </c>
      <c r="J77" s="646">
        <v>0</v>
      </c>
      <c r="K77" s="646">
        <v>0</v>
      </c>
      <c r="L77" s="646">
        <v>0</v>
      </c>
      <c r="M77" s="646">
        <v>0</v>
      </c>
      <c r="N77" s="646">
        <v>0</v>
      </c>
      <c r="O77" s="646">
        <v>0</v>
      </c>
      <c r="P77" s="646">
        <v>0</v>
      </c>
      <c r="Q77" s="646">
        <v>0</v>
      </c>
      <c r="R77" s="646">
        <v>0</v>
      </c>
      <c r="S77" s="646">
        <v>0</v>
      </c>
      <c r="T77" s="646">
        <v>0</v>
      </c>
      <c r="U77" s="646">
        <v>0</v>
      </c>
      <c r="V77" s="646">
        <v>0</v>
      </c>
      <c r="W77" s="646">
        <v>0</v>
      </c>
      <c r="X77" s="646">
        <v>0</v>
      </c>
      <c r="Y77" s="646">
        <v>0</v>
      </c>
      <c r="Z77" s="646">
        <v>0</v>
      </c>
      <c r="AA77" s="646">
        <v>0</v>
      </c>
      <c r="AB77" s="646">
        <v>0</v>
      </c>
      <c r="AC77" s="646">
        <v>0</v>
      </c>
      <c r="AD77" s="646">
        <v>0</v>
      </c>
      <c r="AE77" s="646">
        <v>0</v>
      </c>
      <c r="AF77" s="646">
        <v>0</v>
      </c>
      <c r="AG77" s="646">
        <v>0</v>
      </c>
      <c r="AH77" s="646">
        <v>0</v>
      </c>
      <c r="AI77" s="646">
        <v>0</v>
      </c>
      <c r="AJ77" s="646">
        <v>0</v>
      </c>
      <c r="AK77" s="646">
        <v>0</v>
      </c>
      <c r="AL77" s="646">
        <v>0</v>
      </c>
      <c r="AM77" s="646">
        <v>0</v>
      </c>
      <c r="AN77" s="646">
        <v>0</v>
      </c>
      <c r="AO77" s="646">
        <v>0</v>
      </c>
      <c r="AP77" s="646">
        <v>0</v>
      </c>
      <c r="AQ77" s="646">
        <v>0</v>
      </c>
      <c r="AR77" s="646">
        <v>0</v>
      </c>
      <c r="AS77" s="646">
        <v>0</v>
      </c>
      <c r="AT77" s="646">
        <v>0</v>
      </c>
      <c r="AU77" s="646">
        <v>0</v>
      </c>
      <c r="AV77" s="646">
        <v>0</v>
      </c>
      <c r="AW77" s="646">
        <v>0</v>
      </c>
      <c r="AX77" s="646">
        <v>0</v>
      </c>
      <c r="AY77" s="646">
        <v>0</v>
      </c>
      <c r="AZ77" s="646">
        <v>0</v>
      </c>
      <c r="BA77" s="646">
        <v>0</v>
      </c>
      <c r="BB77" s="646">
        <v>0</v>
      </c>
      <c r="BC77" s="646">
        <v>0</v>
      </c>
      <c r="BD77" s="646">
        <v>0</v>
      </c>
      <c r="BE77" s="646">
        <v>0</v>
      </c>
      <c r="BF77" s="646">
        <v>0</v>
      </c>
      <c r="BG77" s="646">
        <v>0</v>
      </c>
      <c r="BH77" s="646">
        <v>0</v>
      </c>
      <c r="BI77" s="646">
        <v>0</v>
      </c>
      <c r="BJ77" s="646">
        <v>0</v>
      </c>
      <c r="BK77" s="646">
        <v>0</v>
      </c>
      <c r="BL77" s="646">
        <v>0</v>
      </c>
      <c r="BM77" s="646">
        <v>0</v>
      </c>
      <c r="BN77" s="646">
        <v>0</v>
      </c>
      <c r="BO77" s="646">
        <v>0</v>
      </c>
      <c r="BP77" s="646">
        <v>0</v>
      </c>
      <c r="BQ77" s="646">
        <v>0</v>
      </c>
      <c r="BR77" s="646">
        <v>0</v>
      </c>
      <c r="BS77" s="646">
        <v>0</v>
      </c>
      <c r="BT77" s="646">
        <v>0</v>
      </c>
      <c r="BU77" s="646">
        <v>0</v>
      </c>
      <c r="BV77" s="646">
        <v>0</v>
      </c>
    </row>
    <row r="78" spans="1:74" ht="15">
      <c r="A78" s="131" t="s">
        <v>773</v>
      </c>
      <c r="B78" s="639" t="s">
        <v>515</v>
      </c>
      <c r="C78" s="645">
        <v>508.1658007422667</v>
      </c>
      <c r="D78" s="646">
        <v>183.15173624168762</v>
      </c>
      <c r="E78" s="646">
        <v>0.10945238095238097</v>
      </c>
      <c r="F78" s="646">
        <v>0</v>
      </c>
      <c r="G78" s="646">
        <v>91.600137710232389</v>
      </c>
      <c r="H78" s="646">
        <v>37.602862036612386</v>
      </c>
      <c r="I78" s="646">
        <v>2.7363095238095235E-2</v>
      </c>
      <c r="J78" s="646">
        <v>0</v>
      </c>
      <c r="K78" s="646">
        <v>30.612509395474291</v>
      </c>
      <c r="L78" s="646">
        <v>12.613417504267597</v>
      </c>
      <c r="M78" s="646">
        <v>9.1210317460317381E-3</v>
      </c>
      <c r="N78" s="646">
        <v>0</v>
      </c>
      <c r="O78" s="646">
        <v>30.27800463356953</v>
      </c>
      <c r="P78" s="646">
        <v>12.278912742362834</v>
      </c>
      <c r="Q78" s="646">
        <v>9.1210317460317381E-3</v>
      </c>
      <c r="R78" s="646">
        <v>0</v>
      </c>
      <c r="S78" s="646">
        <v>30.709623681188575</v>
      </c>
      <c r="T78" s="646">
        <v>12.710531789981882</v>
      </c>
      <c r="U78" s="646">
        <v>9.1210317460317381E-3</v>
      </c>
      <c r="V78" s="646">
        <v>0</v>
      </c>
      <c r="W78" s="646">
        <v>112.61233009690406</v>
      </c>
      <c r="X78" s="646">
        <v>40.969490608040957</v>
      </c>
      <c r="Y78" s="646">
        <v>2.7363095238095235E-2</v>
      </c>
      <c r="Z78" s="646">
        <v>0</v>
      </c>
      <c r="AA78" s="646">
        <v>37.537443365634687</v>
      </c>
      <c r="AB78" s="646">
        <v>13.656496869346984</v>
      </c>
      <c r="AC78" s="646">
        <v>9.121031746031745E-3</v>
      </c>
      <c r="AD78" s="646">
        <v>0</v>
      </c>
      <c r="AE78" s="646">
        <v>37.537443365634687</v>
      </c>
      <c r="AF78" s="646">
        <v>13.656496869346984</v>
      </c>
      <c r="AG78" s="646">
        <v>9.121031746031745E-3</v>
      </c>
      <c r="AH78" s="646">
        <v>0</v>
      </c>
      <c r="AI78" s="646">
        <v>37.537443365634687</v>
      </c>
      <c r="AJ78" s="646">
        <v>13.65649686934699</v>
      </c>
      <c r="AK78" s="646">
        <v>9.1210317460317467E-3</v>
      </c>
      <c r="AL78" s="646">
        <v>0</v>
      </c>
      <c r="AM78" s="646">
        <v>168.51407846607526</v>
      </c>
      <c r="AN78" s="646">
        <v>55.00345489375524</v>
      </c>
      <c r="AO78" s="646">
        <v>2.7363095238095235E-2</v>
      </c>
      <c r="AP78" s="646">
        <v>0</v>
      </c>
      <c r="AQ78" s="646">
        <v>56.171359488691756</v>
      </c>
      <c r="AR78" s="646">
        <v>18.33448496458508</v>
      </c>
      <c r="AS78" s="646">
        <v>9.121031746031745E-3</v>
      </c>
      <c r="AT78" s="646">
        <v>0</v>
      </c>
      <c r="AU78" s="646">
        <v>56.171359488691756</v>
      </c>
      <c r="AV78" s="646">
        <v>18.33448496458508</v>
      </c>
      <c r="AW78" s="646">
        <v>9.121031746031745E-3</v>
      </c>
      <c r="AX78" s="646">
        <v>0</v>
      </c>
      <c r="AY78" s="646">
        <v>56.171359488691756</v>
      </c>
      <c r="AZ78" s="646">
        <v>18.334484964585084</v>
      </c>
      <c r="BA78" s="646">
        <v>9.1210317460317467E-3</v>
      </c>
      <c r="BB78" s="646">
        <v>0</v>
      </c>
      <c r="BC78" s="646">
        <v>135.43925446905527</v>
      </c>
      <c r="BD78" s="646">
        <v>49.575928703279054</v>
      </c>
      <c r="BE78" s="646">
        <v>2.7363095238095235E-2</v>
      </c>
      <c r="BF78" s="646">
        <v>0</v>
      </c>
      <c r="BG78" s="646">
        <v>45.146418156351757</v>
      </c>
      <c r="BH78" s="646">
        <v>16.525309567759685</v>
      </c>
      <c r="BI78" s="646">
        <v>9.121031746031745E-3</v>
      </c>
      <c r="BJ78" s="646">
        <v>0</v>
      </c>
      <c r="BK78" s="646">
        <v>45.146418156351757</v>
      </c>
      <c r="BL78" s="646">
        <v>16.525309567759685</v>
      </c>
      <c r="BM78" s="646">
        <v>9.121031746031745E-3</v>
      </c>
      <c r="BN78" s="646">
        <v>0</v>
      </c>
      <c r="BO78" s="646">
        <v>45.146418156351743</v>
      </c>
      <c r="BP78" s="646">
        <v>16.525309567759681</v>
      </c>
      <c r="BQ78" s="646">
        <v>9.1210317460317467E-3</v>
      </c>
      <c r="BR78" s="646">
        <v>0</v>
      </c>
      <c r="BS78" s="646">
        <v>37.012728224866187</v>
      </c>
      <c r="BT78" s="646">
        <v>14.295558333333334</v>
      </c>
      <c r="BU78" s="646">
        <v>3.908730158730143E-4</v>
      </c>
      <c r="BV78" s="646">
        <v>0</v>
      </c>
    </row>
    <row r="79" spans="1:74" ht="15">
      <c r="A79" s="128" t="s">
        <v>774</v>
      </c>
      <c r="B79" s="636" t="s">
        <v>516</v>
      </c>
      <c r="C79" s="647">
        <v>32.76085761904762</v>
      </c>
      <c r="D79" s="646">
        <v>0</v>
      </c>
      <c r="E79" s="646">
        <v>0</v>
      </c>
      <c r="F79" s="646">
        <v>0</v>
      </c>
      <c r="G79" s="646">
        <v>2.1246575339162739</v>
      </c>
      <c r="H79" s="646">
        <v>0</v>
      </c>
      <c r="I79" s="646">
        <v>0</v>
      </c>
      <c r="J79" s="646">
        <v>0</v>
      </c>
      <c r="K79" s="646">
        <v>0.70821917797209044</v>
      </c>
      <c r="L79" s="646">
        <v>0</v>
      </c>
      <c r="M79" s="646">
        <v>0</v>
      </c>
      <c r="N79" s="646">
        <v>0</v>
      </c>
      <c r="O79" s="646">
        <v>0.70821917797209044</v>
      </c>
      <c r="P79" s="646">
        <v>0</v>
      </c>
      <c r="Q79" s="646">
        <v>0</v>
      </c>
      <c r="R79" s="646">
        <v>0</v>
      </c>
      <c r="S79" s="646">
        <v>0.70821917797209044</v>
      </c>
      <c r="T79" s="646">
        <v>0</v>
      </c>
      <c r="U79" s="646">
        <v>0</v>
      </c>
      <c r="V79" s="646">
        <v>0</v>
      </c>
      <c r="W79" s="646">
        <v>4.426830963045119</v>
      </c>
      <c r="X79" s="646">
        <v>0</v>
      </c>
      <c r="Y79" s="646">
        <v>0</v>
      </c>
      <c r="Z79" s="646">
        <v>0</v>
      </c>
      <c r="AA79" s="646">
        <v>1.4756103210150397</v>
      </c>
      <c r="AB79" s="646">
        <v>0</v>
      </c>
      <c r="AC79" s="646">
        <v>0</v>
      </c>
      <c r="AD79" s="646">
        <v>0</v>
      </c>
      <c r="AE79" s="646">
        <v>1.4756103210150397</v>
      </c>
      <c r="AF79" s="646">
        <v>0</v>
      </c>
      <c r="AG79" s="646">
        <v>0</v>
      </c>
      <c r="AH79" s="646">
        <v>0</v>
      </c>
      <c r="AI79" s="646">
        <v>1.4756103210150395</v>
      </c>
      <c r="AJ79" s="646">
        <v>0</v>
      </c>
      <c r="AK79" s="646">
        <v>0</v>
      </c>
      <c r="AL79" s="646">
        <v>0</v>
      </c>
      <c r="AM79" s="646">
        <v>20.720933288484122</v>
      </c>
      <c r="AN79" s="646">
        <v>0</v>
      </c>
      <c r="AO79" s="646">
        <v>0</v>
      </c>
      <c r="AP79" s="646">
        <v>0</v>
      </c>
      <c r="AQ79" s="646">
        <v>6.9069777628280402</v>
      </c>
      <c r="AR79" s="646">
        <v>0</v>
      </c>
      <c r="AS79" s="646">
        <v>0</v>
      </c>
      <c r="AT79" s="646">
        <v>0</v>
      </c>
      <c r="AU79" s="646">
        <v>6.9069777628280402</v>
      </c>
      <c r="AV79" s="646">
        <v>0</v>
      </c>
      <c r="AW79" s="646">
        <v>0</v>
      </c>
      <c r="AX79" s="646">
        <v>0</v>
      </c>
      <c r="AY79" s="646">
        <v>6.9069777628280402</v>
      </c>
      <c r="AZ79" s="646">
        <v>0</v>
      </c>
      <c r="BA79" s="646">
        <v>0</v>
      </c>
      <c r="BB79" s="646">
        <v>0</v>
      </c>
      <c r="BC79" s="646">
        <v>5.4884358336021197</v>
      </c>
      <c r="BD79" s="646">
        <v>0</v>
      </c>
      <c r="BE79" s="646">
        <v>0</v>
      </c>
      <c r="BF79" s="646">
        <v>0</v>
      </c>
      <c r="BG79" s="646">
        <v>1.8294786112007067</v>
      </c>
      <c r="BH79" s="646">
        <v>0</v>
      </c>
      <c r="BI79" s="646">
        <v>0</v>
      </c>
      <c r="BJ79" s="646">
        <v>0</v>
      </c>
      <c r="BK79" s="646">
        <v>1.8294786112007067</v>
      </c>
      <c r="BL79" s="646">
        <v>0</v>
      </c>
      <c r="BM79" s="646">
        <v>0</v>
      </c>
      <c r="BN79" s="646">
        <v>0</v>
      </c>
      <c r="BO79" s="646">
        <v>1.829478611200706</v>
      </c>
      <c r="BP79" s="646">
        <v>0</v>
      </c>
      <c r="BQ79" s="646">
        <v>0</v>
      </c>
      <c r="BR79" s="646">
        <v>0</v>
      </c>
      <c r="BS79" s="646">
        <v>1.6986263915206261</v>
      </c>
      <c r="BT79" s="646">
        <v>0</v>
      </c>
      <c r="BU79" s="646">
        <v>0</v>
      </c>
      <c r="BV79" s="646">
        <v>0</v>
      </c>
    </row>
    <row r="80" spans="1:74" ht="15">
      <c r="A80" s="129" t="s">
        <v>775</v>
      </c>
      <c r="B80" s="637" t="s">
        <v>517</v>
      </c>
      <c r="C80" s="645">
        <v>0</v>
      </c>
      <c r="D80" s="646">
        <v>0</v>
      </c>
      <c r="E80" s="646">
        <v>0</v>
      </c>
      <c r="F80" s="646">
        <v>0</v>
      </c>
      <c r="G80" s="646">
        <v>0</v>
      </c>
      <c r="H80" s="646">
        <v>0</v>
      </c>
      <c r="I80" s="646">
        <v>0</v>
      </c>
      <c r="J80" s="646">
        <v>0</v>
      </c>
      <c r="K80" s="646">
        <v>0</v>
      </c>
      <c r="L80" s="646">
        <v>0</v>
      </c>
      <c r="M80" s="646">
        <v>0</v>
      </c>
      <c r="N80" s="646">
        <v>0</v>
      </c>
      <c r="O80" s="646">
        <v>0</v>
      </c>
      <c r="P80" s="646">
        <v>0</v>
      </c>
      <c r="Q80" s="646">
        <v>0</v>
      </c>
      <c r="R80" s="646">
        <v>0</v>
      </c>
      <c r="S80" s="646">
        <v>0</v>
      </c>
      <c r="T80" s="646">
        <v>0</v>
      </c>
      <c r="U80" s="646">
        <v>0</v>
      </c>
      <c r="V80" s="646">
        <v>0</v>
      </c>
      <c r="W80" s="646">
        <v>0</v>
      </c>
      <c r="X80" s="646">
        <v>0</v>
      </c>
      <c r="Y80" s="646">
        <v>0</v>
      </c>
      <c r="Z80" s="646">
        <v>0</v>
      </c>
      <c r="AA80" s="646">
        <v>0</v>
      </c>
      <c r="AB80" s="646">
        <v>0</v>
      </c>
      <c r="AC80" s="646">
        <v>0</v>
      </c>
      <c r="AD80" s="646">
        <v>0</v>
      </c>
      <c r="AE80" s="646">
        <v>0</v>
      </c>
      <c r="AF80" s="646">
        <v>0</v>
      </c>
      <c r="AG80" s="646">
        <v>0</v>
      </c>
      <c r="AH80" s="646">
        <v>0</v>
      </c>
      <c r="AI80" s="646">
        <v>0</v>
      </c>
      <c r="AJ80" s="646">
        <v>0</v>
      </c>
      <c r="AK80" s="646">
        <v>0</v>
      </c>
      <c r="AL80" s="646">
        <v>0</v>
      </c>
      <c r="AM80" s="646">
        <v>0</v>
      </c>
      <c r="AN80" s="646">
        <v>0</v>
      </c>
      <c r="AO80" s="646">
        <v>0</v>
      </c>
      <c r="AP80" s="646">
        <v>0</v>
      </c>
      <c r="AQ80" s="646">
        <v>0</v>
      </c>
      <c r="AR80" s="646">
        <v>0</v>
      </c>
      <c r="AS80" s="646">
        <v>0</v>
      </c>
      <c r="AT80" s="646">
        <v>0</v>
      </c>
      <c r="AU80" s="646">
        <v>0</v>
      </c>
      <c r="AV80" s="646">
        <v>0</v>
      </c>
      <c r="AW80" s="646">
        <v>0</v>
      </c>
      <c r="AX80" s="646">
        <v>0</v>
      </c>
      <c r="AY80" s="646">
        <v>0</v>
      </c>
      <c r="AZ80" s="646">
        <v>0</v>
      </c>
      <c r="BA80" s="646">
        <v>0</v>
      </c>
      <c r="BB80" s="646">
        <v>0</v>
      </c>
      <c r="BC80" s="646">
        <v>0</v>
      </c>
      <c r="BD80" s="646">
        <v>0</v>
      </c>
      <c r="BE80" s="646">
        <v>0</v>
      </c>
      <c r="BF80" s="646">
        <v>0</v>
      </c>
      <c r="BG80" s="646">
        <v>0</v>
      </c>
      <c r="BH80" s="646">
        <v>0</v>
      </c>
      <c r="BI80" s="646">
        <v>0</v>
      </c>
      <c r="BJ80" s="646">
        <v>0</v>
      </c>
      <c r="BK80" s="646">
        <v>0</v>
      </c>
      <c r="BL80" s="646">
        <v>0</v>
      </c>
      <c r="BM80" s="646">
        <v>0</v>
      </c>
      <c r="BN80" s="646">
        <v>0</v>
      </c>
      <c r="BO80" s="646">
        <v>0</v>
      </c>
      <c r="BP80" s="646">
        <v>0</v>
      </c>
      <c r="BQ80" s="646">
        <v>0</v>
      </c>
      <c r="BR80" s="646">
        <v>0</v>
      </c>
      <c r="BS80" s="646">
        <v>0</v>
      </c>
      <c r="BT80" s="646">
        <v>0</v>
      </c>
      <c r="BU80" s="646">
        <v>0</v>
      </c>
      <c r="BV80" s="646">
        <v>0</v>
      </c>
    </row>
    <row r="81" spans="1:74" ht="15">
      <c r="A81" s="130" t="s">
        <v>776</v>
      </c>
      <c r="B81" s="638" t="s">
        <v>518</v>
      </c>
      <c r="C81" s="645">
        <v>0</v>
      </c>
      <c r="D81" s="646">
        <v>0</v>
      </c>
      <c r="E81" s="646">
        <v>0</v>
      </c>
      <c r="F81" s="646">
        <v>0</v>
      </c>
      <c r="G81" s="646">
        <v>0</v>
      </c>
      <c r="H81" s="646">
        <v>0</v>
      </c>
      <c r="I81" s="646">
        <v>0</v>
      </c>
      <c r="J81" s="646">
        <v>0</v>
      </c>
      <c r="K81" s="646">
        <v>0</v>
      </c>
      <c r="L81" s="646">
        <v>0</v>
      </c>
      <c r="M81" s="646">
        <v>0</v>
      </c>
      <c r="N81" s="646">
        <v>0</v>
      </c>
      <c r="O81" s="646">
        <v>0</v>
      </c>
      <c r="P81" s="646">
        <v>0</v>
      </c>
      <c r="Q81" s="646">
        <v>0</v>
      </c>
      <c r="R81" s="646">
        <v>0</v>
      </c>
      <c r="S81" s="646">
        <v>0</v>
      </c>
      <c r="T81" s="646">
        <v>0</v>
      </c>
      <c r="U81" s="646">
        <v>0</v>
      </c>
      <c r="V81" s="646">
        <v>0</v>
      </c>
      <c r="W81" s="646">
        <v>0</v>
      </c>
      <c r="X81" s="646">
        <v>0</v>
      </c>
      <c r="Y81" s="646">
        <v>0</v>
      </c>
      <c r="Z81" s="646">
        <v>0</v>
      </c>
      <c r="AA81" s="646">
        <v>0</v>
      </c>
      <c r="AB81" s="646">
        <v>0</v>
      </c>
      <c r="AC81" s="646">
        <v>0</v>
      </c>
      <c r="AD81" s="646">
        <v>0</v>
      </c>
      <c r="AE81" s="646">
        <v>0</v>
      </c>
      <c r="AF81" s="646">
        <v>0</v>
      </c>
      <c r="AG81" s="646">
        <v>0</v>
      </c>
      <c r="AH81" s="646">
        <v>0</v>
      </c>
      <c r="AI81" s="646">
        <v>0</v>
      </c>
      <c r="AJ81" s="646">
        <v>0</v>
      </c>
      <c r="AK81" s="646">
        <v>0</v>
      </c>
      <c r="AL81" s="646">
        <v>0</v>
      </c>
      <c r="AM81" s="646">
        <v>0</v>
      </c>
      <c r="AN81" s="646">
        <v>0</v>
      </c>
      <c r="AO81" s="646">
        <v>0</v>
      </c>
      <c r="AP81" s="646">
        <v>0</v>
      </c>
      <c r="AQ81" s="646">
        <v>0</v>
      </c>
      <c r="AR81" s="646">
        <v>0</v>
      </c>
      <c r="AS81" s="646">
        <v>0</v>
      </c>
      <c r="AT81" s="646">
        <v>0</v>
      </c>
      <c r="AU81" s="646">
        <v>0</v>
      </c>
      <c r="AV81" s="646">
        <v>0</v>
      </c>
      <c r="AW81" s="646">
        <v>0</v>
      </c>
      <c r="AX81" s="646">
        <v>0</v>
      </c>
      <c r="AY81" s="646">
        <v>0</v>
      </c>
      <c r="AZ81" s="646">
        <v>0</v>
      </c>
      <c r="BA81" s="646">
        <v>0</v>
      </c>
      <c r="BB81" s="646">
        <v>0</v>
      </c>
      <c r="BC81" s="646">
        <v>0</v>
      </c>
      <c r="BD81" s="646">
        <v>0</v>
      </c>
      <c r="BE81" s="646">
        <v>0</v>
      </c>
      <c r="BF81" s="646">
        <v>0</v>
      </c>
      <c r="BG81" s="646">
        <v>0</v>
      </c>
      <c r="BH81" s="646">
        <v>0</v>
      </c>
      <c r="BI81" s="646">
        <v>0</v>
      </c>
      <c r="BJ81" s="646">
        <v>0</v>
      </c>
      <c r="BK81" s="646">
        <v>0</v>
      </c>
      <c r="BL81" s="646">
        <v>0</v>
      </c>
      <c r="BM81" s="646">
        <v>0</v>
      </c>
      <c r="BN81" s="646">
        <v>0</v>
      </c>
      <c r="BO81" s="646">
        <v>0</v>
      </c>
      <c r="BP81" s="646">
        <v>0</v>
      </c>
      <c r="BQ81" s="646">
        <v>0</v>
      </c>
      <c r="BR81" s="646">
        <v>0</v>
      </c>
      <c r="BS81" s="646">
        <v>0</v>
      </c>
      <c r="BT81" s="646">
        <v>0</v>
      </c>
      <c r="BU81" s="646">
        <v>0</v>
      </c>
      <c r="BV81" s="646">
        <v>0</v>
      </c>
    </row>
    <row r="82" spans="1:74" ht="16.5" customHeight="1">
      <c r="A82" s="130" t="s">
        <v>777</v>
      </c>
      <c r="B82" s="638" t="s">
        <v>519</v>
      </c>
      <c r="C82" s="645">
        <v>0</v>
      </c>
      <c r="D82" s="646">
        <v>0</v>
      </c>
      <c r="E82" s="646">
        <v>0</v>
      </c>
      <c r="F82" s="646">
        <v>0</v>
      </c>
      <c r="G82" s="646">
        <v>0</v>
      </c>
      <c r="H82" s="646">
        <v>0</v>
      </c>
      <c r="I82" s="646">
        <v>0</v>
      </c>
      <c r="J82" s="646">
        <v>0</v>
      </c>
      <c r="K82" s="646">
        <v>0</v>
      </c>
      <c r="L82" s="646">
        <v>0</v>
      </c>
      <c r="M82" s="646">
        <v>0</v>
      </c>
      <c r="N82" s="646">
        <v>0</v>
      </c>
      <c r="O82" s="646">
        <v>0</v>
      </c>
      <c r="P82" s="646">
        <v>0</v>
      </c>
      <c r="Q82" s="646">
        <v>0</v>
      </c>
      <c r="R82" s="646">
        <v>0</v>
      </c>
      <c r="S82" s="646">
        <v>0</v>
      </c>
      <c r="T82" s="646">
        <v>0</v>
      </c>
      <c r="U82" s="646">
        <v>0</v>
      </c>
      <c r="V82" s="646">
        <v>0</v>
      </c>
      <c r="W82" s="646">
        <v>0</v>
      </c>
      <c r="X82" s="646">
        <v>0</v>
      </c>
      <c r="Y82" s="646">
        <v>0</v>
      </c>
      <c r="Z82" s="646">
        <v>0</v>
      </c>
      <c r="AA82" s="646">
        <v>0</v>
      </c>
      <c r="AB82" s="646">
        <v>0</v>
      </c>
      <c r="AC82" s="646">
        <v>0</v>
      </c>
      <c r="AD82" s="646">
        <v>0</v>
      </c>
      <c r="AE82" s="646">
        <v>0</v>
      </c>
      <c r="AF82" s="646">
        <v>0</v>
      </c>
      <c r="AG82" s="646">
        <v>0</v>
      </c>
      <c r="AH82" s="646">
        <v>0</v>
      </c>
      <c r="AI82" s="646">
        <v>0</v>
      </c>
      <c r="AJ82" s="646">
        <v>0</v>
      </c>
      <c r="AK82" s="646">
        <v>0</v>
      </c>
      <c r="AL82" s="646">
        <v>0</v>
      </c>
      <c r="AM82" s="646">
        <v>0</v>
      </c>
      <c r="AN82" s="646">
        <v>0</v>
      </c>
      <c r="AO82" s="646">
        <v>0</v>
      </c>
      <c r="AP82" s="646">
        <v>0</v>
      </c>
      <c r="AQ82" s="646">
        <v>0</v>
      </c>
      <c r="AR82" s="646">
        <v>0</v>
      </c>
      <c r="AS82" s="646">
        <v>0</v>
      </c>
      <c r="AT82" s="646">
        <v>0</v>
      </c>
      <c r="AU82" s="646">
        <v>0</v>
      </c>
      <c r="AV82" s="646">
        <v>0</v>
      </c>
      <c r="AW82" s="646">
        <v>0</v>
      </c>
      <c r="AX82" s="646">
        <v>0</v>
      </c>
      <c r="AY82" s="646">
        <v>0</v>
      </c>
      <c r="AZ82" s="646">
        <v>0</v>
      </c>
      <c r="BA82" s="646">
        <v>0</v>
      </c>
      <c r="BB82" s="646">
        <v>0</v>
      </c>
      <c r="BC82" s="646">
        <v>0</v>
      </c>
      <c r="BD82" s="646">
        <v>0</v>
      </c>
      <c r="BE82" s="646">
        <v>0</v>
      </c>
      <c r="BF82" s="646">
        <v>0</v>
      </c>
      <c r="BG82" s="646">
        <v>0</v>
      </c>
      <c r="BH82" s="646">
        <v>0</v>
      </c>
      <c r="BI82" s="646">
        <v>0</v>
      </c>
      <c r="BJ82" s="646">
        <v>0</v>
      </c>
      <c r="BK82" s="646">
        <v>0</v>
      </c>
      <c r="BL82" s="646">
        <v>0</v>
      </c>
      <c r="BM82" s="646">
        <v>0</v>
      </c>
      <c r="BN82" s="646">
        <v>0</v>
      </c>
      <c r="BO82" s="646">
        <v>0</v>
      </c>
      <c r="BP82" s="646">
        <v>0</v>
      </c>
      <c r="BQ82" s="646">
        <v>0</v>
      </c>
      <c r="BR82" s="646">
        <v>0</v>
      </c>
      <c r="BS82" s="646">
        <v>0</v>
      </c>
      <c r="BT82" s="646">
        <v>0</v>
      </c>
      <c r="BU82" s="646">
        <v>0</v>
      </c>
      <c r="BV82" s="646">
        <v>0</v>
      </c>
    </row>
    <row r="83" spans="1:74" ht="16.5" customHeight="1">
      <c r="A83" s="132" t="s">
        <v>778</v>
      </c>
      <c r="B83" s="640" t="s">
        <v>520</v>
      </c>
      <c r="C83" s="645">
        <v>0</v>
      </c>
      <c r="D83" s="646">
        <v>0</v>
      </c>
      <c r="E83" s="646">
        <v>0</v>
      </c>
      <c r="F83" s="646">
        <v>0</v>
      </c>
      <c r="G83" s="646">
        <v>0</v>
      </c>
      <c r="H83" s="646">
        <v>0</v>
      </c>
      <c r="I83" s="646">
        <v>0</v>
      </c>
      <c r="J83" s="646">
        <v>0</v>
      </c>
      <c r="K83" s="646">
        <v>0</v>
      </c>
      <c r="L83" s="646">
        <v>0</v>
      </c>
      <c r="M83" s="646">
        <v>0</v>
      </c>
      <c r="N83" s="646">
        <v>0</v>
      </c>
      <c r="O83" s="646">
        <v>0</v>
      </c>
      <c r="P83" s="646">
        <v>0</v>
      </c>
      <c r="Q83" s="646">
        <v>0</v>
      </c>
      <c r="R83" s="646">
        <v>0</v>
      </c>
      <c r="S83" s="646">
        <v>0</v>
      </c>
      <c r="T83" s="646">
        <v>0</v>
      </c>
      <c r="U83" s="646">
        <v>0</v>
      </c>
      <c r="V83" s="646">
        <v>0</v>
      </c>
      <c r="W83" s="646">
        <v>0</v>
      </c>
      <c r="X83" s="646">
        <v>0</v>
      </c>
      <c r="Y83" s="646">
        <v>0</v>
      </c>
      <c r="Z83" s="646">
        <v>0</v>
      </c>
      <c r="AA83" s="646">
        <v>0</v>
      </c>
      <c r="AB83" s="646">
        <v>0</v>
      </c>
      <c r="AC83" s="646">
        <v>0</v>
      </c>
      <c r="AD83" s="646">
        <v>0</v>
      </c>
      <c r="AE83" s="646">
        <v>0</v>
      </c>
      <c r="AF83" s="646">
        <v>0</v>
      </c>
      <c r="AG83" s="646">
        <v>0</v>
      </c>
      <c r="AH83" s="646">
        <v>0</v>
      </c>
      <c r="AI83" s="646">
        <v>0</v>
      </c>
      <c r="AJ83" s="646">
        <v>0</v>
      </c>
      <c r="AK83" s="646">
        <v>0</v>
      </c>
      <c r="AL83" s="646">
        <v>0</v>
      </c>
      <c r="AM83" s="646">
        <v>0</v>
      </c>
      <c r="AN83" s="646">
        <v>0</v>
      </c>
      <c r="AO83" s="646">
        <v>0</v>
      </c>
      <c r="AP83" s="646">
        <v>0</v>
      </c>
      <c r="AQ83" s="646">
        <v>0</v>
      </c>
      <c r="AR83" s="646">
        <v>0</v>
      </c>
      <c r="AS83" s="646">
        <v>0</v>
      </c>
      <c r="AT83" s="646">
        <v>0</v>
      </c>
      <c r="AU83" s="646">
        <v>0</v>
      </c>
      <c r="AV83" s="646">
        <v>0</v>
      </c>
      <c r="AW83" s="646">
        <v>0</v>
      </c>
      <c r="AX83" s="646">
        <v>0</v>
      </c>
      <c r="AY83" s="646">
        <v>0</v>
      </c>
      <c r="AZ83" s="646">
        <v>0</v>
      </c>
      <c r="BA83" s="646">
        <v>0</v>
      </c>
      <c r="BB83" s="646">
        <v>0</v>
      </c>
      <c r="BC83" s="646">
        <v>0</v>
      </c>
      <c r="BD83" s="646">
        <v>0</v>
      </c>
      <c r="BE83" s="646">
        <v>0</v>
      </c>
      <c r="BF83" s="646">
        <v>0</v>
      </c>
      <c r="BG83" s="646">
        <v>0</v>
      </c>
      <c r="BH83" s="646">
        <v>0</v>
      </c>
      <c r="BI83" s="646">
        <v>0</v>
      </c>
      <c r="BJ83" s="646">
        <v>0</v>
      </c>
      <c r="BK83" s="646">
        <v>0</v>
      </c>
      <c r="BL83" s="646">
        <v>0</v>
      </c>
      <c r="BM83" s="646">
        <v>0</v>
      </c>
      <c r="BN83" s="646">
        <v>0</v>
      </c>
      <c r="BO83" s="646">
        <v>0</v>
      </c>
      <c r="BP83" s="646">
        <v>0</v>
      </c>
      <c r="BQ83" s="646">
        <v>0</v>
      </c>
      <c r="BR83" s="646">
        <v>0</v>
      </c>
      <c r="BS83" s="646">
        <v>0</v>
      </c>
      <c r="BT83" s="646">
        <v>0</v>
      </c>
      <c r="BU83" s="646">
        <v>0</v>
      </c>
      <c r="BV83" s="646">
        <v>0</v>
      </c>
    </row>
    <row r="84" spans="1:74" ht="16.5" customHeight="1">
      <c r="A84" s="132" t="s">
        <v>779</v>
      </c>
      <c r="B84" s="640" t="s">
        <v>521</v>
      </c>
      <c r="C84" s="645">
        <v>0</v>
      </c>
      <c r="D84" s="646">
        <v>0</v>
      </c>
      <c r="E84" s="646">
        <v>0</v>
      </c>
      <c r="F84" s="646">
        <v>0</v>
      </c>
      <c r="G84" s="646">
        <v>0</v>
      </c>
      <c r="H84" s="646">
        <v>0</v>
      </c>
      <c r="I84" s="646">
        <v>0</v>
      </c>
      <c r="J84" s="646">
        <v>0</v>
      </c>
      <c r="K84" s="646">
        <v>0</v>
      </c>
      <c r="L84" s="646">
        <v>0</v>
      </c>
      <c r="M84" s="646">
        <v>0</v>
      </c>
      <c r="N84" s="646">
        <v>0</v>
      </c>
      <c r="O84" s="646">
        <v>0</v>
      </c>
      <c r="P84" s="646">
        <v>0</v>
      </c>
      <c r="Q84" s="646">
        <v>0</v>
      </c>
      <c r="R84" s="646">
        <v>0</v>
      </c>
      <c r="S84" s="646">
        <v>0</v>
      </c>
      <c r="T84" s="646">
        <v>0</v>
      </c>
      <c r="U84" s="646">
        <v>0</v>
      </c>
      <c r="V84" s="646">
        <v>0</v>
      </c>
      <c r="W84" s="646">
        <v>0</v>
      </c>
      <c r="X84" s="646">
        <v>0</v>
      </c>
      <c r="Y84" s="646">
        <v>0</v>
      </c>
      <c r="Z84" s="646">
        <v>0</v>
      </c>
      <c r="AA84" s="646">
        <v>0</v>
      </c>
      <c r="AB84" s="646">
        <v>0</v>
      </c>
      <c r="AC84" s="646">
        <v>0</v>
      </c>
      <c r="AD84" s="646">
        <v>0</v>
      </c>
      <c r="AE84" s="646">
        <v>0</v>
      </c>
      <c r="AF84" s="646">
        <v>0</v>
      </c>
      <c r="AG84" s="646">
        <v>0</v>
      </c>
      <c r="AH84" s="646">
        <v>0</v>
      </c>
      <c r="AI84" s="646">
        <v>0</v>
      </c>
      <c r="AJ84" s="646">
        <v>0</v>
      </c>
      <c r="AK84" s="646">
        <v>0</v>
      </c>
      <c r="AL84" s="646">
        <v>0</v>
      </c>
      <c r="AM84" s="646">
        <v>0</v>
      </c>
      <c r="AN84" s="646">
        <v>0</v>
      </c>
      <c r="AO84" s="646">
        <v>0</v>
      </c>
      <c r="AP84" s="646">
        <v>0</v>
      </c>
      <c r="AQ84" s="646">
        <v>0</v>
      </c>
      <c r="AR84" s="646">
        <v>0</v>
      </c>
      <c r="AS84" s="646">
        <v>0</v>
      </c>
      <c r="AT84" s="646">
        <v>0</v>
      </c>
      <c r="AU84" s="646">
        <v>0</v>
      </c>
      <c r="AV84" s="646">
        <v>0</v>
      </c>
      <c r="AW84" s="646">
        <v>0</v>
      </c>
      <c r="AX84" s="646">
        <v>0</v>
      </c>
      <c r="AY84" s="646">
        <v>0</v>
      </c>
      <c r="AZ84" s="646">
        <v>0</v>
      </c>
      <c r="BA84" s="646">
        <v>0</v>
      </c>
      <c r="BB84" s="646">
        <v>0</v>
      </c>
      <c r="BC84" s="646">
        <v>0</v>
      </c>
      <c r="BD84" s="646">
        <v>0</v>
      </c>
      <c r="BE84" s="646">
        <v>0</v>
      </c>
      <c r="BF84" s="646">
        <v>0</v>
      </c>
      <c r="BG84" s="646">
        <v>0</v>
      </c>
      <c r="BH84" s="646">
        <v>0</v>
      </c>
      <c r="BI84" s="646">
        <v>0</v>
      </c>
      <c r="BJ84" s="646">
        <v>0</v>
      </c>
      <c r="BK84" s="646">
        <v>0</v>
      </c>
      <c r="BL84" s="646">
        <v>0</v>
      </c>
      <c r="BM84" s="646">
        <v>0</v>
      </c>
      <c r="BN84" s="646">
        <v>0</v>
      </c>
      <c r="BO84" s="646">
        <v>0</v>
      </c>
      <c r="BP84" s="646">
        <v>0</v>
      </c>
      <c r="BQ84" s="646">
        <v>0</v>
      </c>
      <c r="BR84" s="646">
        <v>0</v>
      </c>
      <c r="BS84" s="646">
        <v>0</v>
      </c>
      <c r="BT84" s="646">
        <v>0</v>
      </c>
      <c r="BU84" s="646">
        <v>0</v>
      </c>
      <c r="BV84" s="646">
        <v>0</v>
      </c>
    </row>
    <row r="85" spans="1:74" ht="15.75" customHeight="1">
      <c r="A85" s="132" t="s">
        <v>780</v>
      </c>
      <c r="B85" s="640" t="s">
        <v>522</v>
      </c>
      <c r="C85" s="645">
        <v>0</v>
      </c>
      <c r="D85" s="646">
        <v>0</v>
      </c>
      <c r="E85" s="646">
        <v>0</v>
      </c>
      <c r="F85" s="646">
        <v>0</v>
      </c>
      <c r="G85" s="646">
        <v>0</v>
      </c>
      <c r="H85" s="646">
        <v>0</v>
      </c>
      <c r="I85" s="646">
        <v>0</v>
      </c>
      <c r="J85" s="646">
        <v>0</v>
      </c>
      <c r="K85" s="646">
        <v>0</v>
      </c>
      <c r="L85" s="646">
        <v>0</v>
      </c>
      <c r="M85" s="646">
        <v>0</v>
      </c>
      <c r="N85" s="646">
        <v>0</v>
      </c>
      <c r="O85" s="646">
        <v>0</v>
      </c>
      <c r="P85" s="646">
        <v>0</v>
      </c>
      <c r="Q85" s="646">
        <v>0</v>
      </c>
      <c r="R85" s="646">
        <v>0</v>
      </c>
      <c r="S85" s="646">
        <v>0</v>
      </c>
      <c r="T85" s="646">
        <v>0</v>
      </c>
      <c r="U85" s="646">
        <v>0</v>
      </c>
      <c r="V85" s="646">
        <v>0</v>
      </c>
      <c r="W85" s="646">
        <v>0</v>
      </c>
      <c r="X85" s="646">
        <v>0</v>
      </c>
      <c r="Y85" s="646">
        <v>0</v>
      </c>
      <c r="Z85" s="646">
        <v>0</v>
      </c>
      <c r="AA85" s="646">
        <v>0</v>
      </c>
      <c r="AB85" s="646">
        <v>0</v>
      </c>
      <c r="AC85" s="646">
        <v>0</v>
      </c>
      <c r="AD85" s="646">
        <v>0</v>
      </c>
      <c r="AE85" s="646">
        <v>0</v>
      </c>
      <c r="AF85" s="646">
        <v>0</v>
      </c>
      <c r="AG85" s="646">
        <v>0</v>
      </c>
      <c r="AH85" s="646">
        <v>0</v>
      </c>
      <c r="AI85" s="646">
        <v>0</v>
      </c>
      <c r="AJ85" s="646">
        <v>0</v>
      </c>
      <c r="AK85" s="646">
        <v>0</v>
      </c>
      <c r="AL85" s="646">
        <v>0</v>
      </c>
      <c r="AM85" s="646">
        <v>0</v>
      </c>
      <c r="AN85" s="646">
        <v>0</v>
      </c>
      <c r="AO85" s="646">
        <v>0</v>
      </c>
      <c r="AP85" s="646">
        <v>0</v>
      </c>
      <c r="AQ85" s="646">
        <v>0</v>
      </c>
      <c r="AR85" s="646">
        <v>0</v>
      </c>
      <c r="AS85" s="646">
        <v>0</v>
      </c>
      <c r="AT85" s="646">
        <v>0</v>
      </c>
      <c r="AU85" s="646">
        <v>0</v>
      </c>
      <c r="AV85" s="646">
        <v>0</v>
      </c>
      <c r="AW85" s="646">
        <v>0</v>
      </c>
      <c r="AX85" s="646">
        <v>0</v>
      </c>
      <c r="AY85" s="646">
        <v>0</v>
      </c>
      <c r="AZ85" s="646">
        <v>0</v>
      </c>
      <c r="BA85" s="646">
        <v>0</v>
      </c>
      <c r="BB85" s="646">
        <v>0</v>
      </c>
      <c r="BC85" s="646">
        <v>0</v>
      </c>
      <c r="BD85" s="646">
        <v>0</v>
      </c>
      <c r="BE85" s="646">
        <v>0</v>
      </c>
      <c r="BF85" s="646">
        <v>0</v>
      </c>
      <c r="BG85" s="646">
        <v>0</v>
      </c>
      <c r="BH85" s="646">
        <v>0</v>
      </c>
      <c r="BI85" s="646">
        <v>0</v>
      </c>
      <c r="BJ85" s="646">
        <v>0</v>
      </c>
      <c r="BK85" s="646">
        <v>0</v>
      </c>
      <c r="BL85" s="646">
        <v>0</v>
      </c>
      <c r="BM85" s="646">
        <v>0</v>
      </c>
      <c r="BN85" s="646">
        <v>0</v>
      </c>
      <c r="BO85" s="646">
        <v>0</v>
      </c>
      <c r="BP85" s="646">
        <v>0</v>
      </c>
      <c r="BQ85" s="646">
        <v>0</v>
      </c>
      <c r="BR85" s="646">
        <v>0</v>
      </c>
      <c r="BS85" s="646">
        <v>0</v>
      </c>
      <c r="BT85" s="646">
        <v>0</v>
      </c>
      <c r="BU85" s="646">
        <v>0</v>
      </c>
      <c r="BV85" s="646">
        <v>0</v>
      </c>
    </row>
    <row r="86" spans="1:74" ht="16.5" customHeight="1">
      <c r="A86" s="129" t="s">
        <v>781</v>
      </c>
      <c r="B86" s="637" t="s">
        <v>523</v>
      </c>
      <c r="C86" s="647">
        <v>12.099778571428597</v>
      </c>
      <c r="D86" s="646">
        <v>0</v>
      </c>
      <c r="E86" s="646">
        <v>0</v>
      </c>
      <c r="F86" s="646">
        <v>0</v>
      </c>
      <c r="G86" s="646">
        <v>2.1246575339162739</v>
      </c>
      <c r="H86" s="646">
        <v>0</v>
      </c>
      <c r="I86" s="646">
        <v>0</v>
      </c>
      <c r="J86" s="646">
        <v>0</v>
      </c>
      <c r="K86" s="646">
        <v>0.70821917797209044</v>
      </c>
      <c r="L86" s="646">
        <v>0</v>
      </c>
      <c r="M86" s="646">
        <v>0</v>
      </c>
      <c r="N86" s="646">
        <v>0</v>
      </c>
      <c r="O86" s="646">
        <v>0.70821917797209044</v>
      </c>
      <c r="P86" s="646">
        <v>0</v>
      </c>
      <c r="Q86" s="646">
        <v>0</v>
      </c>
      <c r="R86" s="646">
        <v>0</v>
      </c>
      <c r="S86" s="646">
        <v>0.70821917797209044</v>
      </c>
      <c r="T86" s="646">
        <v>0</v>
      </c>
      <c r="U86" s="646">
        <v>0</v>
      </c>
      <c r="V86" s="646">
        <v>0</v>
      </c>
      <c r="W86" s="646">
        <v>3.0267319242355955</v>
      </c>
      <c r="X86" s="646">
        <v>0</v>
      </c>
      <c r="Y86" s="646">
        <v>0</v>
      </c>
      <c r="Z86" s="646">
        <v>0</v>
      </c>
      <c r="AA86" s="646">
        <v>1.0089106414118652</v>
      </c>
      <c r="AB86" s="646">
        <v>0</v>
      </c>
      <c r="AC86" s="646">
        <v>0</v>
      </c>
      <c r="AD86" s="646">
        <v>0</v>
      </c>
      <c r="AE86" s="646">
        <v>1.0089106414118652</v>
      </c>
      <c r="AF86" s="646">
        <v>0</v>
      </c>
      <c r="AG86" s="646">
        <v>0</v>
      </c>
      <c r="AH86" s="646">
        <v>0</v>
      </c>
      <c r="AI86" s="646">
        <v>1.0089106414118649</v>
      </c>
      <c r="AJ86" s="646">
        <v>0</v>
      </c>
      <c r="AK86" s="646">
        <v>0</v>
      </c>
      <c r="AL86" s="646">
        <v>0</v>
      </c>
      <c r="AM86" s="646">
        <v>3.5720187437222144</v>
      </c>
      <c r="AN86" s="646">
        <v>0</v>
      </c>
      <c r="AO86" s="646">
        <v>0</v>
      </c>
      <c r="AP86" s="646">
        <v>0</v>
      </c>
      <c r="AQ86" s="646">
        <v>1.1906729145740715</v>
      </c>
      <c r="AR86" s="646">
        <v>0</v>
      </c>
      <c r="AS86" s="646">
        <v>0</v>
      </c>
      <c r="AT86" s="646">
        <v>0</v>
      </c>
      <c r="AU86" s="646">
        <v>1.1906729145740715</v>
      </c>
      <c r="AV86" s="646">
        <v>0</v>
      </c>
      <c r="AW86" s="646">
        <v>0</v>
      </c>
      <c r="AX86" s="646">
        <v>0</v>
      </c>
      <c r="AY86" s="646">
        <v>1.1906729145740711</v>
      </c>
      <c r="AZ86" s="646">
        <v>0</v>
      </c>
      <c r="BA86" s="646">
        <v>0</v>
      </c>
      <c r="BB86" s="646">
        <v>0</v>
      </c>
      <c r="BC86" s="646">
        <v>3.3763703695545</v>
      </c>
      <c r="BD86" s="646">
        <v>0</v>
      </c>
      <c r="BE86" s="646">
        <v>0</v>
      </c>
      <c r="BF86" s="646">
        <v>0</v>
      </c>
      <c r="BG86" s="646">
        <v>1.1254567898515</v>
      </c>
      <c r="BH86" s="646">
        <v>0</v>
      </c>
      <c r="BI86" s="646">
        <v>0</v>
      </c>
      <c r="BJ86" s="646">
        <v>0</v>
      </c>
      <c r="BK86" s="646">
        <v>1.1254567898515</v>
      </c>
      <c r="BL86" s="646">
        <v>0</v>
      </c>
      <c r="BM86" s="646">
        <v>0</v>
      </c>
      <c r="BN86" s="646">
        <v>0</v>
      </c>
      <c r="BO86" s="646">
        <v>1.1254567898515002</v>
      </c>
      <c r="BP86" s="646">
        <v>0</v>
      </c>
      <c r="BQ86" s="646">
        <v>0</v>
      </c>
      <c r="BR86" s="646">
        <v>0</v>
      </c>
      <c r="BS86" s="646">
        <v>1.3120719396933405</v>
      </c>
      <c r="BT86" s="646">
        <v>0</v>
      </c>
      <c r="BU86" s="646">
        <v>0</v>
      </c>
      <c r="BV86" s="646">
        <v>0</v>
      </c>
    </row>
    <row r="87" spans="1:74" ht="16.5" customHeight="1">
      <c r="A87" s="130" t="s">
        <v>782</v>
      </c>
      <c r="B87" s="638" t="s">
        <v>524</v>
      </c>
      <c r="C87" s="645">
        <v>0.20857142857142857</v>
      </c>
      <c r="D87" s="646">
        <v>0</v>
      </c>
      <c r="E87" s="646">
        <v>0</v>
      </c>
      <c r="F87" s="646">
        <v>0</v>
      </c>
      <c r="G87" s="646">
        <v>5.2689976538060478E-2</v>
      </c>
      <c r="H87" s="646">
        <v>0</v>
      </c>
      <c r="I87" s="646">
        <v>0</v>
      </c>
      <c r="J87" s="646">
        <v>0</v>
      </c>
      <c r="K87" s="646">
        <v>1.7563325512686832E-2</v>
      </c>
      <c r="L87" s="646">
        <v>0</v>
      </c>
      <c r="M87" s="646">
        <v>0</v>
      </c>
      <c r="N87" s="646">
        <v>0</v>
      </c>
      <c r="O87" s="646">
        <v>1.7563325512686832E-2</v>
      </c>
      <c r="P87" s="646">
        <v>0</v>
      </c>
      <c r="Q87" s="646">
        <v>0</v>
      </c>
      <c r="R87" s="646">
        <v>0</v>
      </c>
      <c r="S87" s="646">
        <v>1.7563325512686832E-2</v>
      </c>
      <c r="T87" s="646">
        <v>0</v>
      </c>
      <c r="U87" s="646">
        <v>0</v>
      </c>
      <c r="V87" s="646">
        <v>0</v>
      </c>
      <c r="W87" s="646">
        <v>5.9588438477580719E-2</v>
      </c>
      <c r="X87" s="646">
        <v>0</v>
      </c>
      <c r="Y87" s="646">
        <v>0</v>
      </c>
      <c r="Z87" s="646">
        <v>0</v>
      </c>
      <c r="AA87" s="646">
        <v>1.9862812825860238E-2</v>
      </c>
      <c r="AB87" s="646">
        <v>0</v>
      </c>
      <c r="AC87" s="646">
        <v>0</v>
      </c>
      <c r="AD87" s="646">
        <v>0</v>
      </c>
      <c r="AE87" s="646">
        <v>1.9862812825860238E-2</v>
      </c>
      <c r="AF87" s="646">
        <v>0</v>
      </c>
      <c r="AG87" s="646">
        <v>0</v>
      </c>
      <c r="AH87" s="646">
        <v>0</v>
      </c>
      <c r="AI87" s="646">
        <v>1.9862812825860235E-2</v>
      </c>
      <c r="AJ87" s="646">
        <v>0</v>
      </c>
      <c r="AK87" s="646">
        <v>0</v>
      </c>
      <c r="AL87" s="646">
        <v>0</v>
      </c>
      <c r="AM87" s="646">
        <v>4.8836352971845715E-2</v>
      </c>
      <c r="AN87" s="646">
        <v>0</v>
      </c>
      <c r="AO87" s="646">
        <v>0</v>
      </c>
      <c r="AP87" s="646">
        <v>0</v>
      </c>
      <c r="AQ87" s="646">
        <v>1.6278784323948574E-2</v>
      </c>
      <c r="AR87" s="646">
        <v>0</v>
      </c>
      <c r="AS87" s="646">
        <v>0</v>
      </c>
      <c r="AT87" s="646">
        <v>0</v>
      </c>
      <c r="AU87" s="646">
        <v>1.6278784323948574E-2</v>
      </c>
      <c r="AV87" s="646">
        <v>0</v>
      </c>
      <c r="AW87" s="646">
        <v>0</v>
      </c>
      <c r="AX87" s="646">
        <v>0</v>
      </c>
      <c r="AY87" s="646">
        <v>1.6278784323948567E-2</v>
      </c>
      <c r="AZ87" s="646">
        <v>0</v>
      </c>
      <c r="BA87" s="646">
        <v>0</v>
      </c>
      <c r="BB87" s="646">
        <v>0</v>
      </c>
      <c r="BC87" s="646">
        <v>4.7456660583941664E-2</v>
      </c>
      <c r="BD87" s="646">
        <v>0</v>
      </c>
      <c r="BE87" s="646">
        <v>0</v>
      </c>
      <c r="BF87" s="646">
        <v>0</v>
      </c>
      <c r="BG87" s="646">
        <v>1.5818886861313889E-2</v>
      </c>
      <c r="BH87" s="646">
        <v>0</v>
      </c>
      <c r="BI87" s="646">
        <v>0</v>
      </c>
      <c r="BJ87" s="646">
        <v>0</v>
      </c>
      <c r="BK87" s="646">
        <v>1.5818886861313889E-2</v>
      </c>
      <c r="BL87" s="646">
        <v>0</v>
      </c>
      <c r="BM87" s="646">
        <v>0</v>
      </c>
      <c r="BN87" s="646">
        <v>0</v>
      </c>
      <c r="BO87" s="646">
        <v>1.5818886861313889E-2</v>
      </c>
      <c r="BP87" s="646">
        <v>0</v>
      </c>
      <c r="BQ87" s="646">
        <v>0</v>
      </c>
      <c r="BR87" s="646">
        <v>0</v>
      </c>
      <c r="BS87" s="646">
        <v>4.7579893997699997E-2</v>
      </c>
      <c r="BT87" s="646">
        <v>0</v>
      </c>
      <c r="BU87" s="646">
        <v>0</v>
      </c>
      <c r="BV87" s="646">
        <v>0</v>
      </c>
    </row>
    <row r="88" spans="1:74" ht="16.5" customHeight="1">
      <c r="A88" s="130" t="s">
        <v>783</v>
      </c>
      <c r="B88" s="638" t="s">
        <v>525</v>
      </c>
      <c r="C88" s="645">
        <v>0</v>
      </c>
      <c r="D88" s="646">
        <v>0</v>
      </c>
      <c r="E88" s="646">
        <v>0</v>
      </c>
      <c r="F88" s="646">
        <v>0</v>
      </c>
      <c r="G88" s="646">
        <v>0</v>
      </c>
      <c r="H88" s="646">
        <v>0</v>
      </c>
      <c r="I88" s="646">
        <v>0</v>
      </c>
      <c r="J88" s="646">
        <v>0</v>
      </c>
      <c r="K88" s="646">
        <v>0</v>
      </c>
      <c r="L88" s="646">
        <v>0</v>
      </c>
      <c r="M88" s="646">
        <v>0</v>
      </c>
      <c r="N88" s="646">
        <v>0</v>
      </c>
      <c r="O88" s="646">
        <v>0</v>
      </c>
      <c r="P88" s="646">
        <v>0</v>
      </c>
      <c r="Q88" s="646">
        <v>0</v>
      </c>
      <c r="R88" s="646">
        <v>0</v>
      </c>
      <c r="S88" s="646">
        <v>0</v>
      </c>
      <c r="T88" s="646">
        <v>0</v>
      </c>
      <c r="U88" s="646">
        <v>0</v>
      </c>
      <c r="V88" s="646">
        <v>0</v>
      </c>
      <c r="W88" s="646">
        <v>0</v>
      </c>
      <c r="X88" s="646">
        <v>0</v>
      </c>
      <c r="Y88" s="646">
        <v>0</v>
      </c>
      <c r="Z88" s="646">
        <v>0</v>
      </c>
      <c r="AA88" s="646">
        <v>0</v>
      </c>
      <c r="AB88" s="646">
        <v>0</v>
      </c>
      <c r="AC88" s="646">
        <v>0</v>
      </c>
      <c r="AD88" s="646">
        <v>0</v>
      </c>
      <c r="AE88" s="646">
        <v>0</v>
      </c>
      <c r="AF88" s="646">
        <v>0</v>
      </c>
      <c r="AG88" s="646">
        <v>0</v>
      </c>
      <c r="AH88" s="646">
        <v>0</v>
      </c>
      <c r="AI88" s="646">
        <v>0</v>
      </c>
      <c r="AJ88" s="646">
        <v>0</v>
      </c>
      <c r="AK88" s="646">
        <v>0</v>
      </c>
      <c r="AL88" s="646">
        <v>0</v>
      </c>
      <c r="AM88" s="646">
        <v>0</v>
      </c>
      <c r="AN88" s="646">
        <v>0</v>
      </c>
      <c r="AO88" s="646">
        <v>0</v>
      </c>
      <c r="AP88" s="646">
        <v>0</v>
      </c>
      <c r="AQ88" s="646">
        <v>0</v>
      </c>
      <c r="AR88" s="646">
        <v>0</v>
      </c>
      <c r="AS88" s="646">
        <v>0</v>
      </c>
      <c r="AT88" s="646">
        <v>0</v>
      </c>
      <c r="AU88" s="646">
        <v>0</v>
      </c>
      <c r="AV88" s="646">
        <v>0</v>
      </c>
      <c r="AW88" s="646">
        <v>0</v>
      </c>
      <c r="AX88" s="646">
        <v>0</v>
      </c>
      <c r="AY88" s="646">
        <v>0</v>
      </c>
      <c r="AZ88" s="646">
        <v>0</v>
      </c>
      <c r="BA88" s="646">
        <v>0</v>
      </c>
      <c r="BB88" s="646">
        <v>0</v>
      </c>
      <c r="BC88" s="646">
        <v>0</v>
      </c>
      <c r="BD88" s="646">
        <v>0</v>
      </c>
      <c r="BE88" s="646">
        <v>0</v>
      </c>
      <c r="BF88" s="646">
        <v>0</v>
      </c>
      <c r="BG88" s="646">
        <v>0</v>
      </c>
      <c r="BH88" s="646">
        <v>0</v>
      </c>
      <c r="BI88" s="646">
        <v>0</v>
      </c>
      <c r="BJ88" s="646">
        <v>0</v>
      </c>
      <c r="BK88" s="646">
        <v>0</v>
      </c>
      <c r="BL88" s="646">
        <v>0</v>
      </c>
      <c r="BM88" s="646">
        <v>0</v>
      </c>
      <c r="BN88" s="646">
        <v>0</v>
      </c>
      <c r="BO88" s="646">
        <v>0</v>
      </c>
      <c r="BP88" s="646">
        <v>0</v>
      </c>
      <c r="BQ88" s="646">
        <v>0</v>
      </c>
      <c r="BR88" s="646">
        <v>0</v>
      </c>
      <c r="BS88" s="646">
        <v>0</v>
      </c>
      <c r="BT88" s="646">
        <v>0</v>
      </c>
      <c r="BU88" s="646">
        <v>0</v>
      </c>
      <c r="BV88" s="646">
        <v>0</v>
      </c>
    </row>
    <row r="89" spans="1:74" ht="16.5" customHeight="1">
      <c r="A89" s="130" t="s">
        <v>784</v>
      </c>
      <c r="B89" s="638" t="s">
        <v>526</v>
      </c>
      <c r="C89" s="645">
        <v>3.3314285714285718</v>
      </c>
      <c r="D89" s="646">
        <v>0</v>
      </c>
      <c r="E89" s="646">
        <v>0</v>
      </c>
      <c r="F89" s="646">
        <v>0</v>
      </c>
      <c r="G89" s="646">
        <v>0.76686072150152385</v>
      </c>
      <c r="H89" s="646">
        <v>0</v>
      </c>
      <c r="I89" s="646">
        <v>0</v>
      </c>
      <c r="J89" s="646">
        <v>0</v>
      </c>
      <c r="K89" s="646">
        <v>0.25562024050050713</v>
      </c>
      <c r="L89" s="646">
        <v>0</v>
      </c>
      <c r="M89" s="646">
        <v>0</v>
      </c>
      <c r="N89" s="646">
        <v>0</v>
      </c>
      <c r="O89" s="646">
        <v>0.25562024050050713</v>
      </c>
      <c r="P89" s="646">
        <v>0</v>
      </c>
      <c r="Q89" s="646">
        <v>0</v>
      </c>
      <c r="R89" s="646">
        <v>0</v>
      </c>
      <c r="S89" s="646">
        <v>0.25562024050050713</v>
      </c>
      <c r="T89" s="646">
        <v>0</v>
      </c>
      <c r="U89" s="646">
        <v>0</v>
      </c>
      <c r="V89" s="646">
        <v>0</v>
      </c>
      <c r="W89" s="646">
        <v>0.71902733874031421</v>
      </c>
      <c r="X89" s="646">
        <v>0</v>
      </c>
      <c r="Y89" s="646">
        <v>0</v>
      </c>
      <c r="Z89" s="646">
        <v>0</v>
      </c>
      <c r="AA89" s="646">
        <v>0.23967577958010472</v>
      </c>
      <c r="AB89" s="646">
        <v>0</v>
      </c>
      <c r="AC89" s="646">
        <v>0</v>
      </c>
      <c r="AD89" s="646">
        <v>0</v>
      </c>
      <c r="AE89" s="646">
        <v>0.23967577958010472</v>
      </c>
      <c r="AF89" s="646">
        <v>0</v>
      </c>
      <c r="AG89" s="646">
        <v>0</v>
      </c>
      <c r="AH89" s="646">
        <v>0</v>
      </c>
      <c r="AI89" s="646">
        <v>0.2396757795801048</v>
      </c>
      <c r="AJ89" s="646">
        <v>0</v>
      </c>
      <c r="AK89" s="646">
        <v>0</v>
      </c>
      <c r="AL89" s="646">
        <v>0</v>
      </c>
      <c r="AM89" s="646">
        <v>0.87938944835514288</v>
      </c>
      <c r="AN89" s="646">
        <v>0</v>
      </c>
      <c r="AO89" s="646">
        <v>0</v>
      </c>
      <c r="AP89" s="646">
        <v>0</v>
      </c>
      <c r="AQ89" s="646">
        <v>0.29312981611838096</v>
      </c>
      <c r="AR89" s="646">
        <v>0</v>
      </c>
      <c r="AS89" s="646">
        <v>0</v>
      </c>
      <c r="AT89" s="646">
        <v>0</v>
      </c>
      <c r="AU89" s="646">
        <v>0.29312981611838096</v>
      </c>
      <c r="AV89" s="646">
        <v>0</v>
      </c>
      <c r="AW89" s="646">
        <v>0</v>
      </c>
      <c r="AX89" s="646">
        <v>0</v>
      </c>
      <c r="AY89" s="646">
        <v>0.29312981611838101</v>
      </c>
      <c r="AZ89" s="646">
        <v>0</v>
      </c>
      <c r="BA89" s="646">
        <v>0</v>
      </c>
      <c r="BB89" s="646">
        <v>0</v>
      </c>
      <c r="BC89" s="646">
        <v>0.96615106283159291</v>
      </c>
      <c r="BD89" s="646">
        <v>0</v>
      </c>
      <c r="BE89" s="646">
        <v>0</v>
      </c>
      <c r="BF89" s="646">
        <v>0</v>
      </c>
      <c r="BG89" s="646">
        <v>0.32205035427719764</v>
      </c>
      <c r="BH89" s="646">
        <v>0</v>
      </c>
      <c r="BI89" s="646">
        <v>0</v>
      </c>
      <c r="BJ89" s="646">
        <v>0</v>
      </c>
      <c r="BK89" s="646">
        <v>0.32205035427719764</v>
      </c>
      <c r="BL89" s="646">
        <v>0</v>
      </c>
      <c r="BM89" s="646">
        <v>0</v>
      </c>
      <c r="BN89" s="646">
        <v>0</v>
      </c>
      <c r="BO89" s="646">
        <v>0.32205035427719764</v>
      </c>
      <c r="BP89" s="646">
        <v>0</v>
      </c>
      <c r="BQ89" s="646">
        <v>0</v>
      </c>
      <c r="BR89" s="646">
        <v>0</v>
      </c>
      <c r="BS89" s="646">
        <v>0.32476190476190475</v>
      </c>
      <c r="BT89" s="646">
        <v>0</v>
      </c>
      <c r="BU89" s="646">
        <v>0</v>
      </c>
      <c r="BV89" s="646">
        <v>0</v>
      </c>
    </row>
    <row r="90" spans="1:74" ht="16.5" customHeight="1">
      <c r="A90" s="130" t="s">
        <v>785</v>
      </c>
      <c r="B90" s="638" t="s">
        <v>527</v>
      </c>
      <c r="C90" s="645">
        <v>1.9395404761904762</v>
      </c>
      <c r="D90" s="646">
        <v>0</v>
      </c>
      <c r="E90" s="646">
        <v>0</v>
      </c>
      <c r="F90" s="646">
        <v>0</v>
      </c>
      <c r="G90" s="646">
        <v>0.45623809523809528</v>
      </c>
      <c r="H90" s="646">
        <v>0</v>
      </c>
      <c r="I90" s="646">
        <v>0</v>
      </c>
      <c r="J90" s="646">
        <v>0</v>
      </c>
      <c r="K90" s="646">
        <v>0.15207936507936498</v>
      </c>
      <c r="L90" s="646">
        <v>0</v>
      </c>
      <c r="M90" s="646">
        <v>0</v>
      </c>
      <c r="N90" s="646">
        <v>0</v>
      </c>
      <c r="O90" s="646">
        <v>0.15207936507936498</v>
      </c>
      <c r="P90" s="646">
        <v>0</v>
      </c>
      <c r="Q90" s="646">
        <v>0</v>
      </c>
      <c r="R90" s="646">
        <v>0</v>
      </c>
      <c r="S90" s="646">
        <v>0.15207936507936498</v>
      </c>
      <c r="T90" s="646">
        <v>0</v>
      </c>
      <c r="U90" s="646">
        <v>0</v>
      </c>
      <c r="V90" s="646">
        <v>0</v>
      </c>
      <c r="W90" s="646">
        <v>0.39142857142857146</v>
      </c>
      <c r="X90" s="646">
        <v>0</v>
      </c>
      <c r="Y90" s="646">
        <v>0</v>
      </c>
      <c r="Z90" s="646">
        <v>0</v>
      </c>
      <c r="AA90" s="646">
        <v>0.1304761904761905</v>
      </c>
      <c r="AB90" s="646">
        <v>0</v>
      </c>
      <c r="AC90" s="646">
        <v>0</v>
      </c>
      <c r="AD90" s="646">
        <v>0</v>
      </c>
      <c r="AE90" s="646">
        <v>0.1304761904761905</v>
      </c>
      <c r="AF90" s="646">
        <v>0</v>
      </c>
      <c r="AG90" s="646">
        <v>0</v>
      </c>
      <c r="AH90" s="646">
        <v>0</v>
      </c>
      <c r="AI90" s="646">
        <v>0.1304761904761905</v>
      </c>
      <c r="AJ90" s="646">
        <v>0</v>
      </c>
      <c r="AK90" s="646">
        <v>0</v>
      </c>
      <c r="AL90" s="646">
        <v>0</v>
      </c>
      <c r="AM90" s="646">
        <v>0.33263571428571431</v>
      </c>
      <c r="AN90" s="646">
        <v>0</v>
      </c>
      <c r="AO90" s="646">
        <v>0</v>
      </c>
      <c r="AP90" s="646">
        <v>0</v>
      </c>
      <c r="AQ90" s="646">
        <v>0.11087857142857144</v>
      </c>
      <c r="AR90" s="646">
        <v>0</v>
      </c>
      <c r="AS90" s="646">
        <v>0</v>
      </c>
      <c r="AT90" s="646">
        <v>0</v>
      </c>
      <c r="AU90" s="646">
        <v>0.11087857142857144</v>
      </c>
      <c r="AV90" s="646">
        <v>0</v>
      </c>
      <c r="AW90" s="646">
        <v>0</v>
      </c>
      <c r="AX90" s="646">
        <v>0</v>
      </c>
      <c r="AY90" s="646">
        <v>0.11087857142857144</v>
      </c>
      <c r="AZ90" s="646">
        <v>0</v>
      </c>
      <c r="BA90" s="646">
        <v>0</v>
      </c>
      <c r="BB90" s="646">
        <v>0</v>
      </c>
      <c r="BC90" s="646">
        <v>0.75923809523809527</v>
      </c>
      <c r="BD90" s="646">
        <v>0</v>
      </c>
      <c r="BE90" s="646">
        <v>0</v>
      </c>
      <c r="BF90" s="646">
        <v>0</v>
      </c>
      <c r="BG90" s="646">
        <v>0.25307936507936507</v>
      </c>
      <c r="BH90" s="646">
        <v>0</v>
      </c>
      <c r="BI90" s="646">
        <v>0</v>
      </c>
      <c r="BJ90" s="646">
        <v>0</v>
      </c>
      <c r="BK90" s="646">
        <v>0.25307936507936507</v>
      </c>
      <c r="BL90" s="646">
        <v>0</v>
      </c>
      <c r="BM90" s="646">
        <v>0</v>
      </c>
      <c r="BN90" s="646">
        <v>0</v>
      </c>
      <c r="BO90" s="646">
        <v>0.25307936507936518</v>
      </c>
      <c r="BP90" s="646">
        <v>0</v>
      </c>
      <c r="BQ90" s="646">
        <v>0</v>
      </c>
      <c r="BR90" s="646">
        <v>0</v>
      </c>
      <c r="BS90" s="646">
        <v>0.23322220442580072</v>
      </c>
      <c r="BT90" s="646">
        <v>0</v>
      </c>
      <c r="BU90" s="646">
        <v>0</v>
      </c>
      <c r="BV90" s="646">
        <v>0</v>
      </c>
    </row>
    <row r="91" spans="1:74" ht="16.5" customHeight="1">
      <c r="A91" s="130" t="s">
        <v>786</v>
      </c>
      <c r="B91" s="638" t="s">
        <v>528</v>
      </c>
      <c r="C91" s="647">
        <v>6.6202380952380953</v>
      </c>
      <c r="D91" s="646">
        <v>0</v>
      </c>
      <c r="E91" s="646">
        <v>0</v>
      </c>
      <c r="F91" s="646">
        <v>0</v>
      </c>
      <c r="G91" s="646">
        <v>0.84886874063859519</v>
      </c>
      <c r="H91" s="646">
        <v>0</v>
      </c>
      <c r="I91" s="646">
        <v>0</v>
      </c>
      <c r="J91" s="646">
        <v>0</v>
      </c>
      <c r="K91" s="646">
        <v>0.28295624687953097</v>
      </c>
      <c r="L91" s="646">
        <v>0</v>
      </c>
      <c r="M91" s="646">
        <v>0</v>
      </c>
      <c r="N91" s="646">
        <v>0</v>
      </c>
      <c r="O91" s="646">
        <v>0.28295624687953097</v>
      </c>
      <c r="P91" s="646">
        <v>0</v>
      </c>
      <c r="Q91" s="646">
        <v>0</v>
      </c>
      <c r="R91" s="646">
        <v>0</v>
      </c>
      <c r="S91" s="646">
        <v>0.28295624687953097</v>
      </c>
      <c r="T91" s="646">
        <v>0</v>
      </c>
      <c r="U91" s="646">
        <v>0</v>
      </c>
      <c r="V91" s="646">
        <v>0</v>
      </c>
      <c r="W91" s="646">
        <v>1.856687575589119</v>
      </c>
      <c r="X91" s="646">
        <v>0</v>
      </c>
      <c r="Y91" s="646">
        <v>0</v>
      </c>
      <c r="Z91" s="646">
        <v>0</v>
      </c>
      <c r="AA91" s="646">
        <v>0.61889585852970641</v>
      </c>
      <c r="AB91" s="646">
        <v>0</v>
      </c>
      <c r="AC91" s="646">
        <v>0</v>
      </c>
      <c r="AD91" s="646">
        <v>0</v>
      </c>
      <c r="AE91" s="646">
        <v>0.61889585852970641</v>
      </c>
      <c r="AF91" s="646">
        <v>0</v>
      </c>
      <c r="AG91" s="646">
        <v>0</v>
      </c>
      <c r="AH91" s="646">
        <v>0</v>
      </c>
      <c r="AI91" s="646">
        <v>0.61889585852970619</v>
      </c>
      <c r="AJ91" s="646">
        <v>0</v>
      </c>
      <c r="AK91" s="646">
        <v>0</v>
      </c>
      <c r="AL91" s="646">
        <v>0</v>
      </c>
      <c r="AM91" s="646">
        <v>2.3111572281095119</v>
      </c>
      <c r="AN91" s="646">
        <v>0</v>
      </c>
      <c r="AO91" s="646">
        <v>0</v>
      </c>
      <c r="AP91" s="646">
        <v>0</v>
      </c>
      <c r="AQ91" s="646">
        <v>0.77038574270317062</v>
      </c>
      <c r="AR91" s="646">
        <v>0</v>
      </c>
      <c r="AS91" s="646">
        <v>0</v>
      </c>
      <c r="AT91" s="646">
        <v>0</v>
      </c>
      <c r="AU91" s="646">
        <v>0.77038574270317062</v>
      </c>
      <c r="AV91" s="646">
        <v>0</v>
      </c>
      <c r="AW91" s="646">
        <v>0</v>
      </c>
      <c r="AX91" s="646">
        <v>0</v>
      </c>
      <c r="AY91" s="646">
        <v>0.77038574270317062</v>
      </c>
      <c r="AZ91" s="646">
        <v>0</v>
      </c>
      <c r="BA91" s="646">
        <v>0</v>
      </c>
      <c r="BB91" s="646">
        <v>0</v>
      </c>
      <c r="BC91" s="646">
        <v>1.6035245509008687</v>
      </c>
      <c r="BD91" s="646">
        <v>0</v>
      </c>
      <c r="BE91" s="646">
        <v>0</v>
      </c>
      <c r="BF91" s="646">
        <v>0</v>
      </c>
      <c r="BG91" s="646">
        <v>0.53450818363362296</v>
      </c>
      <c r="BH91" s="646">
        <v>0</v>
      </c>
      <c r="BI91" s="646">
        <v>0</v>
      </c>
      <c r="BJ91" s="646">
        <v>0</v>
      </c>
      <c r="BK91" s="646">
        <v>0.53450818363362296</v>
      </c>
      <c r="BL91" s="646">
        <v>0</v>
      </c>
      <c r="BM91" s="646">
        <v>0</v>
      </c>
      <c r="BN91" s="646">
        <v>0</v>
      </c>
      <c r="BO91" s="646">
        <v>0.53450818363362296</v>
      </c>
      <c r="BP91" s="646">
        <v>0</v>
      </c>
      <c r="BQ91" s="646">
        <v>0</v>
      </c>
      <c r="BR91" s="646">
        <v>0</v>
      </c>
      <c r="BS91" s="646">
        <v>0.70650793650793575</v>
      </c>
      <c r="BT91" s="646">
        <v>0</v>
      </c>
      <c r="BU91" s="646">
        <v>0</v>
      </c>
      <c r="BV91" s="646">
        <v>0</v>
      </c>
    </row>
    <row r="92" spans="1:74" ht="16.5" customHeight="1">
      <c r="A92" s="129" t="s">
        <v>787</v>
      </c>
      <c r="B92" s="637" t="s">
        <v>529</v>
      </c>
      <c r="C92" s="645">
        <v>20.661079047619047</v>
      </c>
      <c r="D92" s="646">
        <v>0</v>
      </c>
      <c r="E92" s="646">
        <v>0</v>
      </c>
      <c r="F92" s="646">
        <v>0</v>
      </c>
      <c r="G92" s="646">
        <v>0</v>
      </c>
      <c r="H92" s="646">
        <v>0</v>
      </c>
      <c r="I92" s="646">
        <v>0</v>
      </c>
      <c r="J92" s="646">
        <v>0</v>
      </c>
      <c r="K92" s="646">
        <v>0</v>
      </c>
      <c r="L92" s="646">
        <v>0</v>
      </c>
      <c r="M92" s="646">
        <v>0</v>
      </c>
      <c r="N92" s="646">
        <v>0</v>
      </c>
      <c r="O92" s="646">
        <v>0</v>
      </c>
      <c r="P92" s="646">
        <v>0</v>
      </c>
      <c r="Q92" s="646">
        <v>0</v>
      </c>
      <c r="R92" s="646">
        <v>0</v>
      </c>
      <c r="S92" s="646">
        <v>0</v>
      </c>
      <c r="T92" s="646">
        <v>0</v>
      </c>
      <c r="U92" s="646">
        <v>0</v>
      </c>
      <c r="V92" s="646">
        <v>0</v>
      </c>
      <c r="W92" s="646">
        <v>1.4000990388095238</v>
      </c>
      <c r="X92" s="646">
        <v>0</v>
      </c>
      <c r="Y92" s="646">
        <v>0</v>
      </c>
      <c r="Z92" s="646">
        <v>0</v>
      </c>
      <c r="AA92" s="646">
        <v>0.4666996796031746</v>
      </c>
      <c r="AB92" s="646">
        <v>0</v>
      </c>
      <c r="AC92" s="646">
        <v>0</v>
      </c>
      <c r="AD92" s="646">
        <v>0</v>
      </c>
      <c r="AE92" s="646">
        <v>0.4666996796031746</v>
      </c>
      <c r="AF92" s="646">
        <v>0</v>
      </c>
      <c r="AG92" s="646">
        <v>0</v>
      </c>
      <c r="AH92" s="646">
        <v>0</v>
      </c>
      <c r="AI92" s="646">
        <v>0.4666996796031746</v>
      </c>
      <c r="AJ92" s="646">
        <v>0</v>
      </c>
      <c r="AK92" s="646">
        <v>0</v>
      </c>
      <c r="AL92" s="646">
        <v>0</v>
      </c>
      <c r="AM92" s="646">
        <v>17.148914544761904</v>
      </c>
      <c r="AN92" s="646">
        <v>0</v>
      </c>
      <c r="AO92" s="646">
        <v>0</v>
      </c>
      <c r="AP92" s="646">
        <v>0</v>
      </c>
      <c r="AQ92" s="646">
        <v>5.7163048482539685</v>
      </c>
      <c r="AR92" s="646">
        <v>0</v>
      </c>
      <c r="AS92" s="646">
        <v>0</v>
      </c>
      <c r="AT92" s="646">
        <v>0</v>
      </c>
      <c r="AU92" s="646">
        <v>5.7163048482539685</v>
      </c>
      <c r="AV92" s="646">
        <v>0</v>
      </c>
      <c r="AW92" s="646">
        <v>0</v>
      </c>
      <c r="AX92" s="646">
        <v>0</v>
      </c>
      <c r="AY92" s="646">
        <v>5.7163048482539676</v>
      </c>
      <c r="AZ92" s="646">
        <v>0</v>
      </c>
      <c r="BA92" s="646">
        <v>0</v>
      </c>
      <c r="BB92" s="646">
        <v>0</v>
      </c>
      <c r="BC92" s="646">
        <v>2.1120654640476189</v>
      </c>
      <c r="BD92" s="646">
        <v>0</v>
      </c>
      <c r="BE92" s="646">
        <v>0</v>
      </c>
      <c r="BF92" s="646">
        <v>0</v>
      </c>
      <c r="BG92" s="646">
        <v>0.70402182134920621</v>
      </c>
      <c r="BH92" s="646">
        <v>0</v>
      </c>
      <c r="BI92" s="646">
        <v>0</v>
      </c>
      <c r="BJ92" s="646">
        <v>0</v>
      </c>
      <c r="BK92" s="646">
        <v>0.70402182134920621</v>
      </c>
      <c r="BL92" s="646">
        <v>0</v>
      </c>
      <c r="BM92" s="646">
        <v>0</v>
      </c>
      <c r="BN92" s="646">
        <v>0</v>
      </c>
      <c r="BO92" s="646">
        <v>0.70402182134920643</v>
      </c>
      <c r="BP92" s="646">
        <v>0</v>
      </c>
      <c r="BQ92" s="646">
        <v>0</v>
      </c>
      <c r="BR92" s="646">
        <v>0</v>
      </c>
      <c r="BS92" s="646">
        <v>0.38655445182728582</v>
      </c>
      <c r="BT92" s="646">
        <v>0</v>
      </c>
      <c r="BU92" s="646">
        <v>0</v>
      </c>
      <c r="BV92" s="646">
        <v>0</v>
      </c>
    </row>
    <row r="93" spans="1:74" ht="16.5" customHeight="1">
      <c r="A93" s="128" t="s">
        <v>788</v>
      </c>
      <c r="B93" s="636" t="s">
        <v>530</v>
      </c>
      <c r="C93" s="645">
        <v>0</v>
      </c>
      <c r="D93" s="646">
        <v>0</v>
      </c>
      <c r="E93" s="646">
        <v>0</v>
      </c>
      <c r="F93" s="646">
        <v>0</v>
      </c>
      <c r="G93" s="646">
        <v>0</v>
      </c>
      <c r="H93" s="646">
        <v>0</v>
      </c>
      <c r="I93" s="646">
        <v>0</v>
      </c>
      <c r="J93" s="646">
        <v>0</v>
      </c>
      <c r="K93" s="646">
        <v>0</v>
      </c>
      <c r="L93" s="646">
        <v>0</v>
      </c>
      <c r="M93" s="646">
        <v>0</v>
      </c>
      <c r="N93" s="646">
        <v>0</v>
      </c>
      <c r="O93" s="646">
        <v>0</v>
      </c>
      <c r="P93" s="646">
        <v>0</v>
      </c>
      <c r="Q93" s="646">
        <v>0</v>
      </c>
      <c r="R93" s="646">
        <v>0</v>
      </c>
      <c r="S93" s="646">
        <v>0</v>
      </c>
      <c r="T93" s="646">
        <v>0</v>
      </c>
      <c r="U93" s="646">
        <v>0</v>
      </c>
      <c r="V93" s="646">
        <v>0</v>
      </c>
      <c r="W93" s="646">
        <v>0</v>
      </c>
      <c r="X93" s="646">
        <v>0</v>
      </c>
      <c r="Y93" s="646">
        <v>0</v>
      </c>
      <c r="Z93" s="646">
        <v>0</v>
      </c>
      <c r="AA93" s="646">
        <v>0</v>
      </c>
      <c r="AB93" s="646">
        <v>0</v>
      </c>
      <c r="AC93" s="646">
        <v>0</v>
      </c>
      <c r="AD93" s="646">
        <v>0</v>
      </c>
      <c r="AE93" s="646">
        <v>0</v>
      </c>
      <c r="AF93" s="646">
        <v>0</v>
      </c>
      <c r="AG93" s="646">
        <v>0</v>
      </c>
      <c r="AH93" s="646">
        <v>0</v>
      </c>
      <c r="AI93" s="646">
        <v>0</v>
      </c>
      <c r="AJ93" s="646">
        <v>0</v>
      </c>
      <c r="AK93" s="646">
        <v>0</v>
      </c>
      <c r="AL93" s="646">
        <v>0</v>
      </c>
      <c r="AM93" s="646">
        <v>0</v>
      </c>
      <c r="AN93" s="646">
        <v>0</v>
      </c>
      <c r="AO93" s="646">
        <v>0</v>
      </c>
      <c r="AP93" s="646">
        <v>0</v>
      </c>
      <c r="AQ93" s="646">
        <v>0</v>
      </c>
      <c r="AR93" s="646">
        <v>0</v>
      </c>
      <c r="AS93" s="646">
        <v>0</v>
      </c>
      <c r="AT93" s="646">
        <v>0</v>
      </c>
      <c r="AU93" s="646">
        <v>0</v>
      </c>
      <c r="AV93" s="646">
        <v>0</v>
      </c>
      <c r="AW93" s="646">
        <v>0</v>
      </c>
      <c r="AX93" s="646">
        <v>0</v>
      </c>
      <c r="AY93" s="646">
        <v>0</v>
      </c>
      <c r="AZ93" s="646">
        <v>0</v>
      </c>
      <c r="BA93" s="646">
        <v>0</v>
      </c>
      <c r="BB93" s="646">
        <v>0</v>
      </c>
      <c r="BC93" s="646">
        <v>0</v>
      </c>
      <c r="BD93" s="646">
        <v>0</v>
      </c>
      <c r="BE93" s="646">
        <v>0</v>
      </c>
      <c r="BF93" s="646">
        <v>0</v>
      </c>
      <c r="BG93" s="646">
        <v>0</v>
      </c>
      <c r="BH93" s="646">
        <v>0</v>
      </c>
      <c r="BI93" s="646">
        <v>0</v>
      </c>
      <c r="BJ93" s="646">
        <v>0</v>
      </c>
      <c r="BK93" s="646">
        <v>0</v>
      </c>
      <c r="BL93" s="646">
        <v>0</v>
      </c>
      <c r="BM93" s="646">
        <v>0</v>
      </c>
      <c r="BN93" s="646">
        <v>0</v>
      </c>
      <c r="BO93" s="646">
        <v>0</v>
      </c>
      <c r="BP93" s="646">
        <v>0</v>
      </c>
      <c r="BQ93" s="646">
        <v>0</v>
      </c>
      <c r="BR93" s="646">
        <v>0</v>
      </c>
      <c r="BS93" s="646">
        <v>0</v>
      </c>
      <c r="BT93" s="646">
        <v>0</v>
      </c>
      <c r="BU93" s="646">
        <v>0</v>
      </c>
      <c r="BV93" s="646">
        <v>0</v>
      </c>
    </row>
    <row r="94" spans="1:74" ht="16.5" customHeight="1">
      <c r="A94" s="129" t="s">
        <v>789</v>
      </c>
      <c r="B94" s="637" t="s">
        <v>531</v>
      </c>
      <c r="C94" s="645">
        <v>0</v>
      </c>
      <c r="D94" s="646">
        <v>0</v>
      </c>
      <c r="E94" s="646">
        <v>0</v>
      </c>
      <c r="F94" s="646">
        <v>0</v>
      </c>
      <c r="G94" s="646">
        <v>0</v>
      </c>
      <c r="H94" s="646">
        <v>0</v>
      </c>
      <c r="I94" s="646">
        <v>0</v>
      </c>
      <c r="J94" s="646">
        <v>0</v>
      </c>
      <c r="K94" s="646">
        <v>0</v>
      </c>
      <c r="L94" s="646">
        <v>0</v>
      </c>
      <c r="M94" s="646">
        <v>0</v>
      </c>
      <c r="N94" s="646">
        <v>0</v>
      </c>
      <c r="O94" s="646">
        <v>0</v>
      </c>
      <c r="P94" s="646">
        <v>0</v>
      </c>
      <c r="Q94" s="646">
        <v>0</v>
      </c>
      <c r="R94" s="646">
        <v>0</v>
      </c>
      <c r="S94" s="646">
        <v>0</v>
      </c>
      <c r="T94" s="646">
        <v>0</v>
      </c>
      <c r="U94" s="646">
        <v>0</v>
      </c>
      <c r="V94" s="646">
        <v>0</v>
      </c>
      <c r="W94" s="646">
        <v>0</v>
      </c>
      <c r="X94" s="646">
        <v>0</v>
      </c>
      <c r="Y94" s="646">
        <v>0</v>
      </c>
      <c r="Z94" s="646">
        <v>0</v>
      </c>
      <c r="AA94" s="646">
        <v>0</v>
      </c>
      <c r="AB94" s="646">
        <v>0</v>
      </c>
      <c r="AC94" s="646">
        <v>0</v>
      </c>
      <c r="AD94" s="646">
        <v>0</v>
      </c>
      <c r="AE94" s="646">
        <v>0</v>
      </c>
      <c r="AF94" s="646">
        <v>0</v>
      </c>
      <c r="AG94" s="646">
        <v>0</v>
      </c>
      <c r="AH94" s="646">
        <v>0</v>
      </c>
      <c r="AI94" s="646">
        <v>0</v>
      </c>
      <c r="AJ94" s="646">
        <v>0</v>
      </c>
      <c r="AK94" s="646">
        <v>0</v>
      </c>
      <c r="AL94" s="646">
        <v>0</v>
      </c>
      <c r="AM94" s="646">
        <v>0</v>
      </c>
      <c r="AN94" s="646">
        <v>0</v>
      </c>
      <c r="AO94" s="646">
        <v>0</v>
      </c>
      <c r="AP94" s="646">
        <v>0</v>
      </c>
      <c r="AQ94" s="646">
        <v>0</v>
      </c>
      <c r="AR94" s="646">
        <v>0</v>
      </c>
      <c r="AS94" s="646">
        <v>0</v>
      </c>
      <c r="AT94" s="646">
        <v>0</v>
      </c>
      <c r="AU94" s="646">
        <v>0</v>
      </c>
      <c r="AV94" s="646">
        <v>0</v>
      </c>
      <c r="AW94" s="646">
        <v>0</v>
      </c>
      <c r="AX94" s="646">
        <v>0</v>
      </c>
      <c r="AY94" s="646">
        <v>0</v>
      </c>
      <c r="AZ94" s="646">
        <v>0</v>
      </c>
      <c r="BA94" s="646">
        <v>0</v>
      </c>
      <c r="BB94" s="646">
        <v>0</v>
      </c>
      <c r="BC94" s="646">
        <v>0</v>
      </c>
      <c r="BD94" s="646">
        <v>0</v>
      </c>
      <c r="BE94" s="646">
        <v>0</v>
      </c>
      <c r="BF94" s="646">
        <v>0</v>
      </c>
      <c r="BG94" s="646">
        <v>0</v>
      </c>
      <c r="BH94" s="646">
        <v>0</v>
      </c>
      <c r="BI94" s="646">
        <v>0</v>
      </c>
      <c r="BJ94" s="646">
        <v>0</v>
      </c>
      <c r="BK94" s="646">
        <v>0</v>
      </c>
      <c r="BL94" s="646">
        <v>0</v>
      </c>
      <c r="BM94" s="646">
        <v>0</v>
      </c>
      <c r="BN94" s="646">
        <v>0</v>
      </c>
      <c r="BO94" s="646">
        <v>0</v>
      </c>
      <c r="BP94" s="646">
        <v>0</v>
      </c>
      <c r="BQ94" s="646">
        <v>0</v>
      </c>
      <c r="BR94" s="646">
        <v>0</v>
      </c>
      <c r="BS94" s="646">
        <v>0</v>
      </c>
      <c r="BT94" s="646">
        <v>0</v>
      </c>
      <c r="BU94" s="646">
        <v>0</v>
      </c>
      <c r="BV94" s="646">
        <v>0</v>
      </c>
    </row>
    <row r="95" spans="1:74" ht="15.75" customHeight="1">
      <c r="A95" s="129" t="s">
        <v>790</v>
      </c>
      <c r="B95" s="637" t="s">
        <v>532</v>
      </c>
      <c r="C95" s="645">
        <v>0</v>
      </c>
      <c r="D95" s="646">
        <v>0</v>
      </c>
      <c r="E95" s="646">
        <v>0</v>
      </c>
      <c r="F95" s="646">
        <v>0</v>
      </c>
      <c r="G95" s="646">
        <v>0</v>
      </c>
      <c r="H95" s="646">
        <v>0</v>
      </c>
      <c r="I95" s="646">
        <v>0</v>
      </c>
      <c r="J95" s="646">
        <v>0</v>
      </c>
      <c r="K95" s="646">
        <v>0</v>
      </c>
      <c r="L95" s="646">
        <v>0</v>
      </c>
      <c r="M95" s="646">
        <v>0</v>
      </c>
      <c r="N95" s="646">
        <v>0</v>
      </c>
      <c r="O95" s="646">
        <v>0</v>
      </c>
      <c r="P95" s="646">
        <v>0</v>
      </c>
      <c r="Q95" s="646">
        <v>0</v>
      </c>
      <c r="R95" s="646">
        <v>0</v>
      </c>
      <c r="S95" s="646">
        <v>0</v>
      </c>
      <c r="T95" s="646">
        <v>0</v>
      </c>
      <c r="U95" s="646">
        <v>0</v>
      </c>
      <c r="V95" s="646">
        <v>0</v>
      </c>
      <c r="W95" s="646">
        <v>0</v>
      </c>
      <c r="X95" s="646">
        <v>0</v>
      </c>
      <c r="Y95" s="646">
        <v>0</v>
      </c>
      <c r="Z95" s="646">
        <v>0</v>
      </c>
      <c r="AA95" s="646">
        <v>0</v>
      </c>
      <c r="AB95" s="646">
        <v>0</v>
      </c>
      <c r="AC95" s="646">
        <v>0</v>
      </c>
      <c r="AD95" s="646">
        <v>0</v>
      </c>
      <c r="AE95" s="646">
        <v>0</v>
      </c>
      <c r="AF95" s="646">
        <v>0</v>
      </c>
      <c r="AG95" s="646">
        <v>0</v>
      </c>
      <c r="AH95" s="646">
        <v>0</v>
      </c>
      <c r="AI95" s="646">
        <v>0</v>
      </c>
      <c r="AJ95" s="646">
        <v>0</v>
      </c>
      <c r="AK95" s="646">
        <v>0</v>
      </c>
      <c r="AL95" s="646">
        <v>0</v>
      </c>
      <c r="AM95" s="646">
        <v>0</v>
      </c>
      <c r="AN95" s="646">
        <v>0</v>
      </c>
      <c r="AO95" s="646">
        <v>0</v>
      </c>
      <c r="AP95" s="646">
        <v>0</v>
      </c>
      <c r="AQ95" s="646">
        <v>0</v>
      </c>
      <c r="AR95" s="646">
        <v>0</v>
      </c>
      <c r="AS95" s="646">
        <v>0</v>
      </c>
      <c r="AT95" s="646">
        <v>0</v>
      </c>
      <c r="AU95" s="646">
        <v>0</v>
      </c>
      <c r="AV95" s="646">
        <v>0</v>
      </c>
      <c r="AW95" s="646">
        <v>0</v>
      </c>
      <c r="AX95" s="646">
        <v>0</v>
      </c>
      <c r="AY95" s="646">
        <v>0</v>
      </c>
      <c r="AZ95" s="646">
        <v>0</v>
      </c>
      <c r="BA95" s="646">
        <v>0</v>
      </c>
      <c r="BB95" s="646">
        <v>0</v>
      </c>
      <c r="BC95" s="646">
        <v>0</v>
      </c>
      <c r="BD95" s="646">
        <v>0</v>
      </c>
      <c r="BE95" s="646">
        <v>0</v>
      </c>
      <c r="BF95" s="646">
        <v>0</v>
      </c>
      <c r="BG95" s="646">
        <v>0</v>
      </c>
      <c r="BH95" s="646">
        <v>0</v>
      </c>
      <c r="BI95" s="646">
        <v>0</v>
      </c>
      <c r="BJ95" s="646">
        <v>0</v>
      </c>
      <c r="BK95" s="646">
        <v>0</v>
      </c>
      <c r="BL95" s="646">
        <v>0</v>
      </c>
      <c r="BM95" s="646">
        <v>0</v>
      </c>
      <c r="BN95" s="646">
        <v>0</v>
      </c>
      <c r="BO95" s="646">
        <v>0</v>
      </c>
      <c r="BP95" s="646">
        <v>0</v>
      </c>
      <c r="BQ95" s="646">
        <v>0</v>
      </c>
      <c r="BR95" s="646">
        <v>0</v>
      </c>
      <c r="BS95" s="646">
        <v>0</v>
      </c>
      <c r="BT95" s="646">
        <v>0</v>
      </c>
      <c r="BU95" s="646">
        <v>0</v>
      </c>
      <c r="BV95" s="646">
        <v>0</v>
      </c>
    </row>
    <row r="96" spans="1:74" ht="15.75" customHeight="1">
      <c r="A96" s="129" t="s">
        <v>791</v>
      </c>
      <c r="B96" s="637" t="s">
        <v>533</v>
      </c>
      <c r="C96" s="645">
        <v>0</v>
      </c>
      <c r="D96" s="646">
        <v>0</v>
      </c>
      <c r="E96" s="646">
        <v>0</v>
      </c>
      <c r="F96" s="646">
        <v>0</v>
      </c>
      <c r="G96" s="646">
        <v>0</v>
      </c>
      <c r="H96" s="646">
        <v>0</v>
      </c>
      <c r="I96" s="646">
        <v>0</v>
      </c>
      <c r="J96" s="646">
        <v>0</v>
      </c>
      <c r="K96" s="646">
        <v>0</v>
      </c>
      <c r="L96" s="646">
        <v>0</v>
      </c>
      <c r="M96" s="646">
        <v>0</v>
      </c>
      <c r="N96" s="646">
        <v>0</v>
      </c>
      <c r="O96" s="646">
        <v>0</v>
      </c>
      <c r="P96" s="646">
        <v>0</v>
      </c>
      <c r="Q96" s="646">
        <v>0</v>
      </c>
      <c r="R96" s="646">
        <v>0</v>
      </c>
      <c r="S96" s="646">
        <v>0</v>
      </c>
      <c r="T96" s="646">
        <v>0</v>
      </c>
      <c r="U96" s="646">
        <v>0</v>
      </c>
      <c r="V96" s="646">
        <v>0</v>
      </c>
      <c r="W96" s="646">
        <v>0</v>
      </c>
      <c r="X96" s="646">
        <v>0</v>
      </c>
      <c r="Y96" s="646">
        <v>0</v>
      </c>
      <c r="Z96" s="646">
        <v>0</v>
      </c>
      <c r="AA96" s="646">
        <v>0</v>
      </c>
      <c r="AB96" s="646">
        <v>0</v>
      </c>
      <c r="AC96" s="646">
        <v>0</v>
      </c>
      <c r="AD96" s="646">
        <v>0</v>
      </c>
      <c r="AE96" s="646">
        <v>0</v>
      </c>
      <c r="AF96" s="646">
        <v>0</v>
      </c>
      <c r="AG96" s="646">
        <v>0</v>
      </c>
      <c r="AH96" s="646">
        <v>0</v>
      </c>
      <c r="AI96" s="646">
        <v>0</v>
      </c>
      <c r="AJ96" s="646">
        <v>0</v>
      </c>
      <c r="AK96" s="646">
        <v>0</v>
      </c>
      <c r="AL96" s="646">
        <v>0</v>
      </c>
      <c r="AM96" s="646">
        <v>0</v>
      </c>
      <c r="AN96" s="646">
        <v>0</v>
      </c>
      <c r="AO96" s="646">
        <v>0</v>
      </c>
      <c r="AP96" s="646">
        <v>0</v>
      </c>
      <c r="AQ96" s="646">
        <v>0</v>
      </c>
      <c r="AR96" s="646">
        <v>0</v>
      </c>
      <c r="AS96" s="646">
        <v>0</v>
      </c>
      <c r="AT96" s="646">
        <v>0</v>
      </c>
      <c r="AU96" s="646">
        <v>0</v>
      </c>
      <c r="AV96" s="646">
        <v>0</v>
      </c>
      <c r="AW96" s="646">
        <v>0</v>
      </c>
      <c r="AX96" s="646">
        <v>0</v>
      </c>
      <c r="AY96" s="646">
        <v>0</v>
      </c>
      <c r="AZ96" s="646">
        <v>0</v>
      </c>
      <c r="BA96" s="646">
        <v>0</v>
      </c>
      <c r="BB96" s="646">
        <v>0</v>
      </c>
      <c r="BC96" s="646">
        <v>0</v>
      </c>
      <c r="BD96" s="646">
        <v>0</v>
      </c>
      <c r="BE96" s="646">
        <v>0</v>
      </c>
      <c r="BF96" s="646">
        <v>0</v>
      </c>
      <c r="BG96" s="646">
        <v>0</v>
      </c>
      <c r="BH96" s="646">
        <v>0</v>
      </c>
      <c r="BI96" s="646">
        <v>0</v>
      </c>
      <c r="BJ96" s="646">
        <v>0</v>
      </c>
      <c r="BK96" s="646">
        <v>0</v>
      </c>
      <c r="BL96" s="646">
        <v>0</v>
      </c>
      <c r="BM96" s="646">
        <v>0</v>
      </c>
      <c r="BN96" s="646">
        <v>0</v>
      </c>
      <c r="BO96" s="646">
        <v>0</v>
      </c>
      <c r="BP96" s="646">
        <v>0</v>
      </c>
      <c r="BQ96" s="646">
        <v>0</v>
      </c>
      <c r="BR96" s="646">
        <v>0</v>
      </c>
      <c r="BS96" s="646">
        <v>0</v>
      </c>
      <c r="BT96" s="646">
        <v>0</v>
      </c>
      <c r="BU96" s="646">
        <v>0</v>
      </c>
      <c r="BV96" s="646">
        <v>0</v>
      </c>
    </row>
    <row r="97" spans="1:74" ht="15.75" customHeight="1">
      <c r="A97" s="129" t="s">
        <v>792</v>
      </c>
      <c r="B97" s="637" t="s">
        <v>534</v>
      </c>
      <c r="C97" s="645">
        <v>0</v>
      </c>
      <c r="D97" s="646">
        <v>0</v>
      </c>
      <c r="E97" s="646">
        <v>0</v>
      </c>
      <c r="F97" s="646">
        <v>0</v>
      </c>
      <c r="G97" s="646">
        <v>0</v>
      </c>
      <c r="H97" s="646">
        <v>0</v>
      </c>
      <c r="I97" s="646">
        <v>0</v>
      </c>
      <c r="J97" s="646">
        <v>0</v>
      </c>
      <c r="K97" s="646">
        <v>0</v>
      </c>
      <c r="L97" s="646">
        <v>0</v>
      </c>
      <c r="M97" s="646">
        <v>0</v>
      </c>
      <c r="N97" s="646">
        <v>0</v>
      </c>
      <c r="O97" s="646">
        <v>0</v>
      </c>
      <c r="P97" s="646">
        <v>0</v>
      </c>
      <c r="Q97" s="646">
        <v>0</v>
      </c>
      <c r="R97" s="646">
        <v>0</v>
      </c>
      <c r="S97" s="646">
        <v>0</v>
      </c>
      <c r="T97" s="646">
        <v>0</v>
      </c>
      <c r="U97" s="646">
        <v>0</v>
      </c>
      <c r="V97" s="646">
        <v>0</v>
      </c>
      <c r="W97" s="646">
        <v>0</v>
      </c>
      <c r="X97" s="646">
        <v>0</v>
      </c>
      <c r="Y97" s="646">
        <v>0</v>
      </c>
      <c r="Z97" s="646">
        <v>0</v>
      </c>
      <c r="AA97" s="646">
        <v>0</v>
      </c>
      <c r="AB97" s="646">
        <v>0</v>
      </c>
      <c r="AC97" s="646">
        <v>0</v>
      </c>
      <c r="AD97" s="646">
        <v>0</v>
      </c>
      <c r="AE97" s="646">
        <v>0</v>
      </c>
      <c r="AF97" s="646">
        <v>0</v>
      </c>
      <c r="AG97" s="646">
        <v>0</v>
      </c>
      <c r="AH97" s="646">
        <v>0</v>
      </c>
      <c r="AI97" s="646">
        <v>0</v>
      </c>
      <c r="AJ97" s="646">
        <v>0</v>
      </c>
      <c r="AK97" s="646">
        <v>0</v>
      </c>
      <c r="AL97" s="646">
        <v>0</v>
      </c>
      <c r="AM97" s="646">
        <v>0</v>
      </c>
      <c r="AN97" s="646">
        <v>0</v>
      </c>
      <c r="AO97" s="646">
        <v>0</v>
      </c>
      <c r="AP97" s="646">
        <v>0</v>
      </c>
      <c r="AQ97" s="646">
        <v>0</v>
      </c>
      <c r="AR97" s="646">
        <v>0</v>
      </c>
      <c r="AS97" s="646">
        <v>0</v>
      </c>
      <c r="AT97" s="646">
        <v>0</v>
      </c>
      <c r="AU97" s="646">
        <v>0</v>
      </c>
      <c r="AV97" s="646">
        <v>0</v>
      </c>
      <c r="AW97" s="646">
        <v>0</v>
      </c>
      <c r="AX97" s="646">
        <v>0</v>
      </c>
      <c r="AY97" s="646">
        <v>0</v>
      </c>
      <c r="AZ97" s="646">
        <v>0</v>
      </c>
      <c r="BA97" s="646">
        <v>0</v>
      </c>
      <c r="BB97" s="646">
        <v>0</v>
      </c>
      <c r="BC97" s="646">
        <v>0</v>
      </c>
      <c r="BD97" s="646">
        <v>0</v>
      </c>
      <c r="BE97" s="646">
        <v>0</v>
      </c>
      <c r="BF97" s="646">
        <v>0</v>
      </c>
      <c r="BG97" s="646">
        <v>0</v>
      </c>
      <c r="BH97" s="646">
        <v>0</v>
      </c>
      <c r="BI97" s="646">
        <v>0</v>
      </c>
      <c r="BJ97" s="646">
        <v>0</v>
      </c>
      <c r="BK97" s="646">
        <v>0</v>
      </c>
      <c r="BL97" s="646">
        <v>0</v>
      </c>
      <c r="BM97" s="646">
        <v>0</v>
      </c>
      <c r="BN97" s="646">
        <v>0</v>
      </c>
      <c r="BO97" s="646">
        <v>0</v>
      </c>
      <c r="BP97" s="646">
        <v>0</v>
      </c>
      <c r="BQ97" s="646">
        <v>0</v>
      </c>
      <c r="BR97" s="646">
        <v>0</v>
      </c>
      <c r="BS97" s="646">
        <v>0</v>
      </c>
      <c r="BT97" s="646">
        <v>0</v>
      </c>
      <c r="BU97" s="646">
        <v>0</v>
      </c>
      <c r="BV97" s="646">
        <v>0</v>
      </c>
    </row>
    <row r="98" spans="1:74" ht="16.5" customHeight="1">
      <c r="A98" s="128" t="s">
        <v>793</v>
      </c>
      <c r="B98" s="636" t="s">
        <v>535</v>
      </c>
      <c r="C98" s="645">
        <v>103.4699642857143</v>
      </c>
      <c r="D98" s="646">
        <v>103.4699642857143</v>
      </c>
      <c r="E98" s="646">
        <v>0</v>
      </c>
      <c r="F98" s="646">
        <v>0</v>
      </c>
      <c r="G98" s="646">
        <v>20.642180952380954</v>
      </c>
      <c r="H98" s="646">
        <v>20.642180952380954</v>
      </c>
      <c r="I98" s="646">
        <v>0</v>
      </c>
      <c r="J98" s="646">
        <v>0</v>
      </c>
      <c r="K98" s="646">
        <v>6.9598571428571434</v>
      </c>
      <c r="L98" s="646">
        <v>6.9598571428571434</v>
      </c>
      <c r="M98" s="646">
        <v>0</v>
      </c>
      <c r="N98" s="646">
        <v>0</v>
      </c>
      <c r="O98" s="646">
        <v>6.625352380952382</v>
      </c>
      <c r="P98" s="646">
        <v>6.625352380952382</v>
      </c>
      <c r="Q98" s="646">
        <v>0</v>
      </c>
      <c r="R98" s="646">
        <v>0</v>
      </c>
      <c r="S98" s="646">
        <v>7.0569714285714289</v>
      </c>
      <c r="T98" s="646">
        <v>7.0569714285714289</v>
      </c>
      <c r="U98" s="646">
        <v>0</v>
      </c>
      <c r="V98" s="646">
        <v>0</v>
      </c>
      <c r="W98" s="646">
        <v>24.008809523809525</v>
      </c>
      <c r="X98" s="646">
        <v>24.008809523809525</v>
      </c>
      <c r="Y98" s="646">
        <v>0</v>
      </c>
      <c r="Z98" s="646">
        <v>0</v>
      </c>
      <c r="AA98" s="646">
        <v>8.0029365079365071</v>
      </c>
      <c r="AB98" s="646">
        <v>8.0029365079365071</v>
      </c>
      <c r="AC98" s="646">
        <v>0</v>
      </c>
      <c r="AD98" s="646">
        <v>0</v>
      </c>
      <c r="AE98" s="646">
        <v>8.0029365079365071</v>
      </c>
      <c r="AF98" s="646">
        <v>8.0029365079365071</v>
      </c>
      <c r="AG98" s="646">
        <v>0</v>
      </c>
      <c r="AH98" s="646">
        <v>0</v>
      </c>
      <c r="AI98" s="646">
        <v>8.0029365079365071</v>
      </c>
      <c r="AJ98" s="646">
        <v>8.0029365079365071</v>
      </c>
      <c r="AK98" s="646">
        <v>0</v>
      </c>
      <c r="AL98" s="646">
        <v>0</v>
      </c>
      <c r="AM98" s="646">
        <v>32.123249999999999</v>
      </c>
      <c r="AN98" s="646">
        <v>32.123249999999999</v>
      </c>
      <c r="AO98" s="646">
        <v>0</v>
      </c>
      <c r="AP98" s="646">
        <v>0</v>
      </c>
      <c r="AQ98" s="646">
        <v>10.707750000000001</v>
      </c>
      <c r="AR98" s="646">
        <v>10.707750000000001</v>
      </c>
      <c r="AS98" s="646">
        <v>0</v>
      </c>
      <c r="AT98" s="646">
        <v>0</v>
      </c>
      <c r="AU98" s="646">
        <v>10.707750000000001</v>
      </c>
      <c r="AV98" s="646">
        <v>10.707750000000001</v>
      </c>
      <c r="AW98" s="646">
        <v>0</v>
      </c>
      <c r="AX98" s="646">
        <v>0</v>
      </c>
      <c r="AY98" s="646">
        <v>10.707750000000001</v>
      </c>
      <c r="AZ98" s="646">
        <v>10.707750000000001</v>
      </c>
      <c r="BA98" s="646">
        <v>0</v>
      </c>
      <c r="BB98" s="646">
        <v>0</v>
      </c>
      <c r="BC98" s="646">
        <v>26.695723809523813</v>
      </c>
      <c r="BD98" s="646">
        <v>26.695723809523813</v>
      </c>
      <c r="BE98" s="646">
        <v>0</v>
      </c>
      <c r="BF98" s="646">
        <v>0</v>
      </c>
      <c r="BG98" s="646">
        <v>8.8985746031746054</v>
      </c>
      <c r="BH98" s="646">
        <v>8.8985746031746054</v>
      </c>
      <c r="BI98" s="646">
        <v>0</v>
      </c>
      <c r="BJ98" s="646">
        <v>0</v>
      </c>
      <c r="BK98" s="646">
        <v>8.8985746031746054</v>
      </c>
      <c r="BL98" s="646">
        <v>8.8985746031746054</v>
      </c>
      <c r="BM98" s="646">
        <v>0</v>
      </c>
      <c r="BN98" s="646">
        <v>0</v>
      </c>
      <c r="BO98" s="646">
        <v>8.8985746031746018</v>
      </c>
      <c r="BP98" s="646">
        <v>8.8985746031746018</v>
      </c>
      <c r="BQ98" s="646">
        <v>0</v>
      </c>
      <c r="BR98" s="646">
        <v>0</v>
      </c>
      <c r="BS98" s="646">
        <v>8.5784285714285726</v>
      </c>
      <c r="BT98" s="646">
        <v>8.5784285714285726</v>
      </c>
      <c r="BU98" s="646">
        <v>0</v>
      </c>
      <c r="BV98" s="646">
        <v>0</v>
      </c>
    </row>
    <row r="99" spans="1:74" ht="16.5" customHeight="1">
      <c r="A99" s="129" t="s">
        <v>794</v>
      </c>
      <c r="B99" s="637" t="s">
        <v>536</v>
      </c>
      <c r="C99" s="645">
        <v>103.10577142857143</v>
      </c>
      <c r="D99" s="646">
        <v>103.10577142857143</v>
      </c>
      <c r="E99" s="646">
        <v>0</v>
      </c>
      <c r="F99" s="646">
        <v>0</v>
      </c>
      <c r="G99" s="646">
        <v>20.501904761904761</v>
      </c>
      <c r="H99" s="646">
        <v>20.501904761904761</v>
      </c>
      <c r="I99" s="646">
        <v>0</v>
      </c>
      <c r="J99" s="646">
        <v>0</v>
      </c>
      <c r="K99" s="646">
        <v>6.905904761904762</v>
      </c>
      <c r="L99" s="646">
        <v>6.905904761904762</v>
      </c>
      <c r="M99" s="646">
        <v>0</v>
      </c>
      <c r="N99" s="646">
        <v>0</v>
      </c>
      <c r="O99" s="646">
        <v>6.5821904761904761</v>
      </c>
      <c r="P99" s="646">
        <v>6.5821904761904761</v>
      </c>
      <c r="Q99" s="646">
        <v>0</v>
      </c>
      <c r="R99" s="646">
        <v>0</v>
      </c>
      <c r="S99" s="646">
        <v>7.013809523809523</v>
      </c>
      <c r="T99" s="646">
        <v>7.013809523809523</v>
      </c>
      <c r="U99" s="646">
        <v>0</v>
      </c>
      <c r="V99" s="646">
        <v>0</v>
      </c>
      <c r="W99" s="646">
        <v>23.954857142857144</v>
      </c>
      <c r="X99" s="646">
        <v>23.954857142857144</v>
      </c>
      <c r="Y99" s="646">
        <v>0</v>
      </c>
      <c r="Z99" s="646">
        <v>0</v>
      </c>
      <c r="AA99" s="646">
        <v>7.9849523809523806</v>
      </c>
      <c r="AB99" s="646">
        <v>7.9849523809523806</v>
      </c>
      <c r="AC99" s="646">
        <v>0</v>
      </c>
      <c r="AD99" s="646">
        <v>0</v>
      </c>
      <c r="AE99" s="646">
        <v>7.9849523809523806</v>
      </c>
      <c r="AF99" s="646">
        <v>7.9849523809523806</v>
      </c>
      <c r="AG99" s="646">
        <v>0</v>
      </c>
      <c r="AH99" s="646">
        <v>0</v>
      </c>
      <c r="AI99" s="646">
        <v>7.9849523809523832</v>
      </c>
      <c r="AJ99" s="646">
        <v>7.9849523809523832</v>
      </c>
      <c r="AK99" s="646">
        <v>0</v>
      </c>
      <c r="AL99" s="646">
        <v>0</v>
      </c>
      <c r="AM99" s="646">
        <v>32.077926190476191</v>
      </c>
      <c r="AN99" s="646">
        <v>32.077926190476191</v>
      </c>
      <c r="AO99" s="646">
        <v>0</v>
      </c>
      <c r="AP99" s="646">
        <v>0</v>
      </c>
      <c r="AQ99" s="646">
        <v>10.692642063492064</v>
      </c>
      <c r="AR99" s="646">
        <v>10.692642063492064</v>
      </c>
      <c r="AS99" s="646">
        <v>0</v>
      </c>
      <c r="AT99" s="646">
        <v>0</v>
      </c>
      <c r="AU99" s="646">
        <v>10.692642063492064</v>
      </c>
      <c r="AV99" s="646">
        <v>10.692642063492064</v>
      </c>
      <c r="AW99" s="646">
        <v>0</v>
      </c>
      <c r="AX99" s="646">
        <v>0</v>
      </c>
      <c r="AY99" s="646">
        <v>10.692642063492068</v>
      </c>
      <c r="AZ99" s="646">
        <v>10.692642063492068</v>
      </c>
      <c r="BA99" s="646">
        <v>0</v>
      </c>
      <c r="BB99" s="646">
        <v>0</v>
      </c>
      <c r="BC99" s="646">
        <v>26.571083333333334</v>
      </c>
      <c r="BD99" s="646">
        <v>26.571083333333334</v>
      </c>
      <c r="BE99" s="646">
        <v>0</v>
      </c>
      <c r="BF99" s="646">
        <v>0</v>
      </c>
      <c r="BG99" s="646">
        <v>8.8570277777777768</v>
      </c>
      <c r="BH99" s="646">
        <v>8.8570277777777768</v>
      </c>
      <c r="BI99" s="646">
        <v>0</v>
      </c>
      <c r="BJ99" s="646">
        <v>0</v>
      </c>
      <c r="BK99" s="646">
        <v>8.8570277777777768</v>
      </c>
      <c r="BL99" s="646">
        <v>8.8570277777777768</v>
      </c>
      <c r="BM99" s="646">
        <v>0</v>
      </c>
      <c r="BN99" s="646">
        <v>0</v>
      </c>
      <c r="BO99" s="646">
        <v>8.8570277777777804</v>
      </c>
      <c r="BP99" s="646">
        <v>8.8570277777777804</v>
      </c>
      <c r="BQ99" s="646">
        <v>0</v>
      </c>
      <c r="BR99" s="646">
        <v>0</v>
      </c>
      <c r="BS99" s="646">
        <v>8.5244761904761912</v>
      </c>
      <c r="BT99" s="646">
        <v>8.5244761904761912</v>
      </c>
      <c r="BU99" s="646">
        <v>0</v>
      </c>
      <c r="BV99" s="646">
        <v>0</v>
      </c>
    </row>
    <row r="100" spans="1:74" ht="16.5" customHeight="1">
      <c r="A100" s="129" t="s">
        <v>795</v>
      </c>
      <c r="B100" s="637" t="s">
        <v>537</v>
      </c>
      <c r="C100" s="645">
        <v>0.36419285714285715</v>
      </c>
      <c r="D100" s="646">
        <v>0.36419285714285715</v>
      </c>
      <c r="E100" s="646">
        <v>0</v>
      </c>
      <c r="F100" s="646">
        <v>0</v>
      </c>
      <c r="G100" s="646">
        <v>0.1402761904761905</v>
      </c>
      <c r="H100" s="646">
        <v>0.1402761904761905</v>
      </c>
      <c r="I100" s="646">
        <v>0</v>
      </c>
      <c r="J100" s="646">
        <v>0</v>
      </c>
      <c r="K100" s="646">
        <v>5.3952380952380953E-2</v>
      </c>
      <c r="L100" s="646">
        <v>5.3952380952380953E-2</v>
      </c>
      <c r="M100" s="646">
        <v>0</v>
      </c>
      <c r="N100" s="646">
        <v>0</v>
      </c>
      <c r="O100" s="646">
        <v>4.3161904761904769E-2</v>
      </c>
      <c r="P100" s="646">
        <v>4.3161904761904769E-2</v>
      </c>
      <c r="Q100" s="646">
        <v>0</v>
      </c>
      <c r="R100" s="646">
        <v>0</v>
      </c>
      <c r="S100" s="646">
        <v>4.3161904761904769E-2</v>
      </c>
      <c r="T100" s="646">
        <v>4.3161904761904769E-2</v>
      </c>
      <c r="U100" s="646">
        <v>0</v>
      </c>
      <c r="V100" s="646">
        <v>0</v>
      </c>
      <c r="W100" s="646">
        <v>5.3952380952380953E-2</v>
      </c>
      <c r="X100" s="646">
        <v>5.3952380952380953E-2</v>
      </c>
      <c r="Y100" s="646">
        <v>0</v>
      </c>
      <c r="Z100" s="646">
        <v>0</v>
      </c>
      <c r="AA100" s="646">
        <v>1.7984126984126984E-2</v>
      </c>
      <c r="AB100" s="646">
        <v>1.7984126984126984E-2</v>
      </c>
      <c r="AC100" s="646">
        <v>0</v>
      </c>
      <c r="AD100" s="646">
        <v>0</v>
      </c>
      <c r="AE100" s="646">
        <v>1.7984126984126984E-2</v>
      </c>
      <c r="AF100" s="646">
        <v>1.7984126984126984E-2</v>
      </c>
      <c r="AG100" s="646">
        <v>0</v>
      </c>
      <c r="AH100" s="646">
        <v>0</v>
      </c>
      <c r="AI100" s="646">
        <v>1.7984126984126988E-2</v>
      </c>
      <c r="AJ100" s="646">
        <v>1.7984126984126988E-2</v>
      </c>
      <c r="AK100" s="646">
        <v>0</v>
      </c>
      <c r="AL100" s="646">
        <v>0</v>
      </c>
      <c r="AM100" s="646">
        <v>4.532380952380953E-2</v>
      </c>
      <c r="AN100" s="646">
        <v>4.532380952380953E-2</v>
      </c>
      <c r="AO100" s="646">
        <v>0</v>
      </c>
      <c r="AP100" s="646">
        <v>0</v>
      </c>
      <c r="AQ100" s="646">
        <v>1.5107936507936509E-2</v>
      </c>
      <c r="AR100" s="646">
        <v>1.5107936507936509E-2</v>
      </c>
      <c r="AS100" s="646">
        <v>0</v>
      </c>
      <c r="AT100" s="646">
        <v>0</v>
      </c>
      <c r="AU100" s="646">
        <v>1.5107936507936509E-2</v>
      </c>
      <c r="AV100" s="646">
        <v>1.5107936507936509E-2</v>
      </c>
      <c r="AW100" s="646">
        <v>0</v>
      </c>
      <c r="AX100" s="646">
        <v>0</v>
      </c>
      <c r="AY100" s="646">
        <v>1.5107936507936509E-2</v>
      </c>
      <c r="AZ100" s="646">
        <v>1.5107936507936509E-2</v>
      </c>
      <c r="BA100" s="646">
        <v>0</v>
      </c>
      <c r="BB100" s="646">
        <v>0</v>
      </c>
      <c r="BC100" s="646">
        <v>0.1246404761904762</v>
      </c>
      <c r="BD100" s="646">
        <v>0.1246404761904762</v>
      </c>
      <c r="BE100" s="646">
        <v>0</v>
      </c>
      <c r="BF100" s="646">
        <v>0</v>
      </c>
      <c r="BG100" s="646">
        <v>4.1546825396825401E-2</v>
      </c>
      <c r="BH100" s="646">
        <v>4.1546825396825401E-2</v>
      </c>
      <c r="BI100" s="646">
        <v>0</v>
      </c>
      <c r="BJ100" s="646">
        <v>0</v>
      </c>
      <c r="BK100" s="646">
        <v>4.1546825396825401E-2</v>
      </c>
      <c r="BL100" s="646">
        <v>4.1546825396825401E-2</v>
      </c>
      <c r="BM100" s="646">
        <v>0</v>
      </c>
      <c r="BN100" s="646">
        <v>0</v>
      </c>
      <c r="BO100" s="646">
        <v>4.1546825396825408E-2</v>
      </c>
      <c r="BP100" s="646">
        <v>4.1546825396825408E-2</v>
      </c>
      <c r="BQ100" s="646">
        <v>0</v>
      </c>
      <c r="BR100" s="646">
        <v>0</v>
      </c>
      <c r="BS100" s="646">
        <v>5.3952380952380953E-2</v>
      </c>
      <c r="BT100" s="646">
        <v>5.3952380952380953E-2</v>
      </c>
      <c r="BU100" s="646">
        <v>0</v>
      </c>
      <c r="BV100" s="646">
        <v>0</v>
      </c>
    </row>
    <row r="101" spans="1:74" ht="16.5" customHeight="1">
      <c r="A101" s="128" t="s">
        <v>796</v>
      </c>
      <c r="B101" s="636" t="s">
        <v>538</v>
      </c>
      <c r="C101" s="645">
        <v>50.969285714285718</v>
      </c>
      <c r="D101" s="646">
        <v>0</v>
      </c>
      <c r="E101" s="646">
        <v>0</v>
      </c>
      <c r="F101" s="646">
        <v>0</v>
      </c>
      <c r="G101" s="646">
        <v>9.6880952380952383</v>
      </c>
      <c r="H101" s="646">
        <v>0</v>
      </c>
      <c r="I101" s="646">
        <v>0</v>
      </c>
      <c r="J101" s="646">
        <v>0</v>
      </c>
      <c r="K101" s="646">
        <v>3.2293650793650719</v>
      </c>
      <c r="L101" s="646">
        <v>0</v>
      </c>
      <c r="M101" s="646">
        <v>0</v>
      </c>
      <c r="N101" s="646">
        <v>0</v>
      </c>
      <c r="O101" s="646">
        <v>3.2293650793650719</v>
      </c>
      <c r="P101" s="646">
        <v>0</v>
      </c>
      <c r="Q101" s="646">
        <v>0</v>
      </c>
      <c r="R101" s="646">
        <v>0</v>
      </c>
      <c r="S101" s="646">
        <v>3.2293650793650719</v>
      </c>
      <c r="T101" s="646">
        <v>0</v>
      </c>
      <c r="U101" s="646">
        <v>0</v>
      </c>
      <c r="V101" s="646">
        <v>0</v>
      </c>
      <c r="W101" s="646">
        <v>15.826666666666668</v>
      </c>
      <c r="X101" s="646">
        <v>0</v>
      </c>
      <c r="Y101" s="646">
        <v>0</v>
      </c>
      <c r="Z101" s="646">
        <v>0</v>
      </c>
      <c r="AA101" s="646">
        <v>5.275555555555556</v>
      </c>
      <c r="AB101" s="646">
        <v>0</v>
      </c>
      <c r="AC101" s="646">
        <v>0</v>
      </c>
      <c r="AD101" s="646">
        <v>0</v>
      </c>
      <c r="AE101" s="646">
        <v>5.275555555555556</v>
      </c>
      <c r="AF101" s="646">
        <v>0</v>
      </c>
      <c r="AG101" s="646">
        <v>0</v>
      </c>
      <c r="AH101" s="646">
        <v>0</v>
      </c>
      <c r="AI101" s="646">
        <v>5.2755555555555542</v>
      </c>
      <c r="AJ101" s="646">
        <v>0</v>
      </c>
      <c r="AK101" s="646">
        <v>0</v>
      </c>
      <c r="AL101" s="646">
        <v>0</v>
      </c>
      <c r="AM101" s="646">
        <v>15.216190476190476</v>
      </c>
      <c r="AN101" s="646">
        <v>0</v>
      </c>
      <c r="AO101" s="646">
        <v>0</v>
      </c>
      <c r="AP101" s="646">
        <v>0</v>
      </c>
      <c r="AQ101" s="646">
        <v>5.0720634920634922</v>
      </c>
      <c r="AR101" s="646">
        <v>0</v>
      </c>
      <c r="AS101" s="646">
        <v>0</v>
      </c>
      <c r="AT101" s="646">
        <v>0</v>
      </c>
      <c r="AU101" s="646">
        <v>5.0720634920634922</v>
      </c>
      <c r="AV101" s="646">
        <v>0</v>
      </c>
      <c r="AW101" s="646">
        <v>0</v>
      </c>
      <c r="AX101" s="646">
        <v>0</v>
      </c>
      <c r="AY101" s="646">
        <v>5.0720634920634939</v>
      </c>
      <c r="AZ101" s="646">
        <v>0</v>
      </c>
      <c r="BA101" s="646">
        <v>0</v>
      </c>
      <c r="BB101" s="646">
        <v>0</v>
      </c>
      <c r="BC101" s="646">
        <v>10.238333333333333</v>
      </c>
      <c r="BD101" s="646">
        <v>0</v>
      </c>
      <c r="BE101" s="646">
        <v>0</v>
      </c>
      <c r="BF101" s="646">
        <v>0</v>
      </c>
      <c r="BG101" s="646">
        <v>3.4127777777777779</v>
      </c>
      <c r="BH101" s="646">
        <v>0</v>
      </c>
      <c r="BI101" s="646">
        <v>0</v>
      </c>
      <c r="BJ101" s="646">
        <v>0</v>
      </c>
      <c r="BK101" s="646">
        <v>3.4127777777777779</v>
      </c>
      <c r="BL101" s="646">
        <v>0</v>
      </c>
      <c r="BM101" s="646">
        <v>0</v>
      </c>
      <c r="BN101" s="646">
        <v>0</v>
      </c>
      <c r="BO101" s="646">
        <v>3.4127777777777766</v>
      </c>
      <c r="BP101" s="646">
        <v>0</v>
      </c>
      <c r="BQ101" s="646">
        <v>0</v>
      </c>
      <c r="BR101" s="646">
        <v>0</v>
      </c>
      <c r="BS101" s="646">
        <v>4.4165873015872856</v>
      </c>
      <c r="BT101" s="646">
        <v>0</v>
      </c>
      <c r="BU101" s="646">
        <v>0</v>
      </c>
      <c r="BV101" s="646">
        <v>0</v>
      </c>
    </row>
    <row r="102" spans="1:74" ht="16.5" customHeight="1">
      <c r="A102" s="129" t="s">
        <v>797</v>
      </c>
      <c r="B102" s="637" t="s">
        <v>539</v>
      </c>
      <c r="C102" s="645">
        <v>50.714285714285715</v>
      </c>
      <c r="D102" s="646">
        <v>0</v>
      </c>
      <c r="E102" s="646">
        <v>0</v>
      </c>
      <c r="F102" s="646">
        <v>0</v>
      </c>
      <c r="G102" s="646">
        <v>9.5785714285714292</v>
      </c>
      <c r="H102" s="646">
        <v>0</v>
      </c>
      <c r="I102" s="646">
        <v>0</v>
      </c>
      <c r="J102" s="646">
        <v>0</v>
      </c>
      <c r="K102" s="646">
        <v>3.1928571428571426</v>
      </c>
      <c r="L102" s="646">
        <v>0</v>
      </c>
      <c r="M102" s="646">
        <v>0</v>
      </c>
      <c r="N102" s="646">
        <v>0</v>
      </c>
      <c r="O102" s="646">
        <v>3.1928571428571426</v>
      </c>
      <c r="P102" s="646">
        <v>0</v>
      </c>
      <c r="Q102" s="646">
        <v>0</v>
      </c>
      <c r="R102" s="646">
        <v>0</v>
      </c>
      <c r="S102" s="646">
        <v>3.1928571428571426</v>
      </c>
      <c r="T102" s="646">
        <v>0</v>
      </c>
      <c r="U102" s="646">
        <v>0</v>
      </c>
      <c r="V102" s="646">
        <v>0</v>
      </c>
      <c r="W102" s="646">
        <v>15.780952380952382</v>
      </c>
      <c r="X102" s="646">
        <v>0</v>
      </c>
      <c r="Y102" s="646">
        <v>0</v>
      </c>
      <c r="Z102" s="646">
        <v>0</v>
      </c>
      <c r="AA102" s="646">
        <v>5.2603174603174612</v>
      </c>
      <c r="AB102" s="646">
        <v>0</v>
      </c>
      <c r="AC102" s="646">
        <v>0</v>
      </c>
      <c r="AD102" s="646">
        <v>0</v>
      </c>
      <c r="AE102" s="646">
        <v>5.2603174603174612</v>
      </c>
      <c r="AF102" s="646">
        <v>0</v>
      </c>
      <c r="AG102" s="646">
        <v>0</v>
      </c>
      <c r="AH102" s="646">
        <v>0</v>
      </c>
      <c r="AI102" s="646">
        <v>5.2603174603174594</v>
      </c>
      <c r="AJ102" s="646">
        <v>0</v>
      </c>
      <c r="AK102" s="646">
        <v>0</v>
      </c>
      <c r="AL102" s="646">
        <v>0</v>
      </c>
      <c r="AM102" s="646">
        <v>15.2</v>
      </c>
      <c r="AN102" s="646">
        <v>0</v>
      </c>
      <c r="AO102" s="646">
        <v>0</v>
      </c>
      <c r="AP102" s="646">
        <v>0</v>
      </c>
      <c r="AQ102" s="646">
        <v>5.0666666666666664</v>
      </c>
      <c r="AR102" s="646">
        <v>0</v>
      </c>
      <c r="AS102" s="646">
        <v>0</v>
      </c>
      <c r="AT102" s="646">
        <v>0</v>
      </c>
      <c r="AU102" s="646">
        <v>5.0666666666666664</v>
      </c>
      <c r="AV102" s="646">
        <v>0</v>
      </c>
      <c r="AW102" s="646">
        <v>0</v>
      </c>
      <c r="AX102" s="646">
        <v>0</v>
      </c>
      <c r="AY102" s="646">
        <v>5.0666666666666673</v>
      </c>
      <c r="AZ102" s="646">
        <v>0</v>
      </c>
      <c r="BA102" s="646">
        <v>0</v>
      </c>
      <c r="BB102" s="646">
        <v>0</v>
      </c>
      <c r="BC102" s="646">
        <v>10.154761904761905</v>
      </c>
      <c r="BD102" s="646">
        <v>0</v>
      </c>
      <c r="BE102" s="646">
        <v>0</v>
      </c>
      <c r="BF102" s="646">
        <v>0</v>
      </c>
      <c r="BG102" s="646">
        <v>3.3849206349206349</v>
      </c>
      <c r="BH102" s="646">
        <v>0</v>
      </c>
      <c r="BI102" s="646">
        <v>0</v>
      </c>
      <c r="BJ102" s="646">
        <v>0</v>
      </c>
      <c r="BK102" s="646">
        <v>3.3849206349206349</v>
      </c>
      <c r="BL102" s="646">
        <v>0</v>
      </c>
      <c r="BM102" s="646">
        <v>0</v>
      </c>
      <c r="BN102" s="646">
        <v>0</v>
      </c>
      <c r="BO102" s="646">
        <v>3.3849206349206362</v>
      </c>
      <c r="BP102" s="646">
        <v>0</v>
      </c>
      <c r="BQ102" s="646">
        <v>0</v>
      </c>
      <c r="BR102" s="646">
        <v>0</v>
      </c>
      <c r="BS102" s="646">
        <v>4.3893650793650716</v>
      </c>
      <c r="BT102" s="646">
        <v>0</v>
      </c>
      <c r="BU102" s="646">
        <v>0</v>
      </c>
      <c r="BV102" s="646">
        <v>0</v>
      </c>
    </row>
    <row r="103" spans="1:74" ht="16.5" customHeight="1">
      <c r="A103" s="129" t="s">
        <v>798</v>
      </c>
      <c r="B103" s="637" t="s">
        <v>540</v>
      </c>
      <c r="C103" s="645">
        <v>0.255</v>
      </c>
      <c r="D103" s="646">
        <v>0</v>
      </c>
      <c r="E103" s="646">
        <v>0</v>
      </c>
      <c r="F103" s="646">
        <v>0</v>
      </c>
      <c r="G103" s="646">
        <v>0.10952380952380954</v>
      </c>
      <c r="H103" s="646">
        <v>0</v>
      </c>
      <c r="I103" s="646">
        <v>0</v>
      </c>
      <c r="J103" s="646">
        <v>0</v>
      </c>
      <c r="K103" s="646">
        <v>3.6507936507936427E-2</v>
      </c>
      <c r="L103" s="646">
        <v>0</v>
      </c>
      <c r="M103" s="646">
        <v>0</v>
      </c>
      <c r="N103" s="646">
        <v>0</v>
      </c>
      <c r="O103" s="646">
        <v>3.6507936507936427E-2</v>
      </c>
      <c r="P103" s="646">
        <v>0</v>
      </c>
      <c r="Q103" s="646">
        <v>0</v>
      </c>
      <c r="R103" s="646">
        <v>0</v>
      </c>
      <c r="S103" s="646">
        <v>3.6507936507936427E-2</v>
      </c>
      <c r="T103" s="646">
        <v>0</v>
      </c>
      <c r="U103" s="646">
        <v>0</v>
      </c>
      <c r="V103" s="646">
        <v>0</v>
      </c>
      <c r="W103" s="646">
        <v>4.5714285714285714E-2</v>
      </c>
      <c r="X103" s="646">
        <v>0</v>
      </c>
      <c r="Y103" s="646">
        <v>0</v>
      </c>
      <c r="Z103" s="646">
        <v>0</v>
      </c>
      <c r="AA103" s="646">
        <v>1.5238095238095238E-2</v>
      </c>
      <c r="AB103" s="646">
        <v>0</v>
      </c>
      <c r="AC103" s="646">
        <v>0</v>
      </c>
      <c r="AD103" s="646">
        <v>0</v>
      </c>
      <c r="AE103" s="646">
        <v>1.5238095238095238E-2</v>
      </c>
      <c r="AF103" s="646">
        <v>0</v>
      </c>
      <c r="AG103" s="646">
        <v>0</v>
      </c>
      <c r="AH103" s="646">
        <v>0</v>
      </c>
      <c r="AI103" s="646">
        <v>1.5238095238095233E-2</v>
      </c>
      <c r="AJ103" s="646">
        <v>0</v>
      </c>
      <c r="AK103" s="646">
        <v>0</v>
      </c>
      <c r="AL103" s="646">
        <v>0</v>
      </c>
      <c r="AM103" s="646">
        <v>1.6190476190476193E-2</v>
      </c>
      <c r="AN103" s="646">
        <v>0</v>
      </c>
      <c r="AO103" s="646">
        <v>0</v>
      </c>
      <c r="AP103" s="646">
        <v>0</v>
      </c>
      <c r="AQ103" s="646">
        <v>5.3968253968253973E-3</v>
      </c>
      <c r="AR103" s="646">
        <v>0</v>
      </c>
      <c r="AS103" s="646">
        <v>0</v>
      </c>
      <c r="AT103" s="646">
        <v>0</v>
      </c>
      <c r="AU103" s="646">
        <v>5.3968253968253973E-3</v>
      </c>
      <c r="AV103" s="646">
        <v>0</v>
      </c>
      <c r="AW103" s="646">
        <v>0</v>
      </c>
      <c r="AX103" s="646">
        <v>0</v>
      </c>
      <c r="AY103" s="646">
        <v>5.3968253968253973E-3</v>
      </c>
      <c r="AZ103" s="646">
        <v>0</v>
      </c>
      <c r="BA103" s="646">
        <v>0</v>
      </c>
      <c r="BB103" s="646">
        <v>0</v>
      </c>
      <c r="BC103" s="646">
        <v>8.3571428571428574E-2</v>
      </c>
      <c r="BD103" s="646">
        <v>0</v>
      </c>
      <c r="BE103" s="646">
        <v>0</v>
      </c>
      <c r="BF103" s="646">
        <v>0</v>
      </c>
      <c r="BG103" s="646">
        <v>2.7857142857142862E-2</v>
      </c>
      <c r="BH103" s="646">
        <v>0</v>
      </c>
      <c r="BI103" s="646">
        <v>0</v>
      </c>
      <c r="BJ103" s="646">
        <v>0</v>
      </c>
      <c r="BK103" s="646">
        <v>2.7857142857142862E-2</v>
      </c>
      <c r="BL103" s="646">
        <v>0</v>
      </c>
      <c r="BM103" s="646">
        <v>0</v>
      </c>
      <c r="BN103" s="646">
        <v>0</v>
      </c>
      <c r="BO103" s="646">
        <v>2.7857142857142851E-2</v>
      </c>
      <c r="BP103" s="646">
        <v>0</v>
      </c>
      <c r="BQ103" s="646">
        <v>0</v>
      </c>
      <c r="BR103" s="646">
        <v>0</v>
      </c>
      <c r="BS103" s="646">
        <v>2.7222222222222141E-2</v>
      </c>
      <c r="BT103" s="646">
        <v>0</v>
      </c>
      <c r="BU103" s="646">
        <v>0</v>
      </c>
      <c r="BV103" s="646">
        <v>0</v>
      </c>
    </row>
    <row r="104" spans="1:74" ht="15.75" customHeight="1">
      <c r="A104" s="129" t="s">
        <v>799</v>
      </c>
      <c r="B104" s="637" t="s">
        <v>541</v>
      </c>
      <c r="C104" s="645">
        <v>0</v>
      </c>
      <c r="D104" s="646">
        <v>0</v>
      </c>
      <c r="E104" s="646">
        <v>0</v>
      </c>
      <c r="F104" s="646">
        <v>0</v>
      </c>
      <c r="G104" s="646">
        <v>0</v>
      </c>
      <c r="H104" s="646">
        <v>0</v>
      </c>
      <c r="I104" s="646">
        <v>0</v>
      </c>
      <c r="J104" s="646">
        <v>0</v>
      </c>
      <c r="K104" s="646">
        <v>0</v>
      </c>
      <c r="L104" s="646">
        <v>0</v>
      </c>
      <c r="M104" s="646">
        <v>0</v>
      </c>
      <c r="N104" s="646">
        <v>0</v>
      </c>
      <c r="O104" s="646">
        <v>0</v>
      </c>
      <c r="P104" s="646">
        <v>0</v>
      </c>
      <c r="Q104" s="646">
        <v>0</v>
      </c>
      <c r="R104" s="646">
        <v>0</v>
      </c>
      <c r="S104" s="646">
        <v>0</v>
      </c>
      <c r="T104" s="646">
        <v>0</v>
      </c>
      <c r="U104" s="646">
        <v>0</v>
      </c>
      <c r="V104" s="646">
        <v>0</v>
      </c>
      <c r="W104" s="646">
        <v>0</v>
      </c>
      <c r="X104" s="646">
        <v>0</v>
      </c>
      <c r="Y104" s="646">
        <v>0</v>
      </c>
      <c r="Z104" s="646">
        <v>0</v>
      </c>
      <c r="AA104" s="646">
        <v>0</v>
      </c>
      <c r="AB104" s="646">
        <v>0</v>
      </c>
      <c r="AC104" s="646">
        <v>0</v>
      </c>
      <c r="AD104" s="646">
        <v>0</v>
      </c>
      <c r="AE104" s="646">
        <v>0</v>
      </c>
      <c r="AF104" s="646">
        <v>0</v>
      </c>
      <c r="AG104" s="646">
        <v>0</v>
      </c>
      <c r="AH104" s="646">
        <v>0</v>
      </c>
      <c r="AI104" s="646">
        <v>0</v>
      </c>
      <c r="AJ104" s="646">
        <v>0</v>
      </c>
      <c r="AK104" s="646">
        <v>0</v>
      </c>
      <c r="AL104" s="646">
        <v>0</v>
      </c>
      <c r="AM104" s="646">
        <v>0</v>
      </c>
      <c r="AN104" s="646">
        <v>0</v>
      </c>
      <c r="AO104" s="646">
        <v>0</v>
      </c>
      <c r="AP104" s="646">
        <v>0</v>
      </c>
      <c r="AQ104" s="646">
        <v>0</v>
      </c>
      <c r="AR104" s="646">
        <v>0</v>
      </c>
      <c r="AS104" s="646">
        <v>0</v>
      </c>
      <c r="AT104" s="646">
        <v>0</v>
      </c>
      <c r="AU104" s="646">
        <v>0</v>
      </c>
      <c r="AV104" s="646">
        <v>0</v>
      </c>
      <c r="AW104" s="646">
        <v>0</v>
      </c>
      <c r="AX104" s="646">
        <v>0</v>
      </c>
      <c r="AY104" s="646">
        <v>0</v>
      </c>
      <c r="AZ104" s="646">
        <v>0</v>
      </c>
      <c r="BA104" s="646">
        <v>0</v>
      </c>
      <c r="BB104" s="646">
        <v>0</v>
      </c>
      <c r="BC104" s="646">
        <v>0</v>
      </c>
      <c r="BD104" s="646">
        <v>0</v>
      </c>
      <c r="BE104" s="646">
        <v>0</v>
      </c>
      <c r="BF104" s="646">
        <v>0</v>
      </c>
      <c r="BG104" s="646">
        <v>0</v>
      </c>
      <c r="BH104" s="646">
        <v>0</v>
      </c>
      <c r="BI104" s="646">
        <v>0</v>
      </c>
      <c r="BJ104" s="646">
        <v>0</v>
      </c>
      <c r="BK104" s="646">
        <v>0</v>
      </c>
      <c r="BL104" s="646">
        <v>0</v>
      </c>
      <c r="BM104" s="646">
        <v>0</v>
      </c>
      <c r="BN104" s="646">
        <v>0</v>
      </c>
      <c r="BO104" s="646">
        <v>0</v>
      </c>
      <c r="BP104" s="646">
        <v>0</v>
      </c>
      <c r="BQ104" s="646">
        <v>0</v>
      </c>
      <c r="BR104" s="646">
        <v>0</v>
      </c>
      <c r="BS104" s="646">
        <v>0</v>
      </c>
      <c r="BT104" s="646">
        <v>0</v>
      </c>
      <c r="BU104" s="646">
        <v>0</v>
      </c>
      <c r="BV104" s="646">
        <v>0</v>
      </c>
    </row>
    <row r="105" spans="1:74" ht="28.5" customHeight="1">
      <c r="A105" s="128" t="s">
        <v>800</v>
      </c>
      <c r="B105" s="636" t="s">
        <v>542</v>
      </c>
      <c r="C105" s="645">
        <v>114.76680357142857</v>
      </c>
      <c r="D105" s="646">
        <v>0</v>
      </c>
      <c r="E105" s="646">
        <v>0</v>
      </c>
      <c r="F105" s="646">
        <v>0</v>
      </c>
      <c r="G105" s="646">
        <v>23.819653273809525</v>
      </c>
      <c r="H105" s="646">
        <v>0</v>
      </c>
      <c r="I105" s="646">
        <v>0</v>
      </c>
      <c r="J105" s="646">
        <v>0</v>
      </c>
      <c r="K105" s="646">
        <v>7.9398844246031661</v>
      </c>
      <c r="L105" s="646">
        <v>0</v>
      </c>
      <c r="M105" s="646">
        <v>0</v>
      </c>
      <c r="N105" s="646">
        <v>0</v>
      </c>
      <c r="O105" s="646">
        <v>7.9398844246031661</v>
      </c>
      <c r="P105" s="646">
        <v>0</v>
      </c>
      <c r="Q105" s="646">
        <v>0</v>
      </c>
      <c r="R105" s="646">
        <v>0</v>
      </c>
      <c r="S105" s="646">
        <v>7.9398844246031661</v>
      </c>
      <c r="T105" s="646">
        <v>0</v>
      </c>
      <c r="U105" s="646">
        <v>0</v>
      </c>
      <c r="V105" s="646">
        <v>0</v>
      </c>
      <c r="W105" s="646">
        <v>25.404891369047618</v>
      </c>
      <c r="X105" s="646">
        <v>0</v>
      </c>
      <c r="Y105" s="646">
        <v>0</v>
      </c>
      <c r="Z105" s="646">
        <v>0</v>
      </c>
      <c r="AA105" s="646">
        <v>8.4682971230158728</v>
      </c>
      <c r="AB105" s="646">
        <v>0</v>
      </c>
      <c r="AC105" s="646">
        <v>0</v>
      </c>
      <c r="AD105" s="646">
        <v>0</v>
      </c>
      <c r="AE105" s="646">
        <v>8.4682971230158728</v>
      </c>
      <c r="AF105" s="646">
        <v>0</v>
      </c>
      <c r="AG105" s="646">
        <v>0</v>
      </c>
      <c r="AH105" s="646">
        <v>0</v>
      </c>
      <c r="AI105" s="646">
        <v>8.4682971230158728</v>
      </c>
      <c r="AJ105" s="646">
        <v>0</v>
      </c>
      <c r="AK105" s="646">
        <v>0</v>
      </c>
      <c r="AL105" s="646">
        <v>0</v>
      </c>
      <c r="AM105" s="646">
        <v>30.109653273809528</v>
      </c>
      <c r="AN105" s="646">
        <v>0</v>
      </c>
      <c r="AO105" s="646">
        <v>0</v>
      </c>
      <c r="AP105" s="646">
        <v>0</v>
      </c>
      <c r="AQ105" s="646">
        <v>10.036551091269843</v>
      </c>
      <c r="AR105" s="646">
        <v>0</v>
      </c>
      <c r="AS105" s="646">
        <v>0</v>
      </c>
      <c r="AT105" s="646">
        <v>0</v>
      </c>
      <c r="AU105" s="646">
        <v>10.036551091269843</v>
      </c>
      <c r="AV105" s="646">
        <v>0</v>
      </c>
      <c r="AW105" s="646">
        <v>0</v>
      </c>
      <c r="AX105" s="646">
        <v>0</v>
      </c>
      <c r="AY105" s="646">
        <v>10.036551091269839</v>
      </c>
      <c r="AZ105" s="646">
        <v>0</v>
      </c>
      <c r="BA105" s="646">
        <v>0</v>
      </c>
      <c r="BB105" s="646">
        <v>0</v>
      </c>
      <c r="BC105" s="646">
        <v>35.4326056547619</v>
      </c>
      <c r="BD105" s="646">
        <v>0</v>
      </c>
      <c r="BE105" s="646">
        <v>0</v>
      </c>
      <c r="BF105" s="646">
        <v>0</v>
      </c>
      <c r="BG105" s="646">
        <v>11.810868551587301</v>
      </c>
      <c r="BH105" s="646">
        <v>0</v>
      </c>
      <c r="BI105" s="646">
        <v>0</v>
      </c>
      <c r="BJ105" s="646">
        <v>0</v>
      </c>
      <c r="BK105" s="646">
        <v>11.810868551587301</v>
      </c>
      <c r="BL105" s="646">
        <v>0</v>
      </c>
      <c r="BM105" s="646">
        <v>0</v>
      </c>
      <c r="BN105" s="646">
        <v>0</v>
      </c>
      <c r="BO105" s="646">
        <v>11.810868551587303</v>
      </c>
      <c r="BP105" s="646">
        <v>0</v>
      </c>
      <c r="BQ105" s="646">
        <v>0</v>
      </c>
      <c r="BR105" s="646">
        <v>0</v>
      </c>
      <c r="BS105" s="646">
        <v>7.3936865079365237</v>
      </c>
      <c r="BT105" s="646">
        <v>0</v>
      </c>
      <c r="BU105" s="646">
        <v>0</v>
      </c>
      <c r="BV105" s="646">
        <v>0</v>
      </c>
    </row>
    <row r="106" spans="1:74" ht="16.5" customHeight="1">
      <c r="A106" s="129" t="s">
        <v>801</v>
      </c>
      <c r="B106" s="637" t="s">
        <v>543</v>
      </c>
      <c r="C106" s="645">
        <v>99.630619047619049</v>
      </c>
      <c r="D106" s="646">
        <v>0</v>
      </c>
      <c r="E106" s="646">
        <v>0</v>
      </c>
      <c r="F106" s="646">
        <v>0</v>
      </c>
      <c r="G106" s="646">
        <v>20.424809523809522</v>
      </c>
      <c r="H106" s="646">
        <v>0</v>
      </c>
      <c r="I106" s="646">
        <v>0</v>
      </c>
      <c r="J106" s="646">
        <v>0</v>
      </c>
      <c r="K106" s="646">
        <v>6.8082698412698353</v>
      </c>
      <c r="L106" s="646">
        <v>0</v>
      </c>
      <c r="M106" s="646">
        <v>0</v>
      </c>
      <c r="N106" s="646">
        <v>0</v>
      </c>
      <c r="O106" s="646">
        <v>6.8082698412698353</v>
      </c>
      <c r="P106" s="646">
        <v>0</v>
      </c>
      <c r="Q106" s="646">
        <v>0</v>
      </c>
      <c r="R106" s="646">
        <v>0</v>
      </c>
      <c r="S106" s="646">
        <v>6.8082698412698353</v>
      </c>
      <c r="T106" s="646">
        <v>0</v>
      </c>
      <c r="U106" s="646">
        <v>0</v>
      </c>
      <c r="V106" s="646">
        <v>0</v>
      </c>
      <c r="W106" s="646">
        <v>21.673333333333332</v>
      </c>
      <c r="X106" s="646">
        <v>0</v>
      </c>
      <c r="Y106" s="646">
        <v>0</v>
      </c>
      <c r="Z106" s="646">
        <v>0</v>
      </c>
      <c r="AA106" s="646">
        <v>7.2244444444444449</v>
      </c>
      <c r="AB106" s="646">
        <v>0</v>
      </c>
      <c r="AC106" s="646">
        <v>0</v>
      </c>
      <c r="AD106" s="646">
        <v>0</v>
      </c>
      <c r="AE106" s="646">
        <v>7.2244444444444449</v>
      </c>
      <c r="AF106" s="646">
        <v>0</v>
      </c>
      <c r="AG106" s="646">
        <v>0</v>
      </c>
      <c r="AH106" s="646">
        <v>0</v>
      </c>
      <c r="AI106" s="646">
        <v>7.2244444444444422</v>
      </c>
      <c r="AJ106" s="646">
        <v>0</v>
      </c>
      <c r="AK106" s="646">
        <v>0</v>
      </c>
      <c r="AL106" s="646">
        <v>0</v>
      </c>
      <c r="AM106" s="646">
        <v>25.379238095238097</v>
      </c>
      <c r="AN106" s="646">
        <v>0</v>
      </c>
      <c r="AO106" s="646">
        <v>0</v>
      </c>
      <c r="AP106" s="646">
        <v>0</v>
      </c>
      <c r="AQ106" s="646">
        <v>8.4597460317460325</v>
      </c>
      <c r="AR106" s="646">
        <v>0</v>
      </c>
      <c r="AS106" s="646">
        <v>0</v>
      </c>
      <c r="AT106" s="646">
        <v>0</v>
      </c>
      <c r="AU106" s="646">
        <v>8.4597460317460325</v>
      </c>
      <c r="AV106" s="646">
        <v>0</v>
      </c>
      <c r="AW106" s="646">
        <v>0</v>
      </c>
      <c r="AX106" s="646">
        <v>0</v>
      </c>
      <c r="AY106" s="646">
        <v>8.4597460317460325</v>
      </c>
      <c r="AZ106" s="646">
        <v>0</v>
      </c>
      <c r="BA106" s="646">
        <v>0</v>
      </c>
      <c r="BB106" s="646">
        <v>0</v>
      </c>
      <c r="BC106" s="646">
        <v>32.153238095238102</v>
      </c>
      <c r="BD106" s="646">
        <v>0</v>
      </c>
      <c r="BE106" s="646">
        <v>0</v>
      </c>
      <c r="BF106" s="646">
        <v>0</v>
      </c>
      <c r="BG106" s="646">
        <v>10.717746031746033</v>
      </c>
      <c r="BH106" s="646">
        <v>0</v>
      </c>
      <c r="BI106" s="646">
        <v>0</v>
      </c>
      <c r="BJ106" s="646">
        <v>0</v>
      </c>
      <c r="BK106" s="646">
        <v>10.717746031746033</v>
      </c>
      <c r="BL106" s="646">
        <v>0</v>
      </c>
      <c r="BM106" s="646">
        <v>0</v>
      </c>
      <c r="BN106" s="646">
        <v>0</v>
      </c>
      <c r="BO106" s="646">
        <v>10.717746031746033</v>
      </c>
      <c r="BP106" s="646">
        <v>0</v>
      </c>
      <c r="BQ106" s="646">
        <v>0</v>
      </c>
      <c r="BR106" s="646">
        <v>0</v>
      </c>
      <c r="BS106" s="646">
        <v>6.2561349206349295</v>
      </c>
      <c r="BT106" s="646">
        <v>0</v>
      </c>
      <c r="BU106" s="646">
        <v>0</v>
      </c>
      <c r="BV106" s="646">
        <v>0</v>
      </c>
    </row>
    <row r="107" spans="1:74" ht="16.5" customHeight="1">
      <c r="A107" s="129" t="s">
        <v>802</v>
      </c>
      <c r="B107" s="637" t="s">
        <v>544</v>
      </c>
      <c r="C107" s="645">
        <v>11.053119047619047</v>
      </c>
      <c r="D107" s="646">
        <v>0</v>
      </c>
      <c r="E107" s="646">
        <v>0</v>
      </c>
      <c r="F107" s="646">
        <v>0</v>
      </c>
      <c r="G107" s="646">
        <v>2.4885714285714284</v>
      </c>
      <c r="H107" s="646">
        <v>0</v>
      </c>
      <c r="I107" s="646">
        <v>0</v>
      </c>
      <c r="J107" s="646">
        <v>0</v>
      </c>
      <c r="K107" s="646">
        <v>0.82952380952380955</v>
      </c>
      <c r="L107" s="646">
        <v>0</v>
      </c>
      <c r="M107" s="646">
        <v>0</v>
      </c>
      <c r="N107" s="646">
        <v>0</v>
      </c>
      <c r="O107" s="646">
        <v>0.82952380952380955</v>
      </c>
      <c r="P107" s="646">
        <v>0</v>
      </c>
      <c r="Q107" s="646">
        <v>0</v>
      </c>
      <c r="R107" s="646">
        <v>0</v>
      </c>
      <c r="S107" s="646">
        <v>0.82952380952380955</v>
      </c>
      <c r="T107" s="646">
        <v>0</v>
      </c>
      <c r="U107" s="646">
        <v>0</v>
      </c>
      <c r="V107" s="646">
        <v>0</v>
      </c>
      <c r="W107" s="646">
        <v>2.7340476190476188</v>
      </c>
      <c r="X107" s="646">
        <v>0</v>
      </c>
      <c r="Y107" s="646">
        <v>0</v>
      </c>
      <c r="Z107" s="646">
        <v>0</v>
      </c>
      <c r="AA107" s="646">
        <v>0.91134920634920624</v>
      </c>
      <c r="AB107" s="646">
        <v>0</v>
      </c>
      <c r="AC107" s="646">
        <v>0</v>
      </c>
      <c r="AD107" s="646">
        <v>0</v>
      </c>
      <c r="AE107" s="646">
        <v>0.91134920634920624</v>
      </c>
      <c r="AF107" s="646">
        <v>0</v>
      </c>
      <c r="AG107" s="646">
        <v>0</v>
      </c>
      <c r="AH107" s="646">
        <v>0</v>
      </c>
      <c r="AI107" s="646">
        <v>0.91134920634920658</v>
      </c>
      <c r="AJ107" s="646">
        <v>0</v>
      </c>
      <c r="AK107" s="646">
        <v>0</v>
      </c>
      <c r="AL107" s="646">
        <v>0</v>
      </c>
      <c r="AM107" s="646">
        <v>3.6730000000000005</v>
      </c>
      <c r="AN107" s="646">
        <v>0</v>
      </c>
      <c r="AO107" s="646">
        <v>0</v>
      </c>
      <c r="AP107" s="646">
        <v>0</v>
      </c>
      <c r="AQ107" s="646">
        <v>1.2243333333333335</v>
      </c>
      <c r="AR107" s="646">
        <v>0</v>
      </c>
      <c r="AS107" s="646">
        <v>0</v>
      </c>
      <c r="AT107" s="646">
        <v>0</v>
      </c>
      <c r="AU107" s="646">
        <v>1.2243333333333335</v>
      </c>
      <c r="AV107" s="646">
        <v>0</v>
      </c>
      <c r="AW107" s="646">
        <v>0</v>
      </c>
      <c r="AX107" s="646">
        <v>0</v>
      </c>
      <c r="AY107" s="646">
        <v>1.2243333333333337</v>
      </c>
      <c r="AZ107" s="646">
        <v>0</v>
      </c>
      <c r="BA107" s="646">
        <v>0</v>
      </c>
      <c r="BB107" s="646">
        <v>0</v>
      </c>
      <c r="BC107" s="646">
        <v>2.1575000000000002</v>
      </c>
      <c r="BD107" s="646">
        <v>0</v>
      </c>
      <c r="BE107" s="646">
        <v>0</v>
      </c>
      <c r="BF107" s="646">
        <v>0</v>
      </c>
      <c r="BG107" s="646">
        <v>0.71916666666666673</v>
      </c>
      <c r="BH107" s="646">
        <v>0</v>
      </c>
      <c r="BI107" s="646">
        <v>0</v>
      </c>
      <c r="BJ107" s="646">
        <v>0</v>
      </c>
      <c r="BK107" s="646">
        <v>0.71916666666666673</v>
      </c>
      <c r="BL107" s="646">
        <v>0</v>
      </c>
      <c r="BM107" s="646">
        <v>0</v>
      </c>
      <c r="BN107" s="646">
        <v>0</v>
      </c>
      <c r="BO107" s="646">
        <v>0.71916666666666684</v>
      </c>
      <c r="BP107" s="646">
        <v>0</v>
      </c>
      <c r="BQ107" s="646">
        <v>0</v>
      </c>
      <c r="BR107" s="646">
        <v>0</v>
      </c>
      <c r="BS107" s="646">
        <v>0.79274603174603342</v>
      </c>
      <c r="BT107" s="646">
        <v>0</v>
      </c>
      <c r="BU107" s="646">
        <v>0</v>
      </c>
      <c r="BV107" s="646">
        <v>0</v>
      </c>
    </row>
    <row r="108" spans="1:74" ht="16.5" customHeight="1">
      <c r="A108" s="130" t="s">
        <v>803</v>
      </c>
      <c r="B108" s="638" t="s">
        <v>545</v>
      </c>
      <c r="C108" s="645">
        <v>5.7063809523809521</v>
      </c>
      <c r="D108" s="646">
        <v>0</v>
      </c>
      <c r="E108" s="646">
        <v>0</v>
      </c>
      <c r="F108" s="646">
        <v>0</v>
      </c>
      <c r="G108" s="646">
        <v>1.1446666666666667</v>
      </c>
      <c r="H108" s="646">
        <v>0</v>
      </c>
      <c r="I108" s="646">
        <v>0</v>
      </c>
      <c r="J108" s="646">
        <v>0</v>
      </c>
      <c r="K108" s="646">
        <v>0.38155555555555476</v>
      </c>
      <c r="L108" s="646">
        <v>0</v>
      </c>
      <c r="M108" s="646">
        <v>0</v>
      </c>
      <c r="N108" s="646">
        <v>0</v>
      </c>
      <c r="O108" s="646">
        <v>0.38155555555555476</v>
      </c>
      <c r="P108" s="646">
        <v>0</v>
      </c>
      <c r="Q108" s="646">
        <v>0</v>
      </c>
      <c r="R108" s="646">
        <v>0</v>
      </c>
      <c r="S108" s="646">
        <v>0.38155555555555476</v>
      </c>
      <c r="T108" s="646">
        <v>0</v>
      </c>
      <c r="U108" s="646">
        <v>0</v>
      </c>
      <c r="V108" s="646">
        <v>0</v>
      </c>
      <c r="W108" s="646">
        <v>1.3531190476190478</v>
      </c>
      <c r="X108" s="646">
        <v>0</v>
      </c>
      <c r="Y108" s="646">
        <v>0</v>
      </c>
      <c r="Z108" s="646">
        <v>0</v>
      </c>
      <c r="AA108" s="646">
        <v>0.45103968253968257</v>
      </c>
      <c r="AB108" s="646">
        <v>0</v>
      </c>
      <c r="AC108" s="646">
        <v>0</v>
      </c>
      <c r="AD108" s="646">
        <v>0</v>
      </c>
      <c r="AE108" s="646">
        <v>0.45103968253968257</v>
      </c>
      <c r="AF108" s="646">
        <v>0</v>
      </c>
      <c r="AG108" s="646">
        <v>0</v>
      </c>
      <c r="AH108" s="646">
        <v>0</v>
      </c>
      <c r="AI108" s="646">
        <v>0.45103968253968241</v>
      </c>
      <c r="AJ108" s="646">
        <v>0</v>
      </c>
      <c r="AK108" s="646">
        <v>0</v>
      </c>
      <c r="AL108" s="646">
        <v>0</v>
      </c>
      <c r="AM108" s="646">
        <v>1.9150714285714288</v>
      </c>
      <c r="AN108" s="646">
        <v>0</v>
      </c>
      <c r="AO108" s="646">
        <v>0</v>
      </c>
      <c r="AP108" s="646">
        <v>0</v>
      </c>
      <c r="AQ108" s="646">
        <v>0.63835714285714296</v>
      </c>
      <c r="AR108" s="646">
        <v>0</v>
      </c>
      <c r="AS108" s="646">
        <v>0</v>
      </c>
      <c r="AT108" s="646">
        <v>0</v>
      </c>
      <c r="AU108" s="646">
        <v>0.63835714285714296</v>
      </c>
      <c r="AV108" s="646">
        <v>0</v>
      </c>
      <c r="AW108" s="646">
        <v>0</v>
      </c>
      <c r="AX108" s="646">
        <v>0</v>
      </c>
      <c r="AY108" s="646">
        <v>0.63835714285714273</v>
      </c>
      <c r="AZ108" s="646">
        <v>0</v>
      </c>
      <c r="BA108" s="646">
        <v>0</v>
      </c>
      <c r="BB108" s="646">
        <v>0</v>
      </c>
      <c r="BC108" s="646">
        <v>1.2935238095238095</v>
      </c>
      <c r="BD108" s="646">
        <v>0</v>
      </c>
      <c r="BE108" s="646">
        <v>0</v>
      </c>
      <c r="BF108" s="646">
        <v>0</v>
      </c>
      <c r="BG108" s="646">
        <v>0.43117460317460321</v>
      </c>
      <c r="BH108" s="646">
        <v>0</v>
      </c>
      <c r="BI108" s="646">
        <v>0</v>
      </c>
      <c r="BJ108" s="646">
        <v>0</v>
      </c>
      <c r="BK108" s="646">
        <v>0.43117460317460321</v>
      </c>
      <c r="BL108" s="646">
        <v>0</v>
      </c>
      <c r="BM108" s="646">
        <v>0</v>
      </c>
      <c r="BN108" s="646">
        <v>0</v>
      </c>
      <c r="BO108" s="646">
        <v>0.43117460317460304</v>
      </c>
      <c r="BP108" s="646">
        <v>0</v>
      </c>
      <c r="BQ108" s="646">
        <v>0</v>
      </c>
      <c r="BR108" s="646">
        <v>0</v>
      </c>
      <c r="BS108" s="646">
        <v>0.40496825396825475</v>
      </c>
      <c r="BT108" s="646">
        <v>0</v>
      </c>
      <c r="BU108" s="646">
        <v>0</v>
      </c>
      <c r="BV108" s="646">
        <v>0</v>
      </c>
    </row>
    <row r="109" spans="1:74" ht="16.5" customHeight="1">
      <c r="A109" s="130" t="s">
        <v>804</v>
      </c>
      <c r="B109" s="638" t="s">
        <v>546</v>
      </c>
      <c r="C109" s="645">
        <v>1.9552142857142858</v>
      </c>
      <c r="D109" s="646">
        <v>0</v>
      </c>
      <c r="E109" s="646">
        <v>0</v>
      </c>
      <c r="F109" s="646">
        <v>0</v>
      </c>
      <c r="G109" s="646">
        <v>0.67607142857142866</v>
      </c>
      <c r="H109" s="646">
        <v>0</v>
      </c>
      <c r="I109" s="646">
        <v>0</v>
      </c>
      <c r="J109" s="646">
        <v>0</v>
      </c>
      <c r="K109" s="646">
        <v>0.22535714285714287</v>
      </c>
      <c r="L109" s="646">
        <v>0</v>
      </c>
      <c r="M109" s="646">
        <v>0</v>
      </c>
      <c r="N109" s="646">
        <v>0</v>
      </c>
      <c r="O109" s="646">
        <v>0.22535714285714287</v>
      </c>
      <c r="P109" s="646">
        <v>0</v>
      </c>
      <c r="Q109" s="646">
        <v>0</v>
      </c>
      <c r="R109" s="646">
        <v>0</v>
      </c>
      <c r="S109" s="646">
        <v>0.22535714285714287</v>
      </c>
      <c r="T109" s="646">
        <v>0</v>
      </c>
      <c r="U109" s="646">
        <v>0</v>
      </c>
      <c r="V109" s="646">
        <v>0</v>
      </c>
      <c r="W109" s="646">
        <v>0.88969047619047625</v>
      </c>
      <c r="X109" s="646">
        <v>0</v>
      </c>
      <c r="Y109" s="646">
        <v>0</v>
      </c>
      <c r="Z109" s="646">
        <v>0</v>
      </c>
      <c r="AA109" s="646">
        <v>0.29656349206349208</v>
      </c>
      <c r="AB109" s="646">
        <v>0</v>
      </c>
      <c r="AC109" s="646">
        <v>0</v>
      </c>
      <c r="AD109" s="646">
        <v>0</v>
      </c>
      <c r="AE109" s="646">
        <v>0.29656349206349208</v>
      </c>
      <c r="AF109" s="646">
        <v>0</v>
      </c>
      <c r="AG109" s="646">
        <v>0</v>
      </c>
      <c r="AH109" s="646">
        <v>0</v>
      </c>
      <c r="AI109" s="646">
        <v>0.2965634920634922</v>
      </c>
      <c r="AJ109" s="646">
        <v>0</v>
      </c>
      <c r="AK109" s="646">
        <v>0</v>
      </c>
      <c r="AL109" s="646">
        <v>0</v>
      </c>
      <c r="AM109" s="646">
        <v>8.1333333333333341E-2</v>
      </c>
      <c r="AN109" s="646">
        <v>0</v>
      </c>
      <c r="AO109" s="646">
        <v>0</v>
      </c>
      <c r="AP109" s="646">
        <v>0</v>
      </c>
      <c r="AQ109" s="646">
        <v>2.7111111111111114E-2</v>
      </c>
      <c r="AR109" s="646">
        <v>0</v>
      </c>
      <c r="AS109" s="646">
        <v>0</v>
      </c>
      <c r="AT109" s="646">
        <v>0</v>
      </c>
      <c r="AU109" s="646">
        <v>2.7111111111111114E-2</v>
      </c>
      <c r="AV109" s="646">
        <v>0</v>
      </c>
      <c r="AW109" s="646">
        <v>0</v>
      </c>
      <c r="AX109" s="646">
        <v>0</v>
      </c>
      <c r="AY109" s="646">
        <v>2.7111111111111124E-2</v>
      </c>
      <c r="AZ109" s="646">
        <v>0</v>
      </c>
      <c r="BA109" s="646">
        <v>0</v>
      </c>
      <c r="BB109" s="646">
        <v>0</v>
      </c>
      <c r="BC109" s="646">
        <v>0.30811904761904763</v>
      </c>
      <c r="BD109" s="646">
        <v>0</v>
      </c>
      <c r="BE109" s="646">
        <v>0</v>
      </c>
      <c r="BF109" s="646">
        <v>0</v>
      </c>
      <c r="BG109" s="646">
        <v>0.10270634920634922</v>
      </c>
      <c r="BH109" s="646">
        <v>0</v>
      </c>
      <c r="BI109" s="646">
        <v>0</v>
      </c>
      <c r="BJ109" s="646">
        <v>0</v>
      </c>
      <c r="BK109" s="646">
        <v>0.10270634920634922</v>
      </c>
      <c r="BL109" s="646">
        <v>0</v>
      </c>
      <c r="BM109" s="646">
        <v>0</v>
      </c>
      <c r="BN109" s="646">
        <v>0</v>
      </c>
      <c r="BO109" s="646">
        <v>0.10270634920634918</v>
      </c>
      <c r="BP109" s="646">
        <v>0</v>
      </c>
      <c r="BQ109" s="646">
        <v>0</v>
      </c>
      <c r="BR109" s="646">
        <v>0</v>
      </c>
      <c r="BS109" s="646">
        <v>0.21466666666666667</v>
      </c>
      <c r="BT109" s="646">
        <v>0</v>
      </c>
      <c r="BU109" s="646">
        <v>0</v>
      </c>
      <c r="BV109" s="646">
        <v>0</v>
      </c>
    </row>
    <row r="110" spans="1:74" ht="16.5" customHeight="1">
      <c r="A110" s="130" t="s">
        <v>805</v>
      </c>
      <c r="B110" s="638" t="s">
        <v>547</v>
      </c>
      <c r="C110" s="645">
        <v>3.3915238095238101</v>
      </c>
      <c r="D110" s="646">
        <v>0</v>
      </c>
      <c r="E110" s="646">
        <v>0</v>
      </c>
      <c r="F110" s="646">
        <v>0</v>
      </c>
      <c r="G110" s="646">
        <v>0.66783333333333339</v>
      </c>
      <c r="H110" s="646">
        <v>0</v>
      </c>
      <c r="I110" s="646">
        <v>0</v>
      </c>
      <c r="J110" s="646">
        <v>0</v>
      </c>
      <c r="K110" s="646">
        <v>0.22261111111111118</v>
      </c>
      <c r="L110" s="646">
        <v>0</v>
      </c>
      <c r="M110" s="646">
        <v>0</v>
      </c>
      <c r="N110" s="646">
        <v>0</v>
      </c>
      <c r="O110" s="646">
        <v>0.22261111111111118</v>
      </c>
      <c r="P110" s="646">
        <v>0</v>
      </c>
      <c r="Q110" s="646">
        <v>0</v>
      </c>
      <c r="R110" s="646">
        <v>0</v>
      </c>
      <c r="S110" s="646">
        <v>0.22261111111111118</v>
      </c>
      <c r="T110" s="646">
        <v>0</v>
      </c>
      <c r="U110" s="646">
        <v>0</v>
      </c>
      <c r="V110" s="646">
        <v>0</v>
      </c>
      <c r="W110" s="646">
        <v>0.49123809523809525</v>
      </c>
      <c r="X110" s="646">
        <v>0</v>
      </c>
      <c r="Y110" s="646">
        <v>0</v>
      </c>
      <c r="Z110" s="646">
        <v>0</v>
      </c>
      <c r="AA110" s="646">
        <v>0.16374603174603175</v>
      </c>
      <c r="AB110" s="646">
        <v>0</v>
      </c>
      <c r="AC110" s="646">
        <v>0</v>
      </c>
      <c r="AD110" s="646">
        <v>0</v>
      </c>
      <c r="AE110" s="646">
        <v>0.16374603174603175</v>
      </c>
      <c r="AF110" s="646">
        <v>0</v>
      </c>
      <c r="AG110" s="646">
        <v>0</v>
      </c>
      <c r="AH110" s="646">
        <v>0</v>
      </c>
      <c r="AI110" s="646">
        <v>0.16374603174603181</v>
      </c>
      <c r="AJ110" s="646">
        <v>0</v>
      </c>
      <c r="AK110" s="646">
        <v>0</v>
      </c>
      <c r="AL110" s="646">
        <v>0</v>
      </c>
      <c r="AM110" s="646">
        <v>1.676595238095238</v>
      </c>
      <c r="AN110" s="646">
        <v>0</v>
      </c>
      <c r="AO110" s="646">
        <v>0</v>
      </c>
      <c r="AP110" s="646">
        <v>0</v>
      </c>
      <c r="AQ110" s="646">
        <v>0.55886507936507945</v>
      </c>
      <c r="AR110" s="646">
        <v>0</v>
      </c>
      <c r="AS110" s="646">
        <v>0</v>
      </c>
      <c r="AT110" s="646">
        <v>0</v>
      </c>
      <c r="AU110" s="646">
        <v>0.55886507936507945</v>
      </c>
      <c r="AV110" s="646">
        <v>0</v>
      </c>
      <c r="AW110" s="646">
        <v>0</v>
      </c>
      <c r="AX110" s="646">
        <v>0</v>
      </c>
      <c r="AY110" s="646">
        <v>0.55886507936507923</v>
      </c>
      <c r="AZ110" s="646">
        <v>0</v>
      </c>
      <c r="BA110" s="646">
        <v>0</v>
      </c>
      <c r="BB110" s="646">
        <v>0</v>
      </c>
      <c r="BC110" s="646">
        <v>0.55585714285714283</v>
      </c>
      <c r="BD110" s="646">
        <v>0</v>
      </c>
      <c r="BE110" s="646">
        <v>0</v>
      </c>
      <c r="BF110" s="646">
        <v>0</v>
      </c>
      <c r="BG110" s="646">
        <v>0.18528571428571428</v>
      </c>
      <c r="BH110" s="646">
        <v>0</v>
      </c>
      <c r="BI110" s="646">
        <v>0</v>
      </c>
      <c r="BJ110" s="646">
        <v>0</v>
      </c>
      <c r="BK110" s="646">
        <v>0.18528571428571428</v>
      </c>
      <c r="BL110" s="646">
        <v>0</v>
      </c>
      <c r="BM110" s="646">
        <v>0</v>
      </c>
      <c r="BN110" s="646">
        <v>0</v>
      </c>
      <c r="BO110" s="646">
        <v>0.18528571428571428</v>
      </c>
      <c r="BP110" s="646">
        <v>0</v>
      </c>
      <c r="BQ110" s="646">
        <v>0</v>
      </c>
      <c r="BR110" s="646">
        <v>0</v>
      </c>
      <c r="BS110" s="646">
        <v>0.17311111111111119</v>
      </c>
      <c r="BT110" s="646">
        <v>0</v>
      </c>
      <c r="BU110" s="646">
        <v>0</v>
      </c>
      <c r="BV110" s="646">
        <v>0</v>
      </c>
    </row>
    <row r="111" spans="1:74" ht="16.5" customHeight="1">
      <c r="A111" s="129" t="s">
        <v>806</v>
      </c>
      <c r="B111" s="637" t="s">
        <v>548</v>
      </c>
      <c r="C111" s="645">
        <v>3.6636607142857143</v>
      </c>
      <c r="D111" s="646">
        <v>0</v>
      </c>
      <c r="E111" s="646">
        <v>0</v>
      </c>
      <c r="F111" s="646">
        <v>0</v>
      </c>
      <c r="G111" s="646">
        <v>0.82567708333333334</v>
      </c>
      <c r="H111" s="646">
        <v>0</v>
      </c>
      <c r="I111" s="646">
        <v>0</v>
      </c>
      <c r="J111" s="646">
        <v>0</v>
      </c>
      <c r="K111" s="646">
        <v>0.27522569444444522</v>
      </c>
      <c r="L111" s="646">
        <v>0</v>
      </c>
      <c r="M111" s="646">
        <v>0</v>
      </c>
      <c r="N111" s="646">
        <v>0</v>
      </c>
      <c r="O111" s="646">
        <v>0.27522569444444522</v>
      </c>
      <c r="P111" s="646">
        <v>0</v>
      </c>
      <c r="Q111" s="646">
        <v>0</v>
      </c>
      <c r="R111" s="646">
        <v>0</v>
      </c>
      <c r="S111" s="646">
        <v>0.27522569444444522</v>
      </c>
      <c r="T111" s="646">
        <v>0</v>
      </c>
      <c r="U111" s="646">
        <v>0</v>
      </c>
      <c r="V111" s="646">
        <v>0</v>
      </c>
      <c r="W111" s="646">
        <v>0.89786755952380948</v>
      </c>
      <c r="X111" s="646">
        <v>0</v>
      </c>
      <c r="Y111" s="646">
        <v>0</v>
      </c>
      <c r="Z111" s="646">
        <v>0</v>
      </c>
      <c r="AA111" s="646">
        <v>0.29928918650793651</v>
      </c>
      <c r="AB111" s="646">
        <v>0</v>
      </c>
      <c r="AC111" s="646">
        <v>0</v>
      </c>
      <c r="AD111" s="646">
        <v>0</v>
      </c>
      <c r="AE111" s="646">
        <v>0.29928918650793651</v>
      </c>
      <c r="AF111" s="646">
        <v>0</v>
      </c>
      <c r="AG111" s="646">
        <v>0</v>
      </c>
      <c r="AH111" s="646">
        <v>0</v>
      </c>
      <c r="AI111" s="646">
        <v>0.2992891865079364</v>
      </c>
      <c r="AJ111" s="646">
        <v>0</v>
      </c>
      <c r="AK111" s="646">
        <v>0</v>
      </c>
      <c r="AL111" s="646">
        <v>0</v>
      </c>
      <c r="AM111" s="646">
        <v>0.93396279761904766</v>
      </c>
      <c r="AN111" s="646">
        <v>0</v>
      </c>
      <c r="AO111" s="646">
        <v>0</v>
      </c>
      <c r="AP111" s="646">
        <v>0</v>
      </c>
      <c r="AQ111" s="646">
        <v>0.31132093253968257</v>
      </c>
      <c r="AR111" s="646">
        <v>0</v>
      </c>
      <c r="AS111" s="646">
        <v>0</v>
      </c>
      <c r="AT111" s="646">
        <v>0</v>
      </c>
      <c r="AU111" s="646">
        <v>0.31132093253968257</v>
      </c>
      <c r="AV111" s="646">
        <v>0</v>
      </c>
      <c r="AW111" s="646">
        <v>0</v>
      </c>
      <c r="AX111" s="646">
        <v>0</v>
      </c>
      <c r="AY111" s="646">
        <v>0.31132093253968257</v>
      </c>
      <c r="AZ111" s="646">
        <v>0</v>
      </c>
      <c r="BA111" s="646">
        <v>0</v>
      </c>
      <c r="BB111" s="646">
        <v>0</v>
      </c>
      <c r="BC111" s="646">
        <v>1.0061532738095238</v>
      </c>
      <c r="BD111" s="646">
        <v>0</v>
      </c>
      <c r="BE111" s="646">
        <v>0</v>
      </c>
      <c r="BF111" s="646">
        <v>0</v>
      </c>
      <c r="BG111" s="646">
        <v>0.33538442460317458</v>
      </c>
      <c r="BH111" s="646">
        <v>0</v>
      </c>
      <c r="BI111" s="646">
        <v>0</v>
      </c>
      <c r="BJ111" s="646">
        <v>0</v>
      </c>
      <c r="BK111" s="646">
        <v>0.33538442460317458</v>
      </c>
      <c r="BL111" s="646">
        <v>0</v>
      </c>
      <c r="BM111" s="646">
        <v>0</v>
      </c>
      <c r="BN111" s="646">
        <v>0</v>
      </c>
      <c r="BO111" s="646">
        <v>0.33538442460317458</v>
      </c>
      <c r="BP111" s="646">
        <v>0</v>
      </c>
      <c r="BQ111" s="646">
        <v>0</v>
      </c>
      <c r="BR111" s="646">
        <v>0</v>
      </c>
      <c r="BS111" s="646">
        <v>0.30521031746031668</v>
      </c>
      <c r="BT111" s="646">
        <v>0</v>
      </c>
      <c r="BU111" s="646">
        <v>0</v>
      </c>
      <c r="BV111" s="646">
        <v>0</v>
      </c>
    </row>
    <row r="112" spans="1:74" ht="16.5" customHeight="1">
      <c r="A112" s="129" t="s">
        <v>807</v>
      </c>
      <c r="B112" s="637" t="s">
        <v>549</v>
      </c>
      <c r="C112" s="645">
        <v>0.41940476190476195</v>
      </c>
      <c r="D112" s="646">
        <v>0</v>
      </c>
      <c r="E112" s="646">
        <v>0</v>
      </c>
      <c r="F112" s="646">
        <v>0</v>
      </c>
      <c r="G112" s="646">
        <v>8.0595238095238095E-2</v>
      </c>
      <c r="H112" s="646">
        <v>0</v>
      </c>
      <c r="I112" s="646">
        <v>0</v>
      </c>
      <c r="J112" s="646">
        <v>0</v>
      </c>
      <c r="K112" s="646">
        <v>2.6865079365079286E-2</v>
      </c>
      <c r="L112" s="646">
        <v>0</v>
      </c>
      <c r="M112" s="646">
        <v>0</v>
      </c>
      <c r="N112" s="646">
        <v>0</v>
      </c>
      <c r="O112" s="646">
        <v>2.6865079365079286E-2</v>
      </c>
      <c r="P112" s="646">
        <v>0</v>
      </c>
      <c r="Q112" s="646">
        <v>0</v>
      </c>
      <c r="R112" s="646">
        <v>0</v>
      </c>
      <c r="S112" s="646">
        <v>2.6865079365079286E-2</v>
      </c>
      <c r="T112" s="646">
        <v>0</v>
      </c>
      <c r="U112" s="646">
        <v>0</v>
      </c>
      <c r="V112" s="646">
        <v>0</v>
      </c>
      <c r="W112" s="646">
        <v>9.9642857142857158E-2</v>
      </c>
      <c r="X112" s="646">
        <v>0</v>
      </c>
      <c r="Y112" s="646">
        <v>0</v>
      </c>
      <c r="Z112" s="646">
        <v>0</v>
      </c>
      <c r="AA112" s="646">
        <v>3.3214285714285717E-2</v>
      </c>
      <c r="AB112" s="646">
        <v>0</v>
      </c>
      <c r="AC112" s="646">
        <v>0</v>
      </c>
      <c r="AD112" s="646">
        <v>0</v>
      </c>
      <c r="AE112" s="646">
        <v>3.3214285714285717E-2</v>
      </c>
      <c r="AF112" s="646">
        <v>0</v>
      </c>
      <c r="AG112" s="646">
        <v>0</v>
      </c>
      <c r="AH112" s="646">
        <v>0</v>
      </c>
      <c r="AI112" s="646">
        <v>3.321428571428571E-2</v>
      </c>
      <c r="AJ112" s="646">
        <v>0</v>
      </c>
      <c r="AK112" s="646">
        <v>0</v>
      </c>
      <c r="AL112" s="646">
        <v>0</v>
      </c>
      <c r="AM112" s="646">
        <v>0.12345238095238097</v>
      </c>
      <c r="AN112" s="646">
        <v>0</v>
      </c>
      <c r="AO112" s="646">
        <v>0</v>
      </c>
      <c r="AP112" s="646">
        <v>0</v>
      </c>
      <c r="AQ112" s="646">
        <v>4.1150793650793653E-2</v>
      </c>
      <c r="AR112" s="646">
        <v>0</v>
      </c>
      <c r="AS112" s="646">
        <v>0</v>
      </c>
      <c r="AT112" s="646">
        <v>0</v>
      </c>
      <c r="AU112" s="646">
        <v>4.1150793650793653E-2</v>
      </c>
      <c r="AV112" s="646">
        <v>0</v>
      </c>
      <c r="AW112" s="646">
        <v>0</v>
      </c>
      <c r="AX112" s="646">
        <v>0</v>
      </c>
      <c r="AY112" s="646">
        <v>4.1150793650793653E-2</v>
      </c>
      <c r="AZ112" s="646">
        <v>0</v>
      </c>
      <c r="BA112" s="646">
        <v>0</v>
      </c>
      <c r="BB112" s="646">
        <v>0</v>
      </c>
      <c r="BC112" s="646">
        <v>0.11571428571428573</v>
      </c>
      <c r="BD112" s="646">
        <v>0</v>
      </c>
      <c r="BE112" s="646">
        <v>0</v>
      </c>
      <c r="BF112" s="646">
        <v>0</v>
      </c>
      <c r="BG112" s="646">
        <v>3.8571428571428576E-2</v>
      </c>
      <c r="BH112" s="646">
        <v>0</v>
      </c>
      <c r="BI112" s="646">
        <v>0</v>
      </c>
      <c r="BJ112" s="646">
        <v>0</v>
      </c>
      <c r="BK112" s="646">
        <v>3.8571428571428576E-2</v>
      </c>
      <c r="BL112" s="646">
        <v>0</v>
      </c>
      <c r="BM112" s="646">
        <v>0</v>
      </c>
      <c r="BN112" s="646">
        <v>0</v>
      </c>
      <c r="BO112" s="646">
        <v>3.8571428571428576E-2</v>
      </c>
      <c r="BP112" s="646">
        <v>0</v>
      </c>
      <c r="BQ112" s="646">
        <v>0</v>
      </c>
      <c r="BR112" s="646">
        <v>0</v>
      </c>
      <c r="BS112" s="646">
        <v>3.9595238095238093E-2</v>
      </c>
      <c r="BT112" s="646">
        <v>0</v>
      </c>
      <c r="BU112" s="646">
        <v>0</v>
      </c>
      <c r="BV112" s="646">
        <v>0</v>
      </c>
    </row>
    <row r="113" spans="1:74" ht="26.25" customHeight="1">
      <c r="A113" s="130" t="s">
        <v>808</v>
      </c>
      <c r="B113" s="638" t="s">
        <v>550</v>
      </c>
      <c r="C113" s="645">
        <v>0.10238095238095238</v>
      </c>
      <c r="D113" s="646">
        <v>0</v>
      </c>
      <c r="E113" s="646">
        <v>0</v>
      </c>
      <c r="F113" s="646">
        <v>0</v>
      </c>
      <c r="G113" s="646">
        <v>2.5833333333333333E-2</v>
      </c>
      <c r="H113" s="646">
        <v>0</v>
      </c>
      <c r="I113" s="646">
        <v>0</v>
      </c>
      <c r="J113" s="646">
        <v>0</v>
      </c>
      <c r="K113" s="646">
        <v>8.6111111111111197E-3</v>
      </c>
      <c r="L113" s="646">
        <v>0</v>
      </c>
      <c r="M113" s="646">
        <v>0</v>
      </c>
      <c r="N113" s="646">
        <v>0</v>
      </c>
      <c r="O113" s="646">
        <v>8.6111111111111197E-3</v>
      </c>
      <c r="P113" s="646">
        <v>0</v>
      </c>
      <c r="Q113" s="646">
        <v>0</v>
      </c>
      <c r="R113" s="646">
        <v>0</v>
      </c>
      <c r="S113" s="646">
        <v>8.6111111111111197E-3</v>
      </c>
      <c r="T113" s="646">
        <v>0</v>
      </c>
      <c r="U113" s="646">
        <v>0</v>
      </c>
      <c r="V113" s="646">
        <v>0</v>
      </c>
      <c r="W113" s="646">
        <v>2.5833333333333333E-2</v>
      </c>
      <c r="X113" s="646">
        <v>0</v>
      </c>
      <c r="Y113" s="646">
        <v>0</v>
      </c>
      <c r="Z113" s="646">
        <v>0</v>
      </c>
      <c r="AA113" s="646">
        <v>8.611111111111111E-3</v>
      </c>
      <c r="AB113" s="646">
        <v>0</v>
      </c>
      <c r="AC113" s="646">
        <v>0</v>
      </c>
      <c r="AD113" s="646">
        <v>0</v>
      </c>
      <c r="AE113" s="646">
        <v>8.611111111111111E-3</v>
      </c>
      <c r="AF113" s="646">
        <v>0</v>
      </c>
      <c r="AG113" s="646">
        <v>0</v>
      </c>
      <c r="AH113" s="646">
        <v>0</v>
      </c>
      <c r="AI113" s="646">
        <v>8.6111111111111128E-3</v>
      </c>
      <c r="AJ113" s="646">
        <v>0</v>
      </c>
      <c r="AK113" s="646">
        <v>0</v>
      </c>
      <c r="AL113" s="646">
        <v>0</v>
      </c>
      <c r="AM113" s="646">
        <v>2.5833333333333333E-2</v>
      </c>
      <c r="AN113" s="646">
        <v>0</v>
      </c>
      <c r="AO113" s="646">
        <v>0</v>
      </c>
      <c r="AP113" s="646">
        <v>0</v>
      </c>
      <c r="AQ113" s="646">
        <v>8.611111111111111E-3</v>
      </c>
      <c r="AR113" s="646">
        <v>0</v>
      </c>
      <c r="AS113" s="646">
        <v>0</v>
      </c>
      <c r="AT113" s="646">
        <v>0</v>
      </c>
      <c r="AU113" s="646">
        <v>8.611111111111111E-3</v>
      </c>
      <c r="AV113" s="646">
        <v>0</v>
      </c>
      <c r="AW113" s="646">
        <v>0</v>
      </c>
      <c r="AX113" s="646">
        <v>0</v>
      </c>
      <c r="AY113" s="646">
        <v>8.6111111111111128E-3</v>
      </c>
      <c r="AZ113" s="646">
        <v>0</v>
      </c>
      <c r="BA113" s="646">
        <v>0</v>
      </c>
      <c r="BB113" s="646">
        <v>0</v>
      </c>
      <c r="BC113" s="646">
        <v>2.4880952380952386E-2</v>
      </c>
      <c r="BD113" s="646">
        <v>0</v>
      </c>
      <c r="BE113" s="646">
        <v>0</v>
      </c>
      <c r="BF113" s="646">
        <v>0</v>
      </c>
      <c r="BG113" s="646">
        <v>8.293650793650794E-3</v>
      </c>
      <c r="BH113" s="646">
        <v>0</v>
      </c>
      <c r="BI113" s="646">
        <v>0</v>
      </c>
      <c r="BJ113" s="646">
        <v>0</v>
      </c>
      <c r="BK113" s="646">
        <v>8.293650793650794E-3</v>
      </c>
      <c r="BL113" s="646">
        <v>0</v>
      </c>
      <c r="BM113" s="646">
        <v>0</v>
      </c>
      <c r="BN113" s="646">
        <v>0</v>
      </c>
      <c r="BO113" s="646">
        <v>8.293650793650794E-3</v>
      </c>
      <c r="BP113" s="646">
        <v>0</v>
      </c>
      <c r="BQ113" s="646">
        <v>0</v>
      </c>
      <c r="BR113" s="646">
        <v>0</v>
      </c>
      <c r="BS113" s="646">
        <v>8.531746031746024E-3</v>
      </c>
      <c r="BT113" s="646">
        <v>0</v>
      </c>
      <c r="BU113" s="646">
        <v>0</v>
      </c>
      <c r="BV113" s="646">
        <v>0</v>
      </c>
    </row>
    <row r="114" spans="1:74" ht="16.5" customHeight="1">
      <c r="A114" s="130" t="s">
        <v>809</v>
      </c>
      <c r="B114" s="638" t="s">
        <v>551</v>
      </c>
      <c r="C114" s="645">
        <v>0.31702380952380954</v>
      </c>
      <c r="D114" s="646">
        <v>0</v>
      </c>
      <c r="E114" s="646">
        <v>0</v>
      </c>
      <c r="F114" s="646">
        <v>0</v>
      </c>
      <c r="G114" s="646">
        <v>5.4761904761904769E-2</v>
      </c>
      <c r="H114" s="646">
        <v>0</v>
      </c>
      <c r="I114" s="646">
        <v>0</v>
      </c>
      <c r="J114" s="646">
        <v>0</v>
      </c>
      <c r="K114" s="646">
        <v>1.8253968253968262E-2</v>
      </c>
      <c r="L114" s="646">
        <v>0</v>
      </c>
      <c r="M114" s="646">
        <v>0</v>
      </c>
      <c r="N114" s="646">
        <v>0</v>
      </c>
      <c r="O114" s="646">
        <v>1.8253968253968262E-2</v>
      </c>
      <c r="P114" s="646">
        <v>0</v>
      </c>
      <c r="Q114" s="646">
        <v>0</v>
      </c>
      <c r="R114" s="646">
        <v>0</v>
      </c>
      <c r="S114" s="646">
        <v>1.8253968253968262E-2</v>
      </c>
      <c r="T114" s="646">
        <v>0</v>
      </c>
      <c r="U114" s="646">
        <v>0</v>
      </c>
      <c r="V114" s="646">
        <v>0</v>
      </c>
      <c r="W114" s="646">
        <v>7.3809523809523811E-2</v>
      </c>
      <c r="X114" s="646">
        <v>0</v>
      </c>
      <c r="Y114" s="646">
        <v>0</v>
      </c>
      <c r="Z114" s="646">
        <v>0</v>
      </c>
      <c r="AA114" s="646">
        <v>2.4603174603174606E-2</v>
      </c>
      <c r="AB114" s="646">
        <v>0</v>
      </c>
      <c r="AC114" s="646">
        <v>0</v>
      </c>
      <c r="AD114" s="646">
        <v>0</v>
      </c>
      <c r="AE114" s="646">
        <v>2.4603174603174606E-2</v>
      </c>
      <c r="AF114" s="646">
        <v>0</v>
      </c>
      <c r="AG114" s="646">
        <v>0</v>
      </c>
      <c r="AH114" s="646">
        <v>0</v>
      </c>
      <c r="AI114" s="646">
        <v>2.4603174603174596E-2</v>
      </c>
      <c r="AJ114" s="646">
        <v>0</v>
      </c>
      <c r="AK114" s="646">
        <v>0</v>
      </c>
      <c r="AL114" s="646">
        <v>0</v>
      </c>
      <c r="AM114" s="646">
        <v>9.7619047619047605E-2</v>
      </c>
      <c r="AN114" s="646">
        <v>0</v>
      </c>
      <c r="AO114" s="646">
        <v>0</v>
      </c>
      <c r="AP114" s="646">
        <v>0</v>
      </c>
      <c r="AQ114" s="646">
        <v>3.2539682539682535E-2</v>
      </c>
      <c r="AR114" s="646">
        <v>0</v>
      </c>
      <c r="AS114" s="646">
        <v>0</v>
      </c>
      <c r="AT114" s="646">
        <v>0</v>
      </c>
      <c r="AU114" s="646">
        <v>3.2539682539682535E-2</v>
      </c>
      <c r="AV114" s="646">
        <v>0</v>
      </c>
      <c r="AW114" s="646">
        <v>0</v>
      </c>
      <c r="AX114" s="646">
        <v>0</v>
      </c>
      <c r="AY114" s="646">
        <v>3.2539682539682549E-2</v>
      </c>
      <c r="AZ114" s="646">
        <v>0</v>
      </c>
      <c r="BA114" s="646">
        <v>0</v>
      </c>
      <c r="BB114" s="646">
        <v>0</v>
      </c>
      <c r="BC114" s="646">
        <v>9.0833333333333349E-2</v>
      </c>
      <c r="BD114" s="646">
        <v>0</v>
      </c>
      <c r="BE114" s="646">
        <v>0</v>
      </c>
      <c r="BF114" s="646">
        <v>0</v>
      </c>
      <c r="BG114" s="646">
        <v>3.0277777777777778E-2</v>
      </c>
      <c r="BH114" s="646">
        <v>0</v>
      </c>
      <c r="BI114" s="646">
        <v>0</v>
      </c>
      <c r="BJ114" s="646">
        <v>0</v>
      </c>
      <c r="BK114" s="646">
        <v>3.0277777777777778E-2</v>
      </c>
      <c r="BL114" s="646">
        <v>0</v>
      </c>
      <c r="BM114" s="646">
        <v>0</v>
      </c>
      <c r="BN114" s="646">
        <v>0</v>
      </c>
      <c r="BO114" s="646">
        <v>3.0277777777777789E-2</v>
      </c>
      <c r="BP114" s="646">
        <v>0</v>
      </c>
      <c r="BQ114" s="646">
        <v>0</v>
      </c>
      <c r="BR114" s="646">
        <v>0</v>
      </c>
      <c r="BS114" s="646">
        <v>3.1063492063492144E-2</v>
      </c>
      <c r="BT114" s="646">
        <v>0</v>
      </c>
      <c r="BU114" s="646">
        <v>0</v>
      </c>
      <c r="BV114" s="646">
        <v>0</v>
      </c>
    </row>
    <row r="115" spans="1:74" ht="28.5" customHeight="1">
      <c r="A115" s="128" t="s">
        <v>810</v>
      </c>
      <c r="B115" s="636" t="s">
        <v>552</v>
      </c>
      <c r="C115" s="645">
        <v>30.002761904761904</v>
      </c>
      <c r="D115" s="646">
        <v>0</v>
      </c>
      <c r="E115" s="646">
        <v>0</v>
      </c>
      <c r="F115" s="646">
        <v>0</v>
      </c>
      <c r="G115" s="646">
        <v>6.1507142857142849</v>
      </c>
      <c r="H115" s="646">
        <v>0</v>
      </c>
      <c r="I115" s="646">
        <v>0</v>
      </c>
      <c r="J115" s="646">
        <v>0</v>
      </c>
      <c r="K115" s="646">
        <v>2.0502380952380954</v>
      </c>
      <c r="L115" s="646">
        <v>0</v>
      </c>
      <c r="M115" s="646">
        <v>0</v>
      </c>
      <c r="N115" s="646">
        <v>0</v>
      </c>
      <c r="O115" s="646">
        <v>2.0502380952380954</v>
      </c>
      <c r="P115" s="646">
        <v>0</v>
      </c>
      <c r="Q115" s="646">
        <v>0</v>
      </c>
      <c r="R115" s="646">
        <v>0</v>
      </c>
      <c r="S115" s="646">
        <v>2.0502380952380954</v>
      </c>
      <c r="T115" s="646">
        <v>0</v>
      </c>
      <c r="U115" s="646">
        <v>0</v>
      </c>
      <c r="V115" s="646">
        <v>0</v>
      </c>
      <c r="W115" s="646">
        <v>6.5267142857142861</v>
      </c>
      <c r="X115" s="646">
        <v>0</v>
      </c>
      <c r="Y115" s="646">
        <v>0</v>
      </c>
      <c r="Z115" s="646">
        <v>0</v>
      </c>
      <c r="AA115" s="646">
        <v>2.1755714285714287</v>
      </c>
      <c r="AB115" s="646">
        <v>0</v>
      </c>
      <c r="AC115" s="646">
        <v>0</v>
      </c>
      <c r="AD115" s="646">
        <v>0</v>
      </c>
      <c r="AE115" s="646">
        <v>2.1755714285714287</v>
      </c>
      <c r="AF115" s="646">
        <v>0</v>
      </c>
      <c r="AG115" s="646">
        <v>0</v>
      </c>
      <c r="AH115" s="646">
        <v>0</v>
      </c>
      <c r="AI115" s="646">
        <v>2.1755714285714283</v>
      </c>
      <c r="AJ115" s="646">
        <v>0</v>
      </c>
      <c r="AK115" s="646">
        <v>0</v>
      </c>
      <c r="AL115" s="646">
        <v>0</v>
      </c>
      <c r="AM115" s="646">
        <v>7.6427142857142867</v>
      </c>
      <c r="AN115" s="646">
        <v>0</v>
      </c>
      <c r="AO115" s="646">
        <v>0</v>
      </c>
      <c r="AP115" s="646">
        <v>0</v>
      </c>
      <c r="AQ115" s="646">
        <v>2.5475714285714286</v>
      </c>
      <c r="AR115" s="646">
        <v>0</v>
      </c>
      <c r="AS115" s="646">
        <v>0</v>
      </c>
      <c r="AT115" s="646">
        <v>0</v>
      </c>
      <c r="AU115" s="646">
        <v>2.5475714285714286</v>
      </c>
      <c r="AV115" s="646">
        <v>0</v>
      </c>
      <c r="AW115" s="646">
        <v>0</v>
      </c>
      <c r="AX115" s="646">
        <v>0</v>
      </c>
      <c r="AY115" s="646">
        <v>2.5475714285714295</v>
      </c>
      <c r="AZ115" s="646">
        <v>0</v>
      </c>
      <c r="BA115" s="646">
        <v>0</v>
      </c>
      <c r="BB115" s="646">
        <v>0</v>
      </c>
      <c r="BC115" s="646">
        <v>9.6826190476190472</v>
      </c>
      <c r="BD115" s="646">
        <v>0</v>
      </c>
      <c r="BE115" s="646">
        <v>0</v>
      </c>
      <c r="BF115" s="646">
        <v>0</v>
      </c>
      <c r="BG115" s="646">
        <v>3.2275396825396827</v>
      </c>
      <c r="BH115" s="646">
        <v>0</v>
      </c>
      <c r="BI115" s="646">
        <v>0</v>
      </c>
      <c r="BJ115" s="646">
        <v>0</v>
      </c>
      <c r="BK115" s="646">
        <v>3.2275396825396827</v>
      </c>
      <c r="BL115" s="646">
        <v>0</v>
      </c>
      <c r="BM115" s="646">
        <v>0</v>
      </c>
      <c r="BN115" s="646">
        <v>0</v>
      </c>
      <c r="BO115" s="646">
        <v>3.2275396825396827</v>
      </c>
      <c r="BP115" s="646">
        <v>0</v>
      </c>
      <c r="BQ115" s="646">
        <v>0</v>
      </c>
      <c r="BR115" s="646">
        <v>0</v>
      </c>
      <c r="BS115" s="646">
        <v>1.7483333333333335</v>
      </c>
      <c r="BT115" s="646">
        <v>0</v>
      </c>
      <c r="BU115" s="646">
        <v>0</v>
      </c>
      <c r="BV115" s="646">
        <v>0</v>
      </c>
    </row>
    <row r="116" spans="1:74" ht="16.5" customHeight="1">
      <c r="A116" s="129" t="s">
        <v>811</v>
      </c>
      <c r="B116" s="637" t="s">
        <v>553</v>
      </c>
      <c r="C116" s="645">
        <v>29.881023809523814</v>
      </c>
      <c r="D116" s="646">
        <v>0</v>
      </c>
      <c r="E116" s="646">
        <v>0</v>
      </c>
      <c r="F116" s="646">
        <v>0</v>
      </c>
      <c r="G116" s="646">
        <v>6.1257619047619061</v>
      </c>
      <c r="H116" s="646">
        <v>0</v>
      </c>
      <c r="I116" s="646">
        <v>0</v>
      </c>
      <c r="J116" s="646">
        <v>0</v>
      </c>
      <c r="K116" s="646">
        <v>2.0419206349206354</v>
      </c>
      <c r="L116" s="646">
        <v>0</v>
      </c>
      <c r="M116" s="646">
        <v>0</v>
      </c>
      <c r="N116" s="646">
        <v>0</v>
      </c>
      <c r="O116" s="646">
        <v>2.0419206349206354</v>
      </c>
      <c r="P116" s="646">
        <v>0</v>
      </c>
      <c r="Q116" s="646">
        <v>0</v>
      </c>
      <c r="R116" s="646">
        <v>0</v>
      </c>
      <c r="S116" s="646">
        <v>2.0419206349206354</v>
      </c>
      <c r="T116" s="646">
        <v>0</v>
      </c>
      <c r="U116" s="646">
        <v>0</v>
      </c>
      <c r="V116" s="646">
        <v>0</v>
      </c>
      <c r="W116" s="646">
        <v>6.5002380952380951</v>
      </c>
      <c r="X116" s="646">
        <v>0</v>
      </c>
      <c r="Y116" s="646">
        <v>0</v>
      </c>
      <c r="Z116" s="646">
        <v>0</v>
      </c>
      <c r="AA116" s="646">
        <v>2.1667460317460319</v>
      </c>
      <c r="AB116" s="646">
        <v>0</v>
      </c>
      <c r="AC116" s="646">
        <v>0</v>
      </c>
      <c r="AD116" s="646">
        <v>0</v>
      </c>
      <c r="AE116" s="646">
        <v>2.1667460317460319</v>
      </c>
      <c r="AF116" s="646">
        <v>0</v>
      </c>
      <c r="AG116" s="646">
        <v>0</v>
      </c>
      <c r="AH116" s="646">
        <v>0</v>
      </c>
      <c r="AI116" s="646">
        <v>2.1667460317460319</v>
      </c>
      <c r="AJ116" s="646">
        <v>0</v>
      </c>
      <c r="AK116" s="646">
        <v>0</v>
      </c>
      <c r="AL116" s="646">
        <v>0</v>
      </c>
      <c r="AM116" s="646">
        <v>7.6116904761904767</v>
      </c>
      <c r="AN116" s="646">
        <v>0</v>
      </c>
      <c r="AO116" s="646">
        <v>0</v>
      </c>
      <c r="AP116" s="646">
        <v>0</v>
      </c>
      <c r="AQ116" s="646">
        <v>2.5372301587301589</v>
      </c>
      <c r="AR116" s="646">
        <v>0</v>
      </c>
      <c r="AS116" s="646">
        <v>0</v>
      </c>
      <c r="AT116" s="646">
        <v>0</v>
      </c>
      <c r="AU116" s="646">
        <v>2.5372301587301589</v>
      </c>
      <c r="AV116" s="646">
        <v>0</v>
      </c>
      <c r="AW116" s="646">
        <v>0</v>
      </c>
      <c r="AX116" s="646">
        <v>0</v>
      </c>
      <c r="AY116" s="646">
        <v>2.5372301587301589</v>
      </c>
      <c r="AZ116" s="646">
        <v>0</v>
      </c>
      <c r="BA116" s="646">
        <v>0</v>
      </c>
      <c r="BB116" s="646">
        <v>0</v>
      </c>
      <c r="BC116" s="646">
        <v>9.6433333333333326</v>
      </c>
      <c r="BD116" s="646">
        <v>0</v>
      </c>
      <c r="BE116" s="646">
        <v>0</v>
      </c>
      <c r="BF116" s="646">
        <v>0</v>
      </c>
      <c r="BG116" s="646">
        <v>3.2144444444444442</v>
      </c>
      <c r="BH116" s="646">
        <v>0</v>
      </c>
      <c r="BI116" s="646">
        <v>0</v>
      </c>
      <c r="BJ116" s="646">
        <v>0</v>
      </c>
      <c r="BK116" s="646">
        <v>3.2144444444444442</v>
      </c>
      <c r="BL116" s="646">
        <v>0</v>
      </c>
      <c r="BM116" s="646">
        <v>0</v>
      </c>
      <c r="BN116" s="646">
        <v>0</v>
      </c>
      <c r="BO116" s="646">
        <v>3.2144444444444442</v>
      </c>
      <c r="BP116" s="646">
        <v>0</v>
      </c>
      <c r="BQ116" s="646">
        <v>0</v>
      </c>
      <c r="BR116" s="646">
        <v>0</v>
      </c>
      <c r="BS116" s="646">
        <v>1.7599206349206353</v>
      </c>
      <c r="BT116" s="646">
        <v>0</v>
      </c>
      <c r="BU116" s="646">
        <v>0</v>
      </c>
      <c r="BV116" s="646">
        <v>0</v>
      </c>
    </row>
    <row r="117" spans="1:74" ht="16.5" customHeight="1">
      <c r="A117" s="129" t="s">
        <v>812</v>
      </c>
      <c r="B117" s="637" t="s">
        <v>554</v>
      </c>
      <c r="C117" s="645">
        <v>0.12173809523809524</v>
      </c>
      <c r="D117" s="646">
        <v>0</v>
      </c>
      <c r="E117" s="646">
        <v>0</v>
      </c>
      <c r="F117" s="646">
        <v>0</v>
      </c>
      <c r="G117" s="646">
        <v>2.4952380952380955E-2</v>
      </c>
      <c r="H117" s="646">
        <v>0</v>
      </c>
      <c r="I117" s="646">
        <v>0</v>
      </c>
      <c r="J117" s="646">
        <v>0</v>
      </c>
      <c r="K117" s="646">
        <v>8.3174603174603103E-3</v>
      </c>
      <c r="L117" s="646">
        <v>0</v>
      </c>
      <c r="M117" s="646">
        <v>0</v>
      </c>
      <c r="N117" s="646">
        <v>0</v>
      </c>
      <c r="O117" s="646">
        <v>8.3174603174603103E-3</v>
      </c>
      <c r="P117" s="646">
        <v>0</v>
      </c>
      <c r="Q117" s="646">
        <v>0</v>
      </c>
      <c r="R117" s="646">
        <v>0</v>
      </c>
      <c r="S117" s="646">
        <v>8.3174603174603103E-3</v>
      </c>
      <c r="T117" s="646">
        <v>0</v>
      </c>
      <c r="U117" s="646">
        <v>0</v>
      </c>
      <c r="V117" s="646">
        <v>0</v>
      </c>
      <c r="W117" s="646">
        <v>2.647619047619048E-2</v>
      </c>
      <c r="X117" s="646">
        <v>0</v>
      </c>
      <c r="Y117" s="646">
        <v>0</v>
      </c>
      <c r="Z117" s="646">
        <v>0</v>
      </c>
      <c r="AA117" s="646">
        <v>8.8253968253968265E-3</v>
      </c>
      <c r="AB117" s="646">
        <v>0</v>
      </c>
      <c r="AC117" s="646">
        <v>0</v>
      </c>
      <c r="AD117" s="646">
        <v>0</v>
      </c>
      <c r="AE117" s="646">
        <v>8.8253968253968265E-3</v>
      </c>
      <c r="AF117" s="646">
        <v>0</v>
      </c>
      <c r="AG117" s="646">
        <v>0</v>
      </c>
      <c r="AH117" s="646">
        <v>0</v>
      </c>
      <c r="AI117" s="646">
        <v>8.8253968253968265E-3</v>
      </c>
      <c r="AJ117" s="646">
        <v>0</v>
      </c>
      <c r="AK117" s="646">
        <v>0</v>
      </c>
      <c r="AL117" s="646">
        <v>0</v>
      </c>
      <c r="AM117" s="646">
        <v>3.1023809523809526E-2</v>
      </c>
      <c r="AN117" s="646">
        <v>0</v>
      </c>
      <c r="AO117" s="646">
        <v>0</v>
      </c>
      <c r="AP117" s="646">
        <v>0</v>
      </c>
      <c r="AQ117" s="646">
        <v>1.0341269841269842E-2</v>
      </c>
      <c r="AR117" s="646">
        <v>0</v>
      </c>
      <c r="AS117" s="646">
        <v>0</v>
      </c>
      <c r="AT117" s="646">
        <v>0</v>
      </c>
      <c r="AU117" s="646">
        <v>1.0341269841269842E-2</v>
      </c>
      <c r="AV117" s="646">
        <v>0</v>
      </c>
      <c r="AW117" s="646">
        <v>0</v>
      </c>
      <c r="AX117" s="646">
        <v>0</v>
      </c>
      <c r="AY117" s="646">
        <v>1.034126984126984E-2</v>
      </c>
      <c r="AZ117" s="646">
        <v>0</v>
      </c>
      <c r="BA117" s="646">
        <v>0</v>
      </c>
      <c r="BB117" s="646">
        <v>0</v>
      </c>
      <c r="BC117" s="646">
        <v>3.9285714285714292E-2</v>
      </c>
      <c r="BD117" s="646">
        <v>0</v>
      </c>
      <c r="BE117" s="646">
        <v>0</v>
      </c>
      <c r="BF117" s="646">
        <v>0</v>
      </c>
      <c r="BG117" s="646">
        <v>1.3095238095238096E-2</v>
      </c>
      <c r="BH117" s="646">
        <v>0</v>
      </c>
      <c r="BI117" s="646">
        <v>0</v>
      </c>
      <c r="BJ117" s="646">
        <v>0</v>
      </c>
      <c r="BK117" s="646">
        <v>1.3095238095238096E-2</v>
      </c>
      <c r="BL117" s="646">
        <v>0</v>
      </c>
      <c r="BM117" s="646">
        <v>0</v>
      </c>
      <c r="BN117" s="646">
        <v>0</v>
      </c>
      <c r="BO117" s="646">
        <v>1.3095238095238096E-2</v>
      </c>
      <c r="BP117" s="646">
        <v>0</v>
      </c>
      <c r="BQ117" s="646">
        <v>0</v>
      </c>
      <c r="BR117" s="646">
        <v>0</v>
      </c>
      <c r="BS117" s="646">
        <v>-1.1587301587301596E-2</v>
      </c>
      <c r="BT117" s="646">
        <v>0</v>
      </c>
      <c r="BU117" s="646">
        <v>0</v>
      </c>
      <c r="BV117" s="646">
        <v>0</v>
      </c>
    </row>
    <row r="118" spans="1:74" ht="16.5" customHeight="1">
      <c r="A118" s="128" t="s">
        <v>813</v>
      </c>
      <c r="B118" s="636" t="s">
        <v>555</v>
      </c>
      <c r="C118" s="645">
        <v>11.55695555552381</v>
      </c>
      <c r="D118" s="646">
        <v>0</v>
      </c>
      <c r="E118" s="646">
        <v>0</v>
      </c>
      <c r="F118" s="646">
        <v>0</v>
      </c>
      <c r="G118" s="646">
        <v>2.8892388888809526</v>
      </c>
      <c r="H118" s="646">
        <v>0</v>
      </c>
      <c r="I118" s="646">
        <v>0</v>
      </c>
      <c r="J118" s="646">
        <v>0</v>
      </c>
      <c r="K118" s="646">
        <v>0.96307962962698335</v>
      </c>
      <c r="L118" s="646">
        <v>0</v>
      </c>
      <c r="M118" s="646">
        <v>0</v>
      </c>
      <c r="N118" s="646">
        <v>0</v>
      </c>
      <c r="O118" s="646">
        <v>0.96307962962698335</v>
      </c>
      <c r="P118" s="646">
        <v>0</v>
      </c>
      <c r="Q118" s="646">
        <v>0</v>
      </c>
      <c r="R118" s="646">
        <v>0</v>
      </c>
      <c r="S118" s="646">
        <v>0.96307962962698335</v>
      </c>
      <c r="T118" s="646">
        <v>0</v>
      </c>
      <c r="U118" s="646">
        <v>0</v>
      </c>
      <c r="V118" s="646">
        <v>0</v>
      </c>
      <c r="W118" s="646">
        <v>2.8892388888809526</v>
      </c>
      <c r="X118" s="646">
        <v>0</v>
      </c>
      <c r="Y118" s="646">
        <v>0</v>
      </c>
      <c r="Z118" s="646">
        <v>0</v>
      </c>
      <c r="AA118" s="646">
        <v>0.96307962962698412</v>
      </c>
      <c r="AB118" s="646">
        <v>0</v>
      </c>
      <c r="AC118" s="646">
        <v>0</v>
      </c>
      <c r="AD118" s="646">
        <v>0</v>
      </c>
      <c r="AE118" s="646">
        <v>0.96307962962698412</v>
      </c>
      <c r="AF118" s="646">
        <v>0</v>
      </c>
      <c r="AG118" s="646">
        <v>0</v>
      </c>
      <c r="AH118" s="646">
        <v>0</v>
      </c>
      <c r="AI118" s="646">
        <v>0.96307962962698412</v>
      </c>
      <c r="AJ118" s="646">
        <v>0</v>
      </c>
      <c r="AK118" s="646">
        <v>0</v>
      </c>
      <c r="AL118" s="646">
        <v>0</v>
      </c>
      <c r="AM118" s="646">
        <v>2.8892388888809526</v>
      </c>
      <c r="AN118" s="646">
        <v>0</v>
      </c>
      <c r="AO118" s="646">
        <v>0</v>
      </c>
      <c r="AP118" s="646">
        <v>0</v>
      </c>
      <c r="AQ118" s="646">
        <v>0.96307962962698412</v>
      </c>
      <c r="AR118" s="646">
        <v>0</v>
      </c>
      <c r="AS118" s="646">
        <v>0</v>
      </c>
      <c r="AT118" s="646">
        <v>0</v>
      </c>
      <c r="AU118" s="646">
        <v>0.96307962962698412</v>
      </c>
      <c r="AV118" s="646">
        <v>0</v>
      </c>
      <c r="AW118" s="646">
        <v>0</v>
      </c>
      <c r="AX118" s="646">
        <v>0</v>
      </c>
      <c r="AY118" s="646">
        <v>0.96307962962698412</v>
      </c>
      <c r="AZ118" s="646">
        <v>0</v>
      </c>
      <c r="BA118" s="646">
        <v>0</v>
      </c>
      <c r="BB118" s="646">
        <v>0</v>
      </c>
      <c r="BC118" s="646">
        <v>2.8892388888809526</v>
      </c>
      <c r="BD118" s="646">
        <v>0</v>
      </c>
      <c r="BE118" s="646">
        <v>0</v>
      </c>
      <c r="BF118" s="646">
        <v>0</v>
      </c>
      <c r="BG118" s="646">
        <v>0.96307962962698412</v>
      </c>
      <c r="BH118" s="646">
        <v>0</v>
      </c>
      <c r="BI118" s="646">
        <v>0</v>
      </c>
      <c r="BJ118" s="646">
        <v>0</v>
      </c>
      <c r="BK118" s="646">
        <v>0.96307962962698412</v>
      </c>
      <c r="BL118" s="646">
        <v>0</v>
      </c>
      <c r="BM118" s="646">
        <v>0</v>
      </c>
      <c r="BN118" s="646">
        <v>0</v>
      </c>
      <c r="BO118" s="646">
        <v>0.96307962962698412</v>
      </c>
      <c r="BP118" s="646">
        <v>0</v>
      </c>
      <c r="BQ118" s="646">
        <v>0</v>
      </c>
      <c r="BR118" s="646">
        <v>0</v>
      </c>
      <c r="BS118" s="646">
        <v>0.97143042327777862</v>
      </c>
      <c r="BT118" s="646">
        <v>0</v>
      </c>
      <c r="BU118" s="646">
        <v>0</v>
      </c>
      <c r="BV118" s="646">
        <v>0</v>
      </c>
    </row>
    <row r="119" spans="1:74" ht="16.5" customHeight="1">
      <c r="A119" s="129" t="s">
        <v>814</v>
      </c>
      <c r="B119" s="637" t="s">
        <v>556</v>
      </c>
      <c r="C119" s="645">
        <v>11.556096031714286</v>
      </c>
      <c r="D119" s="646">
        <v>0</v>
      </c>
      <c r="E119" s="646">
        <v>0</v>
      </c>
      <c r="F119" s="646">
        <v>0</v>
      </c>
      <c r="G119" s="646">
        <v>2.8890240079285712</v>
      </c>
      <c r="H119" s="646">
        <v>0</v>
      </c>
      <c r="I119" s="646">
        <v>0</v>
      </c>
      <c r="J119" s="646">
        <v>0</v>
      </c>
      <c r="K119" s="646">
        <v>0.96300800264285713</v>
      </c>
      <c r="L119" s="646">
        <v>0</v>
      </c>
      <c r="M119" s="646">
        <v>0</v>
      </c>
      <c r="N119" s="646">
        <v>0</v>
      </c>
      <c r="O119" s="646">
        <v>0.96300800264285713</v>
      </c>
      <c r="P119" s="646">
        <v>0</v>
      </c>
      <c r="Q119" s="646">
        <v>0</v>
      </c>
      <c r="R119" s="646">
        <v>0</v>
      </c>
      <c r="S119" s="646">
        <v>0.96300800264285713</v>
      </c>
      <c r="T119" s="646">
        <v>0</v>
      </c>
      <c r="U119" s="646">
        <v>0</v>
      </c>
      <c r="V119" s="646">
        <v>0</v>
      </c>
      <c r="W119" s="646">
        <v>2.8890240079285712</v>
      </c>
      <c r="X119" s="646">
        <v>0</v>
      </c>
      <c r="Y119" s="646">
        <v>0</v>
      </c>
      <c r="Z119" s="646">
        <v>0</v>
      </c>
      <c r="AA119" s="646">
        <v>0.96300800264285713</v>
      </c>
      <c r="AB119" s="646">
        <v>0</v>
      </c>
      <c r="AC119" s="646">
        <v>0</v>
      </c>
      <c r="AD119" s="646">
        <v>0</v>
      </c>
      <c r="AE119" s="646">
        <v>0.96300800264285713</v>
      </c>
      <c r="AF119" s="646">
        <v>0</v>
      </c>
      <c r="AG119" s="646">
        <v>0</v>
      </c>
      <c r="AH119" s="646">
        <v>0</v>
      </c>
      <c r="AI119" s="646">
        <v>0.9630080026428568</v>
      </c>
      <c r="AJ119" s="646">
        <v>0</v>
      </c>
      <c r="AK119" s="646">
        <v>0</v>
      </c>
      <c r="AL119" s="646">
        <v>0</v>
      </c>
      <c r="AM119" s="646">
        <v>2.8890240079285712</v>
      </c>
      <c r="AN119" s="646">
        <v>0</v>
      </c>
      <c r="AO119" s="646">
        <v>0</v>
      </c>
      <c r="AP119" s="646">
        <v>0</v>
      </c>
      <c r="AQ119" s="646">
        <v>0.96300800264285713</v>
      </c>
      <c r="AR119" s="646">
        <v>0</v>
      </c>
      <c r="AS119" s="646">
        <v>0</v>
      </c>
      <c r="AT119" s="646">
        <v>0</v>
      </c>
      <c r="AU119" s="646">
        <v>0.96300800264285713</v>
      </c>
      <c r="AV119" s="646">
        <v>0</v>
      </c>
      <c r="AW119" s="646">
        <v>0</v>
      </c>
      <c r="AX119" s="646">
        <v>0</v>
      </c>
      <c r="AY119" s="646">
        <v>0.9630080026428568</v>
      </c>
      <c r="AZ119" s="646">
        <v>0</v>
      </c>
      <c r="BA119" s="646">
        <v>0</v>
      </c>
      <c r="BB119" s="646">
        <v>0</v>
      </c>
      <c r="BC119" s="646">
        <v>2.8890240079285712</v>
      </c>
      <c r="BD119" s="646">
        <v>0</v>
      </c>
      <c r="BE119" s="646">
        <v>0</v>
      </c>
      <c r="BF119" s="646">
        <v>0</v>
      </c>
      <c r="BG119" s="646">
        <v>0.96300800264285713</v>
      </c>
      <c r="BH119" s="646">
        <v>0</v>
      </c>
      <c r="BI119" s="646">
        <v>0</v>
      </c>
      <c r="BJ119" s="646">
        <v>0</v>
      </c>
      <c r="BK119" s="646">
        <v>0.96300800264285713</v>
      </c>
      <c r="BL119" s="646">
        <v>0</v>
      </c>
      <c r="BM119" s="646">
        <v>0</v>
      </c>
      <c r="BN119" s="646">
        <v>0</v>
      </c>
      <c r="BO119" s="646">
        <v>0.9630080026428568</v>
      </c>
      <c r="BP119" s="646">
        <v>0</v>
      </c>
      <c r="BQ119" s="646">
        <v>0</v>
      </c>
      <c r="BR119" s="646">
        <v>0</v>
      </c>
      <c r="BS119" s="646">
        <v>0.97136137565873093</v>
      </c>
      <c r="BT119" s="646">
        <v>0</v>
      </c>
      <c r="BU119" s="646">
        <v>0</v>
      </c>
      <c r="BV119" s="646">
        <v>0</v>
      </c>
    </row>
    <row r="120" spans="1:74" ht="15.75" customHeight="1">
      <c r="A120" s="129" t="s">
        <v>815</v>
      </c>
      <c r="B120" s="637" t="s">
        <v>557</v>
      </c>
      <c r="C120" s="645">
        <v>0</v>
      </c>
      <c r="D120" s="646">
        <v>0</v>
      </c>
      <c r="E120" s="646">
        <v>0</v>
      </c>
      <c r="F120" s="646">
        <v>0</v>
      </c>
      <c r="G120" s="646">
        <v>0</v>
      </c>
      <c r="H120" s="646">
        <v>0</v>
      </c>
      <c r="I120" s="646">
        <v>0</v>
      </c>
      <c r="J120" s="646">
        <v>0</v>
      </c>
      <c r="K120" s="646">
        <v>0</v>
      </c>
      <c r="L120" s="646">
        <v>0</v>
      </c>
      <c r="M120" s="646">
        <v>0</v>
      </c>
      <c r="N120" s="646">
        <v>0</v>
      </c>
      <c r="O120" s="646">
        <v>0</v>
      </c>
      <c r="P120" s="646">
        <v>0</v>
      </c>
      <c r="Q120" s="646">
        <v>0</v>
      </c>
      <c r="R120" s="646">
        <v>0</v>
      </c>
      <c r="S120" s="646">
        <v>0</v>
      </c>
      <c r="T120" s="646">
        <v>0</v>
      </c>
      <c r="U120" s="646">
        <v>0</v>
      </c>
      <c r="V120" s="646">
        <v>0</v>
      </c>
      <c r="W120" s="646">
        <v>0</v>
      </c>
      <c r="X120" s="646">
        <v>0</v>
      </c>
      <c r="Y120" s="646">
        <v>0</v>
      </c>
      <c r="Z120" s="646">
        <v>0</v>
      </c>
      <c r="AA120" s="646">
        <v>0</v>
      </c>
      <c r="AB120" s="646">
        <v>0</v>
      </c>
      <c r="AC120" s="646">
        <v>0</v>
      </c>
      <c r="AD120" s="646">
        <v>0</v>
      </c>
      <c r="AE120" s="646">
        <v>0</v>
      </c>
      <c r="AF120" s="646">
        <v>0</v>
      </c>
      <c r="AG120" s="646">
        <v>0</v>
      </c>
      <c r="AH120" s="646">
        <v>0</v>
      </c>
      <c r="AI120" s="646">
        <v>0</v>
      </c>
      <c r="AJ120" s="646">
        <v>0</v>
      </c>
      <c r="AK120" s="646">
        <v>0</v>
      </c>
      <c r="AL120" s="646">
        <v>0</v>
      </c>
      <c r="AM120" s="646">
        <v>0</v>
      </c>
      <c r="AN120" s="646">
        <v>0</v>
      </c>
      <c r="AO120" s="646">
        <v>0</v>
      </c>
      <c r="AP120" s="646">
        <v>0</v>
      </c>
      <c r="AQ120" s="646">
        <v>0</v>
      </c>
      <c r="AR120" s="646">
        <v>0</v>
      </c>
      <c r="AS120" s="646">
        <v>0</v>
      </c>
      <c r="AT120" s="646">
        <v>0</v>
      </c>
      <c r="AU120" s="646">
        <v>0</v>
      </c>
      <c r="AV120" s="646">
        <v>0</v>
      </c>
      <c r="AW120" s="646">
        <v>0</v>
      </c>
      <c r="AX120" s="646">
        <v>0</v>
      </c>
      <c r="AY120" s="646">
        <v>0</v>
      </c>
      <c r="AZ120" s="646">
        <v>0</v>
      </c>
      <c r="BA120" s="646">
        <v>0</v>
      </c>
      <c r="BB120" s="646">
        <v>0</v>
      </c>
      <c r="BC120" s="646">
        <v>0</v>
      </c>
      <c r="BD120" s="646">
        <v>0</v>
      </c>
      <c r="BE120" s="646">
        <v>0</v>
      </c>
      <c r="BF120" s="646">
        <v>0</v>
      </c>
      <c r="BG120" s="646">
        <v>0</v>
      </c>
      <c r="BH120" s="646">
        <v>0</v>
      </c>
      <c r="BI120" s="646">
        <v>0</v>
      </c>
      <c r="BJ120" s="646">
        <v>0</v>
      </c>
      <c r="BK120" s="646">
        <v>0</v>
      </c>
      <c r="BL120" s="646">
        <v>0</v>
      </c>
      <c r="BM120" s="646">
        <v>0</v>
      </c>
      <c r="BN120" s="646">
        <v>0</v>
      </c>
      <c r="BO120" s="646">
        <v>0</v>
      </c>
      <c r="BP120" s="646">
        <v>0</v>
      </c>
      <c r="BQ120" s="646">
        <v>0</v>
      </c>
      <c r="BR120" s="646">
        <v>0</v>
      </c>
      <c r="BS120" s="646">
        <v>0</v>
      </c>
      <c r="BT120" s="646">
        <v>0</v>
      </c>
      <c r="BU120" s="646">
        <v>0</v>
      </c>
      <c r="BV120" s="646">
        <v>0</v>
      </c>
    </row>
    <row r="121" spans="1:74" ht="16.5" customHeight="1">
      <c r="A121" s="129" t="s">
        <v>816</v>
      </c>
      <c r="B121" s="637" t="s">
        <v>558</v>
      </c>
      <c r="C121" s="645">
        <v>8.5952380952380948E-4</v>
      </c>
      <c r="D121" s="646">
        <v>0</v>
      </c>
      <c r="E121" s="646">
        <v>0</v>
      </c>
      <c r="F121" s="646">
        <v>0</v>
      </c>
      <c r="G121" s="646">
        <v>2.1488095238095237E-4</v>
      </c>
      <c r="H121" s="646">
        <v>0</v>
      </c>
      <c r="I121" s="646">
        <v>0</v>
      </c>
      <c r="J121" s="646">
        <v>0</v>
      </c>
      <c r="K121" s="646">
        <v>7.1626984126983337E-5</v>
      </c>
      <c r="L121" s="646">
        <v>0</v>
      </c>
      <c r="M121" s="646">
        <v>0</v>
      </c>
      <c r="N121" s="646">
        <v>0</v>
      </c>
      <c r="O121" s="646">
        <v>7.1626984126983337E-5</v>
      </c>
      <c r="P121" s="646">
        <v>0</v>
      </c>
      <c r="Q121" s="646">
        <v>0</v>
      </c>
      <c r="R121" s="646">
        <v>0</v>
      </c>
      <c r="S121" s="646">
        <v>7.1626984126983337E-5</v>
      </c>
      <c r="T121" s="646">
        <v>0</v>
      </c>
      <c r="U121" s="646">
        <v>0</v>
      </c>
      <c r="V121" s="646">
        <v>0</v>
      </c>
      <c r="W121" s="646">
        <v>2.1488095238095237E-4</v>
      </c>
      <c r="X121" s="646">
        <v>0</v>
      </c>
      <c r="Y121" s="646">
        <v>0</v>
      </c>
      <c r="Z121" s="646">
        <v>0</v>
      </c>
      <c r="AA121" s="646">
        <v>7.1626984126984123E-5</v>
      </c>
      <c r="AB121" s="646">
        <v>0</v>
      </c>
      <c r="AC121" s="646">
        <v>0</v>
      </c>
      <c r="AD121" s="646">
        <v>0</v>
      </c>
      <c r="AE121" s="646">
        <v>7.1626984126984123E-5</v>
      </c>
      <c r="AF121" s="646">
        <v>0</v>
      </c>
      <c r="AG121" s="646">
        <v>0</v>
      </c>
      <c r="AH121" s="646">
        <v>0</v>
      </c>
      <c r="AI121" s="646">
        <v>7.1626984126984123E-5</v>
      </c>
      <c r="AJ121" s="646">
        <v>0</v>
      </c>
      <c r="AK121" s="646">
        <v>0</v>
      </c>
      <c r="AL121" s="646">
        <v>0</v>
      </c>
      <c r="AM121" s="646">
        <v>2.1488095238095237E-4</v>
      </c>
      <c r="AN121" s="646">
        <v>0</v>
      </c>
      <c r="AO121" s="646">
        <v>0</v>
      </c>
      <c r="AP121" s="646">
        <v>0</v>
      </c>
      <c r="AQ121" s="646">
        <v>7.1626984126984123E-5</v>
      </c>
      <c r="AR121" s="646">
        <v>0</v>
      </c>
      <c r="AS121" s="646">
        <v>0</v>
      </c>
      <c r="AT121" s="646">
        <v>0</v>
      </c>
      <c r="AU121" s="646">
        <v>7.1626984126984123E-5</v>
      </c>
      <c r="AV121" s="646">
        <v>0</v>
      </c>
      <c r="AW121" s="646">
        <v>0</v>
      </c>
      <c r="AX121" s="646">
        <v>0</v>
      </c>
      <c r="AY121" s="646">
        <v>7.1626984126984123E-5</v>
      </c>
      <c r="AZ121" s="646">
        <v>0</v>
      </c>
      <c r="BA121" s="646">
        <v>0</v>
      </c>
      <c r="BB121" s="646">
        <v>0</v>
      </c>
      <c r="BC121" s="646">
        <v>2.1488095238095237E-4</v>
      </c>
      <c r="BD121" s="646">
        <v>0</v>
      </c>
      <c r="BE121" s="646">
        <v>0</v>
      </c>
      <c r="BF121" s="646">
        <v>0</v>
      </c>
      <c r="BG121" s="646">
        <v>7.1626984126984123E-5</v>
      </c>
      <c r="BH121" s="646">
        <v>0</v>
      </c>
      <c r="BI121" s="646">
        <v>0</v>
      </c>
      <c r="BJ121" s="646">
        <v>0</v>
      </c>
      <c r="BK121" s="646">
        <v>7.1626984126984123E-5</v>
      </c>
      <c r="BL121" s="646">
        <v>0</v>
      </c>
      <c r="BM121" s="646">
        <v>0</v>
      </c>
      <c r="BN121" s="646">
        <v>0</v>
      </c>
      <c r="BO121" s="646">
        <v>7.1626984126984123E-5</v>
      </c>
      <c r="BP121" s="646">
        <v>0</v>
      </c>
      <c r="BQ121" s="646">
        <v>0</v>
      </c>
      <c r="BR121" s="646">
        <v>0</v>
      </c>
      <c r="BS121" s="646">
        <v>6.9047619047619052E-5</v>
      </c>
      <c r="BT121" s="646">
        <v>0</v>
      </c>
      <c r="BU121" s="646">
        <v>0</v>
      </c>
      <c r="BV121" s="646">
        <v>0</v>
      </c>
    </row>
    <row r="122" spans="1:74" ht="16.5" customHeight="1">
      <c r="A122" s="128" t="s">
        <v>817</v>
      </c>
      <c r="B122" s="636" t="s">
        <v>559</v>
      </c>
      <c r="C122" s="645">
        <v>83.448038416063582</v>
      </c>
      <c r="D122" s="646">
        <v>79.681771955973105</v>
      </c>
      <c r="E122" s="646">
        <v>0.10945238095238097</v>
      </c>
      <c r="F122" s="646">
        <v>0</v>
      </c>
      <c r="G122" s="646">
        <v>17.91397556234924</v>
      </c>
      <c r="H122" s="646">
        <v>16.960681084231382</v>
      </c>
      <c r="I122" s="646">
        <v>2.7363095238095235E-2</v>
      </c>
      <c r="J122" s="646">
        <v>0</v>
      </c>
      <c r="K122" s="646">
        <v>5.9713251874497377</v>
      </c>
      <c r="L122" s="646">
        <v>5.6535603614104524</v>
      </c>
      <c r="M122" s="646">
        <v>9.1210317460317381E-3</v>
      </c>
      <c r="N122" s="646">
        <v>0</v>
      </c>
      <c r="O122" s="646">
        <v>5.9713251874497377</v>
      </c>
      <c r="P122" s="646">
        <v>5.6535603614104524</v>
      </c>
      <c r="Q122" s="646">
        <v>9.1210317460317381E-3</v>
      </c>
      <c r="R122" s="646">
        <v>0</v>
      </c>
      <c r="S122" s="646">
        <v>5.9713251874497377</v>
      </c>
      <c r="T122" s="646">
        <v>5.6535603614104524</v>
      </c>
      <c r="U122" s="646">
        <v>9.1210317460317381E-3</v>
      </c>
      <c r="V122" s="646">
        <v>0</v>
      </c>
      <c r="W122" s="646">
        <v>17.806806490920668</v>
      </c>
      <c r="X122" s="646">
        <v>16.960681084231382</v>
      </c>
      <c r="Y122" s="646">
        <v>2.7363095238095235E-2</v>
      </c>
      <c r="Z122" s="646">
        <v>0</v>
      </c>
      <c r="AA122" s="646">
        <v>5.9356021636402225</v>
      </c>
      <c r="AB122" s="646">
        <v>5.6535603614104604</v>
      </c>
      <c r="AC122" s="646">
        <v>9.121031746031745E-3</v>
      </c>
      <c r="AD122" s="646">
        <v>0</v>
      </c>
      <c r="AE122" s="646">
        <v>5.9356021636402225</v>
      </c>
      <c r="AF122" s="646">
        <v>5.6535603614104604</v>
      </c>
      <c r="AG122" s="646">
        <v>9.121031746031745E-3</v>
      </c>
      <c r="AH122" s="646">
        <v>0</v>
      </c>
      <c r="AI122" s="646">
        <v>5.9356021636402216</v>
      </c>
      <c r="AJ122" s="646">
        <v>5.6535603614104621</v>
      </c>
      <c r="AK122" s="646">
        <v>9.1210317460317467E-3</v>
      </c>
      <c r="AL122" s="646">
        <v>0</v>
      </c>
      <c r="AM122" s="646">
        <v>23.700901990920666</v>
      </c>
      <c r="AN122" s="646">
        <v>22.880204893755192</v>
      </c>
      <c r="AO122" s="646">
        <v>2.7363095238095235E-2</v>
      </c>
      <c r="AP122" s="646">
        <v>0</v>
      </c>
      <c r="AQ122" s="646">
        <v>7.9003006636402215</v>
      </c>
      <c r="AR122" s="646">
        <v>7.6267349645850642</v>
      </c>
      <c r="AS122" s="646">
        <v>9.121031746031745E-3</v>
      </c>
      <c r="AT122" s="646">
        <v>0</v>
      </c>
      <c r="AU122" s="646">
        <v>7.9003006636402215</v>
      </c>
      <c r="AV122" s="646">
        <v>7.6267349645850642</v>
      </c>
      <c r="AW122" s="646">
        <v>9.121031746031745E-3</v>
      </c>
      <c r="AX122" s="646">
        <v>0</v>
      </c>
      <c r="AY122" s="646">
        <v>7.9003006636402251</v>
      </c>
      <c r="AZ122" s="646">
        <v>7.6267349645850615</v>
      </c>
      <c r="BA122" s="646">
        <v>9.1210317460317467E-3</v>
      </c>
      <c r="BB122" s="646">
        <v>0</v>
      </c>
      <c r="BC122" s="646">
        <v>24.026354371873097</v>
      </c>
      <c r="BD122" s="646">
        <v>22.880204893755192</v>
      </c>
      <c r="BE122" s="646">
        <v>2.7363095238095235E-2</v>
      </c>
      <c r="BF122" s="646">
        <v>0</v>
      </c>
      <c r="BG122" s="646">
        <v>8.0087847906243645</v>
      </c>
      <c r="BH122" s="646">
        <v>7.6267349645850642</v>
      </c>
      <c r="BI122" s="646">
        <v>9.121031746031745E-3</v>
      </c>
      <c r="BJ122" s="646">
        <v>0</v>
      </c>
      <c r="BK122" s="646">
        <v>8.0087847906243645</v>
      </c>
      <c r="BL122" s="646">
        <v>7.6267349645850642</v>
      </c>
      <c r="BM122" s="646">
        <v>9.121031746031745E-3</v>
      </c>
      <c r="BN122" s="646">
        <v>0</v>
      </c>
      <c r="BO122" s="646">
        <v>8.0087847906243681</v>
      </c>
      <c r="BP122" s="646">
        <v>7.6267349645850615</v>
      </c>
      <c r="BQ122" s="646">
        <v>9.1210317460317467E-3</v>
      </c>
      <c r="BR122" s="646">
        <v>0</v>
      </c>
      <c r="BS122" s="646">
        <v>5.632046961096977</v>
      </c>
      <c r="BT122" s="646">
        <v>5.7171297619047623</v>
      </c>
      <c r="BU122" s="646">
        <v>3.908730158730143E-4</v>
      </c>
      <c r="BV122" s="646">
        <v>0</v>
      </c>
    </row>
    <row r="123" spans="1:74" ht="16.5" customHeight="1">
      <c r="A123" s="129" t="s">
        <v>818</v>
      </c>
      <c r="B123" s="637" t="s">
        <v>560</v>
      </c>
      <c r="C123" s="645">
        <v>80.278443177968342</v>
      </c>
      <c r="D123" s="646">
        <v>79.681771955973105</v>
      </c>
      <c r="E123" s="646">
        <v>0.10945238095238097</v>
      </c>
      <c r="F123" s="646">
        <v>0</v>
      </c>
      <c r="G123" s="646">
        <v>17.109743419492094</v>
      </c>
      <c r="H123" s="646">
        <v>16.960681084231382</v>
      </c>
      <c r="I123" s="646">
        <v>2.7363095238095235E-2</v>
      </c>
      <c r="J123" s="646">
        <v>0</v>
      </c>
      <c r="K123" s="646">
        <v>5.7032478064973571</v>
      </c>
      <c r="L123" s="646">
        <v>5.6535603614104524</v>
      </c>
      <c r="M123" s="646">
        <v>9.1210317460317381E-3</v>
      </c>
      <c r="N123" s="646">
        <v>0</v>
      </c>
      <c r="O123" s="646">
        <v>5.7032478064973571</v>
      </c>
      <c r="P123" s="646">
        <v>5.6535603614104524</v>
      </c>
      <c r="Q123" s="646">
        <v>9.1210317460317381E-3</v>
      </c>
      <c r="R123" s="646">
        <v>0</v>
      </c>
      <c r="S123" s="646">
        <v>5.7032478064973571</v>
      </c>
      <c r="T123" s="646">
        <v>5.6535603614104524</v>
      </c>
      <c r="U123" s="646">
        <v>9.1210317460317381E-3</v>
      </c>
      <c r="V123" s="646">
        <v>0</v>
      </c>
      <c r="W123" s="646">
        <v>17.109931490920669</v>
      </c>
      <c r="X123" s="646">
        <v>16.960681084231382</v>
      </c>
      <c r="Y123" s="646">
        <v>2.7363095238095235E-2</v>
      </c>
      <c r="Z123" s="646">
        <v>0</v>
      </c>
      <c r="AA123" s="646">
        <v>5.7033104969735557</v>
      </c>
      <c r="AB123" s="646">
        <v>5.6535603614104604</v>
      </c>
      <c r="AC123" s="646">
        <v>9.121031746031745E-3</v>
      </c>
      <c r="AD123" s="646">
        <v>0</v>
      </c>
      <c r="AE123" s="646">
        <v>5.7033104969735557</v>
      </c>
      <c r="AF123" s="646">
        <v>5.6535603614104604</v>
      </c>
      <c r="AG123" s="646">
        <v>9.121031746031745E-3</v>
      </c>
      <c r="AH123" s="646">
        <v>0</v>
      </c>
      <c r="AI123" s="646">
        <v>5.7033104969735557</v>
      </c>
      <c r="AJ123" s="646">
        <v>5.6535603614104621</v>
      </c>
      <c r="AK123" s="646">
        <v>9.1210317460317467E-3</v>
      </c>
      <c r="AL123" s="646">
        <v>0</v>
      </c>
      <c r="AM123" s="646">
        <v>23.02938413377781</v>
      </c>
      <c r="AN123" s="646">
        <v>22.880204893755192</v>
      </c>
      <c r="AO123" s="646">
        <v>2.7363095238095235E-2</v>
      </c>
      <c r="AP123" s="646">
        <v>0</v>
      </c>
      <c r="AQ123" s="646">
        <v>7.6764613779259365</v>
      </c>
      <c r="AR123" s="646">
        <v>7.6267349645850642</v>
      </c>
      <c r="AS123" s="646">
        <v>9.121031746031745E-3</v>
      </c>
      <c r="AT123" s="646">
        <v>0</v>
      </c>
      <c r="AU123" s="646">
        <v>7.6764613779259365</v>
      </c>
      <c r="AV123" s="646">
        <v>7.6267349645850642</v>
      </c>
      <c r="AW123" s="646">
        <v>9.121031746031745E-3</v>
      </c>
      <c r="AX123" s="646">
        <v>0</v>
      </c>
      <c r="AY123" s="646">
        <v>7.6764613779259392</v>
      </c>
      <c r="AZ123" s="646">
        <v>7.6267349645850615</v>
      </c>
      <c r="BA123" s="646">
        <v>9.1210317460317467E-3</v>
      </c>
      <c r="BB123" s="646">
        <v>0</v>
      </c>
      <c r="BC123" s="646">
        <v>23.02938413377781</v>
      </c>
      <c r="BD123" s="646">
        <v>22.880204893755192</v>
      </c>
      <c r="BE123" s="646">
        <v>2.7363095238095235E-2</v>
      </c>
      <c r="BF123" s="646">
        <v>0</v>
      </c>
      <c r="BG123" s="646">
        <v>7.6764613779259365</v>
      </c>
      <c r="BH123" s="646">
        <v>7.6267349645850642</v>
      </c>
      <c r="BI123" s="646">
        <v>9.121031746031745E-3</v>
      </c>
      <c r="BJ123" s="646">
        <v>0</v>
      </c>
      <c r="BK123" s="646">
        <v>7.6764613779259365</v>
      </c>
      <c r="BL123" s="646">
        <v>7.6267349645850642</v>
      </c>
      <c r="BM123" s="646">
        <v>9.121031746031745E-3</v>
      </c>
      <c r="BN123" s="646">
        <v>0</v>
      </c>
      <c r="BO123" s="646">
        <v>7.6764613779259392</v>
      </c>
      <c r="BP123" s="646">
        <v>7.6267349645850615</v>
      </c>
      <c r="BQ123" s="646">
        <v>9.1210317460317467E-3</v>
      </c>
      <c r="BR123" s="646">
        <v>0</v>
      </c>
      <c r="BS123" s="646">
        <v>5.7205231515731674</v>
      </c>
      <c r="BT123" s="646">
        <v>5.7171297619047623</v>
      </c>
      <c r="BU123" s="646">
        <v>3.908730158730143E-4</v>
      </c>
      <c r="BV123" s="646">
        <v>0</v>
      </c>
    </row>
    <row r="124" spans="1:74" ht="16.5" customHeight="1">
      <c r="A124" s="130" t="s">
        <v>819</v>
      </c>
      <c r="B124" s="638" t="s">
        <v>561</v>
      </c>
      <c r="C124" s="645">
        <v>79.681771955973105</v>
      </c>
      <c r="D124" s="646">
        <v>79.681771955973105</v>
      </c>
      <c r="E124" s="646">
        <v>0</v>
      </c>
      <c r="F124" s="646">
        <v>0</v>
      </c>
      <c r="G124" s="646">
        <v>16.960681084231382</v>
      </c>
      <c r="H124" s="646">
        <v>16.960681084231382</v>
      </c>
      <c r="I124" s="646">
        <v>0</v>
      </c>
      <c r="J124" s="646">
        <v>0</v>
      </c>
      <c r="K124" s="646">
        <v>5.6535603614104524</v>
      </c>
      <c r="L124" s="646">
        <v>5.6535603614104524</v>
      </c>
      <c r="M124" s="646">
        <v>0</v>
      </c>
      <c r="N124" s="646">
        <v>0</v>
      </c>
      <c r="O124" s="646">
        <v>5.6535603614104524</v>
      </c>
      <c r="P124" s="646">
        <v>5.6535603614104524</v>
      </c>
      <c r="Q124" s="646">
        <v>0</v>
      </c>
      <c r="R124" s="646">
        <v>0</v>
      </c>
      <c r="S124" s="646">
        <v>5.6535603614104524</v>
      </c>
      <c r="T124" s="646">
        <v>5.6535603614104524</v>
      </c>
      <c r="U124" s="646">
        <v>0</v>
      </c>
      <c r="V124" s="646">
        <v>0</v>
      </c>
      <c r="W124" s="646">
        <v>16.960681084231382</v>
      </c>
      <c r="X124" s="646">
        <v>16.960681084231382</v>
      </c>
      <c r="Y124" s="646">
        <v>0</v>
      </c>
      <c r="Z124" s="646">
        <v>0</v>
      </c>
      <c r="AA124" s="646">
        <v>5.6535603614104604</v>
      </c>
      <c r="AB124" s="646">
        <v>5.6535603614104604</v>
      </c>
      <c r="AC124" s="646">
        <v>0</v>
      </c>
      <c r="AD124" s="646">
        <v>0</v>
      </c>
      <c r="AE124" s="646">
        <v>5.6535603614104604</v>
      </c>
      <c r="AF124" s="646">
        <v>5.6535603614104604</v>
      </c>
      <c r="AG124" s="646">
        <v>0</v>
      </c>
      <c r="AH124" s="646">
        <v>0</v>
      </c>
      <c r="AI124" s="646">
        <v>5.6535603614104621</v>
      </c>
      <c r="AJ124" s="646">
        <v>5.6535603614104621</v>
      </c>
      <c r="AK124" s="646">
        <v>0</v>
      </c>
      <c r="AL124" s="646">
        <v>0</v>
      </c>
      <c r="AM124" s="646">
        <v>22.880204893755192</v>
      </c>
      <c r="AN124" s="646">
        <v>22.880204893755192</v>
      </c>
      <c r="AO124" s="646">
        <v>0</v>
      </c>
      <c r="AP124" s="646">
        <v>0</v>
      </c>
      <c r="AQ124" s="646">
        <v>7.6267349645850642</v>
      </c>
      <c r="AR124" s="646">
        <v>7.6267349645850642</v>
      </c>
      <c r="AS124" s="646">
        <v>0</v>
      </c>
      <c r="AT124" s="646">
        <v>0</v>
      </c>
      <c r="AU124" s="646">
        <v>7.6267349645850642</v>
      </c>
      <c r="AV124" s="646">
        <v>7.6267349645850642</v>
      </c>
      <c r="AW124" s="646">
        <v>0</v>
      </c>
      <c r="AX124" s="646">
        <v>0</v>
      </c>
      <c r="AY124" s="646">
        <v>7.6267349645850615</v>
      </c>
      <c r="AZ124" s="646">
        <v>7.6267349645850615</v>
      </c>
      <c r="BA124" s="646">
        <v>0</v>
      </c>
      <c r="BB124" s="646">
        <v>0</v>
      </c>
      <c r="BC124" s="646">
        <v>22.880204893755192</v>
      </c>
      <c r="BD124" s="646">
        <v>22.880204893755192</v>
      </c>
      <c r="BE124" s="646">
        <v>0</v>
      </c>
      <c r="BF124" s="646">
        <v>0</v>
      </c>
      <c r="BG124" s="646">
        <v>7.6267349645850642</v>
      </c>
      <c r="BH124" s="646">
        <v>7.6267349645850642</v>
      </c>
      <c r="BI124" s="646">
        <v>0</v>
      </c>
      <c r="BJ124" s="646">
        <v>0</v>
      </c>
      <c r="BK124" s="646">
        <v>7.6267349645850642</v>
      </c>
      <c r="BL124" s="646">
        <v>7.6267349645850642</v>
      </c>
      <c r="BM124" s="646">
        <v>0</v>
      </c>
      <c r="BN124" s="646">
        <v>0</v>
      </c>
      <c r="BO124" s="646">
        <v>7.6267349645850615</v>
      </c>
      <c r="BP124" s="646">
        <v>7.6267349645850615</v>
      </c>
      <c r="BQ124" s="646">
        <v>0</v>
      </c>
      <c r="BR124" s="646">
        <v>0</v>
      </c>
      <c r="BS124" s="646">
        <v>5.7171297619047623</v>
      </c>
      <c r="BT124" s="646">
        <v>5.7171297619047623</v>
      </c>
      <c r="BU124" s="646">
        <v>0</v>
      </c>
      <c r="BV124" s="646">
        <v>0</v>
      </c>
    </row>
    <row r="125" spans="1:74" ht="16.5" customHeight="1">
      <c r="A125" s="130" t="s">
        <v>820</v>
      </c>
      <c r="B125" s="638" t="s">
        <v>562</v>
      </c>
      <c r="C125" s="645">
        <v>0.10945238095238097</v>
      </c>
      <c r="D125" s="646">
        <v>0</v>
      </c>
      <c r="E125" s="646">
        <v>0.10945238095238097</v>
      </c>
      <c r="F125" s="646">
        <v>0</v>
      </c>
      <c r="G125" s="646">
        <v>2.7363095238095235E-2</v>
      </c>
      <c r="H125" s="646">
        <v>0</v>
      </c>
      <c r="I125" s="646">
        <v>2.7363095238095235E-2</v>
      </c>
      <c r="J125" s="646">
        <v>0</v>
      </c>
      <c r="K125" s="646">
        <v>9.1210317460317381E-3</v>
      </c>
      <c r="L125" s="646">
        <v>0</v>
      </c>
      <c r="M125" s="646">
        <v>9.1210317460317381E-3</v>
      </c>
      <c r="N125" s="646">
        <v>0</v>
      </c>
      <c r="O125" s="646">
        <v>9.1210317460317381E-3</v>
      </c>
      <c r="P125" s="646">
        <v>0</v>
      </c>
      <c r="Q125" s="646">
        <v>9.1210317460317381E-3</v>
      </c>
      <c r="R125" s="646">
        <v>0</v>
      </c>
      <c r="S125" s="646">
        <v>9.1210317460317381E-3</v>
      </c>
      <c r="T125" s="646">
        <v>0</v>
      </c>
      <c r="U125" s="646">
        <v>9.1210317460317381E-3</v>
      </c>
      <c r="V125" s="646">
        <v>0</v>
      </c>
      <c r="W125" s="646">
        <v>2.7363095238095235E-2</v>
      </c>
      <c r="X125" s="646">
        <v>0</v>
      </c>
      <c r="Y125" s="646">
        <v>2.7363095238095235E-2</v>
      </c>
      <c r="Z125" s="646">
        <v>0</v>
      </c>
      <c r="AA125" s="646">
        <v>9.121031746031745E-3</v>
      </c>
      <c r="AB125" s="646">
        <v>0</v>
      </c>
      <c r="AC125" s="646">
        <v>9.121031746031745E-3</v>
      </c>
      <c r="AD125" s="646">
        <v>0</v>
      </c>
      <c r="AE125" s="646">
        <v>9.121031746031745E-3</v>
      </c>
      <c r="AF125" s="646">
        <v>0</v>
      </c>
      <c r="AG125" s="646">
        <v>9.121031746031745E-3</v>
      </c>
      <c r="AH125" s="646">
        <v>0</v>
      </c>
      <c r="AI125" s="646">
        <v>9.1210317460317467E-3</v>
      </c>
      <c r="AJ125" s="646">
        <v>0</v>
      </c>
      <c r="AK125" s="646">
        <v>9.1210317460317467E-3</v>
      </c>
      <c r="AL125" s="646">
        <v>0</v>
      </c>
      <c r="AM125" s="646">
        <v>2.7363095238095235E-2</v>
      </c>
      <c r="AN125" s="646">
        <v>0</v>
      </c>
      <c r="AO125" s="646">
        <v>2.7363095238095235E-2</v>
      </c>
      <c r="AP125" s="646">
        <v>0</v>
      </c>
      <c r="AQ125" s="646">
        <v>9.121031746031745E-3</v>
      </c>
      <c r="AR125" s="646">
        <v>0</v>
      </c>
      <c r="AS125" s="646">
        <v>9.121031746031745E-3</v>
      </c>
      <c r="AT125" s="646">
        <v>0</v>
      </c>
      <c r="AU125" s="646">
        <v>9.121031746031745E-3</v>
      </c>
      <c r="AV125" s="646">
        <v>0</v>
      </c>
      <c r="AW125" s="646">
        <v>9.121031746031745E-3</v>
      </c>
      <c r="AX125" s="646">
        <v>0</v>
      </c>
      <c r="AY125" s="646">
        <v>9.1210317460317467E-3</v>
      </c>
      <c r="AZ125" s="646">
        <v>0</v>
      </c>
      <c r="BA125" s="646">
        <v>9.1210317460317467E-3</v>
      </c>
      <c r="BB125" s="646">
        <v>0</v>
      </c>
      <c r="BC125" s="646">
        <v>2.7363095238095235E-2</v>
      </c>
      <c r="BD125" s="646">
        <v>0</v>
      </c>
      <c r="BE125" s="646">
        <v>2.7363095238095235E-2</v>
      </c>
      <c r="BF125" s="646">
        <v>0</v>
      </c>
      <c r="BG125" s="646">
        <v>9.121031746031745E-3</v>
      </c>
      <c r="BH125" s="646">
        <v>0</v>
      </c>
      <c r="BI125" s="646">
        <v>9.121031746031745E-3</v>
      </c>
      <c r="BJ125" s="646">
        <v>0</v>
      </c>
      <c r="BK125" s="646">
        <v>9.121031746031745E-3</v>
      </c>
      <c r="BL125" s="646">
        <v>0</v>
      </c>
      <c r="BM125" s="646">
        <v>9.121031746031745E-3</v>
      </c>
      <c r="BN125" s="646">
        <v>0</v>
      </c>
      <c r="BO125" s="646">
        <v>9.1210317460317467E-3</v>
      </c>
      <c r="BP125" s="646">
        <v>0</v>
      </c>
      <c r="BQ125" s="646">
        <v>9.1210317460317467E-3</v>
      </c>
      <c r="BR125" s="646">
        <v>0</v>
      </c>
      <c r="BS125" s="646">
        <v>3.908730158730143E-4</v>
      </c>
      <c r="BT125" s="646">
        <v>0</v>
      </c>
      <c r="BU125" s="646">
        <v>3.908730158730143E-4</v>
      </c>
      <c r="BV125" s="646">
        <v>0</v>
      </c>
    </row>
    <row r="126" spans="1:74" ht="16.5" customHeight="1">
      <c r="A126" s="130" t="s">
        <v>821</v>
      </c>
      <c r="B126" s="638" t="s">
        <v>563</v>
      </c>
      <c r="C126" s="645">
        <v>0.48721884104285718</v>
      </c>
      <c r="D126" s="646">
        <v>0</v>
      </c>
      <c r="E126" s="646">
        <v>0</v>
      </c>
      <c r="F126" s="646">
        <v>0</v>
      </c>
      <c r="G126" s="646">
        <v>0.12169924002261905</v>
      </c>
      <c r="H126" s="646">
        <v>0</v>
      </c>
      <c r="I126" s="646">
        <v>0</v>
      </c>
      <c r="J126" s="646">
        <v>0</v>
      </c>
      <c r="K126" s="646">
        <v>4.0566413340873096E-2</v>
      </c>
      <c r="L126" s="646">
        <v>0</v>
      </c>
      <c r="M126" s="646">
        <v>0</v>
      </c>
      <c r="N126" s="646">
        <v>0</v>
      </c>
      <c r="O126" s="646">
        <v>4.0566413340873096E-2</v>
      </c>
      <c r="P126" s="646">
        <v>0</v>
      </c>
      <c r="Q126" s="646">
        <v>0</v>
      </c>
      <c r="R126" s="646">
        <v>0</v>
      </c>
      <c r="S126" s="646">
        <v>4.0566413340873096E-2</v>
      </c>
      <c r="T126" s="646">
        <v>0</v>
      </c>
      <c r="U126" s="646">
        <v>0</v>
      </c>
      <c r="V126" s="646">
        <v>0</v>
      </c>
      <c r="W126" s="646">
        <v>0.12188731145119049</v>
      </c>
      <c r="X126" s="646">
        <v>0</v>
      </c>
      <c r="Y126" s="646">
        <v>0</v>
      </c>
      <c r="Z126" s="646">
        <v>0</v>
      </c>
      <c r="AA126" s="646">
        <v>4.0629103817063493E-2</v>
      </c>
      <c r="AB126" s="646">
        <v>0</v>
      </c>
      <c r="AC126" s="646">
        <v>0</v>
      </c>
      <c r="AD126" s="646">
        <v>0</v>
      </c>
      <c r="AE126" s="646">
        <v>4.0629103817063493E-2</v>
      </c>
      <c r="AF126" s="646">
        <v>0</v>
      </c>
      <c r="AG126" s="646">
        <v>0</v>
      </c>
      <c r="AH126" s="646">
        <v>0</v>
      </c>
      <c r="AI126" s="646">
        <v>4.0629103817063486E-2</v>
      </c>
      <c r="AJ126" s="646">
        <v>0</v>
      </c>
      <c r="AK126" s="646">
        <v>0</v>
      </c>
      <c r="AL126" s="646">
        <v>0</v>
      </c>
      <c r="AM126" s="646">
        <v>0.12181614478452381</v>
      </c>
      <c r="AN126" s="646">
        <v>0</v>
      </c>
      <c r="AO126" s="646">
        <v>0</v>
      </c>
      <c r="AP126" s="646">
        <v>0</v>
      </c>
      <c r="AQ126" s="646">
        <v>4.0605381594841269E-2</v>
      </c>
      <c r="AR126" s="646">
        <v>0</v>
      </c>
      <c r="AS126" s="646">
        <v>0</v>
      </c>
      <c r="AT126" s="646">
        <v>0</v>
      </c>
      <c r="AU126" s="646">
        <v>4.0605381594841269E-2</v>
      </c>
      <c r="AV126" s="646">
        <v>0</v>
      </c>
      <c r="AW126" s="646">
        <v>0</v>
      </c>
      <c r="AX126" s="646">
        <v>0</v>
      </c>
      <c r="AY126" s="646">
        <v>4.0605381594841276E-2</v>
      </c>
      <c r="AZ126" s="646">
        <v>0</v>
      </c>
      <c r="BA126" s="646">
        <v>0</v>
      </c>
      <c r="BB126" s="646">
        <v>0</v>
      </c>
      <c r="BC126" s="646">
        <v>0.12181614478452381</v>
      </c>
      <c r="BD126" s="646">
        <v>0</v>
      </c>
      <c r="BE126" s="646">
        <v>0</v>
      </c>
      <c r="BF126" s="646">
        <v>0</v>
      </c>
      <c r="BG126" s="646">
        <v>4.0605381594841269E-2</v>
      </c>
      <c r="BH126" s="646">
        <v>0</v>
      </c>
      <c r="BI126" s="646">
        <v>0</v>
      </c>
      <c r="BJ126" s="646">
        <v>0</v>
      </c>
      <c r="BK126" s="646">
        <v>4.0605381594841269E-2</v>
      </c>
      <c r="BL126" s="646">
        <v>0</v>
      </c>
      <c r="BM126" s="646">
        <v>0</v>
      </c>
      <c r="BN126" s="646">
        <v>0</v>
      </c>
      <c r="BO126" s="646">
        <v>4.0605381594841276E-2</v>
      </c>
      <c r="BP126" s="646">
        <v>0</v>
      </c>
      <c r="BQ126" s="646">
        <v>0</v>
      </c>
      <c r="BR126" s="646">
        <v>0</v>
      </c>
      <c r="BS126" s="646">
        <v>3.0025166525369049E-3</v>
      </c>
      <c r="BT126" s="646">
        <v>0</v>
      </c>
      <c r="BU126" s="646">
        <v>0</v>
      </c>
      <c r="BV126" s="646">
        <v>0</v>
      </c>
    </row>
    <row r="127" spans="1:74" ht="16.5" customHeight="1">
      <c r="A127" s="129" t="s">
        <v>822</v>
      </c>
      <c r="B127" s="637" t="s">
        <v>564</v>
      </c>
      <c r="C127" s="645">
        <v>3.1695952380952384</v>
      </c>
      <c r="D127" s="646">
        <v>0</v>
      </c>
      <c r="E127" s="646">
        <v>0</v>
      </c>
      <c r="F127" s="646">
        <v>0</v>
      </c>
      <c r="G127" s="646">
        <v>0.80423214285714284</v>
      </c>
      <c r="H127" s="646">
        <v>0</v>
      </c>
      <c r="I127" s="646">
        <v>0</v>
      </c>
      <c r="J127" s="646">
        <v>0</v>
      </c>
      <c r="K127" s="646">
        <v>0.26807738095238093</v>
      </c>
      <c r="L127" s="646">
        <v>0</v>
      </c>
      <c r="M127" s="646">
        <v>0</v>
      </c>
      <c r="N127" s="646">
        <v>0</v>
      </c>
      <c r="O127" s="646">
        <v>0.26807738095238093</v>
      </c>
      <c r="P127" s="646">
        <v>0</v>
      </c>
      <c r="Q127" s="646">
        <v>0</v>
      </c>
      <c r="R127" s="646">
        <v>0</v>
      </c>
      <c r="S127" s="646">
        <v>0.26807738095238093</v>
      </c>
      <c r="T127" s="646">
        <v>0</v>
      </c>
      <c r="U127" s="646">
        <v>0</v>
      </c>
      <c r="V127" s="646">
        <v>0</v>
      </c>
      <c r="W127" s="646">
        <v>0.69687499999999991</v>
      </c>
      <c r="X127" s="646">
        <v>0</v>
      </c>
      <c r="Y127" s="646">
        <v>0</v>
      </c>
      <c r="Z127" s="646">
        <v>0</v>
      </c>
      <c r="AA127" s="646">
        <v>0.23229166666666665</v>
      </c>
      <c r="AB127" s="646">
        <v>0</v>
      </c>
      <c r="AC127" s="646">
        <v>0</v>
      </c>
      <c r="AD127" s="646">
        <v>0</v>
      </c>
      <c r="AE127" s="646">
        <v>0.23229166666666665</v>
      </c>
      <c r="AF127" s="646">
        <v>0</v>
      </c>
      <c r="AG127" s="646">
        <v>0</v>
      </c>
      <c r="AH127" s="646">
        <v>0</v>
      </c>
      <c r="AI127" s="646">
        <v>0.23229166666666656</v>
      </c>
      <c r="AJ127" s="646">
        <v>0</v>
      </c>
      <c r="AK127" s="646">
        <v>0</v>
      </c>
      <c r="AL127" s="646">
        <v>0</v>
      </c>
      <c r="AM127" s="646">
        <v>0.67151785714285717</v>
      </c>
      <c r="AN127" s="646">
        <v>0</v>
      </c>
      <c r="AO127" s="646">
        <v>0</v>
      </c>
      <c r="AP127" s="646">
        <v>0</v>
      </c>
      <c r="AQ127" s="646">
        <v>0.22383928571428569</v>
      </c>
      <c r="AR127" s="646">
        <v>0</v>
      </c>
      <c r="AS127" s="646">
        <v>0</v>
      </c>
      <c r="AT127" s="646">
        <v>0</v>
      </c>
      <c r="AU127" s="646">
        <v>0.22383928571428569</v>
      </c>
      <c r="AV127" s="646">
        <v>0</v>
      </c>
      <c r="AW127" s="646">
        <v>0</v>
      </c>
      <c r="AX127" s="646">
        <v>0</v>
      </c>
      <c r="AY127" s="646">
        <v>0.22383928571428577</v>
      </c>
      <c r="AZ127" s="646">
        <v>0</v>
      </c>
      <c r="BA127" s="646">
        <v>0</v>
      </c>
      <c r="BB127" s="646">
        <v>0</v>
      </c>
      <c r="BC127" s="646">
        <v>0.99697023809523799</v>
      </c>
      <c r="BD127" s="646">
        <v>0</v>
      </c>
      <c r="BE127" s="646">
        <v>0</v>
      </c>
      <c r="BF127" s="646">
        <v>0</v>
      </c>
      <c r="BG127" s="646">
        <v>0.33232341269841265</v>
      </c>
      <c r="BH127" s="646">
        <v>0</v>
      </c>
      <c r="BI127" s="646">
        <v>0</v>
      </c>
      <c r="BJ127" s="646">
        <v>0</v>
      </c>
      <c r="BK127" s="646">
        <v>0.33232341269841265</v>
      </c>
      <c r="BL127" s="646">
        <v>0</v>
      </c>
      <c r="BM127" s="646">
        <v>0</v>
      </c>
      <c r="BN127" s="646">
        <v>0</v>
      </c>
      <c r="BO127" s="646">
        <v>0.33232341269841265</v>
      </c>
      <c r="BP127" s="646">
        <v>0</v>
      </c>
      <c r="BQ127" s="646">
        <v>0</v>
      </c>
      <c r="BR127" s="646">
        <v>0</v>
      </c>
      <c r="BS127" s="646">
        <v>-8.8476190476190486E-2</v>
      </c>
      <c r="BT127" s="646">
        <v>0</v>
      </c>
      <c r="BU127" s="646">
        <v>0</v>
      </c>
      <c r="BV127" s="646">
        <v>0</v>
      </c>
    </row>
    <row r="128" spans="1:74" ht="28.5" customHeight="1">
      <c r="A128" s="128" t="s">
        <v>823</v>
      </c>
      <c r="B128" s="636" t="s">
        <v>565</v>
      </c>
      <c r="C128" s="645">
        <v>1.7214676190714284</v>
      </c>
      <c r="D128" s="646">
        <v>0</v>
      </c>
      <c r="E128" s="646">
        <v>0</v>
      </c>
      <c r="F128" s="646">
        <v>0</v>
      </c>
      <c r="G128" s="646">
        <v>0.43097627132434757</v>
      </c>
      <c r="H128" s="646">
        <v>0</v>
      </c>
      <c r="I128" s="646">
        <v>0</v>
      </c>
      <c r="J128" s="646">
        <v>0</v>
      </c>
      <c r="K128" s="646">
        <v>0.14365875710811618</v>
      </c>
      <c r="L128" s="646">
        <v>0</v>
      </c>
      <c r="M128" s="646">
        <v>0</v>
      </c>
      <c r="N128" s="646">
        <v>0</v>
      </c>
      <c r="O128" s="646">
        <v>0.14365875710811618</v>
      </c>
      <c r="P128" s="646">
        <v>0</v>
      </c>
      <c r="Q128" s="646">
        <v>0</v>
      </c>
      <c r="R128" s="646">
        <v>0</v>
      </c>
      <c r="S128" s="646">
        <v>0.14365875710811618</v>
      </c>
      <c r="T128" s="646">
        <v>0</v>
      </c>
      <c r="U128" s="646">
        <v>0</v>
      </c>
      <c r="V128" s="646">
        <v>0</v>
      </c>
      <c r="W128" s="646">
        <v>0.43084915268028096</v>
      </c>
      <c r="X128" s="646">
        <v>0</v>
      </c>
      <c r="Y128" s="646">
        <v>0</v>
      </c>
      <c r="Z128" s="646">
        <v>0</v>
      </c>
      <c r="AA128" s="646">
        <v>0.14361638422676032</v>
      </c>
      <c r="AB128" s="646">
        <v>0</v>
      </c>
      <c r="AC128" s="646">
        <v>0</v>
      </c>
      <c r="AD128" s="646">
        <v>0</v>
      </c>
      <c r="AE128" s="646">
        <v>0.14361638422676032</v>
      </c>
      <c r="AF128" s="646">
        <v>0</v>
      </c>
      <c r="AG128" s="646">
        <v>0</v>
      </c>
      <c r="AH128" s="646">
        <v>0</v>
      </c>
      <c r="AI128" s="646">
        <v>0.14361638422676035</v>
      </c>
      <c r="AJ128" s="646">
        <v>0</v>
      </c>
      <c r="AK128" s="646">
        <v>0</v>
      </c>
      <c r="AL128" s="646">
        <v>0</v>
      </c>
      <c r="AM128" s="646">
        <v>0.43001016962943328</v>
      </c>
      <c r="AN128" s="646">
        <v>0</v>
      </c>
      <c r="AO128" s="646">
        <v>0</v>
      </c>
      <c r="AP128" s="646">
        <v>0</v>
      </c>
      <c r="AQ128" s="646">
        <v>0.14333672320981111</v>
      </c>
      <c r="AR128" s="646">
        <v>0</v>
      </c>
      <c r="AS128" s="646">
        <v>0</v>
      </c>
      <c r="AT128" s="646">
        <v>0</v>
      </c>
      <c r="AU128" s="646">
        <v>0.14333672320981111</v>
      </c>
      <c r="AV128" s="646">
        <v>0</v>
      </c>
      <c r="AW128" s="646">
        <v>0</v>
      </c>
      <c r="AX128" s="646">
        <v>0</v>
      </c>
      <c r="AY128" s="646">
        <v>0.14333672320981106</v>
      </c>
      <c r="AZ128" s="646">
        <v>0</v>
      </c>
      <c r="BA128" s="646">
        <v>0</v>
      </c>
      <c r="BB128" s="646">
        <v>0</v>
      </c>
      <c r="BC128" s="646">
        <v>0.42963202543736662</v>
      </c>
      <c r="BD128" s="646">
        <v>0</v>
      </c>
      <c r="BE128" s="646">
        <v>0</v>
      </c>
      <c r="BF128" s="646">
        <v>0</v>
      </c>
      <c r="BG128" s="646">
        <v>0.14321067514578886</v>
      </c>
      <c r="BH128" s="646">
        <v>0</v>
      </c>
      <c r="BI128" s="646">
        <v>0</v>
      </c>
      <c r="BJ128" s="646">
        <v>0</v>
      </c>
      <c r="BK128" s="646">
        <v>0.14321067514578886</v>
      </c>
      <c r="BL128" s="646">
        <v>0</v>
      </c>
      <c r="BM128" s="646">
        <v>0</v>
      </c>
      <c r="BN128" s="646">
        <v>0</v>
      </c>
      <c r="BO128" s="646">
        <v>0.14321067514578892</v>
      </c>
      <c r="BP128" s="646">
        <v>0</v>
      </c>
      <c r="BQ128" s="646">
        <v>0</v>
      </c>
      <c r="BR128" s="646">
        <v>0</v>
      </c>
      <c r="BS128" s="646">
        <v>8.9407849185965463E-2</v>
      </c>
      <c r="BT128" s="646">
        <v>0</v>
      </c>
      <c r="BU128" s="646">
        <v>0</v>
      </c>
      <c r="BV128" s="646">
        <v>0</v>
      </c>
    </row>
    <row r="129" spans="1:74" ht="15.75" customHeight="1">
      <c r="A129" s="129" t="s">
        <v>824</v>
      </c>
      <c r="B129" s="637" t="s">
        <v>566</v>
      </c>
      <c r="C129" s="645">
        <v>0</v>
      </c>
      <c r="D129" s="646">
        <v>0</v>
      </c>
      <c r="E129" s="646">
        <v>0</v>
      </c>
      <c r="F129" s="646">
        <v>0</v>
      </c>
      <c r="G129" s="646">
        <v>0</v>
      </c>
      <c r="H129" s="646">
        <v>0</v>
      </c>
      <c r="I129" s="646">
        <v>0</v>
      </c>
      <c r="J129" s="646">
        <v>0</v>
      </c>
      <c r="K129" s="646">
        <v>0</v>
      </c>
      <c r="L129" s="646">
        <v>0</v>
      </c>
      <c r="M129" s="646">
        <v>0</v>
      </c>
      <c r="N129" s="646">
        <v>0</v>
      </c>
      <c r="O129" s="646">
        <v>0</v>
      </c>
      <c r="P129" s="646">
        <v>0</v>
      </c>
      <c r="Q129" s="646">
        <v>0</v>
      </c>
      <c r="R129" s="646">
        <v>0</v>
      </c>
      <c r="S129" s="646">
        <v>0</v>
      </c>
      <c r="T129" s="646">
        <v>0</v>
      </c>
      <c r="U129" s="646">
        <v>0</v>
      </c>
      <c r="V129" s="646">
        <v>0</v>
      </c>
      <c r="W129" s="646">
        <v>0</v>
      </c>
      <c r="X129" s="646">
        <v>0</v>
      </c>
      <c r="Y129" s="646">
        <v>0</v>
      </c>
      <c r="Z129" s="646">
        <v>0</v>
      </c>
      <c r="AA129" s="646">
        <v>0</v>
      </c>
      <c r="AB129" s="646">
        <v>0</v>
      </c>
      <c r="AC129" s="646">
        <v>0</v>
      </c>
      <c r="AD129" s="646">
        <v>0</v>
      </c>
      <c r="AE129" s="646">
        <v>0</v>
      </c>
      <c r="AF129" s="646">
        <v>0</v>
      </c>
      <c r="AG129" s="646">
        <v>0</v>
      </c>
      <c r="AH129" s="646">
        <v>0</v>
      </c>
      <c r="AI129" s="646">
        <v>0</v>
      </c>
      <c r="AJ129" s="646">
        <v>0</v>
      </c>
      <c r="AK129" s="646">
        <v>0</v>
      </c>
      <c r="AL129" s="646">
        <v>0</v>
      </c>
      <c r="AM129" s="646">
        <v>0</v>
      </c>
      <c r="AN129" s="646">
        <v>0</v>
      </c>
      <c r="AO129" s="646">
        <v>0</v>
      </c>
      <c r="AP129" s="646">
        <v>0</v>
      </c>
      <c r="AQ129" s="646">
        <v>0</v>
      </c>
      <c r="AR129" s="646">
        <v>0</v>
      </c>
      <c r="AS129" s="646">
        <v>0</v>
      </c>
      <c r="AT129" s="646">
        <v>0</v>
      </c>
      <c r="AU129" s="646">
        <v>0</v>
      </c>
      <c r="AV129" s="646">
        <v>0</v>
      </c>
      <c r="AW129" s="646">
        <v>0</v>
      </c>
      <c r="AX129" s="646">
        <v>0</v>
      </c>
      <c r="AY129" s="646">
        <v>0</v>
      </c>
      <c r="AZ129" s="646">
        <v>0</v>
      </c>
      <c r="BA129" s="646">
        <v>0</v>
      </c>
      <c r="BB129" s="646">
        <v>0</v>
      </c>
      <c r="BC129" s="646">
        <v>0</v>
      </c>
      <c r="BD129" s="646">
        <v>0</v>
      </c>
      <c r="BE129" s="646">
        <v>0</v>
      </c>
      <c r="BF129" s="646">
        <v>0</v>
      </c>
      <c r="BG129" s="646">
        <v>0</v>
      </c>
      <c r="BH129" s="646">
        <v>0</v>
      </c>
      <c r="BI129" s="646">
        <v>0</v>
      </c>
      <c r="BJ129" s="646">
        <v>0</v>
      </c>
      <c r="BK129" s="646">
        <v>0</v>
      </c>
      <c r="BL129" s="646">
        <v>0</v>
      </c>
      <c r="BM129" s="646">
        <v>0</v>
      </c>
      <c r="BN129" s="646">
        <v>0</v>
      </c>
      <c r="BO129" s="646">
        <v>0</v>
      </c>
      <c r="BP129" s="646">
        <v>0</v>
      </c>
      <c r="BQ129" s="646">
        <v>0</v>
      </c>
      <c r="BR129" s="646">
        <v>0</v>
      </c>
      <c r="BS129" s="646">
        <v>0</v>
      </c>
      <c r="BT129" s="646">
        <v>0</v>
      </c>
      <c r="BU129" s="646">
        <v>0</v>
      </c>
      <c r="BV129" s="646">
        <v>0</v>
      </c>
    </row>
    <row r="130" spans="1:74" ht="16.5" customHeight="1">
      <c r="A130" s="129" t="s">
        <v>825</v>
      </c>
      <c r="B130" s="637" t="s">
        <v>567</v>
      </c>
      <c r="C130" s="645">
        <v>1.2083333333571429</v>
      </c>
      <c r="D130" s="646">
        <v>0</v>
      </c>
      <c r="E130" s="646">
        <v>0</v>
      </c>
      <c r="F130" s="646">
        <v>0</v>
      </c>
      <c r="G130" s="646">
        <v>0.30208333333928572</v>
      </c>
      <c r="H130" s="646">
        <v>0</v>
      </c>
      <c r="I130" s="646">
        <v>0</v>
      </c>
      <c r="J130" s="646">
        <v>0</v>
      </c>
      <c r="K130" s="646">
        <v>0.10069444444642858</v>
      </c>
      <c r="L130" s="646">
        <v>0</v>
      </c>
      <c r="M130" s="646">
        <v>0</v>
      </c>
      <c r="N130" s="646">
        <v>0</v>
      </c>
      <c r="O130" s="646">
        <v>0.10069444444642858</v>
      </c>
      <c r="P130" s="646">
        <v>0</v>
      </c>
      <c r="Q130" s="646">
        <v>0</v>
      </c>
      <c r="R130" s="646">
        <v>0</v>
      </c>
      <c r="S130" s="646">
        <v>0.10069444444642858</v>
      </c>
      <c r="T130" s="646">
        <v>0</v>
      </c>
      <c r="U130" s="646">
        <v>0</v>
      </c>
      <c r="V130" s="646">
        <v>0</v>
      </c>
      <c r="W130" s="646">
        <v>0.30208333333928572</v>
      </c>
      <c r="X130" s="646">
        <v>0</v>
      </c>
      <c r="Y130" s="646">
        <v>0</v>
      </c>
      <c r="Z130" s="646">
        <v>0</v>
      </c>
      <c r="AA130" s="646">
        <v>0.10069444444642855</v>
      </c>
      <c r="AB130" s="646">
        <v>0</v>
      </c>
      <c r="AC130" s="646">
        <v>0</v>
      </c>
      <c r="AD130" s="646">
        <v>0</v>
      </c>
      <c r="AE130" s="646">
        <v>0.10069444444642855</v>
      </c>
      <c r="AF130" s="646">
        <v>0</v>
      </c>
      <c r="AG130" s="646">
        <v>0</v>
      </c>
      <c r="AH130" s="646">
        <v>0</v>
      </c>
      <c r="AI130" s="646">
        <v>0.1006944444464286</v>
      </c>
      <c r="AJ130" s="646">
        <v>0</v>
      </c>
      <c r="AK130" s="646">
        <v>0</v>
      </c>
      <c r="AL130" s="646">
        <v>0</v>
      </c>
      <c r="AM130" s="646">
        <v>0.30208333333928572</v>
      </c>
      <c r="AN130" s="646">
        <v>0</v>
      </c>
      <c r="AO130" s="646">
        <v>0</v>
      </c>
      <c r="AP130" s="646">
        <v>0</v>
      </c>
      <c r="AQ130" s="646">
        <v>0.10069444444642855</v>
      </c>
      <c r="AR130" s="646">
        <v>0</v>
      </c>
      <c r="AS130" s="646">
        <v>0</v>
      </c>
      <c r="AT130" s="646">
        <v>0</v>
      </c>
      <c r="AU130" s="646">
        <v>0.10069444444642855</v>
      </c>
      <c r="AV130" s="646">
        <v>0</v>
      </c>
      <c r="AW130" s="646">
        <v>0</v>
      </c>
      <c r="AX130" s="646">
        <v>0</v>
      </c>
      <c r="AY130" s="646">
        <v>0.1006944444464286</v>
      </c>
      <c r="AZ130" s="646">
        <v>0</v>
      </c>
      <c r="BA130" s="646">
        <v>0</v>
      </c>
      <c r="BB130" s="646">
        <v>0</v>
      </c>
      <c r="BC130" s="646">
        <v>0.30208333333928572</v>
      </c>
      <c r="BD130" s="646">
        <v>0</v>
      </c>
      <c r="BE130" s="646">
        <v>0</v>
      </c>
      <c r="BF130" s="646">
        <v>0</v>
      </c>
      <c r="BG130" s="646">
        <v>0.10069444444642855</v>
      </c>
      <c r="BH130" s="646">
        <v>0</v>
      </c>
      <c r="BI130" s="646">
        <v>0</v>
      </c>
      <c r="BJ130" s="646">
        <v>0</v>
      </c>
      <c r="BK130" s="646">
        <v>0.10069444444642855</v>
      </c>
      <c r="BL130" s="646">
        <v>0</v>
      </c>
      <c r="BM130" s="646">
        <v>0</v>
      </c>
      <c r="BN130" s="646">
        <v>0</v>
      </c>
      <c r="BO130" s="646">
        <v>0.1006944444464286</v>
      </c>
      <c r="BP130" s="646">
        <v>0</v>
      </c>
      <c r="BQ130" s="646">
        <v>0</v>
      </c>
      <c r="BR130" s="646">
        <v>0</v>
      </c>
      <c r="BS130" s="646">
        <v>4.6646825396825478E-2</v>
      </c>
      <c r="BT130" s="646">
        <v>0</v>
      </c>
      <c r="BU130" s="646">
        <v>0</v>
      </c>
      <c r="BV130" s="646">
        <v>0</v>
      </c>
    </row>
    <row r="131" spans="1:74" ht="15.75" customHeight="1">
      <c r="A131" s="129" t="s">
        <v>826</v>
      </c>
      <c r="B131" s="637" t="s">
        <v>568</v>
      </c>
      <c r="C131" s="645">
        <v>0</v>
      </c>
      <c r="D131" s="646">
        <v>0</v>
      </c>
      <c r="E131" s="646">
        <v>0</v>
      </c>
      <c r="F131" s="646">
        <v>0</v>
      </c>
      <c r="G131" s="646">
        <v>0</v>
      </c>
      <c r="H131" s="646">
        <v>0</v>
      </c>
      <c r="I131" s="646">
        <v>0</v>
      </c>
      <c r="J131" s="646">
        <v>0</v>
      </c>
      <c r="K131" s="646">
        <v>0</v>
      </c>
      <c r="L131" s="646">
        <v>0</v>
      </c>
      <c r="M131" s="646">
        <v>0</v>
      </c>
      <c r="N131" s="646">
        <v>0</v>
      </c>
      <c r="O131" s="646">
        <v>0</v>
      </c>
      <c r="P131" s="646">
        <v>0</v>
      </c>
      <c r="Q131" s="646">
        <v>0</v>
      </c>
      <c r="R131" s="646">
        <v>0</v>
      </c>
      <c r="S131" s="646">
        <v>0</v>
      </c>
      <c r="T131" s="646">
        <v>0</v>
      </c>
      <c r="U131" s="646">
        <v>0</v>
      </c>
      <c r="V131" s="646">
        <v>0</v>
      </c>
      <c r="W131" s="646">
        <v>0</v>
      </c>
      <c r="X131" s="646">
        <v>0</v>
      </c>
      <c r="Y131" s="646">
        <v>0</v>
      </c>
      <c r="Z131" s="646">
        <v>0</v>
      </c>
      <c r="AA131" s="646">
        <v>0</v>
      </c>
      <c r="AB131" s="646">
        <v>0</v>
      </c>
      <c r="AC131" s="646">
        <v>0</v>
      </c>
      <c r="AD131" s="646">
        <v>0</v>
      </c>
      <c r="AE131" s="646">
        <v>0</v>
      </c>
      <c r="AF131" s="646">
        <v>0</v>
      </c>
      <c r="AG131" s="646">
        <v>0</v>
      </c>
      <c r="AH131" s="646">
        <v>0</v>
      </c>
      <c r="AI131" s="646">
        <v>0</v>
      </c>
      <c r="AJ131" s="646">
        <v>0</v>
      </c>
      <c r="AK131" s="646">
        <v>0</v>
      </c>
      <c r="AL131" s="646">
        <v>0</v>
      </c>
      <c r="AM131" s="646">
        <v>0</v>
      </c>
      <c r="AN131" s="646">
        <v>0</v>
      </c>
      <c r="AO131" s="646">
        <v>0</v>
      </c>
      <c r="AP131" s="646">
        <v>0</v>
      </c>
      <c r="AQ131" s="646">
        <v>0</v>
      </c>
      <c r="AR131" s="646">
        <v>0</v>
      </c>
      <c r="AS131" s="646">
        <v>0</v>
      </c>
      <c r="AT131" s="646">
        <v>0</v>
      </c>
      <c r="AU131" s="646">
        <v>0</v>
      </c>
      <c r="AV131" s="646">
        <v>0</v>
      </c>
      <c r="AW131" s="646">
        <v>0</v>
      </c>
      <c r="AX131" s="646">
        <v>0</v>
      </c>
      <c r="AY131" s="646">
        <v>0</v>
      </c>
      <c r="AZ131" s="646">
        <v>0</v>
      </c>
      <c r="BA131" s="646">
        <v>0</v>
      </c>
      <c r="BB131" s="646">
        <v>0</v>
      </c>
      <c r="BC131" s="646">
        <v>0</v>
      </c>
      <c r="BD131" s="646">
        <v>0</v>
      </c>
      <c r="BE131" s="646">
        <v>0</v>
      </c>
      <c r="BF131" s="646">
        <v>0</v>
      </c>
      <c r="BG131" s="646">
        <v>0</v>
      </c>
      <c r="BH131" s="646">
        <v>0</v>
      </c>
      <c r="BI131" s="646">
        <v>0</v>
      </c>
      <c r="BJ131" s="646">
        <v>0</v>
      </c>
      <c r="BK131" s="646">
        <v>0</v>
      </c>
      <c r="BL131" s="646">
        <v>0</v>
      </c>
      <c r="BM131" s="646">
        <v>0</v>
      </c>
      <c r="BN131" s="646">
        <v>0</v>
      </c>
      <c r="BO131" s="646">
        <v>0</v>
      </c>
      <c r="BP131" s="646">
        <v>0</v>
      </c>
      <c r="BQ131" s="646">
        <v>0</v>
      </c>
      <c r="BR131" s="646">
        <v>0</v>
      </c>
      <c r="BS131" s="646">
        <v>0</v>
      </c>
      <c r="BT131" s="646">
        <v>0</v>
      </c>
      <c r="BU131" s="646">
        <v>0</v>
      </c>
      <c r="BV131" s="646">
        <v>0</v>
      </c>
    </row>
    <row r="132" spans="1:74" ht="16.5" customHeight="1">
      <c r="A132" s="129" t="s">
        <v>827</v>
      </c>
      <c r="B132" s="637" t="s">
        <v>569</v>
      </c>
      <c r="C132" s="645">
        <v>0.51313428571428565</v>
      </c>
      <c r="D132" s="646">
        <v>0</v>
      </c>
      <c r="E132" s="646">
        <v>0</v>
      </c>
      <c r="F132" s="646">
        <v>0</v>
      </c>
      <c r="G132" s="646">
        <v>0.12889293798506285</v>
      </c>
      <c r="H132" s="646">
        <v>0</v>
      </c>
      <c r="I132" s="646">
        <v>0</v>
      </c>
      <c r="J132" s="646">
        <v>0</v>
      </c>
      <c r="K132" s="646">
        <v>4.2964312661687619E-2</v>
      </c>
      <c r="L132" s="646">
        <v>0</v>
      </c>
      <c r="M132" s="646">
        <v>0</v>
      </c>
      <c r="N132" s="646">
        <v>0</v>
      </c>
      <c r="O132" s="646">
        <v>4.2964312661687619E-2</v>
      </c>
      <c r="P132" s="646">
        <v>0</v>
      </c>
      <c r="Q132" s="646">
        <v>0</v>
      </c>
      <c r="R132" s="646">
        <v>0</v>
      </c>
      <c r="S132" s="646">
        <v>4.2964312661687619E-2</v>
      </c>
      <c r="T132" s="646">
        <v>0</v>
      </c>
      <c r="U132" s="646">
        <v>0</v>
      </c>
      <c r="V132" s="646">
        <v>0</v>
      </c>
      <c r="W132" s="646">
        <v>0.12876581934099524</v>
      </c>
      <c r="X132" s="646">
        <v>0</v>
      </c>
      <c r="Y132" s="646">
        <v>0</v>
      </c>
      <c r="Z132" s="646">
        <v>0</v>
      </c>
      <c r="AA132" s="646">
        <v>4.292193978033175E-2</v>
      </c>
      <c r="AB132" s="646">
        <v>0</v>
      </c>
      <c r="AC132" s="646">
        <v>0</v>
      </c>
      <c r="AD132" s="646">
        <v>0</v>
      </c>
      <c r="AE132" s="646">
        <v>4.292193978033175E-2</v>
      </c>
      <c r="AF132" s="646">
        <v>0</v>
      </c>
      <c r="AG132" s="646">
        <v>0</v>
      </c>
      <c r="AH132" s="646">
        <v>0</v>
      </c>
      <c r="AI132" s="646">
        <v>4.2921939780331736E-2</v>
      </c>
      <c r="AJ132" s="646">
        <v>0</v>
      </c>
      <c r="AK132" s="646">
        <v>0</v>
      </c>
      <c r="AL132" s="646">
        <v>0</v>
      </c>
      <c r="AM132" s="646">
        <v>0.12792683629014762</v>
      </c>
      <c r="AN132" s="646">
        <v>0</v>
      </c>
      <c r="AO132" s="646">
        <v>0</v>
      </c>
      <c r="AP132" s="646">
        <v>0</v>
      </c>
      <c r="AQ132" s="646">
        <v>4.2642278763382536E-2</v>
      </c>
      <c r="AR132" s="646">
        <v>0</v>
      </c>
      <c r="AS132" s="646">
        <v>0</v>
      </c>
      <c r="AT132" s="646">
        <v>0</v>
      </c>
      <c r="AU132" s="646">
        <v>4.2642278763382536E-2</v>
      </c>
      <c r="AV132" s="646">
        <v>0</v>
      </c>
      <c r="AW132" s="646">
        <v>0</v>
      </c>
      <c r="AX132" s="646">
        <v>0</v>
      </c>
      <c r="AY132" s="646">
        <v>4.2642278763382543E-2</v>
      </c>
      <c r="AZ132" s="646">
        <v>0</v>
      </c>
      <c r="BA132" s="646">
        <v>0</v>
      </c>
      <c r="BB132" s="646">
        <v>0</v>
      </c>
      <c r="BC132" s="646">
        <v>0.12754869209807998</v>
      </c>
      <c r="BD132" s="646">
        <v>0</v>
      </c>
      <c r="BE132" s="646">
        <v>0</v>
      </c>
      <c r="BF132" s="646">
        <v>0</v>
      </c>
      <c r="BG132" s="646">
        <v>4.2516230699359996E-2</v>
      </c>
      <c r="BH132" s="646">
        <v>0</v>
      </c>
      <c r="BI132" s="646">
        <v>0</v>
      </c>
      <c r="BJ132" s="646">
        <v>0</v>
      </c>
      <c r="BK132" s="646">
        <v>4.2516230699359996E-2</v>
      </c>
      <c r="BL132" s="646">
        <v>0</v>
      </c>
      <c r="BM132" s="646">
        <v>0</v>
      </c>
      <c r="BN132" s="646">
        <v>0</v>
      </c>
      <c r="BO132" s="646">
        <v>4.2516230699359996E-2</v>
      </c>
      <c r="BP132" s="646">
        <v>0</v>
      </c>
      <c r="BQ132" s="646">
        <v>0</v>
      </c>
      <c r="BR132" s="646">
        <v>0</v>
      </c>
      <c r="BS132" s="646">
        <v>4.2761023789139999E-2</v>
      </c>
      <c r="BT132" s="646">
        <v>0</v>
      </c>
      <c r="BU132" s="646">
        <v>0</v>
      </c>
      <c r="BV132" s="646">
        <v>0</v>
      </c>
    </row>
    <row r="133" spans="1:74" ht="16.5" customHeight="1">
      <c r="A133" s="130" t="s">
        <v>828</v>
      </c>
      <c r="B133" s="638" t="s">
        <v>570</v>
      </c>
      <c r="C133" s="645">
        <v>0</v>
      </c>
      <c r="D133" s="646">
        <v>0</v>
      </c>
      <c r="E133" s="646">
        <v>0</v>
      </c>
      <c r="F133" s="646">
        <v>0</v>
      </c>
      <c r="G133" s="646">
        <v>0</v>
      </c>
      <c r="H133" s="646">
        <v>0</v>
      </c>
      <c r="I133" s="646">
        <v>0</v>
      </c>
      <c r="J133" s="646">
        <v>0</v>
      </c>
      <c r="K133" s="646">
        <v>0</v>
      </c>
      <c r="L133" s="646">
        <v>0</v>
      </c>
      <c r="M133" s="646">
        <v>0</v>
      </c>
      <c r="N133" s="646">
        <v>0</v>
      </c>
      <c r="O133" s="646">
        <v>0</v>
      </c>
      <c r="P133" s="646">
        <v>0</v>
      </c>
      <c r="Q133" s="646">
        <v>0</v>
      </c>
      <c r="R133" s="646">
        <v>0</v>
      </c>
      <c r="S133" s="646">
        <v>0</v>
      </c>
      <c r="T133" s="646">
        <v>0</v>
      </c>
      <c r="U133" s="646">
        <v>0</v>
      </c>
      <c r="V133" s="646">
        <v>0</v>
      </c>
      <c r="W133" s="646">
        <v>0</v>
      </c>
      <c r="X133" s="646">
        <v>0</v>
      </c>
      <c r="Y133" s="646">
        <v>0</v>
      </c>
      <c r="Z133" s="646">
        <v>0</v>
      </c>
      <c r="AA133" s="646">
        <v>0</v>
      </c>
      <c r="AB133" s="646">
        <v>0</v>
      </c>
      <c r="AC133" s="646">
        <v>0</v>
      </c>
      <c r="AD133" s="646">
        <v>0</v>
      </c>
      <c r="AE133" s="646">
        <v>0</v>
      </c>
      <c r="AF133" s="646">
        <v>0</v>
      </c>
      <c r="AG133" s="646">
        <v>0</v>
      </c>
      <c r="AH133" s="646">
        <v>0</v>
      </c>
      <c r="AI133" s="646">
        <v>0</v>
      </c>
      <c r="AJ133" s="646">
        <v>0</v>
      </c>
      <c r="AK133" s="646">
        <v>0</v>
      </c>
      <c r="AL133" s="646">
        <v>0</v>
      </c>
      <c r="AM133" s="646">
        <v>0</v>
      </c>
      <c r="AN133" s="646">
        <v>0</v>
      </c>
      <c r="AO133" s="646">
        <v>0</v>
      </c>
      <c r="AP133" s="646">
        <v>0</v>
      </c>
      <c r="AQ133" s="646">
        <v>0</v>
      </c>
      <c r="AR133" s="646">
        <v>0</v>
      </c>
      <c r="AS133" s="646">
        <v>0</v>
      </c>
      <c r="AT133" s="646">
        <v>0</v>
      </c>
      <c r="AU133" s="646">
        <v>0</v>
      </c>
      <c r="AV133" s="646">
        <v>0</v>
      </c>
      <c r="AW133" s="646">
        <v>0</v>
      </c>
      <c r="AX133" s="646">
        <v>0</v>
      </c>
      <c r="AY133" s="646">
        <v>0</v>
      </c>
      <c r="AZ133" s="646">
        <v>0</v>
      </c>
      <c r="BA133" s="646">
        <v>0</v>
      </c>
      <c r="BB133" s="646">
        <v>0</v>
      </c>
      <c r="BC133" s="646">
        <v>0</v>
      </c>
      <c r="BD133" s="646">
        <v>0</v>
      </c>
      <c r="BE133" s="646">
        <v>0</v>
      </c>
      <c r="BF133" s="646">
        <v>0</v>
      </c>
      <c r="BG133" s="646">
        <v>0</v>
      </c>
      <c r="BH133" s="646">
        <v>0</v>
      </c>
      <c r="BI133" s="646">
        <v>0</v>
      </c>
      <c r="BJ133" s="646">
        <v>0</v>
      </c>
      <c r="BK133" s="646">
        <v>0</v>
      </c>
      <c r="BL133" s="646">
        <v>0</v>
      </c>
      <c r="BM133" s="646">
        <v>0</v>
      </c>
      <c r="BN133" s="646">
        <v>0</v>
      </c>
      <c r="BO133" s="646">
        <v>0</v>
      </c>
      <c r="BP133" s="646">
        <v>0</v>
      </c>
      <c r="BQ133" s="646">
        <v>0</v>
      </c>
      <c r="BR133" s="646">
        <v>0</v>
      </c>
      <c r="BS133" s="646">
        <v>0</v>
      </c>
      <c r="BT133" s="646">
        <v>0</v>
      </c>
      <c r="BU133" s="646">
        <v>0</v>
      </c>
      <c r="BV133" s="646">
        <v>0</v>
      </c>
    </row>
    <row r="134" spans="1:74" ht="16.5" customHeight="1">
      <c r="A134" s="130" t="s">
        <v>829</v>
      </c>
      <c r="B134" s="638" t="s">
        <v>571</v>
      </c>
      <c r="C134" s="645">
        <v>0.12619047619047619</v>
      </c>
      <c r="D134" s="646">
        <v>0</v>
      </c>
      <c r="E134" s="646">
        <v>0</v>
      </c>
      <c r="F134" s="646">
        <v>0</v>
      </c>
      <c r="G134" s="646">
        <v>3.1547619047619047E-2</v>
      </c>
      <c r="H134" s="646">
        <v>0</v>
      </c>
      <c r="I134" s="646">
        <v>0</v>
      </c>
      <c r="J134" s="646">
        <v>0</v>
      </c>
      <c r="K134" s="646">
        <v>1.0515873015873024E-2</v>
      </c>
      <c r="L134" s="646">
        <v>0</v>
      </c>
      <c r="M134" s="646">
        <v>0</v>
      </c>
      <c r="N134" s="646">
        <v>0</v>
      </c>
      <c r="O134" s="646">
        <v>1.0515873015873024E-2</v>
      </c>
      <c r="P134" s="646">
        <v>0</v>
      </c>
      <c r="Q134" s="646">
        <v>0</v>
      </c>
      <c r="R134" s="646">
        <v>0</v>
      </c>
      <c r="S134" s="646">
        <v>1.0515873015873024E-2</v>
      </c>
      <c r="T134" s="646">
        <v>0</v>
      </c>
      <c r="U134" s="646">
        <v>0</v>
      </c>
      <c r="V134" s="646">
        <v>0</v>
      </c>
      <c r="W134" s="646">
        <v>3.1547619047619047E-2</v>
      </c>
      <c r="X134" s="646">
        <v>0</v>
      </c>
      <c r="Y134" s="646">
        <v>0</v>
      </c>
      <c r="Z134" s="646">
        <v>0</v>
      </c>
      <c r="AA134" s="646">
        <v>1.0515873015873015E-2</v>
      </c>
      <c r="AB134" s="646">
        <v>0</v>
      </c>
      <c r="AC134" s="646">
        <v>0</v>
      </c>
      <c r="AD134" s="646">
        <v>0</v>
      </c>
      <c r="AE134" s="646">
        <v>1.0515873015873015E-2</v>
      </c>
      <c r="AF134" s="646">
        <v>0</v>
      </c>
      <c r="AG134" s="646">
        <v>0</v>
      </c>
      <c r="AH134" s="646">
        <v>0</v>
      </c>
      <c r="AI134" s="646">
        <v>1.0515873015873015E-2</v>
      </c>
      <c r="AJ134" s="646">
        <v>0</v>
      </c>
      <c r="AK134" s="646">
        <v>0</v>
      </c>
      <c r="AL134" s="646">
        <v>0</v>
      </c>
      <c r="AM134" s="646">
        <v>3.1547619047619047E-2</v>
      </c>
      <c r="AN134" s="646">
        <v>0</v>
      </c>
      <c r="AO134" s="646">
        <v>0</v>
      </c>
      <c r="AP134" s="646">
        <v>0</v>
      </c>
      <c r="AQ134" s="646">
        <v>1.0515873015873015E-2</v>
      </c>
      <c r="AR134" s="646">
        <v>0</v>
      </c>
      <c r="AS134" s="646">
        <v>0</v>
      </c>
      <c r="AT134" s="646">
        <v>0</v>
      </c>
      <c r="AU134" s="646">
        <v>1.0515873015873015E-2</v>
      </c>
      <c r="AV134" s="646">
        <v>0</v>
      </c>
      <c r="AW134" s="646">
        <v>0</v>
      </c>
      <c r="AX134" s="646">
        <v>0</v>
      </c>
      <c r="AY134" s="646">
        <v>1.0515873015873015E-2</v>
      </c>
      <c r="AZ134" s="646">
        <v>0</v>
      </c>
      <c r="BA134" s="646">
        <v>0</v>
      </c>
      <c r="BB134" s="646">
        <v>0</v>
      </c>
      <c r="BC134" s="646">
        <v>3.1547619047619047E-2</v>
      </c>
      <c r="BD134" s="646">
        <v>0</v>
      </c>
      <c r="BE134" s="646">
        <v>0</v>
      </c>
      <c r="BF134" s="646">
        <v>0</v>
      </c>
      <c r="BG134" s="646">
        <v>1.0515873015873015E-2</v>
      </c>
      <c r="BH134" s="646">
        <v>0</v>
      </c>
      <c r="BI134" s="646">
        <v>0</v>
      </c>
      <c r="BJ134" s="646">
        <v>0</v>
      </c>
      <c r="BK134" s="646">
        <v>1.0515873015873015E-2</v>
      </c>
      <c r="BL134" s="646">
        <v>0</v>
      </c>
      <c r="BM134" s="646">
        <v>0</v>
      </c>
      <c r="BN134" s="646">
        <v>0</v>
      </c>
      <c r="BO134" s="646">
        <v>1.0515873015873015E-2</v>
      </c>
      <c r="BP134" s="646">
        <v>0</v>
      </c>
      <c r="BQ134" s="646">
        <v>0</v>
      </c>
      <c r="BR134" s="646">
        <v>0</v>
      </c>
      <c r="BS134" s="646">
        <v>1.0515873015873024E-2</v>
      </c>
      <c r="BT134" s="646">
        <v>0</v>
      </c>
      <c r="BU134" s="646">
        <v>0</v>
      </c>
      <c r="BV134" s="646">
        <v>0</v>
      </c>
    </row>
    <row r="135" spans="1:74" ht="16.5" customHeight="1">
      <c r="A135" s="130" t="s">
        <v>830</v>
      </c>
      <c r="B135" s="638" t="s">
        <v>572</v>
      </c>
      <c r="C135" s="645">
        <v>0</v>
      </c>
      <c r="D135" s="646">
        <v>0</v>
      </c>
      <c r="E135" s="646">
        <v>0</v>
      </c>
      <c r="F135" s="646">
        <v>0</v>
      </c>
      <c r="G135" s="646">
        <v>0</v>
      </c>
      <c r="H135" s="646">
        <v>0</v>
      </c>
      <c r="I135" s="646">
        <v>0</v>
      </c>
      <c r="J135" s="646">
        <v>0</v>
      </c>
      <c r="K135" s="646">
        <v>0</v>
      </c>
      <c r="L135" s="646">
        <v>0</v>
      </c>
      <c r="M135" s="646">
        <v>0</v>
      </c>
      <c r="N135" s="646">
        <v>0</v>
      </c>
      <c r="O135" s="646">
        <v>0</v>
      </c>
      <c r="P135" s="646">
        <v>0</v>
      </c>
      <c r="Q135" s="646">
        <v>0</v>
      </c>
      <c r="R135" s="646">
        <v>0</v>
      </c>
      <c r="S135" s="646">
        <v>0</v>
      </c>
      <c r="T135" s="646">
        <v>0</v>
      </c>
      <c r="U135" s="646">
        <v>0</v>
      </c>
      <c r="V135" s="646">
        <v>0</v>
      </c>
      <c r="W135" s="646">
        <v>0</v>
      </c>
      <c r="X135" s="646">
        <v>0</v>
      </c>
      <c r="Y135" s="646">
        <v>0</v>
      </c>
      <c r="Z135" s="646">
        <v>0</v>
      </c>
      <c r="AA135" s="646">
        <v>0</v>
      </c>
      <c r="AB135" s="646">
        <v>0</v>
      </c>
      <c r="AC135" s="646">
        <v>0</v>
      </c>
      <c r="AD135" s="646">
        <v>0</v>
      </c>
      <c r="AE135" s="646">
        <v>0</v>
      </c>
      <c r="AF135" s="646">
        <v>0</v>
      </c>
      <c r="AG135" s="646">
        <v>0</v>
      </c>
      <c r="AH135" s="646">
        <v>0</v>
      </c>
      <c r="AI135" s="646">
        <v>0</v>
      </c>
      <c r="AJ135" s="646">
        <v>0</v>
      </c>
      <c r="AK135" s="646">
        <v>0</v>
      </c>
      <c r="AL135" s="646">
        <v>0</v>
      </c>
      <c r="AM135" s="646">
        <v>0</v>
      </c>
      <c r="AN135" s="646">
        <v>0</v>
      </c>
      <c r="AO135" s="646">
        <v>0</v>
      </c>
      <c r="AP135" s="646">
        <v>0</v>
      </c>
      <c r="AQ135" s="646">
        <v>0</v>
      </c>
      <c r="AR135" s="646">
        <v>0</v>
      </c>
      <c r="AS135" s="646">
        <v>0</v>
      </c>
      <c r="AT135" s="646">
        <v>0</v>
      </c>
      <c r="AU135" s="646">
        <v>0</v>
      </c>
      <c r="AV135" s="646">
        <v>0</v>
      </c>
      <c r="AW135" s="646">
        <v>0</v>
      </c>
      <c r="AX135" s="646">
        <v>0</v>
      </c>
      <c r="AY135" s="646">
        <v>0</v>
      </c>
      <c r="AZ135" s="646">
        <v>0</v>
      </c>
      <c r="BA135" s="646">
        <v>0</v>
      </c>
      <c r="BB135" s="646">
        <v>0</v>
      </c>
      <c r="BC135" s="646">
        <v>0</v>
      </c>
      <c r="BD135" s="646">
        <v>0</v>
      </c>
      <c r="BE135" s="646">
        <v>0</v>
      </c>
      <c r="BF135" s="646">
        <v>0</v>
      </c>
      <c r="BG135" s="646">
        <v>0</v>
      </c>
      <c r="BH135" s="646">
        <v>0</v>
      </c>
      <c r="BI135" s="646">
        <v>0</v>
      </c>
      <c r="BJ135" s="646">
        <v>0</v>
      </c>
      <c r="BK135" s="646">
        <v>0</v>
      </c>
      <c r="BL135" s="646">
        <v>0</v>
      </c>
      <c r="BM135" s="646">
        <v>0</v>
      </c>
      <c r="BN135" s="646">
        <v>0</v>
      </c>
      <c r="BO135" s="646">
        <v>0</v>
      </c>
      <c r="BP135" s="646">
        <v>0</v>
      </c>
      <c r="BQ135" s="646">
        <v>0</v>
      </c>
      <c r="BR135" s="646">
        <v>0</v>
      </c>
      <c r="BS135" s="646">
        <v>0</v>
      </c>
      <c r="BT135" s="646">
        <v>0</v>
      </c>
      <c r="BU135" s="646">
        <v>0</v>
      </c>
      <c r="BV135" s="646">
        <v>0</v>
      </c>
    </row>
    <row r="136" spans="1:74" ht="16.5" customHeight="1">
      <c r="A136" s="130" t="s">
        <v>831</v>
      </c>
      <c r="B136" s="638" t="s">
        <v>573</v>
      </c>
      <c r="C136" s="645">
        <v>0.2476580952380952</v>
      </c>
      <c r="D136" s="646">
        <v>0</v>
      </c>
      <c r="E136" s="646">
        <v>0</v>
      </c>
      <c r="F136" s="646">
        <v>0</v>
      </c>
      <c r="G136" s="646">
        <v>6.1926432738896663E-2</v>
      </c>
      <c r="H136" s="646">
        <v>0</v>
      </c>
      <c r="I136" s="646">
        <v>0</v>
      </c>
      <c r="J136" s="646">
        <v>0</v>
      </c>
      <c r="K136" s="646">
        <v>2.0642144246298882E-2</v>
      </c>
      <c r="L136" s="646">
        <v>0</v>
      </c>
      <c r="M136" s="646">
        <v>0</v>
      </c>
      <c r="N136" s="646">
        <v>0</v>
      </c>
      <c r="O136" s="646">
        <v>2.0642144246298882E-2</v>
      </c>
      <c r="P136" s="646">
        <v>0</v>
      </c>
      <c r="Q136" s="646">
        <v>0</v>
      </c>
      <c r="R136" s="646">
        <v>0</v>
      </c>
      <c r="S136" s="646">
        <v>2.0642144246298882E-2</v>
      </c>
      <c r="T136" s="646">
        <v>0</v>
      </c>
      <c r="U136" s="646">
        <v>0</v>
      </c>
      <c r="V136" s="646">
        <v>0</v>
      </c>
      <c r="W136" s="646">
        <v>6.1926432738896663E-2</v>
      </c>
      <c r="X136" s="646">
        <v>0</v>
      </c>
      <c r="Y136" s="646">
        <v>0</v>
      </c>
      <c r="Z136" s="646">
        <v>0</v>
      </c>
      <c r="AA136" s="646">
        <v>2.0642144246298889E-2</v>
      </c>
      <c r="AB136" s="646">
        <v>0</v>
      </c>
      <c r="AC136" s="646">
        <v>0</v>
      </c>
      <c r="AD136" s="646">
        <v>0</v>
      </c>
      <c r="AE136" s="646">
        <v>2.0642144246298889E-2</v>
      </c>
      <c r="AF136" s="646">
        <v>0</v>
      </c>
      <c r="AG136" s="646">
        <v>0</v>
      </c>
      <c r="AH136" s="646">
        <v>0</v>
      </c>
      <c r="AI136" s="646">
        <v>2.0642144246298882E-2</v>
      </c>
      <c r="AJ136" s="646">
        <v>0</v>
      </c>
      <c r="AK136" s="646">
        <v>0</v>
      </c>
      <c r="AL136" s="646">
        <v>0</v>
      </c>
      <c r="AM136" s="646">
        <v>6.1926432738896663E-2</v>
      </c>
      <c r="AN136" s="646">
        <v>0</v>
      </c>
      <c r="AO136" s="646">
        <v>0</v>
      </c>
      <c r="AP136" s="646">
        <v>0</v>
      </c>
      <c r="AQ136" s="646">
        <v>2.0642144246298889E-2</v>
      </c>
      <c r="AR136" s="646">
        <v>0</v>
      </c>
      <c r="AS136" s="646">
        <v>0</v>
      </c>
      <c r="AT136" s="646">
        <v>0</v>
      </c>
      <c r="AU136" s="646">
        <v>2.0642144246298889E-2</v>
      </c>
      <c r="AV136" s="646">
        <v>0</v>
      </c>
      <c r="AW136" s="646">
        <v>0</v>
      </c>
      <c r="AX136" s="646">
        <v>0</v>
      </c>
      <c r="AY136" s="646">
        <v>2.0642144246298882E-2</v>
      </c>
      <c r="AZ136" s="646">
        <v>0</v>
      </c>
      <c r="BA136" s="646">
        <v>0</v>
      </c>
      <c r="BB136" s="646">
        <v>0</v>
      </c>
      <c r="BC136" s="646">
        <v>6.1878797021405238E-2</v>
      </c>
      <c r="BD136" s="646">
        <v>0</v>
      </c>
      <c r="BE136" s="646">
        <v>0</v>
      </c>
      <c r="BF136" s="646">
        <v>0</v>
      </c>
      <c r="BG136" s="646">
        <v>2.0626265673801745E-2</v>
      </c>
      <c r="BH136" s="646">
        <v>0</v>
      </c>
      <c r="BI136" s="646">
        <v>0</v>
      </c>
      <c r="BJ136" s="646">
        <v>0</v>
      </c>
      <c r="BK136" s="646">
        <v>2.0626265673801745E-2</v>
      </c>
      <c r="BL136" s="646">
        <v>0</v>
      </c>
      <c r="BM136" s="646">
        <v>0</v>
      </c>
      <c r="BN136" s="646">
        <v>0</v>
      </c>
      <c r="BO136" s="646">
        <v>2.0626265673801752E-2</v>
      </c>
      <c r="BP136" s="646">
        <v>0</v>
      </c>
      <c r="BQ136" s="646">
        <v>0</v>
      </c>
      <c r="BR136" s="646">
        <v>0</v>
      </c>
      <c r="BS136" s="646">
        <v>2.0638007916124048E-2</v>
      </c>
      <c r="BT136" s="646">
        <v>0</v>
      </c>
      <c r="BU136" s="646">
        <v>0</v>
      </c>
      <c r="BV136" s="646">
        <v>0</v>
      </c>
    </row>
    <row r="137" spans="1:74" ht="16.5" customHeight="1">
      <c r="A137" s="130" t="s">
        <v>832</v>
      </c>
      <c r="B137" s="638" t="s">
        <v>574</v>
      </c>
      <c r="C137" s="645">
        <v>0.12428571428571428</v>
      </c>
      <c r="D137" s="646">
        <v>0</v>
      </c>
      <c r="E137" s="646">
        <v>0</v>
      </c>
      <c r="F137" s="646">
        <v>0</v>
      </c>
      <c r="G137" s="646">
        <v>3.1071428571428576E-2</v>
      </c>
      <c r="H137" s="646">
        <v>0</v>
      </c>
      <c r="I137" s="646">
        <v>0</v>
      </c>
      <c r="J137" s="646">
        <v>0</v>
      </c>
      <c r="K137" s="646">
        <v>1.0357142857142856E-2</v>
      </c>
      <c r="L137" s="646">
        <v>0</v>
      </c>
      <c r="M137" s="646">
        <v>0</v>
      </c>
      <c r="N137" s="646">
        <v>0</v>
      </c>
      <c r="O137" s="646">
        <v>1.0357142857142856E-2</v>
      </c>
      <c r="P137" s="646">
        <v>0</v>
      </c>
      <c r="Q137" s="646">
        <v>0</v>
      </c>
      <c r="R137" s="646">
        <v>0</v>
      </c>
      <c r="S137" s="646">
        <v>1.0357142857142856E-2</v>
      </c>
      <c r="T137" s="646">
        <v>0</v>
      </c>
      <c r="U137" s="646">
        <v>0</v>
      </c>
      <c r="V137" s="646">
        <v>0</v>
      </c>
      <c r="W137" s="646">
        <v>3.1071428571428576E-2</v>
      </c>
      <c r="X137" s="646">
        <v>0</v>
      </c>
      <c r="Y137" s="646">
        <v>0</v>
      </c>
      <c r="Z137" s="646">
        <v>0</v>
      </c>
      <c r="AA137" s="646">
        <v>1.0357142857142858E-2</v>
      </c>
      <c r="AB137" s="646">
        <v>0</v>
      </c>
      <c r="AC137" s="646">
        <v>0</v>
      </c>
      <c r="AD137" s="646">
        <v>0</v>
      </c>
      <c r="AE137" s="646">
        <v>1.0357142857142858E-2</v>
      </c>
      <c r="AF137" s="646">
        <v>0</v>
      </c>
      <c r="AG137" s="646">
        <v>0</v>
      </c>
      <c r="AH137" s="646">
        <v>0</v>
      </c>
      <c r="AI137" s="646">
        <v>1.0357142857142858E-2</v>
      </c>
      <c r="AJ137" s="646">
        <v>0</v>
      </c>
      <c r="AK137" s="646">
        <v>0</v>
      </c>
      <c r="AL137" s="646">
        <v>0</v>
      </c>
      <c r="AM137" s="646">
        <v>3.1071428571428576E-2</v>
      </c>
      <c r="AN137" s="646">
        <v>0</v>
      </c>
      <c r="AO137" s="646">
        <v>0</v>
      </c>
      <c r="AP137" s="646">
        <v>0</v>
      </c>
      <c r="AQ137" s="646">
        <v>1.0357142857142858E-2</v>
      </c>
      <c r="AR137" s="646">
        <v>0</v>
      </c>
      <c r="AS137" s="646">
        <v>0</v>
      </c>
      <c r="AT137" s="646">
        <v>0</v>
      </c>
      <c r="AU137" s="646">
        <v>1.0357142857142858E-2</v>
      </c>
      <c r="AV137" s="646">
        <v>0</v>
      </c>
      <c r="AW137" s="646">
        <v>0</v>
      </c>
      <c r="AX137" s="646">
        <v>0</v>
      </c>
      <c r="AY137" s="646">
        <v>1.0357142857142858E-2</v>
      </c>
      <c r="AZ137" s="646">
        <v>0</v>
      </c>
      <c r="BA137" s="646">
        <v>0</v>
      </c>
      <c r="BB137" s="646">
        <v>0</v>
      </c>
      <c r="BC137" s="646">
        <v>3.1071428571428576E-2</v>
      </c>
      <c r="BD137" s="646">
        <v>0</v>
      </c>
      <c r="BE137" s="646">
        <v>0</v>
      </c>
      <c r="BF137" s="646">
        <v>0</v>
      </c>
      <c r="BG137" s="646">
        <v>1.0357142857142858E-2</v>
      </c>
      <c r="BH137" s="646">
        <v>0</v>
      </c>
      <c r="BI137" s="646">
        <v>0</v>
      </c>
      <c r="BJ137" s="646">
        <v>0</v>
      </c>
      <c r="BK137" s="646">
        <v>1.0357142857142858E-2</v>
      </c>
      <c r="BL137" s="646">
        <v>0</v>
      </c>
      <c r="BM137" s="646">
        <v>0</v>
      </c>
      <c r="BN137" s="646">
        <v>0</v>
      </c>
      <c r="BO137" s="646">
        <v>1.0357142857142858E-2</v>
      </c>
      <c r="BP137" s="646">
        <v>0</v>
      </c>
      <c r="BQ137" s="646">
        <v>0</v>
      </c>
      <c r="BR137" s="646">
        <v>0</v>
      </c>
      <c r="BS137" s="646">
        <v>9.6230158730158805E-3</v>
      </c>
      <c r="BT137" s="646">
        <v>0</v>
      </c>
      <c r="BU137" s="646">
        <v>0</v>
      </c>
      <c r="BV137" s="646">
        <v>0</v>
      </c>
    </row>
    <row r="138" spans="1:74" ht="16.5" customHeight="1">
      <c r="A138" s="130" t="s">
        <v>833</v>
      </c>
      <c r="B138" s="638" t="s">
        <v>575</v>
      </c>
      <c r="C138" s="645">
        <v>1.4999999999999999E-2</v>
      </c>
      <c r="D138" s="646">
        <v>0</v>
      </c>
      <c r="E138" s="646">
        <v>0</v>
      </c>
      <c r="F138" s="646">
        <v>0</v>
      </c>
      <c r="G138" s="646">
        <v>4.3474576271186434E-3</v>
      </c>
      <c r="H138" s="646">
        <v>0</v>
      </c>
      <c r="I138" s="646">
        <v>0</v>
      </c>
      <c r="J138" s="646">
        <v>0</v>
      </c>
      <c r="K138" s="646">
        <v>1.449152542372881E-3</v>
      </c>
      <c r="L138" s="646">
        <v>0</v>
      </c>
      <c r="M138" s="646">
        <v>0</v>
      </c>
      <c r="N138" s="646">
        <v>0</v>
      </c>
      <c r="O138" s="646">
        <v>1.449152542372881E-3</v>
      </c>
      <c r="P138" s="646">
        <v>0</v>
      </c>
      <c r="Q138" s="646">
        <v>0</v>
      </c>
      <c r="R138" s="646">
        <v>0</v>
      </c>
      <c r="S138" s="646">
        <v>1.449152542372881E-3</v>
      </c>
      <c r="T138" s="646">
        <v>0</v>
      </c>
      <c r="U138" s="646">
        <v>0</v>
      </c>
      <c r="V138" s="646">
        <v>0</v>
      </c>
      <c r="W138" s="646">
        <v>4.2203389830508574E-3</v>
      </c>
      <c r="X138" s="646">
        <v>0</v>
      </c>
      <c r="Y138" s="646">
        <v>0</v>
      </c>
      <c r="Z138" s="646">
        <v>0</v>
      </c>
      <c r="AA138" s="646">
        <v>1.4067796610169525E-3</v>
      </c>
      <c r="AB138" s="646">
        <v>0</v>
      </c>
      <c r="AC138" s="646">
        <v>0</v>
      </c>
      <c r="AD138" s="646">
        <v>0</v>
      </c>
      <c r="AE138" s="646">
        <v>1.4067796610169525E-3</v>
      </c>
      <c r="AF138" s="646">
        <v>0</v>
      </c>
      <c r="AG138" s="646">
        <v>0</v>
      </c>
      <c r="AH138" s="646">
        <v>0</v>
      </c>
      <c r="AI138" s="646">
        <v>1.4067796610169529E-3</v>
      </c>
      <c r="AJ138" s="646">
        <v>0</v>
      </c>
      <c r="AK138" s="646">
        <v>0</v>
      </c>
      <c r="AL138" s="646">
        <v>0</v>
      </c>
      <c r="AM138" s="646">
        <v>3.3813559322033813E-3</v>
      </c>
      <c r="AN138" s="646">
        <v>0</v>
      </c>
      <c r="AO138" s="646">
        <v>0</v>
      </c>
      <c r="AP138" s="646">
        <v>0</v>
      </c>
      <c r="AQ138" s="646">
        <v>1.1271186440677938E-3</v>
      </c>
      <c r="AR138" s="646">
        <v>0</v>
      </c>
      <c r="AS138" s="646">
        <v>0</v>
      </c>
      <c r="AT138" s="646">
        <v>0</v>
      </c>
      <c r="AU138" s="646">
        <v>1.1271186440677938E-3</v>
      </c>
      <c r="AV138" s="646">
        <v>0</v>
      </c>
      <c r="AW138" s="646">
        <v>0</v>
      </c>
      <c r="AX138" s="646">
        <v>0</v>
      </c>
      <c r="AY138" s="646">
        <v>1.127118644067794E-3</v>
      </c>
      <c r="AZ138" s="646">
        <v>0</v>
      </c>
      <c r="BA138" s="646">
        <v>0</v>
      </c>
      <c r="BB138" s="646">
        <v>0</v>
      </c>
      <c r="BC138" s="646">
        <v>3.0508474576271187E-3</v>
      </c>
      <c r="BD138" s="646">
        <v>0</v>
      </c>
      <c r="BE138" s="646">
        <v>0</v>
      </c>
      <c r="BF138" s="646">
        <v>0</v>
      </c>
      <c r="BG138" s="646">
        <v>1.0169491525423729E-3</v>
      </c>
      <c r="BH138" s="646">
        <v>0</v>
      </c>
      <c r="BI138" s="646">
        <v>0</v>
      </c>
      <c r="BJ138" s="646">
        <v>0</v>
      </c>
      <c r="BK138" s="646">
        <v>1.0169491525423729E-3</v>
      </c>
      <c r="BL138" s="646">
        <v>0</v>
      </c>
      <c r="BM138" s="646">
        <v>0</v>
      </c>
      <c r="BN138" s="646">
        <v>0</v>
      </c>
      <c r="BO138" s="646">
        <v>1.0169491525423731E-3</v>
      </c>
      <c r="BP138" s="646">
        <v>0</v>
      </c>
      <c r="BQ138" s="646">
        <v>0</v>
      </c>
      <c r="BR138" s="646">
        <v>0</v>
      </c>
      <c r="BS138" s="646">
        <v>1.9841269841269831E-3</v>
      </c>
      <c r="BT138" s="646">
        <v>0</v>
      </c>
      <c r="BU138" s="646">
        <v>0</v>
      </c>
      <c r="BV138" s="646">
        <v>0</v>
      </c>
    </row>
    <row r="139" spans="1:74" ht="16.5" customHeight="1">
      <c r="A139" s="128" t="s">
        <v>834</v>
      </c>
      <c r="B139" s="636" t="s">
        <v>576</v>
      </c>
      <c r="C139" s="645">
        <v>0</v>
      </c>
      <c r="D139" s="646">
        <v>0</v>
      </c>
      <c r="E139" s="646">
        <v>0</v>
      </c>
      <c r="F139" s="646">
        <v>0</v>
      </c>
      <c r="G139" s="646">
        <v>0</v>
      </c>
      <c r="H139" s="646">
        <v>0</v>
      </c>
      <c r="I139" s="646">
        <v>0</v>
      </c>
      <c r="J139" s="646">
        <v>0</v>
      </c>
      <c r="K139" s="646">
        <v>0</v>
      </c>
      <c r="L139" s="646">
        <v>0</v>
      </c>
      <c r="M139" s="646">
        <v>0</v>
      </c>
      <c r="N139" s="646">
        <v>0</v>
      </c>
      <c r="O139" s="646">
        <v>0</v>
      </c>
      <c r="P139" s="646">
        <v>0</v>
      </c>
      <c r="Q139" s="646">
        <v>0</v>
      </c>
      <c r="R139" s="646">
        <v>0</v>
      </c>
      <c r="S139" s="646">
        <v>0</v>
      </c>
      <c r="T139" s="646">
        <v>0</v>
      </c>
      <c r="U139" s="646">
        <v>0</v>
      </c>
      <c r="V139" s="646">
        <v>0</v>
      </c>
      <c r="W139" s="646">
        <v>0</v>
      </c>
      <c r="X139" s="646">
        <v>0</v>
      </c>
      <c r="Y139" s="646">
        <v>0</v>
      </c>
      <c r="Z139" s="646">
        <v>0</v>
      </c>
      <c r="AA139" s="646">
        <v>0</v>
      </c>
      <c r="AB139" s="646">
        <v>0</v>
      </c>
      <c r="AC139" s="646">
        <v>0</v>
      </c>
      <c r="AD139" s="646">
        <v>0</v>
      </c>
      <c r="AE139" s="646">
        <v>0</v>
      </c>
      <c r="AF139" s="646">
        <v>0</v>
      </c>
      <c r="AG139" s="646">
        <v>0</v>
      </c>
      <c r="AH139" s="646">
        <v>0</v>
      </c>
      <c r="AI139" s="646">
        <v>0</v>
      </c>
      <c r="AJ139" s="646">
        <v>0</v>
      </c>
      <c r="AK139" s="646">
        <v>0</v>
      </c>
      <c r="AL139" s="646">
        <v>0</v>
      </c>
      <c r="AM139" s="646">
        <v>0</v>
      </c>
      <c r="AN139" s="646">
        <v>0</v>
      </c>
      <c r="AO139" s="646">
        <v>0</v>
      </c>
      <c r="AP139" s="646">
        <v>0</v>
      </c>
      <c r="AQ139" s="646">
        <v>0</v>
      </c>
      <c r="AR139" s="646">
        <v>0</v>
      </c>
      <c r="AS139" s="646">
        <v>0</v>
      </c>
      <c r="AT139" s="646">
        <v>0</v>
      </c>
      <c r="AU139" s="646">
        <v>0</v>
      </c>
      <c r="AV139" s="646">
        <v>0</v>
      </c>
      <c r="AW139" s="646">
        <v>0</v>
      </c>
      <c r="AX139" s="646">
        <v>0</v>
      </c>
      <c r="AY139" s="646">
        <v>0</v>
      </c>
      <c r="AZ139" s="646">
        <v>0</v>
      </c>
      <c r="BA139" s="646">
        <v>0</v>
      </c>
      <c r="BB139" s="646">
        <v>0</v>
      </c>
      <c r="BC139" s="646">
        <v>0</v>
      </c>
      <c r="BD139" s="646">
        <v>0</v>
      </c>
      <c r="BE139" s="646">
        <v>0</v>
      </c>
      <c r="BF139" s="646">
        <v>0</v>
      </c>
      <c r="BG139" s="646">
        <v>0</v>
      </c>
      <c r="BH139" s="646">
        <v>0</v>
      </c>
      <c r="BI139" s="646">
        <v>0</v>
      </c>
      <c r="BJ139" s="646">
        <v>0</v>
      </c>
      <c r="BK139" s="646">
        <v>0</v>
      </c>
      <c r="BL139" s="646">
        <v>0</v>
      </c>
      <c r="BM139" s="646">
        <v>0</v>
      </c>
      <c r="BN139" s="646">
        <v>0</v>
      </c>
      <c r="BO139" s="646">
        <v>0</v>
      </c>
      <c r="BP139" s="646">
        <v>0</v>
      </c>
      <c r="BQ139" s="646">
        <v>0</v>
      </c>
      <c r="BR139" s="646">
        <v>0</v>
      </c>
      <c r="BS139" s="646">
        <v>0</v>
      </c>
      <c r="BT139" s="646">
        <v>0</v>
      </c>
      <c r="BU139" s="646">
        <v>0</v>
      </c>
      <c r="BV139" s="646">
        <v>0</v>
      </c>
    </row>
    <row r="140" spans="1:74" ht="16.5" customHeight="1">
      <c r="A140" s="128" t="s">
        <v>835</v>
      </c>
      <c r="B140" s="636" t="s">
        <v>577</v>
      </c>
      <c r="C140" s="645">
        <v>8.4029797619018112</v>
      </c>
      <c r="D140" s="646">
        <v>0</v>
      </c>
      <c r="E140" s="646">
        <v>0</v>
      </c>
      <c r="F140" s="646">
        <v>0</v>
      </c>
      <c r="G140" s="646">
        <v>3.645049255429643</v>
      </c>
      <c r="H140" s="646">
        <v>0</v>
      </c>
      <c r="I140" s="646">
        <v>0</v>
      </c>
      <c r="J140" s="646">
        <v>0</v>
      </c>
      <c r="K140" s="646">
        <v>1.2150164184765475</v>
      </c>
      <c r="L140" s="646">
        <v>0</v>
      </c>
      <c r="M140" s="646">
        <v>0</v>
      </c>
      <c r="N140" s="646">
        <v>0</v>
      </c>
      <c r="O140" s="646">
        <v>1.2150164184765475</v>
      </c>
      <c r="P140" s="646">
        <v>0</v>
      </c>
      <c r="Q140" s="646">
        <v>0</v>
      </c>
      <c r="R140" s="646">
        <v>0</v>
      </c>
      <c r="S140" s="646">
        <v>1.2150164184765475</v>
      </c>
      <c r="T140" s="646">
        <v>0</v>
      </c>
      <c r="U140" s="646">
        <v>0</v>
      </c>
      <c r="V140" s="646">
        <v>0</v>
      </c>
      <c r="W140" s="646">
        <v>1.398592542371919</v>
      </c>
      <c r="X140" s="646">
        <v>0</v>
      </c>
      <c r="Y140" s="646">
        <v>0</v>
      </c>
      <c r="Z140" s="646">
        <v>0</v>
      </c>
      <c r="AA140" s="646">
        <v>0.46619751412397303</v>
      </c>
      <c r="AB140" s="646">
        <v>0</v>
      </c>
      <c r="AC140" s="646">
        <v>0</v>
      </c>
      <c r="AD140" s="646">
        <v>0</v>
      </c>
      <c r="AE140" s="646">
        <v>0.46619751412397303</v>
      </c>
      <c r="AF140" s="646">
        <v>0</v>
      </c>
      <c r="AG140" s="646">
        <v>0</v>
      </c>
      <c r="AH140" s="646">
        <v>0</v>
      </c>
      <c r="AI140" s="646">
        <v>0.46619751412397281</v>
      </c>
      <c r="AJ140" s="646">
        <v>0</v>
      </c>
      <c r="AK140" s="646">
        <v>0</v>
      </c>
      <c r="AL140" s="646">
        <v>0</v>
      </c>
      <c r="AM140" s="646">
        <v>1.9685211865730545</v>
      </c>
      <c r="AN140" s="646">
        <v>0</v>
      </c>
      <c r="AO140" s="646">
        <v>0</v>
      </c>
      <c r="AP140" s="646">
        <v>0</v>
      </c>
      <c r="AQ140" s="646">
        <v>0.65617372885768488</v>
      </c>
      <c r="AR140" s="646">
        <v>0</v>
      </c>
      <c r="AS140" s="646">
        <v>0</v>
      </c>
      <c r="AT140" s="646">
        <v>0</v>
      </c>
      <c r="AU140" s="646">
        <v>0.65617372885768488</v>
      </c>
      <c r="AV140" s="646">
        <v>0</v>
      </c>
      <c r="AW140" s="646">
        <v>0</v>
      </c>
      <c r="AX140" s="646">
        <v>0</v>
      </c>
      <c r="AY140" s="646">
        <v>0.65617372885768488</v>
      </c>
      <c r="AZ140" s="646">
        <v>0</v>
      </c>
      <c r="BA140" s="646">
        <v>0</v>
      </c>
      <c r="BB140" s="646">
        <v>0</v>
      </c>
      <c r="BC140" s="646">
        <v>1.390816777527188</v>
      </c>
      <c r="BD140" s="646">
        <v>0</v>
      </c>
      <c r="BE140" s="646">
        <v>0</v>
      </c>
      <c r="BF140" s="646">
        <v>0</v>
      </c>
      <c r="BG140" s="646">
        <v>0.46360559250906264</v>
      </c>
      <c r="BH140" s="646">
        <v>0</v>
      </c>
      <c r="BI140" s="646">
        <v>0</v>
      </c>
      <c r="BJ140" s="646">
        <v>0</v>
      </c>
      <c r="BK140" s="646">
        <v>0.46360559250906264</v>
      </c>
      <c r="BL140" s="646">
        <v>0</v>
      </c>
      <c r="BM140" s="646">
        <v>0</v>
      </c>
      <c r="BN140" s="646">
        <v>0</v>
      </c>
      <c r="BO140" s="646">
        <v>0.46360559250906264</v>
      </c>
      <c r="BP140" s="646">
        <v>0</v>
      </c>
      <c r="BQ140" s="646">
        <v>0</v>
      </c>
      <c r="BR140" s="646">
        <v>0</v>
      </c>
      <c r="BS140" s="646">
        <v>1.049697007634631</v>
      </c>
      <c r="BT140" s="646">
        <v>0</v>
      </c>
      <c r="BU140" s="646">
        <v>0</v>
      </c>
      <c r="BV140" s="646">
        <v>0</v>
      </c>
    </row>
    <row r="141" spans="1:74" ht="16.5" customHeight="1">
      <c r="A141" s="129" t="s">
        <v>836</v>
      </c>
      <c r="B141" s="637" t="s">
        <v>578</v>
      </c>
      <c r="C141" s="645">
        <v>0.62761904761904763</v>
      </c>
      <c r="D141" s="646">
        <v>0</v>
      </c>
      <c r="E141" s="646">
        <v>0</v>
      </c>
      <c r="F141" s="646">
        <v>0</v>
      </c>
      <c r="G141" s="646">
        <v>0.34581271855894763</v>
      </c>
      <c r="H141" s="646">
        <v>0</v>
      </c>
      <c r="I141" s="646">
        <v>0</v>
      </c>
      <c r="J141" s="646">
        <v>0</v>
      </c>
      <c r="K141" s="646">
        <v>0.11527090618631572</v>
      </c>
      <c r="L141" s="646">
        <v>0</v>
      </c>
      <c r="M141" s="646">
        <v>0</v>
      </c>
      <c r="N141" s="646">
        <v>0</v>
      </c>
      <c r="O141" s="646">
        <v>0.11527090618631572</v>
      </c>
      <c r="P141" s="646">
        <v>0</v>
      </c>
      <c r="Q141" s="646">
        <v>0</v>
      </c>
      <c r="R141" s="646">
        <v>0</v>
      </c>
      <c r="S141" s="646">
        <v>0.11527090618631572</v>
      </c>
      <c r="T141" s="646">
        <v>0</v>
      </c>
      <c r="U141" s="646">
        <v>0</v>
      </c>
      <c r="V141" s="646">
        <v>0</v>
      </c>
      <c r="W141" s="646">
        <v>9.1553622945064278E-2</v>
      </c>
      <c r="X141" s="646">
        <v>0</v>
      </c>
      <c r="Y141" s="646">
        <v>0</v>
      </c>
      <c r="Z141" s="646">
        <v>0</v>
      </c>
      <c r="AA141" s="646">
        <v>3.0517874315021426E-2</v>
      </c>
      <c r="AB141" s="646">
        <v>0</v>
      </c>
      <c r="AC141" s="646">
        <v>0</v>
      </c>
      <c r="AD141" s="646">
        <v>0</v>
      </c>
      <c r="AE141" s="646">
        <v>3.0517874315021426E-2</v>
      </c>
      <c r="AF141" s="646">
        <v>0</v>
      </c>
      <c r="AG141" s="646">
        <v>0</v>
      </c>
      <c r="AH141" s="646">
        <v>0</v>
      </c>
      <c r="AI141" s="646">
        <v>3.0517874315021436E-2</v>
      </c>
      <c r="AJ141" s="646">
        <v>0</v>
      </c>
      <c r="AK141" s="646">
        <v>0</v>
      </c>
      <c r="AL141" s="646">
        <v>0</v>
      </c>
      <c r="AM141" s="646">
        <v>9.1553622945064278E-2</v>
      </c>
      <c r="AN141" s="646">
        <v>0</v>
      </c>
      <c r="AO141" s="646">
        <v>0</v>
      </c>
      <c r="AP141" s="646">
        <v>0</v>
      </c>
      <c r="AQ141" s="646">
        <v>3.0517874315021426E-2</v>
      </c>
      <c r="AR141" s="646">
        <v>0</v>
      </c>
      <c r="AS141" s="646">
        <v>0</v>
      </c>
      <c r="AT141" s="646">
        <v>0</v>
      </c>
      <c r="AU141" s="646">
        <v>3.0517874315021426E-2</v>
      </c>
      <c r="AV141" s="646">
        <v>0</v>
      </c>
      <c r="AW141" s="646">
        <v>0</v>
      </c>
      <c r="AX141" s="646">
        <v>0</v>
      </c>
      <c r="AY141" s="646">
        <v>3.0517874315021436E-2</v>
      </c>
      <c r="AZ141" s="646">
        <v>0</v>
      </c>
      <c r="BA141" s="646">
        <v>0</v>
      </c>
      <c r="BB141" s="646">
        <v>0</v>
      </c>
      <c r="BC141" s="646">
        <v>9.8699083169970461E-2</v>
      </c>
      <c r="BD141" s="646">
        <v>0</v>
      </c>
      <c r="BE141" s="646">
        <v>0</v>
      </c>
      <c r="BF141" s="646">
        <v>0</v>
      </c>
      <c r="BG141" s="646">
        <v>3.2899694389990151E-2</v>
      </c>
      <c r="BH141" s="646">
        <v>0</v>
      </c>
      <c r="BI141" s="646">
        <v>0</v>
      </c>
      <c r="BJ141" s="646">
        <v>0</v>
      </c>
      <c r="BK141" s="646">
        <v>3.2899694389990151E-2</v>
      </c>
      <c r="BL141" s="646">
        <v>0</v>
      </c>
      <c r="BM141" s="646">
        <v>0</v>
      </c>
      <c r="BN141" s="646">
        <v>0</v>
      </c>
      <c r="BO141" s="646">
        <v>3.2899694389990151E-2</v>
      </c>
      <c r="BP141" s="646">
        <v>0</v>
      </c>
      <c r="BQ141" s="646">
        <v>0</v>
      </c>
      <c r="BR141" s="646">
        <v>0</v>
      </c>
      <c r="BS141" s="646">
        <v>1.444444444444443E-2</v>
      </c>
      <c r="BT141" s="646">
        <v>0</v>
      </c>
      <c r="BU141" s="646">
        <v>0</v>
      </c>
      <c r="BV141" s="646">
        <v>0</v>
      </c>
    </row>
    <row r="142" spans="1:74" ht="16.5" customHeight="1">
      <c r="A142" s="130" t="s">
        <v>837</v>
      </c>
      <c r="B142" s="638" t="s">
        <v>579</v>
      </c>
      <c r="C142" s="645">
        <v>0.14142857142857143</v>
      </c>
      <c r="D142" s="646">
        <v>0</v>
      </c>
      <c r="E142" s="646">
        <v>0</v>
      </c>
      <c r="F142" s="646">
        <v>0</v>
      </c>
      <c r="G142" s="646">
        <v>3.5357142857142858E-2</v>
      </c>
      <c r="H142" s="646">
        <v>0</v>
      </c>
      <c r="I142" s="646">
        <v>0</v>
      </c>
      <c r="J142" s="646">
        <v>0</v>
      </c>
      <c r="K142" s="646">
        <v>1.1785714285714287E-2</v>
      </c>
      <c r="L142" s="646">
        <v>0</v>
      </c>
      <c r="M142" s="646">
        <v>0</v>
      </c>
      <c r="N142" s="646">
        <v>0</v>
      </c>
      <c r="O142" s="646">
        <v>1.1785714285714287E-2</v>
      </c>
      <c r="P142" s="646">
        <v>0</v>
      </c>
      <c r="Q142" s="646">
        <v>0</v>
      </c>
      <c r="R142" s="646">
        <v>0</v>
      </c>
      <c r="S142" s="646">
        <v>1.1785714285714287E-2</v>
      </c>
      <c r="T142" s="646">
        <v>0</v>
      </c>
      <c r="U142" s="646">
        <v>0</v>
      </c>
      <c r="V142" s="646">
        <v>0</v>
      </c>
      <c r="W142" s="646">
        <v>3.5357142857142858E-2</v>
      </c>
      <c r="X142" s="646">
        <v>0</v>
      </c>
      <c r="Y142" s="646">
        <v>0</v>
      </c>
      <c r="Z142" s="646">
        <v>0</v>
      </c>
      <c r="AA142" s="646">
        <v>1.1785714285714287E-2</v>
      </c>
      <c r="AB142" s="646">
        <v>0</v>
      </c>
      <c r="AC142" s="646">
        <v>0</v>
      </c>
      <c r="AD142" s="646">
        <v>0</v>
      </c>
      <c r="AE142" s="646">
        <v>1.1785714285714287E-2</v>
      </c>
      <c r="AF142" s="646">
        <v>0</v>
      </c>
      <c r="AG142" s="646">
        <v>0</v>
      </c>
      <c r="AH142" s="646">
        <v>0</v>
      </c>
      <c r="AI142" s="646">
        <v>1.1785714285714285E-2</v>
      </c>
      <c r="AJ142" s="646">
        <v>0</v>
      </c>
      <c r="AK142" s="646">
        <v>0</v>
      </c>
      <c r="AL142" s="646">
        <v>0</v>
      </c>
      <c r="AM142" s="646">
        <v>3.5357142857142858E-2</v>
      </c>
      <c r="AN142" s="646">
        <v>0</v>
      </c>
      <c r="AO142" s="646">
        <v>0</v>
      </c>
      <c r="AP142" s="646">
        <v>0</v>
      </c>
      <c r="AQ142" s="646">
        <v>1.1785714285714287E-2</v>
      </c>
      <c r="AR142" s="646">
        <v>0</v>
      </c>
      <c r="AS142" s="646">
        <v>0</v>
      </c>
      <c r="AT142" s="646">
        <v>0</v>
      </c>
      <c r="AU142" s="646">
        <v>1.1785714285714287E-2</v>
      </c>
      <c r="AV142" s="646">
        <v>0</v>
      </c>
      <c r="AW142" s="646">
        <v>0</v>
      </c>
      <c r="AX142" s="646">
        <v>0</v>
      </c>
      <c r="AY142" s="646">
        <v>1.1785714285714285E-2</v>
      </c>
      <c r="AZ142" s="646">
        <v>0</v>
      </c>
      <c r="BA142" s="646">
        <v>0</v>
      </c>
      <c r="BB142" s="646">
        <v>0</v>
      </c>
      <c r="BC142" s="646">
        <v>3.5357142857142858E-2</v>
      </c>
      <c r="BD142" s="646">
        <v>0</v>
      </c>
      <c r="BE142" s="646">
        <v>0</v>
      </c>
      <c r="BF142" s="646">
        <v>0</v>
      </c>
      <c r="BG142" s="646">
        <v>1.1785714285714287E-2</v>
      </c>
      <c r="BH142" s="646">
        <v>0</v>
      </c>
      <c r="BI142" s="646">
        <v>0</v>
      </c>
      <c r="BJ142" s="646">
        <v>0</v>
      </c>
      <c r="BK142" s="646">
        <v>1.1785714285714287E-2</v>
      </c>
      <c r="BL142" s="646">
        <v>0</v>
      </c>
      <c r="BM142" s="646">
        <v>0</v>
      </c>
      <c r="BN142" s="646">
        <v>0</v>
      </c>
      <c r="BO142" s="646">
        <v>1.1785714285714285E-2</v>
      </c>
      <c r="BP142" s="646">
        <v>0</v>
      </c>
      <c r="BQ142" s="646">
        <v>0</v>
      </c>
      <c r="BR142" s="646">
        <v>0</v>
      </c>
      <c r="BS142" s="646">
        <v>8.174603174603166E-3</v>
      </c>
      <c r="BT142" s="646">
        <v>0</v>
      </c>
      <c r="BU142" s="646">
        <v>0</v>
      </c>
      <c r="BV142" s="646">
        <v>0</v>
      </c>
    </row>
    <row r="143" spans="1:74" ht="16.5" customHeight="1">
      <c r="A143" s="130" t="s">
        <v>838</v>
      </c>
      <c r="B143" s="638" t="s">
        <v>580</v>
      </c>
      <c r="C143" s="645">
        <v>0.22476190476190455</v>
      </c>
      <c r="D143" s="646">
        <v>0</v>
      </c>
      <c r="E143" s="646">
        <v>0</v>
      </c>
      <c r="F143" s="646">
        <v>0</v>
      </c>
      <c r="G143" s="646">
        <v>5.6172464498140229E-2</v>
      </c>
      <c r="H143" s="646">
        <v>0</v>
      </c>
      <c r="I143" s="646">
        <v>0</v>
      </c>
      <c r="J143" s="646">
        <v>0</v>
      </c>
      <c r="K143" s="646">
        <v>1.8724154832713405E-2</v>
      </c>
      <c r="L143" s="646">
        <v>0</v>
      </c>
      <c r="M143" s="646">
        <v>0</v>
      </c>
      <c r="N143" s="646">
        <v>0</v>
      </c>
      <c r="O143" s="646">
        <v>1.8724154832713405E-2</v>
      </c>
      <c r="P143" s="646">
        <v>0</v>
      </c>
      <c r="Q143" s="646">
        <v>0</v>
      </c>
      <c r="R143" s="646">
        <v>0</v>
      </c>
      <c r="S143" s="646">
        <v>1.8724154832713405E-2</v>
      </c>
      <c r="T143" s="646">
        <v>0</v>
      </c>
      <c r="U143" s="646">
        <v>0</v>
      </c>
      <c r="V143" s="646">
        <v>0</v>
      </c>
      <c r="W143" s="646">
        <v>5.6196480087921427E-2</v>
      </c>
      <c r="X143" s="646">
        <v>0</v>
      </c>
      <c r="Y143" s="646">
        <v>0</v>
      </c>
      <c r="Z143" s="646">
        <v>0</v>
      </c>
      <c r="AA143" s="646">
        <v>1.8732160029307141E-2</v>
      </c>
      <c r="AB143" s="646">
        <v>0</v>
      </c>
      <c r="AC143" s="646">
        <v>0</v>
      </c>
      <c r="AD143" s="646">
        <v>0</v>
      </c>
      <c r="AE143" s="646">
        <v>1.8732160029307141E-2</v>
      </c>
      <c r="AF143" s="646">
        <v>0</v>
      </c>
      <c r="AG143" s="646">
        <v>0</v>
      </c>
      <c r="AH143" s="646">
        <v>0</v>
      </c>
      <c r="AI143" s="646">
        <v>1.8732160029307141E-2</v>
      </c>
      <c r="AJ143" s="646">
        <v>0</v>
      </c>
      <c r="AK143" s="646">
        <v>0</v>
      </c>
      <c r="AL143" s="646">
        <v>0</v>
      </c>
      <c r="AM143" s="646">
        <v>5.6196480087921427E-2</v>
      </c>
      <c r="AN143" s="646">
        <v>0</v>
      </c>
      <c r="AO143" s="646">
        <v>0</v>
      </c>
      <c r="AP143" s="646">
        <v>0</v>
      </c>
      <c r="AQ143" s="646">
        <v>1.8732160029307141E-2</v>
      </c>
      <c r="AR143" s="646">
        <v>0</v>
      </c>
      <c r="AS143" s="646">
        <v>0</v>
      </c>
      <c r="AT143" s="646">
        <v>0</v>
      </c>
      <c r="AU143" s="646">
        <v>1.8732160029307141E-2</v>
      </c>
      <c r="AV143" s="646">
        <v>0</v>
      </c>
      <c r="AW143" s="646">
        <v>0</v>
      </c>
      <c r="AX143" s="646">
        <v>0</v>
      </c>
      <c r="AY143" s="646">
        <v>1.8732160029307141E-2</v>
      </c>
      <c r="AZ143" s="646">
        <v>0</v>
      </c>
      <c r="BA143" s="646">
        <v>0</v>
      </c>
      <c r="BB143" s="646">
        <v>0</v>
      </c>
      <c r="BC143" s="646">
        <v>5.6196480087921427E-2</v>
      </c>
      <c r="BD143" s="646">
        <v>0</v>
      </c>
      <c r="BE143" s="646">
        <v>0</v>
      </c>
      <c r="BF143" s="646">
        <v>0</v>
      </c>
      <c r="BG143" s="646">
        <v>1.8732160029307141E-2</v>
      </c>
      <c r="BH143" s="646">
        <v>0</v>
      </c>
      <c r="BI143" s="646">
        <v>0</v>
      </c>
      <c r="BJ143" s="646">
        <v>0</v>
      </c>
      <c r="BK143" s="646">
        <v>1.8732160029307141E-2</v>
      </c>
      <c r="BL143" s="646">
        <v>0</v>
      </c>
      <c r="BM143" s="646">
        <v>0</v>
      </c>
      <c r="BN143" s="646">
        <v>0</v>
      </c>
      <c r="BO143" s="646">
        <v>1.8732160029307141E-2</v>
      </c>
      <c r="BP143" s="646">
        <v>0</v>
      </c>
      <c r="BQ143" s="646">
        <v>0</v>
      </c>
      <c r="BR143" s="646">
        <v>0</v>
      </c>
      <c r="BS143" s="646">
        <v>3.888888888888881E-3</v>
      </c>
      <c r="BT143" s="646">
        <v>0</v>
      </c>
      <c r="BU143" s="646">
        <v>0</v>
      </c>
      <c r="BV143" s="646">
        <v>0</v>
      </c>
    </row>
    <row r="144" spans="1:74" ht="16.5" customHeight="1">
      <c r="A144" s="130" t="s">
        <v>839</v>
      </c>
      <c r="B144" s="638" t="s">
        <v>581</v>
      </c>
      <c r="C144" s="645">
        <v>0.26142857142857145</v>
      </c>
      <c r="D144" s="646">
        <v>0</v>
      </c>
      <c r="E144" s="646">
        <v>0</v>
      </c>
      <c r="F144" s="646">
        <v>0</v>
      </c>
      <c r="G144" s="646">
        <v>0.25428311120366431</v>
      </c>
      <c r="H144" s="646">
        <v>0</v>
      </c>
      <c r="I144" s="646">
        <v>0</v>
      </c>
      <c r="J144" s="646">
        <v>0</v>
      </c>
      <c r="K144" s="646">
        <v>8.4761037067888095E-2</v>
      </c>
      <c r="L144" s="646">
        <v>0</v>
      </c>
      <c r="M144" s="646">
        <v>0</v>
      </c>
      <c r="N144" s="646">
        <v>0</v>
      </c>
      <c r="O144" s="646">
        <v>8.4761037067888095E-2</v>
      </c>
      <c r="P144" s="646">
        <v>0</v>
      </c>
      <c r="Q144" s="646">
        <v>0</v>
      </c>
      <c r="R144" s="646">
        <v>0</v>
      </c>
      <c r="S144" s="646">
        <v>8.4761037067888095E-2</v>
      </c>
      <c r="T144" s="646">
        <v>0</v>
      </c>
      <c r="U144" s="646">
        <v>0</v>
      </c>
      <c r="V144" s="646">
        <v>0</v>
      </c>
      <c r="W144" s="646">
        <v>0</v>
      </c>
      <c r="X144" s="646">
        <v>0</v>
      </c>
      <c r="Y144" s="646">
        <v>0</v>
      </c>
      <c r="Z144" s="646">
        <v>0</v>
      </c>
      <c r="AA144" s="646">
        <v>0</v>
      </c>
      <c r="AB144" s="646">
        <v>0</v>
      </c>
      <c r="AC144" s="646">
        <v>0</v>
      </c>
      <c r="AD144" s="646">
        <v>0</v>
      </c>
      <c r="AE144" s="646">
        <v>0</v>
      </c>
      <c r="AF144" s="646">
        <v>0</v>
      </c>
      <c r="AG144" s="646">
        <v>0</v>
      </c>
      <c r="AH144" s="646">
        <v>0</v>
      </c>
      <c r="AI144" s="646">
        <v>0</v>
      </c>
      <c r="AJ144" s="646">
        <v>0</v>
      </c>
      <c r="AK144" s="646">
        <v>0</v>
      </c>
      <c r="AL144" s="646">
        <v>0</v>
      </c>
      <c r="AM144" s="646">
        <v>0</v>
      </c>
      <c r="AN144" s="646">
        <v>0</v>
      </c>
      <c r="AO144" s="646">
        <v>0</v>
      </c>
      <c r="AP144" s="646">
        <v>0</v>
      </c>
      <c r="AQ144" s="646">
        <v>0</v>
      </c>
      <c r="AR144" s="646">
        <v>0</v>
      </c>
      <c r="AS144" s="646">
        <v>0</v>
      </c>
      <c r="AT144" s="646">
        <v>0</v>
      </c>
      <c r="AU144" s="646">
        <v>0</v>
      </c>
      <c r="AV144" s="646">
        <v>0</v>
      </c>
      <c r="AW144" s="646">
        <v>0</v>
      </c>
      <c r="AX144" s="646">
        <v>0</v>
      </c>
      <c r="AY144" s="646">
        <v>0</v>
      </c>
      <c r="AZ144" s="646">
        <v>0</v>
      </c>
      <c r="BA144" s="646">
        <v>0</v>
      </c>
      <c r="BB144" s="646">
        <v>0</v>
      </c>
      <c r="BC144" s="646">
        <v>7.1454602249062856E-3</v>
      </c>
      <c r="BD144" s="646">
        <v>0</v>
      </c>
      <c r="BE144" s="646">
        <v>0</v>
      </c>
      <c r="BF144" s="646">
        <v>0</v>
      </c>
      <c r="BG144" s="646">
        <v>2.3818200749687619E-3</v>
      </c>
      <c r="BH144" s="646">
        <v>0</v>
      </c>
      <c r="BI144" s="646">
        <v>0</v>
      </c>
      <c r="BJ144" s="646">
        <v>0</v>
      </c>
      <c r="BK144" s="646">
        <v>2.3818200749687619E-3</v>
      </c>
      <c r="BL144" s="646">
        <v>0</v>
      </c>
      <c r="BM144" s="646">
        <v>0</v>
      </c>
      <c r="BN144" s="646">
        <v>0</v>
      </c>
      <c r="BO144" s="646">
        <v>2.3818200749687623E-3</v>
      </c>
      <c r="BP144" s="646">
        <v>0</v>
      </c>
      <c r="BQ144" s="646">
        <v>0</v>
      </c>
      <c r="BR144" s="646">
        <v>0</v>
      </c>
      <c r="BS144" s="646">
        <v>2.3809523809523812E-3</v>
      </c>
      <c r="BT144" s="646">
        <v>0</v>
      </c>
      <c r="BU144" s="646">
        <v>0</v>
      </c>
      <c r="BV144" s="646">
        <v>0</v>
      </c>
    </row>
    <row r="145" spans="1:74" ht="16.5" customHeight="1">
      <c r="A145" s="129" t="s">
        <v>840</v>
      </c>
      <c r="B145" s="637" t="s">
        <v>582</v>
      </c>
      <c r="C145" s="645">
        <v>2.7925000000000004</v>
      </c>
      <c r="D145" s="646">
        <v>0</v>
      </c>
      <c r="E145" s="646">
        <v>0</v>
      </c>
      <c r="F145" s="646">
        <v>0</v>
      </c>
      <c r="G145" s="646">
        <v>0.69811333157483813</v>
      </c>
      <c r="H145" s="646">
        <v>0</v>
      </c>
      <c r="I145" s="646">
        <v>0</v>
      </c>
      <c r="J145" s="646">
        <v>0</v>
      </c>
      <c r="K145" s="646">
        <v>0.23270444385827929</v>
      </c>
      <c r="L145" s="646">
        <v>0</v>
      </c>
      <c r="M145" s="646">
        <v>0</v>
      </c>
      <c r="N145" s="646">
        <v>0</v>
      </c>
      <c r="O145" s="646">
        <v>0.23270444385827929</v>
      </c>
      <c r="P145" s="646">
        <v>0</v>
      </c>
      <c r="Q145" s="646">
        <v>0</v>
      </c>
      <c r="R145" s="646">
        <v>0</v>
      </c>
      <c r="S145" s="646">
        <v>0.23270444385827929</v>
      </c>
      <c r="T145" s="646">
        <v>0</v>
      </c>
      <c r="U145" s="646">
        <v>0</v>
      </c>
      <c r="V145" s="646">
        <v>0</v>
      </c>
      <c r="W145" s="646">
        <v>0.69811333157483813</v>
      </c>
      <c r="X145" s="646">
        <v>0</v>
      </c>
      <c r="Y145" s="646">
        <v>0</v>
      </c>
      <c r="Z145" s="646">
        <v>0</v>
      </c>
      <c r="AA145" s="646">
        <v>0.23270444385827938</v>
      </c>
      <c r="AB145" s="646">
        <v>0</v>
      </c>
      <c r="AC145" s="646">
        <v>0</v>
      </c>
      <c r="AD145" s="646">
        <v>0</v>
      </c>
      <c r="AE145" s="646">
        <v>0.23270444385827938</v>
      </c>
      <c r="AF145" s="646">
        <v>0</v>
      </c>
      <c r="AG145" s="646">
        <v>0</v>
      </c>
      <c r="AH145" s="646">
        <v>0</v>
      </c>
      <c r="AI145" s="646">
        <v>0.23270444385827929</v>
      </c>
      <c r="AJ145" s="646">
        <v>0</v>
      </c>
      <c r="AK145" s="646">
        <v>0</v>
      </c>
      <c r="AL145" s="646">
        <v>0</v>
      </c>
      <c r="AM145" s="646">
        <v>0.69813666842516187</v>
      </c>
      <c r="AN145" s="646">
        <v>0</v>
      </c>
      <c r="AO145" s="646">
        <v>0</v>
      </c>
      <c r="AP145" s="646">
        <v>0</v>
      </c>
      <c r="AQ145" s="646">
        <v>0.23271222280838727</v>
      </c>
      <c r="AR145" s="646">
        <v>0</v>
      </c>
      <c r="AS145" s="646">
        <v>0</v>
      </c>
      <c r="AT145" s="646">
        <v>0</v>
      </c>
      <c r="AU145" s="646">
        <v>0.23271222280838727</v>
      </c>
      <c r="AV145" s="646">
        <v>0</v>
      </c>
      <c r="AW145" s="646">
        <v>0</v>
      </c>
      <c r="AX145" s="646">
        <v>0</v>
      </c>
      <c r="AY145" s="646">
        <v>0.23271222280838735</v>
      </c>
      <c r="AZ145" s="646">
        <v>0</v>
      </c>
      <c r="BA145" s="646">
        <v>0</v>
      </c>
      <c r="BB145" s="646">
        <v>0</v>
      </c>
      <c r="BC145" s="646">
        <v>0.69813666842516187</v>
      </c>
      <c r="BD145" s="646">
        <v>0</v>
      </c>
      <c r="BE145" s="646">
        <v>0</v>
      </c>
      <c r="BF145" s="646">
        <v>0</v>
      </c>
      <c r="BG145" s="646">
        <v>0.23271222280838727</v>
      </c>
      <c r="BH145" s="646">
        <v>0</v>
      </c>
      <c r="BI145" s="646">
        <v>0</v>
      </c>
      <c r="BJ145" s="646">
        <v>0</v>
      </c>
      <c r="BK145" s="646">
        <v>0.23271222280838727</v>
      </c>
      <c r="BL145" s="646">
        <v>0</v>
      </c>
      <c r="BM145" s="646">
        <v>0</v>
      </c>
      <c r="BN145" s="646">
        <v>0</v>
      </c>
      <c r="BO145" s="646">
        <v>0.23271222280838735</v>
      </c>
      <c r="BP145" s="646">
        <v>0</v>
      </c>
      <c r="BQ145" s="646">
        <v>0</v>
      </c>
      <c r="BR145" s="646">
        <v>0</v>
      </c>
      <c r="BS145" s="646">
        <v>0.25238869017431187</v>
      </c>
      <c r="BT145" s="646">
        <v>0</v>
      </c>
      <c r="BU145" s="646">
        <v>0</v>
      </c>
      <c r="BV145" s="646">
        <v>0</v>
      </c>
    </row>
    <row r="146" spans="1:74" ht="16.5" customHeight="1">
      <c r="A146" s="130" t="s">
        <v>841</v>
      </c>
      <c r="B146" s="638" t="s">
        <v>583</v>
      </c>
      <c r="C146" s="645">
        <v>2.6731428571428575</v>
      </c>
      <c r="D146" s="646">
        <v>0</v>
      </c>
      <c r="E146" s="646">
        <v>0</v>
      </c>
      <c r="F146" s="646">
        <v>0</v>
      </c>
      <c r="G146" s="646">
        <v>0.66827404586055239</v>
      </c>
      <c r="H146" s="646">
        <v>0</v>
      </c>
      <c r="I146" s="646">
        <v>0</v>
      </c>
      <c r="J146" s="646">
        <v>0</v>
      </c>
      <c r="K146" s="646">
        <v>0.22275801528685074</v>
      </c>
      <c r="L146" s="646">
        <v>0</v>
      </c>
      <c r="M146" s="646">
        <v>0</v>
      </c>
      <c r="N146" s="646">
        <v>0</v>
      </c>
      <c r="O146" s="646">
        <v>0.22275801528685074</v>
      </c>
      <c r="P146" s="646">
        <v>0</v>
      </c>
      <c r="Q146" s="646">
        <v>0</v>
      </c>
      <c r="R146" s="646">
        <v>0</v>
      </c>
      <c r="S146" s="646">
        <v>0.22275801528685074</v>
      </c>
      <c r="T146" s="646">
        <v>0</v>
      </c>
      <c r="U146" s="646">
        <v>0</v>
      </c>
      <c r="V146" s="646">
        <v>0</v>
      </c>
      <c r="W146" s="646">
        <v>0.66827404586055239</v>
      </c>
      <c r="X146" s="646">
        <v>0</v>
      </c>
      <c r="Y146" s="646">
        <v>0</v>
      </c>
      <c r="Z146" s="646">
        <v>0</v>
      </c>
      <c r="AA146" s="646">
        <v>0.22275801528685077</v>
      </c>
      <c r="AB146" s="646">
        <v>0</v>
      </c>
      <c r="AC146" s="646">
        <v>0</v>
      </c>
      <c r="AD146" s="646">
        <v>0</v>
      </c>
      <c r="AE146" s="646">
        <v>0.22275801528685077</v>
      </c>
      <c r="AF146" s="646">
        <v>0</v>
      </c>
      <c r="AG146" s="646">
        <v>0</v>
      </c>
      <c r="AH146" s="646">
        <v>0</v>
      </c>
      <c r="AI146" s="646">
        <v>0.22275801528685085</v>
      </c>
      <c r="AJ146" s="646">
        <v>0</v>
      </c>
      <c r="AK146" s="646">
        <v>0</v>
      </c>
      <c r="AL146" s="646">
        <v>0</v>
      </c>
      <c r="AM146" s="646">
        <v>0.66829738271087613</v>
      </c>
      <c r="AN146" s="646">
        <v>0</v>
      </c>
      <c r="AO146" s="646">
        <v>0</v>
      </c>
      <c r="AP146" s="646">
        <v>0</v>
      </c>
      <c r="AQ146" s="646">
        <v>0.22276579423695869</v>
      </c>
      <c r="AR146" s="646">
        <v>0</v>
      </c>
      <c r="AS146" s="646">
        <v>0</v>
      </c>
      <c r="AT146" s="646">
        <v>0</v>
      </c>
      <c r="AU146" s="646">
        <v>0.22276579423695869</v>
      </c>
      <c r="AV146" s="646">
        <v>0</v>
      </c>
      <c r="AW146" s="646">
        <v>0</v>
      </c>
      <c r="AX146" s="646">
        <v>0</v>
      </c>
      <c r="AY146" s="646">
        <v>0.22276579423695869</v>
      </c>
      <c r="AZ146" s="646">
        <v>0</v>
      </c>
      <c r="BA146" s="646">
        <v>0</v>
      </c>
      <c r="BB146" s="646">
        <v>0</v>
      </c>
      <c r="BC146" s="646">
        <v>0.66829738271087613</v>
      </c>
      <c r="BD146" s="646">
        <v>0</v>
      </c>
      <c r="BE146" s="646">
        <v>0</v>
      </c>
      <c r="BF146" s="646">
        <v>0</v>
      </c>
      <c r="BG146" s="646">
        <v>0.22276579423695869</v>
      </c>
      <c r="BH146" s="646">
        <v>0</v>
      </c>
      <c r="BI146" s="646">
        <v>0</v>
      </c>
      <c r="BJ146" s="646">
        <v>0</v>
      </c>
      <c r="BK146" s="646">
        <v>0.22276579423695869</v>
      </c>
      <c r="BL146" s="646">
        <v>0</v>
      </c>
      <c r="BM146" s="646">
        <v>0</v>
      </c>
      <c r="BN146" s="646">
        <v>0</v>
      </c>
      <c r="BO146" s="646">
        <v>0.22276579423695869</v>
      </c>
      <c r="BP146" s="646">
        <v>0</v>
      </c>
      <c r="BQ146" s="646">
        <v>0</v>
      </c>
      <c r="BR146" s="646">
        <v>0</v>
      </c>
      <c r="BS146" s="646">
        <v>0.22328749396917072</v>
      </c>
      <c r="BT146" s="646">
        <v>0</v>
      </c>
      <c r="BU146" s="646">
        <v>0</v>
      </c>
      <c r="BV146" s="646">
        <v>0</v>
      </c>
    </row>
    <row r="147" spans="1:74" ht="16.5" customHeight="1">
      <c r="A147" s="130" t="s">
        <v>842</v>
      </c>
      <c r="B147" s="638" t="s">
        <v>584</v>
      </c>
      <c r="C147" s="645">
        <v>7.4047619047619043E-2</v>
      </c>
      <c r="D147" s="646">
        <v>0</v>
      </c>
      <c r="E147" s="646">
        <v>0</v>
      </c>
      <c r="F147" s="646">
        <v>0</v>
      </c>
      <c r="G147" s="646">
        <v>1.8511904761904764E-2</v>
      </c>
      <c r="H147" s="646">
        <v>0</v>
      </c>
      <c r="I147" s="646">
        <v>0</v>
      </c>
      <c r="J147" s="646">
        <v>0</v>
      </c>
      <c r="K147" s="646">
        <v>6.170634920634928E-3</v>
      </c>
      <c r="L147" s="646">
        <v>0</v>
      </c>
      <c r="M147" s="646">
        <v>0</v>
      </c>
      <c r="N147" s="646">
        <v>0</v>
      </c>
      <c r="O147" s="646">
        <v>6.170634920634928E-3</v>
      </c>
      <c r="P147" s="646">
        <v>0</v>
      </c>
      <c r="Q147" s="646">
        <v>0</v>
      </c>
      <c r="R147" s="646">
        <v>0</v>
      </c>
      <c r="S147" s="646">
        <v>6.170634920634928E-3</v>
      </c>
      <c r="T147" s="646">
        <v>0</v>
      </c>
      <c r="U147" s="646">
        <v>0</v>
      </c>
      <c r="V147" s="646">
        <v>0</v>
      </c>
      <c r="W147" s="646">
        <v>1.8511904761904764E-2</v>
      </c>
      <c r="X147" s="646">
        <v>0</v>
      </c>
      <c r="Y147" s="646">
        <v>0</v>
      </c>
      <c r="Z147" s="646">
        <v>0</v>
      </c>
      <c r="AA147" s="646">
        <v>6.170634920634922E-3</v>
      </c>
      <c r="AB147" s="646">
        <v>0</v>
      </c>
      <c r="AC147" s="646">
        <v>0</v>
      </c>
      <c r="AD147" s="646">
        <v>0</v>
      </c>
      <c r="AE147" s="646">
        <v>6.170634920634922E-3</v>
      </c>
      <c r="AF147" s="646">
        <v>0</v>
      </c>
      <c r="AG147" s="646">
        <v>0</v>
      </c>
      <c r="AH147" s="646">
        <v>0</v>
      </c>
      <c r="AI147" s="646">
        <v>6.1706349206349194E-3</v>
      </c>
      <c r="AJ147" s="646">
        <v>0</v>
      </c>
      <c r="AK147" s="646">
        <v>0</v>
      </c>
      <c r="AL147" s="646">
        <v>0</v>
      </c>
      <c r="AM147" s="646">
        <v>1.8511904761904764E-2</v>
      </c>
      <c r="AN147" s="646">
        <v>0</v>
      </c>
      <c r="AO147" s="646">
        <v>0</v>
      </c>
      <c r="AP147" s="646">
        <v>0</v>
      </c>
      <c r="AQ147" s="646">
        <v>6.170634920634922E-3</v>
      </c>
      <c r="AR147" s="646">
        <v>0</v>
      </c>
      <c r="AS147" s="646">
        <v>0</v>
      </c>
      <c r="AT147" s="646">
        <v>0</v>
      </c>
      <c r="AU147" s="646">
        <v>6.170634920634922E-3</v>
      </c>
      <c r="AV147" s="646">
        <v>0</v>
      </c>
      <c r="AW147" s="646">
        <v>0</v>
      </c>
      <c r="AX147" s="646">
        <v>0</v>
      </c>
      <c r="AY147" s="646">
        <v>6.1706349206349194E-3</v>
      </c>
      <c r="AZ147" s="646">
        <v>0</v>
      </c>
      <c r="BA147" s="646">
        <v>0</v>
      </c>
      <c r="BB147" s="646">
        <v>0</v>
      </c>
      <c r="BC147" s="646">
        <v>1.8511904761904764E-2</v>
      </c>
      <c r="BD147" s="646">
        <v>0</v>
      </c>
      <c r="BE147" s="646">
        <v>0</v>
      </c>
      <c r="BF147" s="646">
        <v>0</v>
      </c>
      <c r="BG147" s="646">
        <v>6.170634920634922E-3</v>
      </c>
      <c r="BH147" s="646">
        <v>0</v>
      </c>
      <c r="BI147" s="646">
        <v>0</v>
      </c>
      <c r="BJ147" s="646">
        <v>0</v>
      </c>
      <c r="BK147" s="646">
        <v>6.170634920634922E-3</v>
      </c>
      <c r="BL147" s="646">
        <v>0</v>
      </c>
      <c r="BM147" s="646">
        <v>0</v>
      </c>
      <c r="BN147" s="646">
        <v>0</v>
      </c>
      <c r="BO147" s="646">
        <v>6.1706349206349194E-3</v>
      </c>
      <c r="BP147" s="646">
        <v>0</v>
      </c>
      <c r="BQ147" s="646">
        <v>0</v>
      </c>
      <c r="BR147" s="646">
        <v>0</v>
      </c>
      <c r="BS147" s="646">
        <v>6.164688268634381E-3</v>
      </c>
      <c r="BT147" s="646">
        <v>0</v>
      </c>
      <c r="BU147" s="646">
        <v>0</v>
      </c>
      <c r="BV147" s="646">
        <v>0</v>
      </c>
    </row>
    <row r="148" spans="1:74" ht="16.5" customHeight="1">
      <c r="A148" s="130" t="s">
        <v>843</v>
      </c>
      <c r="B148" s="638" t="s">
        <v>585</v>
      </c>
      <c r="C148" s="645">
        <v>4.5309523809523813E-2</v>
      </c>
      <c r="D148" s="646">
        <v>0</v>
      </c>
      <c r="E148" s="646">
        <v>0</v>
      </c>
      <c r="F148" s="646">
        <v>0</v>
      </c>
      <c r="G148" s="646">
        <v>1.1327380952380953E-2</v>
      </c>
      <c r="H148" s="646">
        <v>0</v>
      </c>
      <c r="I148" s="646">
        <v>0</v>
      </c>
      <c r="J148" s="646">
        <v>0</v>
      </c>
      <c r="K148" s="646">
        <v>3.7757936507936429E-3</v>
      </c>
      <c r="L148" s="646">
        <v>0</v>
      </c>
      <c r="M148" s="646">
        <v>0</v>
      </c>
      <c r="N148" s="646">
        <v>0</v>
      </c>
      <c r="O148" s="646">
        <v>3.7757936507936429E-3</v>
      </c>
      <c r="P148" s="646">
        <v>0</v>
      </c>
      <c r="Q148" s="646">
        <v>0</v>
      </c>
      <c r="R148" s="646">
        <v>0</v>
      </c>
      <c r="S148" s="646">
        <v>3.7757936507936429E-3</v>
      </c>
      <c r="T148" s="646">
        <v>0</v>
      </c>
      <c r="U148" s="646">
        <v>0</v>
      </c>
      <c r="V148" s="646">
        <v>0</v>
      </c>
      <c r="W148" s="646">
        <v>1.1327380952380953E-2</v>
      </c>
      <c r="X148" s="646">
        <v>0</v>
      </c>
      <c r="Y148" s="646">
        <v>0</v>
      </c>
      <c r="Z148" s="646">
        <v>0</v>
      </c>
      <c r="AA148" s="646">
        <v>3.7757936507936507E-3</v>
      </c>
      <c r="AB148" s="646">
        <v>0</v>
      </c>
      <c r="AC148" s="646">
        <v>0</v>
      </c>
      <c r="AD148" s="646">
        <v>0</v>
      </c>
      <c r="AE148" s="646">
        <v>3.7757936507936507E-3</v>
      </c>
      <c r="AF148" s="646">
        <v>0</v>
      </c>
      <c r="AG148" s="646">
        <v>0</v>
      </c>
      <c r="AH148" s="646">
        <v>0</v>
      </c>
      <c r="AI148" s="646">
        <v>3.775793650793652E-3</v>
      </c>
      <c r="AJ148" s="646">
        <v>0</v>
      </c>
      <c r="AK148" s="646">
        <v>0</v>
      </c>
      <c r="AL148" s="646">
        <v>0</v>
      </c>
      <c r="AM148" s="646">
        <v>1.1327380952380953E-2</v>
      </c>
      <c r="AN148" s="646">
        <v>0</v>
      </c>
      <c r="AO148" s="646">
        <v>0</v>
      </c>
      <c r="AP148" s="646">
        <v>0</v>
      </c>
      <c r="AQ148" s="646">
        <v>3.7757936507936507E-3</v>
      </c>
      <c r="AR148" s="646">
        <v>0</v>
      </c>
      <c r="AS148" s="646">
        <v>0</v>
      </c>
      <c r="AT148" s="646">
        <v>0</v>
      </c>
      <c r="AU148" s="646">
        <v>3.7757936507936507E-3</v>
      </c>
      <c r="AV148" s="646">
        <v>0</v>
      </c>
      <c r="AW148" s="646">
        <v>0</v>
      </c>
      <c r="AX148" s="646">
        <v>0</v>
      </c>
      <c r="AY148" s="646">
        <v>3.775793650793652E-3</v>
      </c>
      <c r="AZ148" s="646">
        <v>0</v>
      </c>
      <c r="BA148" s="646">
        <v>0</v>
      </c>
      <c r="BB148" s="646">
        <v>0</v>
      </c>
      <c r="BC148" s="646">
        <v>1.1327380952380953E-2</v>
      </c>
      <c r="BD148" s="646">
        <v>0</v>
      </c>
      <c r="BE148" s="646">
        <v>0</v>
      </c>
      <c r="BF148" s="646">
        <v>0</v>
      </c>
      <c r="BG148" s="646">
        <v>3.7757936507936507E-3</v>
      </c>
      <c r="BH148" s="646">
        <v>0</v>
      </c>
      <c r="BI148" s="646">
        <v>0</v>
      </c>
      <c r="BJ148" s="646">
        <v>0</v>
      </c>
      <c r="BK148" s="646">
        <v>3.7757936507936507E-3</v>
      </c>
      <c r="BL148" s="646">
        <v>0</v>
      </c>
      <c r="BM148" s="646">
        <v>0</v>
      </c>
      <c r="BN148" s="646">
        <v>0</v>
      </c>
      <c r="BO148" s="646">
        <v>3.775793650793652E-3</v>
      </c>
      <c r="BP148" s="646">
        <v>0</v>
      </c>
      <c r="BQ148" s="646">
        <v>0</v>
      </c>
      <c r="BR148" s="646">
        <v>0</v>
      </c>
      <c r="BS148" s="646">
        <v>2.2936507936507929E-2</v>
      </c>
      <c r="BT148" s="646">
        <v>0</v>
      </c>
      <c r="BU148" s="646">
        <v>0</v>
      </c>
      <c r="BV148" s="646">
        <v>0</v>
      </c>
    </row>
    <row r="149" spans="1:74" ht="16.5" customHeight="1">
      <c r="A149" s="129" t="s">
        <v>844</v>
      </c>
      <c r="B149" s="637" t="s">
        <v>586</v>
      </c>
      <c r="C149" s="645">
        <v>4.4383369047589527</v>
      </c>
      <c r="D149" s="646">
        <v>0</v>
      </c>
      <c r="E149" s="646">
        <v>0</v>
      </c>
      <c r="F149" s="646">
        <v>0</v>
      </c>
      <c r="G149" s="646">
        <v>2.4649982049903096</v>
      </c>
      <c r="H149" s="646">
        <v>0</v>
      </c>
      <c r="I149" s="646">
        <v>0</v>
      </c>
      <c r="J149" s="646">
        <v>0</v>
      </c>
      <c r="K149" s="646">
        <v>0.82166606833010236</v>
      </c>
      <c r="L149" s="646">
        <v>0</v>
      </c>
      <c r="M149" s="646">
        <v>0</v>
      </c>
      <c r="N149" s="646">
        <v>0</v>
      </c>
      <c r="O149" s="646">
        <v>0.82166606833010236</v>
      </c>
      <c r="P149" s="646">
        <v>0</v>
      </c>
      <c r="Q149" s="646">
        <v>0</v>
      </c>
      <c r="R149" s="646">
        <v>0</v>
      </c>
      <c r="S149" s="646">
        <v>0.82166606833010236</v>
      </c>
      <c r="T149" s="646">
        <v>0</v>
      </c>
      <c r="U149" s="646">
        <v>0</v>
      </c>
      <c r="V149" s="646">
        <v>0</v>
      </c>
      <c r="W149" s="646">
        <v>0.47280058754646898</v>
      </c>
      <c r="X149" s="646">
        <v>0</v>
      </c>
      <c r="Y149" s="646">
        <v>0</v>
      </c>
      <c r="Z149" s="646">
        <v>0</v>
      </c>
      <c r="AA149" s="646">
        <v>0.15760019584882301</v>
      </c>
      <c r="AB149" s="646">
        <v>0</v>
      </c>
      <c r="AC149" s="646">
        <v>0</v>
      </c>
      <c r="AD149" s="646">
        <v>0</v>
      </c>
      <c r="AE149" s="646">
        <v>0.15760019584882301</v>
      </c>
      <c r="AF149" s="646">
        <v>0</v>
      </c>
      <c r="AG149" s="646">
        <v>0</v>
      </c>
      <c r="AH149" s="646">
        <v>0</v>
      </c>
      <c r="AI149" s="646">
        <v>0.15760019584882295</v>
      </c>
      <c r="AJ149" s="646">
        <v>0</v>
      </c>
      <c r="AK149" s="646">
        <v>0</v>
      </c>
      <c r="AL149" s="646">
        <v>0</v>
      </c>
      <c r="AM149" s="646">
        <v>1.0427058948972809</v>
      </c>
      <c r="AN149" s="646">
        <v>0</v>
      </c>
      <c r="AO149" s="646">
        <v>0</v>
      </c>
      <c r="AP149" s="646">
        <v>0</v>
      </c>
      <c r="AQ149" s="646">
        <v>0.34756863163242696</v>
      </c>
      <c r="AR149" s="646">
        <v>0</v>
      </c>
      <c r="AS149" s="646">
        <v>0</v>
      </c>
      <c r="AT149" s="646">
        <v>0</v>
      </c>
      <c r="AU149" s="646">
        <v>0.34756863163242696</v>
      </c>
      <c r="AV149" s="646">
        <v>0</v>
      </c>
      <c r="AW149" s="646">
        <v>0</v>
      </c>
      <c r="AX149" s="646">
        <v>0</v>
      </c>
      <c r="AY149" s="646">
        <v>0.34756863163242696</v>
      </c>
      <c r="AZ149" s="646">
        <v>0</v>
      </c>
      <c r="BA149" s="646">
        <v>0</v>
      </c>
      <c r="BB149" s="646">
        <v>0</v>
      </c>
      <c r="BC149" s="646">
        <v>0.45783221732489049</v>
      </c>
      <c r="BD149" s="646">
        <v>0</v>
      </c>
      <c r="BE149" s="646">
        <v>0</v>
      </c>
      <c r="BF149" s="646">
        <v>0</v>
      </c>
      <c r="BG149" s="646">
        <v>0.15261073910829684</v>
      </c>
      <c r="BH149" s="646">
        <v>0</v>
      </c>
      <c r="BI149" s="646">
        <v>0</v>
      </c>
      <c r="BJ149" s="646">
        <v>0</v>
      </c>
      <c r="BK149" s="646">
        <v>0.15261073910829684</v>
      </c>
      <c r="BL149" s="646">
        <v>0</v>
      </c>
      <c r="BM149" s="646">
        <v>0</v>
      </c>
      <c r="BN149" s="646">
        <v>0</v>
      </c>
      <c r="BO149" s="646">
        <v>0.15261073910829678</v>
      </c>
      <c r="BP149" s="646">
        <v>0</v>
      </c>
      <c r="BQ149" s="646">
        <v>0</v>
      </c>
      <c r="BR149" s="646">
        <v>0</v>
      </c>
      <c r="BS149" s="646">
        <v>0.74325276190476186</v>
      </c>
      <c r="BT149" s="646">
        <v>0</v>
      </c>
      <c r="BU149" s="646">
        <v>0</v>
      </c>
      <c r="BV149" s="646">
        <v>0</v>
      </c>
    </row>
    <row r="150" spans="1:74" ht="16.5" customHeight="1">
      <c r="A150" s="129" t="s">
        <v>845</v>
      </c>
      <c r="B150" s="637" t="s">
        <v>587</v>
      </c>
      <c r="C150" s="645">
        <v>0.54452380952380952</v>
      </c>
      <c r="D150" s="646">
        <v>0</v>
      </c>
      <c r="E150" s="646">
        <v>0</v>
      </c>
      <c r="F150" s="646">
        <v>0</v>
      </c>
      <c r="G150" s="646">
        <v>0.13612500030554808</v>
      </c>
      <c r="H150" s="646">
        <v>0</v>
      </c>
      <c r="I150" s="646">
        <v>0</v>
      </c>
      <c r="J150" s="646">
        <v>0</v>
      </c>
      <c r="K150" s="646">
        <v>4.5375000101849285E-2</v>
      </c>
      <c r="L150" s="646">
        <v>0</v>
      </c>
      <c r="M150" s="646">
        <v>0</v>
      </c>
      <c r="N150" s="646">
        <v>0</v>
      </c>
      <c r="O150" s="646">
        <v>4.5375000101849285E-2</v>
      </c>
      <c r="P150" s="646">
        <v>0</v>
      </c>
      <c r="Q150" s="646">
        <v>0</v>
      </c>
      <c r="R150" s="646">
        <v>0</v>
      </c>
      <c r="S150" s="646">
        <v>4.5375000101849285E-2</v>
      </c>
      <c r="T150" s="646">
        <v>0</v>
      </c>
      <c r="U150" s="646">
        <v>0</v>
      </c>
      <c r="V150" s="646">
        <v>0</v>
      </c>
      <c r="W150" s="646">
        <v>0.13612500030554808</v>
      </c>
      <c r="X150" s="646">
        <v>0</v>
      </c>
      <c r="Y150" s="646">
        <v>0</v>
      </c>
      <c r="Z150" s="646">
        <v>0</v>
      </c>
      <c r="AA150" s="646">
        <v>4.5375000101849368E-2</v>
      </c>
      <c r="AB150" s="646">
        <v>0</v>
      </c>
      <c r="AC150" s="646">
        <v>0</v>
      </c>
      <c r="AD150" s="646">
        <v>0</v>
      </c>
      <c r="AE150" s="646">
        <v>4.5375000101849368E-2</v>
      </c>
      <c r="AF150" s="646">
        <v>0</v>
      </c>
      <c r="AG150" s="646">
        <v>0</v>
      </c>
      <c r="AH150" s="646">
        <v>0</v>
      </c>
      <c r="AI150" s="646">
        <v>4.5375000101849354E-2</v>
      </c>
      <c r="AJ150" s="646">
        <v>0</v>
      </c>
      <c r="AK150" s="646">
        <v>0</v>
      </c>
      <c r="AL150" s="646">
        <v>0</v>
      </c>
      <c r="AM150" s="646">
        <v>0.13612500030554808</v>
      </c>
      <c r="AN150" s="646">
        <v>0</v>
      </c>
      <c r="AO150" s="646">
        <v>0</v>
      </c>
      <c r="AP150" s="646">
        <v>0</v>
      </c>
      <c r="AQ150" s="646">
        <v>4.5375000101849368E-2</v>
      </c>
      <c r="AR150" s="646">
        <v>0</v>
      </c>
      <c r="AS150" s="646">
        <v>0</v>
      </c>
      <c r="AT150" s="646">
        <v>0</v>
      </c>
      <c r="AU150" s="646">
        <v>4.5375000101849368E-2</v>
      </c>
      <c r="AV150" s="646">
        <v>0</v>
      </c>
      <c r="AW150" s="646">
        <v>0</v>
      </c>
      <c r="AX150" s="646">
        <v>0</v>
      </c>
      <c r="AY150" s="646">
        <v>4.5375000101849354E-2</v>
      </c>
      <c r="AZ150" s="646">
        <v>0</v>
      </c>
      <c r="BA150" s="646">
        <v>0</v>
      </c>
      <c r="BB150" s="646">
        <v>0</v>
      </c>
      <c r="BC150" s="646">
        <v>0.13614880860716547</v>
      </c>
      <c r="BD150" s="646">
        <v>0</v>
      </c>
      <c r="BE150" s="646">
        <v>0</v>
      </c>
      <c r="BF150" s="646">
        <v>0</v>
      </c>
      <c r="BG150" s="646">
        <v>4.5382936202388494E-2</v>
      </c>
      <c r="BH150" s="646">
        <v>0</v>
      </c>
      <c r="BI150" s="646">
        <v>0</v>
      </c>
      <c r="BJ150" s="646">
        <v>0</v>
      </c>
      <c r="BK150" s="646">
        <v>4.5382936202388494E-2</v>
      </c>
      <c r="BL150" s="646">
        <v>0</v>
      </c>
      <c r="BM150" s="646">
        <v>0</v>
      </c>
      <c r="BN150" s="646">
        <v>0</v>
      </c>
      <c r="BO150" s="646">
        <v>4.5382936202388494E-2</v>
      </c>
      <c r="BP150" s="646">
        <v>0</v>
      </c>
      <c r="BQ150" s="646">
        <v>0</v>
      </c>
      <c r="BR150" s="646">
        <v>0</v>
      </c>
      <c r="BS150" s="646">
        <v>3.9611111111110951E-2</v>
      </c>
      <c r="BT150" s="646">
        <v>0</v>
      </c>
      <c r="BU150" s="646">
        <v>0</v>
      </c>
      <c r="BV150" s="646">
        <v>0</v>
      </c>
    </row>
    <row r="151" spans="1:74" ht="16.5" customHeight="1">
      <c r="A151" s="130" t="s">
        <v>846</v>
      </c>
      <c r="B151" s="638" t="s">
        <v>588</v>
      </c>
      <c r="C151" s="645">
        <v>0.46380952380952384</v>
      </c>
      <c r="D151" s="646">
        <v>0</v>
      </c>
      <c r="E151" s="646">
        <v>0</v>
      </c>
      <c r="F151" s="646">
        <v>0</v>
      </c>
      <c r="G151" s="646">
        <v>0.11594642887697666</v>
      </c>
      <c r="H151" s="646">
        <v>0</v>
      </c>
      <c r="I151" s="646">
        <v>0</v>
      </c>
      <c r="J151" s="646">
        <v>0</v>
      </c>
      <c r="K151" s="646">
        <v>3.8648809625658809E-2</v>
      </c>
      <c r="L151" s="646">
        <v>0</v>
      </c>
      <c r="M151" s="646">
        <v>0</v>
      </c>
      <c r="N151" s="646">
        <v>0</v>
      </c>
      <c r="O151" s="646">
        <v>3.8648809625658809E-2</v>
      </c>
      <c r="P151" s="646">
        <v>0</v>
      </c>
      <c r="Q151" s="646">
        <v>0</v>
      </c>
      <c r="R151" s="646">
        <v>0</v>
      </c>
      <c r="S151" s="646">
        <v>3.8648809625658809E-2</v>
      </c>
      <c r="T151" s="646">
        <v>0</v>
      </c>
      <c r="U151" s="646">
        <v>0</v>
      </c>
      <c r="V151" s="646">
        <v>0</v>
      </c>
      <c r="W151" s="646">
        <v>0.11594642887697666</v>
      </c>
      <c r="X151" s="646">
        <v>0</v>
      </c>
      <c r="Y151" s="646">
        <v>0</v>
      </c>
      <c r="Z151" s="646">
        <v>0</v>
      </c>
      <c r="AA151" s="646">
        <v>3.8648809625658885E-2</v>
      </c>
      <c r="AB151" s="646">
        <v>0</v>
      </c>
      <c r="AC151" s="646">
        <v>0</v>
      </c>
      <c r="AD151" s="646">
        <v>0</v>
      </c>
      <c r="AE151" s="646">
        <v>3.8648809625658885E-2</v>
      </c>
      <c r="AF151" s="646">
        <v>0</v>
      </c>
      <c r="AG151" s="646">
        <v>0</v>
      </c>
      <c r="AH151" s="646">
        <v>0</v>
      </c>
      <c r="AI151" s="646">
        <v>3.8648809625658899E-2</v>
      </c>
      <c r="AJ151" s="646">
        <v>0</v>
      </c>
      <c r="AK151" s="646">
        <v>0</v>
      </c>
      <c r="AL151" s="646">
        <v>0</v>
      </c>
      <c r="AM151" s="646">
        <v>0.11594642887697666</v>
      </c>
      <c r="AN151" s="646">
        <v>0</v>
      </c>
      <c r="AO151" s="646">
        <v>0</v>
      </c>
      <c r="AP151" s="646">
        <v>0</v>
      </c>
      <c r="AQ151" s="646">
        <v>3.8648809625658885E-2</v>
      </c>
      <c r="AR151" s="646">
        <v>0</v>
      </c>
      <c r="AS151" s="646">
        <v>0</v>
      </c>
      <c r="AT151" s="646">
        <v>0</v>
      </c>
      <c r="AU151" s="646">
        <v>3.8648809625658885E-2</v>
      </c>
      <c r="AV151" s="646">
        <v>0</v>
      </c>
      <c r="AW151" s="646">
        <v>0</v>
      </c>
      <c r="AX151" s="646">
        <v>0</v>
      </c>
      <c r="AY151" s="646">
        <v>3.8648809625658899E-2</v>
      </c>
      <c r="AZ151" s="646">
        <v>0</v>
      </c>
      <c r="BA151" s="646">
        <v>0</v>
      </c>
      <c r="BB151" s="646">
        <v>0</v>
      </c>
      <c r="BC151" s="646">
        <v>0.11597023717859405</v>
      </c>
      <c r="BD151" s="646">
        <v>0</v>
      </c>
      <c r="BE151" s="646">
        <v>0</v>
      </c>
      <c r="BF151" s="646">
        <v>0</v>
      </c>
      <c r="BG151" s="646">
        <v>3.8656745726198018E-2</v>
      </c>
      <c r="BH151" s="646">
        <v>0</v>
      </c>
      <c r="BI151" s="646">
        <v>0</v>
      </c>
      <c r="BJ151" s="646">
        <v>0</v>
      </c>
      <c r="BK151" s="646">
        <v>3.8656745726198018E-2</v>
      </c>
      <c r="BL151" s="646">
        <v>0</v>
      </c>
      <c r="BM151" s="646">
        <v>0</v>
      </c>
      <c r="BN151" s="646">
        <v>0</v>
      </c>
      <c r="BO151" s="646">
        <v>3.8656745726198004E-2</v>
      </c>
      <c r="BP151" s="646">
        <v>0</v>
      </c>
      <c r="BQ151" s="646">
        <v>0</v>
      </c>
      <c r="BR151" s="646">
        <v>0</v>
      </c>
      <c r="BS151" s="646">
        <v>3.8650793650793568E-2</v>
      </c>
      <c r="BT151" s="646">
        <v>0</v>
      </c>
      <c r="BU151" s="646">
        <v>0</v>
      </c>
      <c r="BV151" s="646">
        <v>0</v>
      </c>
    </row>
    <row r="152" spans="1:74" ht="16.5" customHeight="1">
      <c r="A152" s="130" t="s">
        <v>847</v>
      </c>
      <c r="B152" s="638" t="s">
        <v>589</v>
      </c>
      <c r="C152" s="645">
        <v>0</v>
      </c>
      <c r="D152" s="646">
        <v>0</v>
      </c>
      <c r="E152" s="646">
        <v>0</v>
      </c>
      <c r="F152" s="646">
        <v>0</v>
      </c>
      <c r="G152" s="646">
        <v>0</v>
      </c>
      <c r="H152" s="646">
        <v>0</v>
      </c>
      <c r="I152" s="646">
        <v>0</v>
      </c>
      <c r="J152" s="646">
        <v>0</v>
      </c>
      <c r="K152" s="646">
        <v>0</v>
      </c>
      <c r="L152" s="646">
        <v>0</v>
      </c>
      <c r="M152" s="646">
        <v>0</v>
      </c>
      <c r="N152" s="646">
        <v>0</v>
      </c>
      <c r="O152" s="646">
        <v>0</v>
      </c>
      <c r="P152" s="646">
        <v>0</v>
      </c>
      <c r="Q152" s="646">
        <v>0</v>
      </c>
      <c r="R152" s="646">
        <v>0</v>
      </c>
      <c r="S152" s="646">
        <v>0</v>
      </c>
      <c r="T152" s="646">
        <v>0</v>
      </c>
      <c r="U152" s="646">
        <v>0</v>
      </c>
      <c r="V152" s="646">
        <v>0</v>
      </c>
      <c r="W152" s="646">
        <v>0</v>
      </c>
      <c r="X152" s="646">
        <v>0</v>
      </c>
      <c r="Y152" s="646">
        <v>0</v>
      </c>
      <c r="Z152" s="646">
        <v>0</v>
      </c>
      <c r="AA152" s="646">
        <v>0</v>
      </c>
      <c r="AB152" s="646">
        <v>0</v>
      </c>
      <c r="AC152" s="646">
        <v>0</v>
      </c>
      <c r="AD152" s="646">
        <v>0</v>
      </c>
      <c r="AE152" s="646">
        <v>0</v>
      </c>
      <c r="AF152" s="646">
        <v>0</v>
      </c>
      <c r="AG152" s="646">
        <v>0</v>
      </c>
      <c r="AH152" s="646">
        <v>0</v>
      </c>
      <c r="AI152" s="646">
        <v>0</v>
      </c>
      <c r="AJ152" s="646">
        <v>0</v>
      </c>
      <c r="AK152" s="646">
        <v>0</v>
      </c>
      <c r="AL152" s="646">
        <v>0</v>
      </c>
      <c r="AM152" s="646">
        <v>0</v>
      </c>
      <c r="AN152" s="646">
        <v>0</v>
      </c>
      <c r="AO152" s="646">
        <v>0</v>
      </c>
      <c r="AP152" s="646">
        <v>0</v>
      </c>
      <c r="AQ152" s="646">
        <v>0</v>
      </c>
      <c r="AR152" s="646">
        <v>0</v>
      </c>
      <c r="AS152" s="646">
        <v>0</v>
      </c>
      <c r="AT152" s="646">
        <v>0</v>
      </c>
      <c r="AU152" s="646">
        <v>0</v>
      </c>
      <c r="AV152" s="646">
        <v>0</v>
      </c>
      <c r="AW152" s="646">
        <v>0</v>
      </c>
      <c r="AX152" s="646">
        <v>0</v>
      </c>
      <c r="AY152" s="646">
        <v>0</v>
      </c>
      <c r="AZ152" s="646">
        <v>0</v>
      </c>
      <c r="BA152" s="646">
        <v>0</v>
      </c>
      <c r="BB152" s="646">
        <v>0</v>
      </c>
      <c r="BC152" s="646">
        <v>0</v>
      </c>
      <c r="BD152" s="646">
        <v>0</v>
      </c>
      <c r="BE152" s="646">
        <v>0</v>
      </c>
      <c r="BF152" s="646">
        <v>0</v>
      </c>
      <c r="BG152" s="646">
        <v>0</v>
      </c>
      <c r="BH152" s="646">
        <v>0</v>
      </c>
      <c r="BI152" s="646">
        <v>0</v>
      </c>
      <c r="BJ152" s="646">
        <v>0</v>
      </c>
      <c r="BK152" s="646">
        <v>0</v>
      </c>
      <c r="BL152" s="646">
        <v>0</v>
      </c>
      <c r="BM152" s="646">
        <v>0</v>
      </c>
      <c r="BN152" s="646">
        <v>0</v>
      </c>
      <c r="BO152" s="646">
        <v>0</v>
      </c>
      <c r="BP152" s="646">
        <v>0</v>
      </c>
      <c r="BQ152" s="646">
        <v>0</v>
      </c>
      <c r="BR152" s="646">
        <v>0</v>
      </c>
      <c r="BS152" s="646">
        <v>0</v>
      </c>
      <c r="BT152" s="646">
        <v>0</v>
      </c>
      <c r="BU152" s="646">
        <v>0</v>
      </c>
      <c r="BV152" s="646">
        <v>0</v>
      </c>
    </row>
    <row r="153" spans="1:74" ht="16.5" customHeight="1">
      <c r="A153" s="130" t="s">
        <v>848</v>
      </c>
      <c r="B153" s="638" t="s">
        <v>590</v>
      </c>
      <c r="C153" s="645">
        <v>8.0714285714285711E-2</v>
      </c>
      <c r="D153" s="646">
        <v>0</v>
      </c>
      <c r="E153" s="646">
        <v>0</v>
      </c>
      <c r="F153" s="646">
        <v>0</v>
      </c>
      <c r="G153" s="646">
        <v>2.0178571428571428E-2</v>
      </c>
      <c r="H153" s="646">
        <v>0</v>
      </c>
      <c r="I153" s="646">
        <v>0</v>
      </c>
      <c r="J153" s="646">
        <v>0</v>
      </c>
      <c r="K153" s="646">
        <v>6.7261904761904768E-3</v>
      </c>
      <c r="L153" s="646">
        <v>0</v>
      </c>
      <c r="M153" s="646">
        <v>0</v>
      </c>
      <c r="N153" s="646">
        <v>0</v>
      </c>
      <c r="O153" s="646">
        <v>6.7261904761904768E-3</v>
      </c>
      <c r="P153" s="646">
        <v>0</v>
      </c>
      <c r="Q153" s="646">
        <v>0</v>
      </c>
      <c r="R153" s="646">
        <v>0</v>
      </c>
      <c r="S153" s="646">
        <v>6.7261904761904768E-3</v>
      </c>
      <c r="T153" s="646">
        <v>0</v>
      </c>
      <c r="U153" s="646">
        <v>0</v>
      </c>
      <c r="V153" s="646">
        <v>0</v>
      </c>
      <c r="W153" s="646">
        <v>2.0178571428571428E-2</v>
      </c>
      <c r="X153" s="646">
        <v>0</v>
      </c>
      <c r="Y153" s="646">
        <v>0</v>
      </c>
      <c r="Z153" s="646">
        <v>0</v>
      </c>
      <c r="AA153" s="646">
        <v>6.7261904761904768E-3</v>
      </c>
      <c r="AB153" s="646">
        <v>0</v>
      </c>
      <c r="AC153" s="646">
        <v>0</v>
      </c>
      <c r="AD153" s="646">
        <v>0</v>
      </c>
      <c r="AE153" s="646">
        <v>6.7261904761904768E-3</v>
      </c>
      <c r="AF153" s="646">
        <v>0</v>
      </c>
      <c r="AG153" s="646">
        <v>0</v>
      </c>
      <c r="AH153" s="646">
        <v>0</v>
      </c>
      <c r="AI153" s="646">
        <v>6.7261904761904742E-3</v>
      </c>
      <c r="AJ153" s="646">
        <v>0</v>
      </c>
      <c r="AK153" s="646">
        <v>0</v>
      </c>
      <c r="AL153" s="646">
        <v>0</v>
      </c>
      <c r="AM153" s="646">
        <v>2.0178571428571428E-2</v>
      </c>
      <c r="AN153" s="646">
        <v>0</v>
      </c>
      <c r="AO153" s="646">
        <v>0</v>
      </c>
      <c r="AP153" s="646">
        <v>0</v>
      </c>
      <c r="AQ153" s="646">
        <v>6.7261904761904768E-3</v>
      </c>
      <c r="AR153" s="646">
        <v>0</v>
      </c>
      <c r="AS153" s="646">
        <v>0</v>
      </c>
      <c r="AT153" s="646">
        <v>0</v>
      </c>
      <c r="AU153" s="646">
        <v>6.7261904761904768E-3</v>
      </c>
      <c r="AV153" s="646">
        <v>0</v>
      </c>
      <c r="AW153" s="646">
        <v>0</v>
      </c>
      <c r="AX153" s="646">
        <v>0</v>
      </c>
      <c r="AY153" s="646">
        <v>6.7261904761904742E-3</v>
      </c>
      <c r="AZ153" s="646">
        <v>0</v>
      </c>
      <c r="BA153" s="646">
        <v>0</v>
      </c>
      <c r="BB153" s="646">
        <v>0</v>
      </c>
      <c r="BC153" s="646">
        <v>2.0178571428571428E-2</v>
      </c>
      <c r="BD153" s="646">
        <v>0</v>
      </c>
      <c r="BE153" s="646">
        <v>0</v>
      </c>
      <c r="BF153" s="646">
        <v>0</v>
      </c>
      <c r="BG153" s="646">
        <v>6.7261904761904768E-3</v>
      </c>
      <c r="BH153" s="646">
        <v>0</v>
      </c>
      <c r="BI153" s="646">
        <v>0</v>
      </c>
      <c r="BJ153" s="646">
        <v>0</v>
      </c>
      <c r="BK153" s="646">
        <v>6.7261904761904768E-3</v>
      </c>
      <c r="BL153" s="646">
        <v>0</v>
      </c>
      <c r="BM153" s="646">
        <v>0</v>
      </c>
      <c r="BN153" s="646">
        <v>0</v>
      </c>
      <c r="BO153" s="646">
        <v>6.7261904761904742E-3</v>
      </c>
      <c r="BP153" s="646">
        <v>0</v>
      </c>
      <c r="BQ153" s="646">
        <v>0</v>
      </c>
      <c r="BR153" s="646">
        <v>0</v>
      </c>
      <c r="BS153" s="646">
        <v>9.6031746031745942E-4</v>
      </c>
      <c r="BT153" s="646">
        <v>0</v>
      </c>
      <c r="BU153" s="646">
        <v>0</v>
      </c>
      <c r="BV153" s="646">
        <v>0</v>
      </c>
    </row>
    <row r="154" spans="1:74" ht="15.75" customHeight="1">
      <c r="A154" s="130" t="s">
        <v>849</v>
      </c>
      <c r="B154" s="638" t="s">
        <v>591</v>
      </c>
      <c r="C154" s="645">
        <v>0</v>
      </c>
      <c r="D154" s="646">
        <v>0</v>
      </c>
      <c r="E154" s="646">
        <v>0</v>
      </c>
      <c r="F154" s="646">
        <v>0</v>
      </c>
      <c r="G154" s="646">
        <v>0</v>
      </c>
      <c r="H154" s="646">
        <v>0</v>
      </c>
      <c r="I154" s="646">
        <v>0</v>
      </c>
      <c r="J154" s="646">
        <v>0</v>
      </c>
      <c r="K154" s="646">
        <v>0</v>
      </c>
      <c r="L154" s="646">
        <v>0</v>
      </c>
      <c r="M154" s="646">
        <v>0</v>
      </c>
      <c r="N154" s="646">
        <v>0</v>
      </c>
      <c r="O154" s="646">
        <v>0</v>
      </c>
      <c r="P154" s="646">
        <v>0</v>
      </c>
      <c r="Q154" s="646">
        <v>0</v>
      </c>
      <c r="R154" s="646">
        <v>0</v>
      </c>
      <c r="S154" s="646">
        <v>0</v>
      </c>
      <c r="T154" s="646">
        <v>0</v>
      </c>
      <c r="U154" s="646">
        <v>0</v>
      </c>
      <c r="V154" s="646">
        <v>0</v>
      </c>
      <c r="W154" s="646">
        <v>0</v>
      </c>
      <c r="X154" s="646">
        <v>0</v>
      </c>
      <c r="Y154" s="646">
        <v>0</v>
      </c>
      <c r="Z154" s="646">
        <v>0</v>
      </c>
      <c r="AA154" s="646">
        <v>0</v>
      </c>
      <c r="AB154" s="646">
        <v>0</v>
      </c>
      <c r="AC154" s="646">
        <v>0</v>
      </c>
      <c r="AD154" s="646">
        <v>0</v>
      </c>
      <c r="AE154" s="646">
        <v>0</v>
      </c>
      <c r="AF154" s="646">
        <v>0</v>
      </c>
      <c r="AG154" s="646">
        <v>0</v>
      </c>
      <c r="AH154" s="646">
        <v>0</v>
      </c>
      <c r="AI154" s="646">
        <v>0</v>
      </c>
      <c r="AJ154" s="646">
        <v>0</v>
      </c>
      <c r="AK154" s="646">
        <v>0</v>
      </c>
      <c r="AL154" s="646">
        <v>0</v>
      </c>
      <c r="AM154" s="646">
        <v>0</v>
      </c>
      <c r="AN154" s="646">
        <v>0</v>
      </c>
      <c r="AO154" s="646">
        <v>0</v>
      </c>
      <c r="AP154" s="646">
        <v>0</v>
      </c>
      <c r="AQ154" s="646">
        <v>0</v>
      </c>
      <c r="AR154" s="646">
        <v>0</v>
      </c>
      <c r="AS154" s="646">
        <v>0</v>
      </c>
      <c r="AT154" s="646">
        <v>0</v>
      </c>
      <c r="AU154" s="646">
        <v>0</v>
      </c>
      <c r="AV154" s="646">
        <v>0</v>
      </c>
      <c r="AW154" s="646">
        <v>0</v>
      </c>
      <c r="AX154" s="646">
        <v>0</v>
      </c>
      <c r="AY154" s="646">
        <v>0</v>
      </c>
      <c r="AZ154" s="646">
        <v>0</v>
      </c>
      <c r="BA154" s="646">
        <v>0</v>
      </c>
      <c r="BB154" s="646">
        <v>0</v>
      </c>
      <c r="BC154" s="646">
        <v>0</v>
      </c>
      <c r="BD154" s="646">
        <v>0</v>
      </c>
      <c r="BE154" s="646">
        <v>0</v>
      </c>
      <c r="BF154" s="646">
        <v>0</v>
      </c>
      <c r="BG154" s="646">
        <v>0</v>
      </c>
      <c r="BH154" s="646">
        <v>0</v>
      </c>
      <c r="BI154" s="646">
        <v>0</v>
      </c>
      <c r="BJ154" s="646">
        <v>0</v>
      </c>
      <c r="BK154" s="646">
        <v>0</v>
      </c>
      <c r="BL154" s="646">
        <v>0</v>
      </c>
      <c r="BM154" s="646">
        <v>0</v>
      </c>
      <c r="BN154" s="646">
        <v>0</v>
      </c>
      <c r="BO154" s="646">
        <v>0</v>
      </c>
      <c r="BP154" s="646">
        <v>0</v>
      </c>
      <c r="BQ154" s="646">
        <v>0</v>
      </c>
      <c r="BR154" s="646">
        <v>0</v>
      </c>
      <c r="BS154" s="646">
        <v>0</v>
      </c>
      <c r="BT154" s="646">
        <v>0</v>
      </c>
      <c r="BU154" s="646">
        <v>0</v>
      </c>
      <c r="BV154" s="646">
        <v>0</v>
      </c>
    </row>
    <row r="155" spans="1:74" ht="16.5" customHeight="1">
      <c r="A155" s="130" t="s">
        <v>850</v>
      </c>
      <c r="B155" s="638" t="s">
        <v>592</v>
      </c>
      <c r="C155" s="645">
        <v>0</v>
      </c>
      <c r="D155" s="646">
        <v>0</v>
      </c>
      <c r="E155" s="646">
        <v>0</v>
      </c>
      <c r="F155" s="646">
        <v>0</v>
      </c>
      <c r="G155" s="646">
        <v>0</v>
      </c>
      <c r="H155" s="646">
        <v>0</v>
      </c>
      <c r="I155" s="646">
        <v>0</v>
      </c>
      <c r="J155" s="646">
        <v>0</v>
      </c>
      <c r="K155" s="646">
        <v>0</v>
      </c>
      <c r="L155" s="646">
        <v>0</v>
      </c>
      <c r="M155" s="646">
        <v>0</v>
      </c>
      <c r="N155" s="646">
        <v>0</v>
      </c>
      <c r="O155" s="646">
        <v>0</v>
      </c>
      <c r="P155" s="646">
        <v>0</v>
      </c>
      <c r="Q155" s="646">
        <v>0</v>
      </c>
      <c r="R155" s="646">
        <v>0</v>
      </c>
      <c r="S155" s="646">
        <v>0</v>
      </c>
      <c r="T155" s="646">
        <v>0</v>
      </c>
      <c r="U155" s="646">
        <v>0</v>
      </c>
      <c r="V155" s="646">
        <v>0</v>
      </c>
      <c r="W155" s="646">
        <v>0</v>
      </c>
      <c r="X155" s="646">
        <v>0</v>
      </c>
      <c r="Y155" s="646">
        <v>0</v>
      </c>
      <c r="Z155" s="646">
        <v>0</v>
      </c>
      <c r="AA155" s="646">
        <v>0</v>
      </c>
      <c r="AB155" s="646">
        <v>0</v>
      </c>
      <c r="AC155" s="646">
        <v>0</v>
      </c>
      <c r="AD155" s="646">
        <v>0</v>
      </c>
      <c r="AE155" s="646">
        <v>0</v>
      </c>
      <c r="AF155" s="646">
        <v>0</v>
      </c>
      <c r="AG155" s="646">
        <v>0</v>
      </c>
      <c r="AH155" s="646">
        <v>0</v>
      </c>
      <c r="AI155" s="646">
        <v>0</v>
      </c>
      <c r="AJ155" s="646">
        <v>0</v>
      </c>
      <c r="AK155" s="646">
        <v>0</v>
      </c>
      <c r="AL155" s="646">
        <v>0</v>
      </c>
      <c r="AM155" s="646">
        <v>0</v>
      </c>
      <c r="AN155" s="646">
        <v>0</v>
      </c>
      <c r="AO155" s="646">
        <v>0</v>
      </c>
      <c r="AP155" s="646">
        <v>0</v>
      </c>
      <c r="AQ155" s="646">
        <v>0</v>
      </c>
      <c r="AR155" s="646">
        <v>0</v>
      </c>
      <c r="AS155" s="646">
        <v>0</v>
      </c>
      <c r="AT155" s="646">
        <v>0</v>
      </c>
      <c r="AU155" s="646">
        <v>0</v>
      </c>
      <c r="AV155" s="646">
        <v>0</v>
      </c>
      <c r="AW155" s="646">
        <v>0</v>
      </c>
      <c r="AX155" s="646">
        <v>0</v>
      </c>
      <c r="AY155" s="646">
        <v>0</v>
      </c>
      <c r="AZ155" s="646">
        <v>0</v>
      </c>
      <c r="BA155" s="646">
        <v>0</v>
      </c>
      <c r="BB155" s="646">
        <v>0</v>
      </c>
      <c r="BC155" s="646">
        <v>0</v>
      </c>
      <c r="BD155" s="646">
        <v>0</v>
      </c>
      <c r="BE155" s="646">
        <v>0</v>
      </c>
      <c r="BF155" s="646">
        <v>0</v>
      </c>
      <c r="BG155" s="646">
        <v>0</v>
      </c>
      <c r="BH155" s="646">
        <v>0</v>
      </c>
      <c r="BI155" s="646">
        <v>0</v>
      </c>
      <c r="BJ155" s="646">
        <v>0</v>
      </c>
      <c r="BK155" s="646">
        <v>0</v>
      </c>
      <c r="BL155" s="646">
        <v>0</v>
      </c>
      <c r="BM155" s="646">
        <v>0</v>
      </c>
      <c r="BN155" s="646">
        <v>0</v>
      </c>
      <c r="BO155" s="646">
        <v>0</v>
      </c>
      <c r="BP155" s="646">
        <v>0</v>
      </c>
      <c r="BQ155" s="646">
        <v>0</v>
      </c>
      <c r="BR155" s="646">
        <v>0</v>
      </c>
      <c r="BS155" s="646">
        <v>0</v>
      </c>
      <c r="BT155" s="646">
        <v>0</v>
      </c>
      <c r="BU155" s="646">
        <v>0</v>
      </c>
      <c r="BV155" s="646">
        <v>0</v>
      </c>
    </row>
    <row r="156" spans="1:74" ht="16.5" customHeight="1">
      <c r="A156" s="128" t="s">
        <v>851</v>
      </c>
      <c r="B156" s="636" t="s">
        <v>593</v>
      </c>
      <c r="C156" s="645">
        <v>0</v>
      </c>
      <c r="D156" s="646">
        <v>0</v>
      </c>
      <c r="E156" s="646">
        <v>0</v>
      </c>
      <c r="F156" s="646">
        <v>0</v>
      </c>
      <c r="G156" s="646">
        <v>0</v>
      </c>
      <c r="H156" s="646">
        <v>0</v>
      </c>
      <c r="I156" s="646">
        <v>0</v>
      </c>
      <c r="J156" s="646">
        <v>0</v>
      </c>
      <c r="K156" s="646">
        <v>0</v>
      </c>
      <c r="L156" s="646">
        <v>0</v>
      </c>
      <c r="M156" s="646">
        <v>0</v>
      </c>
      <c r="N156" s="646">
        <v>0</v>
      </c>
      <c r="O156" s="646">
        <v>0</v>
      </c>
      <c r="P156" s="646">
        <v>0</v>
      </c>
      <c r="Q156" s="646">
        <v>0</v>
      </c>
      <c r="R156" s="646">
        <v>0</v>
      </c>
      <c r="S156" s="646">
        <v>0</v>
      </c>
      <c r="T156" s="646">
        <v>0</v>
      </c>
      <c r="U156" s="646">
        <v>0</v>
      </c>
      <c r="V156" s="646">
        <v>0</v>
      </c>
      <c r="W156" s="646">
        <v>0</v>
      </c>
      <c r="X156" s="646">
        <v>0</v>
      </c>
      <c r="Y156" s="646">
        <v>0</v>
      </c>
      <c r="Z156" s="646">
        <v>0</v>
      </c>
      <c r="AA156" s="646">
        <v>0</v>
      </c>
      <c r="AB156" s="646">
        <v>0</v>
      </c>
      <c r="AC156" s="646">
        <v>0</v>
      </c>
      <c r="AD156" s="646">
        <v>0</v>
      </c>
      <c r="AE156" s="646">
        <v>0</v>
      </c>
      <c r="AF156" s="646">
        <v>0</v>
      </c>
      <c r="AG156" s="646">
        <v>0</v>
      </c>
      <c r="AH156" s="646">
        <v>0</v>
      </c>
      <c r="AI156" s="646">
        <v>0</v>
      </c>
      <c r="AJ156" s="646">
        <v>0</v>
      </c>
      <c r="AK156" s="646">
        <v>0</v>
      </c>
      <c r="AL156" s="646">
        <v>0</v>
      </c>
      <c r="AM156" s="646">
        <v>0</v>
      </c>
      <c r="AN156" s="646">
        <v>0</v>
      </c>
      <c r="AO156" s="646">
        <v>0</v>
      </c>
      <c r="AP156" s="646">
        <v>0</v>
      </c>
      <c r="AQ156" s="646">
        <v>0</v>
      </c>
      <c r="AR156" s="646">
        <v>0</v>
      </c>
      <c r="AS156" s="646">
        <v>0</v>
      </c>
      <c r="AT156" s="646">
        <v>0</v>
      </c>
      <c r="AU156" s="646">
        <v>0</v>
      </c>
      <c r="AV156" s="646">
        <v>0</v>
      </c>
      <c r="AW156" s="646">
        <v>0</v>
      </c>
      <c r="AX156" s="646">
        <v>0</v>
      </c>
      <c r="AY156" s="646">
        <v>0</v>
      </c>
      <c r="AZ156" s="646">
        <v>0</v>
      </c>
      <c r="BA156" s="646">
        <v>0</v>
      </c>
      <c r="BB156" s="646">
        <v>0</v>
      </c>
      <c r="BC156" s="646">
        <v>0</v>
      </c>
      <c r="BD156" s="646">
        <v>0</v>
      </c>
      <c r="BE156" s="646">
        <v>0</v>
      </c>
      <c r="BF156" s="646">
        <v>0</v>
      </c>
      <c r="BG156" s="646">
        <v>0</v>
      </c>
      <c r="BH156" s="646">
        <v>0</v>
      </c>
      <c r="BI156" s="646">
        <v>0</v>
      </c>
      <c r="BJ156" s="646">
        <v>0</v>
      </c>
      <c r="BK156" s="646">
        <v>0</v>
      </c>
      <c r="BL156" s="646">
        <v>0</v>
      </c>
      <c r="BM156" s="646">
        <v>0</v>
      </c>
      <c r="BN156" s="646">
        <v>0</v>
      </c>
      <c r="BO156" s="646">
        <v>0</v>
      </c>
      <c r="BP156" s="646">
        <v>0</v>
      </c>
      <c r="BQ156" s="646">
        <v>0</v>
      </c>
      <c r="BR156" s="646">
        <v>0</v>
      </c>
      <c r="BS156" s="646">
        <v>0</v>
      </c>
      <c r="BT156" s="646">
        <v>0</v>
      </c>
      <c r="BU156" s="646">
        <v>0</v>
      </c>
      <c r="BV156" s="646">
        <v>0</v>
      </c>
    </row>
    <row r="157" spans="1:74" ht="16.5" customHeight="1">
      <c r="A157" s="128" t="s">
        <v>852</v>
      </c>
      <c r="B157" s="636" t="s">
        <v>594</v>
      </c>
      <c r="C157" s="645">
        <v>0</v>
      </c>
      <c r="D157" s="646">
        <v>0</v>
      </c>
      <c r="E157" s="646">
        <v>0</v>
      </c>
      <c r="F157" s="646">
        <v>0</v>
      </c>
      <c r="G157" s="646">
        <v>0</v>
      </c>
      <c r="H157" s="646">
        <v>0</v>
      </c>
      <c r="I157" s="646">
        <v>0</v>
      </c>
      <c r="J157" s="646">
        <v>0</v>
      </c>
      <c r="K157" s="646">
        <v>0</v>
      </c>
      <c r="L157" s="646">
        <v>0</v>
      </c>
      <c r="M157" s="646">
        <v>0</v>
      </c>
      <c r="N157" s="646">
        <v>0</v>
      </c>
      <c r="O157" s="646">
        <v>0</v>
      </c>
      <c r="P157" s="646">
        <v>0</v>
      </c>
      <c r="Q157" s="646">
        <v>0</v>
      </c>
      <c r="R157" s="646">
        <v>0</v>
      </c>
      <c r="S157" s="646">
        <v>0</v>
      </c>
      <c r="T157" s="646">
        <v>0</v>
      </c>
      <c r="U157" s="646">
        <v>0</v>
      </c>
      <c r="V157" s="646">
        <v>0</v>
      </c>
      <c r="W157" s="646">
        <v>0</v>
      </c>
      <c r="X157" s="646">
        <v>0</v>
      </c>
      <c r="Y157" s="646">
        <v>0</v>
      </c>
      <c r="Z157" s="646">
        <v>0</v>
      </c>
      <c r="AA157" s="646">
        <v>0</v>
      </c>
      <c r="AB157" s="646">
        <v>0</v>
      </c>
      <c r="AC157" s="646">
        <v>0</v>
      </c>
      <c r="AD157" s="646">
        <v>0</v>
      </c>
      <c r="AE157" s="646">
        <v>0</v>
      </c>
      <c r="AF157" s="646">
        <v>0</v>
      </c>
      <c r="AG157" s="646">
        <v>0</v>
      </c>
      <c r="AH157" s="646">
        <v>0</v>
      </c>
      <c r="AI157" s="646">
        <v>0</v>
      </c>
      <c r="AJ157" s="646">
        <v>0</v>
      </c>
      <c r="AK157" s="646">
        <v>0</v>
      </c>
      <c r="AL157" s="646">
        <v>0</v>
      </c>
      <c r="AM157" s="646">
        <v>0</v>
      </c>
      <c r="AN157" s="646">
        <v>0</v>
      </c>
      <c r="AO157" s="646">
        <v>0</v>
      </c>
      <c r="AP157" s="646">
        <v>0</v>
      </c>
      <c r="AQ157" s="646">
        <v>0</v>
      </c>
      <c r="AR157" s="646">
        <v>0</v>
      </c>
      <c r="AS157" s="646">
        <v>0</v>
      </c>
      <c r="AT157" s="646">
        <v>0</v>
      </c>
      <c r="AU157" s="646">
        <v>0</v>
      </c>
      <c r="AV157" s="646">
        <v>0</v>
      </c>
      <c r="AW157" s="646">
        <v>0</v>
      </c>
      <c r="AX157" s="646">
        <v>0</v>
      </c>
      <c r="AY157" s="646">
        <v>0</v>
      </c>
      <c r="AZ157" s="646">
        <v>0</v>
      </c>
      <c r="BA157" s="646">
        <v>0</v>
      </c>
      <c r="BB157" s="646">
        <v>0</v>
      </c>
      <c r="BC157" s="646">
        <v>0</v>
      </c>
      <c r="BD157" s="646">
        <v>0</v>
      </c>
      <c r="BE157" s="646">
        <v>0</v>
      </c>
      <c r="BF157" s="646">
        <v>0</v>
      </c>
      <c r="BG157" s="646">
        <v>0</v>
      </c>
      <c r="BH157" s="646">
        <v>0</v>
      </c>
      <c r="BI157" s="646">
        <v>0</v>
      </c>
      <c r="BJ157" s="646">
        <v>0</v>
      </c>
      <c r="BK157" s="646">
        <v>0</v>
      </c>
      <c r="BL157" s="646">
        <v>0</v>
      </c>
      <c r="BM157" s="646">
        <v>0</v>
      </c>
      <c r="BN157" s="646">
        <v>0</v>
      </c>
      <c r="BO157" s="646">
        <v>0</v>
      </c>
      <c r="BP157" s="646">
        <v>0</v>
      </c>
      <c r="BQ157" s="646">
        <v>0</v>
      </c>
      <c r="BR157" s="646">
        <v>0</v>
      </c>
      <c r="BS157" s="646">
        <v>0</v>
      </c>
      <c r="BT157" s="646">
        <v>0</v>
      </c>
      <c r="BU157" s="646">
        <v>0</v>
      </c>
      <c r="BV157" s="646">
        <v>0</v>
      </c>
    </row>
    <row r="158" spans="1:74" ht="16.5" customHeight="1">
      <c r="A158" s="128" t="s">
        <v>853</v>
      </c>
      <c r="B158" s="636" t="s">
        <v>595</v>
      </c>
      <c r="C158" s="645">
        <v>5.6713670591881191E-2</v>
      </c>
      <c r="D158" s="646">
        <v>0</v>
      </c>
      <c r="E158" s="646">
        <v>0</v>
      </c>
      <c r="F158" s="646">
        <v>0</v>
      </c>
      <c r="G158" s="646">
        <v>2.4242989419673813E-2</v>
      </c>
      <c r="H158" s="646">
        <v>0</v>
      </c>
      <c r="I158" s="646">
        <v>0</v>
      </c>
      <c r="J158" s="646">
        <v>0</v>
      </c>
      <c r="K158" s="646">
        <v>8.0809964732245949E-3</v>
      </c>
      <c r="L158" s="646">
        <v>0</v>
      </c>
      <c r="M158" s="646">
        <v>0</v>
      </c>
      <c r="N158" s="646">
        <v>0</v>
      </c>
      <c r="O158" s="646">
        <v>8.0809964732245949E-3</v>
      </c>
      <c r="P158" s="646">
        <v>0</v>
      </c>
      <c r="Q158" s="646">
        <v>0</v>
      </c>
      <c r="R158" s="646">
        <v>0</v>
      </c>
      <c r="S158" s="646">
        <v>8.0809964732245949E-3</v>
      </c>
      <c r="T158" s="646">
        <v>0</v>
      </c>
      <c r="U158" s="646">
        <v>0</v>
      </c>
      <c r="V158" s="646">
        <v>0</v>
      </c>
      <c r="W158" s="646">
        <v>7.9789475832707374E-3</v>
      </c>
      <c r="X158" s="646">
        <v>0</v>
      </c>
      <c r="Y158" s="646">
        <v>0</v>
      </c>
      <c r="Z158" s="646">
        <v>0</v>
      </c>
      <c r="AA158" s="646">
        <v>2.6596491944235793E-3</v>
      </c>
      <c r="AB158" s="646">
        <v>0</v>
      </c>
      <c r="AC158" s="646">
        <v>0</v>
      </c>
      <c r="AD158" s="646">
        <v>0</v>
      </c>
      <c r="AE158" s="646">
        <v>2.6596491944235793E-3</v>
      </c>
      <c r="AF158" s="646">
        <v>0</v>
      </c>
      <c r="AG158" s="646">
        <v>0</v>
      </c>
      <c r="AH158" s="646">
        <v>0</v>
      </c>
      <c r="AI158" s="646">
        <v>2.6596491944235788E-3</v>
      </c>
      <c r="AJ158" s="646">
        <v>0</v>
      </c>
      <c r="AK158" s="646">
        <v>0</v>
      </c>
      <c r="AL158" s="646">
        <v>0</v>
      </c>
      <c r="AM158" s="646">
        <v>5.6445792255752142E-3</v>
      </c>
      <c r="AN158" s="646">
        <v>0</v>
      </c>
      <c r="AO158" s="646">
        <v>0</v>
      </c>
      <c r="AP158" s="646">
        <v>0</v>
      </c>
      <c r="AQ158" s="646">
        <v>1.8815264085250713E-3</v>
      </c>
      <c r="AR158" s="646">
        <v>0</v>
      </c>
      <c r="AS158" s="646">
        <v>0</v>
      </c>
      <c r="AT158" s="646">
        <v>0</v>
      </c>
      <c r="AU158" s="646">
        <v>1.8815264085250713E-3</v>
      </c>
      <c r="AV158" s="646">
        <v>0</v>
      </c>
      <c r="AW158" s="646">
        <v>0</v>
      </c>
      <c r="AX158" s="646">
        <v>0</v>
      </c>
      <c r="AY158" s="646">
        <v>1.8815264085250713E-3</v>
      </c>
      <c r="AZ158" s="646">
        <v>0</v>
      </c>
      <c r="BA158" s="646">
        <v>0</v>
      </c>
      <c r="BB158" s="646">
        <v>0</v>
      </c>
      <c r="BC158" s="646">
        <v>1.8847154363361335E-2</v>
      </c>
      <c r="BD158" s="646">
        <v>0</v>
      </c>
      <c r="BE158" s="646">
        <v>0</v>
      </c>
      <c r="BF158" s="646">
        <v>0</v>
      </c>
      <c r="BG158" s="646">
        <v>6.282384787787111E-3</v>
      </c>
      <c r="BH158" s="646">
        <v>0</v>
      </c>
      <c r="BI158" s="646">
        <v>0</v>
      </c>
      <c r="BJ158" s="646">
        <v>0</v>
      </c>
      <c r="BK158" s="646">
        <v>6.282384787787111E-3</v>
      </c>
      <c r="BL158" s="646">
        <v>0</v>
      </c>
      <c r="BM158" s="646">
        <v>0</v>
      </c>
      <c r="BN158" s="646">
        <v>0</v>
      </c>
      <c r="BO158" s="646">
        <v>6.282384787787111E-3</v>
      </c>
      <c r="BP158" s="646">
        <v>0</v>
      </c>
      <c r="BQ158" s="646">
        <v>0</v>
      </c>
      <c r="BR158" s="646">
        <v>0</v>
      </c>
      <c r="BS158" s="646">
        <v>1.1394176965881428E-2</v>
      </c>
      <c r="BT158" s="646">
        <v>0</v>
      </c>
      <c r="BU158" s="646">
        <v>0</v>
      </c>
      <c r="BV158" s="646">
        <v>0</v>
      </c>
    </row>
    <row r="159" spans="1:74" ht="16.5" customHeight="1">
      <c r="A159" s="128" t="s">
        <v>854</v>
      </c>
      <c r="B159" s="636" t="s">
        <v>596</v>
      </c>
      <c r="C159" s="645">
        <v>0.5</v>
      </c>
      <c r="D159" s="646">
        <v>0</v>
      </c>
      <c r="E159" s="646">
        <v>0</v>
      </c>
      <c r="F159" s="646">
        <v>0</v>
      </c>
      <c r="G159" s="646">
        <v>0</v>
      </c>
      <c r="H159" s="646">
        <v>0</v>
      </c>
      <c r="I159" s="646">
        <v>0</v>
      </c>
      <c r="J159" s="646">
        <v>0</v>
      </c>
      <c r="K159" s="646">
        <v>0</v>
      </c>
      <c r="L159" s="646">
        <v>0</v>
      </c>
      <c r="M159" s="646">
        <v>0</v>
      </c>
      <c r="N159" s="646">
        <v>0</v>
      </c>
      <c r="O159" s="646">
        <v>0</v>
      </c>
      <c r="P159" s="646">
        <v>0</v>
      </c>
      <c r="Q159" s="646">
        <v>0</v>
      </c>
      <c r="R159" s="646">
        <v>0</v>
      </c>
      <c r="S159" s="646">
        <v>0</v>
      </c>
      <c r="T159" s="646">
        <v>0</v>
      </c>
      <c r="U159" s="646">
        <v>0</v>
      </c>
      <c r="V159" s="646">
        <v>0</v>
      </c>
      <c r="W159" s="646">
        <v>0</v>
      </c>
      <c r="X159" s="646">
        <v>0</v>
      </c>
      <c r="Y159" s="646">
        <v>0</v>
      </c>
      <c r="Z159" s="646">
        <v>0</v>
      </c>
      <c r="AA159" s="646">
        <v>0</v>
      </c>
      <c r="AB159" s="646">
        <v>0</v>
      </c>
      <c r="AC159" s="646">
        <v>0</v>
      </c>
      <c r="AD159" s="646">
        <v>0</v>
      </c>
      <c r="AE159" s="646">
        <v>0</v>
      </c>
      <c r="AF159" s="646">
        <v>0</v>
      </c>
      <c r="AG159" s="646">
        <v>0</v>
      </c>
      <c r="AH159" s="646">
        <v>0</v>
      </c>
      <c r="AI159" s="646">
        <v>0</v>
      </c>
      <c r="AJ159" s="646">
        <v>0</v>
      </c>
      <c r="AK159" s="646">
        <v>0</v>
      </c>
      <c r="AL159" s="646">
        <v>0</v>
      </c>
      <c r="AM159" s="646">
        <v>0</v>
      </c>
      <c r="AN159" s="646">
        <v>0</v>
      </c>
      <c r="AO159" s="646">
        <v>0</v>
      </c>
      <c r="AP159" s="646">
        <v>0</v>
      </c>
      <c r="AQ159" s="646">
        <v>0</v>
      </c>
      <c r="AR159" s="646">
        <v>0</v>
      </c>
      <c r="AS159" s="646">
        <v>0</v>
      </c>
      <c r="AT159" s="646">
        <v>0</v>
      </c>
      <c r="AU159" s="646">
        <v>0</v>
      </c>
      <c r="AV159" s="646">
        <v>0</v>
      </c>
      <c r="AW159" s="646">
        <v>0</v>
      </c>
      <c r="AX159" s="646">
        <v>0</v>
      </c>
      <c r="AY159" s="646">
        <v>0</v>
      </c>
      <c r="AZ159" s="646">
        <v>0</v>
      </c>
      <c r="BA159" s="646">
        <v>0</v>
      </c>
      <c r="BB159" s="646">
        <v>0</v>
      </c>
      <c r="BC159" s="646">
        <v>0.5</v>
      </c>
      <c r="BD159" s="646">
        <v>0</v>
      </c>
      <c r="BE159" s="646">
        <v>0</v>
      </c>
      <c r="BF159" s="646">
        <v>0</v>
      </c>
      <c r="BG159" s="646">
        <v>0.16666666666666666</v>
      </c>
      <c r="BH159" s="646">
        <v>0</v>
      </c>
      <c r="BI159" s="646">
        <v>0</v>
      </c>
      <c r="BJ159" s="646">
        <v>0</v>
      </c>
      <c r="BK159" s="646">
        <v>0.16666666666666666</v>
      </c>
      <c r="BL159" s="646">
        <v>0</v>
      </c>
      <c r="BM159" s="646">
        <v>0</v>
      </c>
      <c r="BN159" s="646">
        <v>0</v>
      </c>
      <c r="BO159" s="646">
        <v>0.16666666666666666</v>
      </c>
      <c r="BP159" s="646">
        <v>0</v>
      </c>
      <c r="BQ159" s="646">
        <v>0</v>
      </c>
      <c r="BR159" s="646">
        <v>0</v>
      </c>
      <c r="BS159" s="646">
        <v>0</v>
      </c>
      <c r="BT159" s="646">
        <v>0</v>
      </c>
      <c r="BU159" s="646">
        <v>0</v>
      </c>
      <c r="BV159" s="646">
        <v>0</v>
      </c>
    </row>
    <row r="160" spans="1:74" ht="16.5" customHeight="1">
      <c r="A160" s="128" t="s">
        <v>855</v>
      </c>
      <c r="B160" s="636" t="s">
        <v>597</v>
      </c>
      <c r="C160" s="645">
        <v>55.264950545238101</v>
      </c>
      <c r="D160" s="646">
        <v>0</v>
      </c>
      <c r="E160" s="646">
        <v>0</v>
      </c>
      <c r="F160" s="646">
        <v>0</v>
      </c>
      <c r="G160" s="646">
        <v>1.8656168957142858</v>
      </c>
      <c r="H160" s="646">
        <v>0</v>
      </c>
      <c r="I160" s="646">
        <v>0</v>
      </c>
      <c r="J160" s="646">
        <v>0</v>
      </c>
      <c r="K160" s="646">
        <v>0.62187229857142856</v>
      </c>
      <c r="L160" s="646">
        <v>0</v>
      </c>
      <c r="M160" s="646">
        <v>0</v>
      </c>
      <c r="N160" s="646">
        <v>0</v>
      </c>
      <c r="O160" s="646">
        <v>0.62187229857142856</v>
      </c>
      <c r="P160" s="646">
        <v>0</v>
      </c>
      <c r="Q160" s="646">
        <v>0</v>
      </c>
      <c r="R160" s="646">
        <v>0</v>
      </c>
      <c r="S160" s="646">
        <v>0.62187229857142856</v>
      </c>
      <c r="T160" s="646">
        <v>0</v>
      </c>
      <c r="U160" s="646">
        <v>0</v>
      </c>
      <c r="V160" s="646">
        <v>0</v>
      </c>
      <c r="W160" s="646">
        <v>9.5164370304761903</v>
      </c>
      <c r="X160" s="646">
        <v>0</v>
      </c>
      <c r="Y160" s="646">
        <v>0</v>
      </c>
      <c r="Z160" s="646">
        <v>0</v>
      </c>
      <c r="AA160" s="646">
        <v>3.1721456768253971</v>
      </c>
      <c r="AB160" s="646">
        <v>0</v>
      </c>
      <c r="AC160" s="646">
        <v>0</v>
      </c>
      <c r="AD160" s="646">
        <v>0</v>
      </c>
      <c r="AE160" s="646">
        <v>3.1721456768253971</v>
      </c>
      <c r="AF160" s="646">
        <v>0</v>
      </c>
      <c r="AG160" s="646">
        <v>0</v>
      </c>
      <c r="AH160" s="646">
        <v>0</v>
      </c>
      <c r="AI160" s="646">
        <v>3.1721456768253957</v>
      </c>
      <c r="AJ160" s="646">
        <v>0</v>
      </c>
      <c r="AK160" s="646">
        <v>0</v>
      </c>
      <c r="AL160" s="646">
        <v>0</v>
      </c>
      <c r="AM160" s="646">
        <v>29.752880028809521</v>
      </c>
      <c r="AN160" s="646">
        <v>0</v>
      </c>
      <c r="AO160" s="646">
        <v>0</v>
      </c>
      <c r="AP160" s="646">
        <v>0</v>
      </c>
      <c r="AQ160" s="646">
        <v>9.9176266762698404</v>
      </c>
      <c r="AR160" s="646">
        <v>0</v>
      </c>
      <c r="AS160" s="646">
        <v>0</v>
      </c>
      <c r="AT160" s="646">
        <v>0</v>
      </c>
      <c r="AU160" s="646">
        <v>9.9176266762698404</v>
      </c>
      <c r="AV160" s="646">
        <v>0</v>
      </c>
      <c r="AW160" s="646">
        <v>0</v>
      </c>
      <c r="AX160" s="646">
        <v>0</v>
      </c>
      <c r="AY160" s="646">
        <v>9.9176266762698422</v>
      </c>
      <c r="AZ160" s="646">
        <v>0</v>
      </c>
      <c r="BA160" s="646">
        <v>0</v>
      </c>
      <c r="BB160" s="646">
        <v>0</v>
      </c>
      <c r="BC160" s="646">
        <v>14.130016590238096</v>
      </c>
      <c r="BD160" s="646">
        <v>0</v>
      </c>
      <c r="BE160" s="646">
        <v>0</v>
      </c>
      <c r="BF160" s="646">
        <v>0</v>
      </c>
      <c r="BG160" s="646">
        <v>4.7100055300793651</v>
      </c>
      <c r="BH160" s="646">
        <v>0</v>
      </c>
      <c r="BI160" s="646">
        <v>0</v>
      </c>
      <c r="BJ160" s="646">
        <v>0</v>
      </c>
      <c r="BK160" s="646">
        <v>4.7100055300793651</v>
      </c>
      <c r="BL160" s="646">
        <v>0</v>
      </c>
      <c r="BM160" s="646">
        <v>0</v>
      </c>
      <c r="BN160" s="646">
        <v>0</v>
      </c>
      <c r="BO160" s="646">
        <v>4.7100055300793668</v>
      </c>
      <c r="BP160" s="646">
        <v>0</v>
      </c>
      <c r="BQ160" s="646">
        <v>0</v>
      </c>
      <c r="BR160" s="646">
        <v>0</v>
      </c>
      <c r="BS160" s="646">
        <v>4.2623052634270246</v>
      </c>
      <c r="BT160" s="646">
        <v>0</v>
      </c>
      <c r="BU160" s="646">
        <v>0</v>
      </c>
      <c r="BV160" s="646">
        <v>0</v>
      </c>
    </row>
    <row r="161" spans="1:74" ht="16.5" customHeight="1">
      <c r="A161" s="129" t="s">
        <v>856</v>
      </c>
      <c r="B161" s="637" t="s">
        <v>598</v>
      </c>
      <c r="C161" s="645">
        <v>5.0543200666666666</v>
      </c>
      <c r="D161" s="646">
        <v>0</v>
      </c>
      <c r="E161" s="646">
        <v>0</v>
      </c>
      <c r="F161" s="646">
        <v>0</v>
      </c>
      <c r="G161" s="646">
        <v>0</v>
      </c>
      <c r="H161" s="646">
        <v>0</v>
      </c>
      <c r="I161" s="646">
        <v>0</v>
      </c>
      <c r="J161" s="646">
        <v>0</v>
      </c>
      <c r="K161" s="646">
        <v>0</v>
      </c>
      <c r="L161" s="646">
        <v>0</v>
      </c>
      <c r="M161" s="646">
        <v>0</v>
      </c>
      <c r="N161" s="646">
        <v>0</v>
      </c>
      <c r="O161" s="646">
        <v>0</v>
      </c>
      <c r="P161" s="646">
        <v>0</v>
      </c>
      <c r="Q161" s="646">
        <v>0</v>
      </c>
      <c r="R161" s="646">
        <v>0</v>
      </c>
      <c r="S161" s="646">
        <v>0</v>
      </c>
      <c r="T161" s="646">
        <v>0</v>
      </c>
      <c r="U161" s="646">
        <v>0</v>
      </c>
      <c r="V161" s="646">
        <v>0</v>
      </c>
      <c r="W161" s="646">
        <v>2.3894134197619046</v>
      </c>
      <c r="X161" s="646">
        <v>0</v>
      </c>
      <c r="Y161" s="646">
        <v>0</v>
      </c>
      <c r="Z161" s="646">
        <v>0</v>
      </c>
      <c r="AA161" s="646">
        <v>0.7964711399206349</v>
      </c>
      <c r="AB161" s="646">
        <v>0</v>
      </c>
      <c r="AC161" s="646">
        <v>0</v>
      </c>
      <c r="AD161" s="646">
        <v>0</v>
      </c>
      <c r="AE161" s="646">
        <v>0.7964711399206349</v>
      </c>
      <c r="AF161" s="646">
        <v>0</v>
      </c>
      <c r="AG161" s="646">
        <v>0</v>
      </c>
      <c r="AH161" s="646">
        <v>0</v>
      </c>
      <c r="AI161" s="646">
        <v>0.79647113992063523</v>
      </c>
      <c r="AJ161" s="646">
        <v>0</v>
      </c>
      <c r="AK161" s="646">
        <v>0</v>
      </c>
      <c r="AL161" s="646">
        <v>0</v>
      </c>
      <c r="AM161" s="646">
        <v>1.8180336580952381</v>
      </c>
      <c r="AN161" s="646">
        <v>0</v>
      </c>
      <c r="AO161" s="646">
        <v>0</v>
      </c>
      <c r="AP161" s="646">
        <v>0</v>
      </c>
      <c r="AQ161" s="646">
        <v>0.6060112193650794</v>
      </c>
      <c r="AR161" s="646">
        <v>0</v>
      </c>
      <c r="AS161" s="646">
        <v>0</v>
      </c>
      <c r="AT161" s="646">
        <v>0</v>
      </c>
      <c r="AU161" s="646">
        <v>0.6060112193650794</v>
      </c>
      <c r="AV161" s="646">
        <v>0</v>
      </c>
      <c r="AW161" s="646">
        <v>0</v>
      </c>
      <c r="AX161" s="646">
        <v>0</v>
      </c>
      <c r="AY161" s="646">
        <v>0.60601121936507929</v>
      </c>
      <c r="AZ161" s="646">
        <v>0</v>
      </c>
      <c r="BA161" s="646">
        <v>0</v>
      </c>
      <c r="BB161" s="646">
        <v>0</v>
      </c>
      <c r="BC161" s="646">
        <v>0.84687298880952377</v>
      </c>
      <c r="BD161" s="646">
        <v>0</v>
      </c>
      <c r="BE161" s="646">
        <v>0</v>
      </c>
      <c r="BF161" s="646">
        <v>0</v>
      </c>
      <c r="BG161" s="646">
        <v>0.28229099626984122</v>
      </c>
      <c r="BH161" s="646">
        <v>0</v>
      </c>
      <c r="BI161" s="646">
        <v>0</v>
      </c>
      <c r="BJ161" s="646">
        <v>0</v>
      </c>
      <c r="BK161" s="646">
        <v>0.28229099626984122</v>
      </c>
      <c r="BL161" s="646">
        <v>0</v>
      </c>
      <c r="BM161" s="646">
        <v>0</v>
      </c>
      <c r="BN161" s="646">
        <v>0</v>
      </c>
      <c r="BO161" s="646">
        <v>0.28229099626984133</v>
      </c>
      <c r="BP161" s="646">
        <v>0</v>
      </c>
      <c r="BQ161" s="646">
        <v>0</v>
      </c>
      <c r="BR161" s="646">
        <v>0</v>
      </c>
      <c r="BS161" s="646">
        <v>0.11309967913313332</v>
      </c>
      <c r="BT161" s="646">
        <v>0</v>
      </c>
      <c r="BU161" s="646">
        <v>0</v>
      </c>
      <c r="BV161" s="646">
        <v>0</v>
      </c>
    </row>
    <row r="162" spans="1:74" ht="16.5" customHeight="1">
      <c r="A162" s="129" t="s">
        <v>857</v>
      </c>
      <c r="B162" s="637" t="s">
        <v>599</v>
      </c>
      <c r="C162" s="645">
        <v>6.6817229307142858</v>
      </c>
      <c r="D162" s="646">
        <v>0</v>
      </c>
      <c r="E162" s="646">
        <v>0</v>
      </c>
      <c r="F162" s="646">
        <v>0</v>
      </c>
      <c r="G162" s="646">
        <v>0.57237166023809516</v>
      </c>
      <c r="H162" s="646">
        <v>0</v>
      </c>
      <c r="I162" s="646">
        <v>0</v>
      </c>
      <c r="J162" s="646">
        <v>0</v>
      </c>
      <c r="K162" s="646">
        <v>0.19079055341269832</v>
      </c>
      <c r="L162" s="646">
        <v>0</v>
      </c>
      <c r="M162" s="646">
        <v>0</v>
      </c>
      <c r="N162" s="646">
        <v>0</v>
      </c>
      <c r="O162" s="646">
        <v>0.19079055341269832</v>
      </c>
      <c r="P162" s="646">
        <v>0</v>
      </c>
      <c r="Q162" s="646">
        <v>0</v>
      </c>
      <c r="R162" s="646">
        <v>0</v>
      </c>
      <c r="S162" s="646">
        <v>0.19079055341269832</v>
      </c>
      <c r="T162" s="646">
        <v>0</v>
      </c>
      <c r="U162" s="646">
        <v>0</v>
      </c>
      <c r="V162" s="646">
        <v>0</v>
      </c>
      <c r="W162" s="646">
        <v>1.5757768964285712</v>
      </c>
      <c r="X162" s="646">
        <v>0</v>
      </c>
      <c r="Y162" s="646">
        <v>0</v>
      </c>
      <c r="Z162" s="646">
        <v>0</v>
      </c>
      <c r="AA162" s="646">
        <v>0.52525896547619044</v>
      </c>
      <c r="AB162" s="646">
        <v>0</v>
      </c>
      <c r="AC162" s="646">
        <v>0</v>
      </c>
      <c r="AD162" s="646">
        <v>0</v>
      </c>
      <c r="AE162" s="646">
        <v>0.52525896547619044</v>
      </c>
      <c r="AF162" s="646">
        <v>0</v>
      </c>
      <c r="AG162" s="646">
        <v>0</v>
      </c>
      <c r="AH162" s="646">
        <v>0</v>
      </c>
      <c r="AI162" s="646">
        <v>0.52525896547619033</v>
      </c>
      <c r="AJ162" s="646">
        <v>0</v>
      </c>
      <c r="AK162" s="646">
        <v>0</v>
      </c>
      <c r="AL162" s="646">
        <v>0</v>
      </c>
      <c r="AM162" s="646">
        <v>2.7425598088095238</v>
      </c>
      <c r="AN162" s="646">
        <v>0</v>
      </c>
      <c r="AO162" s="646">
        <v>0</v>
      </c>
      <c r="AP162" s="646">
        <v>0</v>
      </c>
      <c r="AQ162" s="646">
        <v>0.91418660293650789</v>
      </c>
      <c r="AR162" s="646">
        <v>0</v>
      </c>
      <c r="AS162" s="646">
        <v>0</v>
      </c>
      <c r="AT162" s="646">
        <v>0</v>
      </c>
      <c r="AU162" s="646">
        <v>0.91418660293650789</v>
      </c>
      <c r="AV162" s="646">
        <v>0</v>
      </c>
      <c r="AW162" s="646">
        <v>0</v>
      </c>
      <c r="AX162" s="646">
        <v>0</v>
      </c>
      <c r="AY162" s="646">
        <v>0.91418660293650822</v>
      </c>
      <c r="AZ162" s="646">
        <v>0</v>
      </c>
      <c r="BA162" s="646">
        <v>0</v>
      </c>
      <c r="BB162" s="646">
        <v>0</v>
      </c>
      <c r="BC162" s="646">
        <v>1.7910145652380953</v>
      </c>
      <c r="BD162" s="646">
        <v>0</v>
      </c>
      <c r="BE162" s="646">
        <v>0</v>
      </c>
      <c r="BF162" s="646">
        <v>0</v>
      </c>
      <c r="BG162" s="646">
        <v>0.59700485507936507</v>
      </c>
      <c r="BH162" s="646">
        <v>0</v>
      </c>
      <c r="BI162" s="646">
        <v>0</v>
      </c>
      <c r="BJ162" s="646">
        <v>0</v>
      </c>
      <c r="BK162" s="646">
        <v>0.59700485507936507</v>
      </c>
      <c r="BL162" s="646">
        <v>0</v>
      </c>
      <c r="BM162" s="646">
        <v>0</v>
      </c>
      <c r="BN162" s="646">
        <v>0</v>
      </c>
      <c r="BO162" s="646">
        <v>0.59700485507936507</v>
      </c>
      <c r="BP162" s="646">
        <v>0</v>
      </c>
      <c r="BQ162" s="646">
        <v>0</v>
      </c>
      <c r="BR162" s="646">
        <v>0</v>
      </c>
      <c r="BS162" s="646">
        <v>0.5491919104558548</v>
      </c>
      <c r="BT162" s="646">
        <v>0</v>
      </c>
      <c r="BU162" s="646">
        <v>0</v>
      </c>
      <c r="BV162" s="646">
        <v>0</v>
      </c>
    </row>
    <row r="163" spans="1:74" ht="16.5" customHeight="1">
      <c r="A163" s="129" t="s">
        <v>858</v>
      </c>
      <c r="B163" s="637" t="s">
        <v>600</v>
      </c>
      <c r="C163" s="645">
        <v>43.528907547857145</v>
      </c>
      <c r="D163" s="646">
        <v>0</v>
      </c>
      <c r="E163" s="646">
        <v>0</v>
      </c>
      <c r="F163" s="646">
        <v>0</v>
      </c>
      <c r="G163" s="646">
        <v>1.2932452354761905</v>
      </c>
      <c r="H163" s="646">
        <v>0</v>
      </c>
      <c r="I163" s="646">
        <v>0</v>
      </c>
      <c r="J163" s="646">
        <v>0</v>
      </c>
      <c r="K163" s="646">
        <v>0.43108174515873088</v>
      </c>
      <c r="L163" s="646">
        <v>0</v>
      </c>
      <c r="M163" s="646">
        <v>0</v>
      </c>
      <c r="N163" s="646">
        <v>0</v>
      </c>
      <c r="O163" s="646">
        <v>0.43108174515873088</v>
      </c>
      <c r="P163" s="646">
        <v>0</v>
      </c>
      <c r="Q163" s="646">
        <v>0</v>
      </c>
      <c r="R163" s="646">
        <v>0</v>
      </c>
      <c r="S163" s="646">
        <v>0.43108174515873088</v>
      </c>
      <c r="T163" s="646">
        <v>0</v>
      </c>
      <c r="U163" s="646">
        <v>0</v>
      </c>
      <c r="V163" s="646">
        <v>0</v>
      </c>
      <c r="W163" s="646">
        <v>5.551246714285714</v>
      </c>
      <c r="X163" s="646">
        <v>0</v>
      </c>
      <c r="Y163" s="646">
        <v>0</v>
      </c>
      <c r="Z163" s="646">
        <v>0</v>
      </c>
      <c r="AA163" s="646">
        <v>1.8504155714285713</v>
      </c>
      <c r="AB163" s="646">
        <v>0</v>
      </c>
      <c r="AC163" s="646">
        <v>0</v>
      </c>
      <c r="AD163" s="646">
        <v>0</v>
      </c>
      <c r="AE163" s="646">
        <v>1.8504155714285713</v>
      </c>
      <c r="AF163" s="646">
        <v>0</v>
      </c>
      <c r="AG163" s="646">
        <v>0</v>
      </c>
      <c r="AH163" s="646">
        <v>0</v>
      </c>
      <c r="AI163" s="646">
        <v>1.8504155714285719</v>
      </c>
      <c r="AJ163" s="646">
        <v>0</v>
      </c>
      <c r="AK163" s="646">
        <v>0</v>
      </c>
      <c r="AL163" s="646">
        <v>0</v>
      </c>
      <c r="AM163" s="646">
        <v>25.192286561904762</v>
      </c>
      <c r="AN163" s="646">
        <v>0</v>
      </c>
      <c r="AO163" s="646">
        <v>0</v>
      </c>
      <c r="AP163" s="646">
        <v>0</v>
      </c>
      <c r="AQ163" s="646">
        <v>8.397428853968254</v>
      </c>
      <c r="AR163" s="646">
        <v>0</v>
      </c>
      <c r="AS163" s="646">
        <v>0</v>
      </c>
      <c r="AT163" s="646">
        <v>0</v>
      </c>
      <c r="AU163" s="646">
        <v>8.397428853968254</v>
      </c>
      <c r="AV163" s="646">
        <v>0</v>
      </c>
      <c r="AW163" s="646">
        <v>0</v>
      </c>
      <c r="AX163" s="646">
        <v>0</v>
      </c>
      <c r="AY163" s="646">
        <v>8.397428853968254</v>
      </c>
      <c r="AZ163" s="646">
        <v>0</v>
      </c>
      <c r="BA163" s="646">
        <v>0</v>
      </c>
      <c r="BB163" s="646">
        <v>0</v>
      </c>
      <c r="BC163" s="646">
        <v>11.492129036190477</v>
      </c>
      <c r="BD163" s="646">
        <v>0</v>
      </c>
      <c r="BE163" s="646">
        <v>0</v>
      </c>
      <c r="BF163" s="646">
        <v>0</v>
      </c>
      <c r="BG163" s="646">
        <v>3.8307096787301589</v>
      </c>
      <c r="BH163" s="646">
        <v>0</v>
      </c>
      <c r="BI163" s="646">
        <v>0</v>
      </c>
      <c r="BJ163" s="646">
        <v>0</v>
      </c>
      <c r="BK163" s="646">
        <v>3.8307096787301589</v>
      </c>
      <c r="BL163" s="646">
        <v>0</v>
      </c>
      <c r="BM163" s="646">
        <v>0</v>
      </c>
      <c r="BN163" s="646">
        <v>0</v>
      </c>
      <c r="BO163" s="646">
        <v>3.8307096787301589</v>
      </c>
      <c r="BP163" s="646">
        <v>0</v>
      </c>
      <c r="BQ163" s="646">
        <v>0</v>
      </c>
      <c r="BR163" s="646">
        <v>0</v>
      </c>
      <c r="BS163" s="646">
        <v>3.6000136738380242</v>
      </c>
      <c r="BT163" s="646">
        <v>0</v>
      </c>
      <c r="BU163" s="646">
        <v>0</v>
      </c>
      <c r="BV163" s="646">
        <v>0</v>
      </c>
    </row>
    <row r="164" spans="1:74" ht="16.5" customHeight="1">
      <c r="A164" s="128" t="s">
        <v>859</v>
      </c>
      <c r="B164" s="636" t="s">
        <v>601</v>
      </c>
      <c r="C164" s="645">
        <v>0.37095238095238098</v>
      </c>
      <c r="D164" s="646">
        <v>0</v>
      </c>
      <c r="E164" s="646">
        <v>0</v>
      </c>
      <c r="F164" s="646">
        <v>0</v>
      </c>
      <c r="G164" s="646">
        <v>5.1190476190476189E-2</v>
      </c>
      <c r="H164" s="646">
        <v>0</v>
      </c>
      <c r="I164" s="646">
        <v>0</v>
      </c>
      <c r="J164" s="646">
        <v>0</v>
      </c>
      <c r="K164" s="646">
        <v>1.7063492063492048E-2</v>
      </c>
      <c r="L164" s="646">
        <v>0</v>
      </c>
      <c r="M164" s="646">
        <v>0</v>
      </c>
      <c r="N164" s="646">
        <v>0</v>
      </c>
      <c r="O164" s="646">
        <v>1.7063492063492048E-2</v>
      </c>
      <c r="P164" s="646">
        <v>0</v>
      </c>
      <c r="Q164" s="646">
        <v>0</v>
      </c>
      <c r="R164" s="646">
        <v>0</v>
      </c>
      <c r="S164" s="646">
        <v>1.7063492063492048E-2</v>
      </c>
      <c r="T164" s="646">
        <v>0</v>
      </c>
      <c r="U164" s="646">
        <v>0</v>
      </c>
      <c r="V164" s="646">
        <v>0</v>
      </c>
      <c r="W164" s="646">
        <v>0.13</v>
      </c>
      <c r="X164" s="646">
        <v>0</v>
      </c>
      <c r="Y164" s="646">
        <v>0</v>
      </c>
      <c r="Z164" s="646">
        <v>0</v>
      </c>
      <c r="AA164" s="646">
        <v>4.3333333333333335E-2</v>
      </c>
      <c r="AB164" s="646">
        <v>0</v>
      </c>
      <c r="AC164" s="646">
        <v>0</v>
      </c>
      <c r="AD164" s="646">
        <v>0</v>
      </c>
      <c r="AE164" s="646">
        <v>4.3333333333333335E-2</v>
      </c>
      <c r="AF164" s="646">
        <v>0</v>
      </c>
      <c r="AG164" s="646">
        <v>0</v>
      </c>
      <c r="AH164" s="646">
        <v>0</v>
      </c>
      <c r="AI164" s="646">
        <v>4.3333333333333321E-2</v>
      </c>
      <c r="AJ164" s="646">
        <v>0</v>
      </c>
      <c r="AK164" s="646">
        <v>0</v>
      </c>
      <c r="AL164" s="646">
        <v>0</v>
      </c>
      <c r="AM164" s="646">
        <v>0.12380952380952381</v>
      </c>
      <c r="AN164" s="646">
        <v>0</v>
      </c>
      <c r="AO164" s="646">
        <v>0</v>
      </c>
      <c r="AP164" s="646">
        <v>0</v>
      </c>
      <c r="AQ164" s="646">
        <v>4.1269841269841269E-2</v>
      </c>
      <c r="AR164" s="646">
        <v>0</v>
      </c>
      <c r="AS164" s="646">
        <v>0</v>
      </c>
      <c r="AT164" s="646">
        <v>0</v>
      </c>
      <c r="AU164" s="646">
        <v>4.1269841269841269E-2</v>
      </c>
      <c r="AV164" s="646">
        <v>0</v>
      </c>
      <c r="AW164" s="646">
        <v>0</v>
      </c>
      <c r="AX164" s="646">
        <v>0</v>
      </c>
      <c r="AY164" s="646">
        <v>4.1269841269841269E-2</v>
      </c>
      <c r="AZ164" s="646">
        <v>0</v>
      </c>
      <c r="BA164" s="646">
        <v>0</v>
      </c>
      <c r="BB164" s="646">
        <v>0</v>
      </c>
      <c r="BC164" s="646">
        <v>6.5952380952380957E-2</v>
      </c>
      <c r="BD164" s="646">
        <v>0</v>
      </c>
      <c r="BE164" s="646">
        <v>0</v>
      </c>
      <c r="BF164" s="646">
        <v>0</v>
      </c>
      <c r="BG164" s="646">
        <v>2.1984126984126984E-2</v>
      </c>
      <c r="BH164" s="646">
        <v>0</v>
      </c>
      <c r="BI164" s="646">
        <v>0</v>
      </c>
      <c r="BJ164" s="646">
        <v>0</v>
      </c>
      <c r="BK164" s="646">
        <v>2.1984126984126984E-2</v>
      </c>
      <c r="BL164" s="646">
        <v>0</v>
      </c>
      <c r="BM164" s="646">
        <v>0</v>
      </c>
      <c r="BN164" s="646">
        <v>0</v>
      </c>
      <c r="BO164" s="646">
        <v>2.1984126984126984E-2</v>
      </c>
      <c r="BP164" s="646">
        <v>0</v>
      </c>
      <c r="BQ164" s="646">
        <v>0</v>
      </c>
      <c r="BR164" s="646">
        <v>0</v>
      </c>
      <c r="BS164" s="646">
        <v>2.3174603174603191E-2</v>
      </c>
      <c r="BT164" s="646">
        <v>0</v>
      </c>
      <c r="BU164" s="646">
        <v>0</v>
      </c>
      <c r="BV164" s="646">
        <v>0</v>
      </c>
    </row>
    <row r="165" spans="1:74" ht="16.5" customHeight="1">
      <c r="A165" s="129" t="s">
        <v>860</v>
      </c>
      <c r="B165" s="637" t="s">
        <v>602</v>
      </c>
      <c r="C165" s="645">
        <v>7.5238095238095243E-2</v>
      </c>
      <c r="D165" s="646">
        <v>0</v>
      </c>
      <c r="E165" s="646">
        <v>0</v>
      </c>
      <c r="F165" s="646">
        <v>0</v>
      </c>
      <c r="G165" s="646">
        <v>9.5238095238095247E-3</v>
      </c>
      <c r="H165" s="646">
        <v>0</v>
      </c>
      <c r="I165" s="646">
        <v>0</v>
      </c>
      <c r="J165" s="646">
        <v>0</v>
      </c>
      <c r="K165" s="646">
        <v>3.1746031746031668E-3</v>
      </c>
      <c r="L165" s="646">
        <v>0</v>
      </c>
      <c r="M165" s="646">
        <v>0</v>
      </c>
      <c r="N165" s="646">
        <v>0</v>
      </c>
      <c r="O165" s="646">
        <v>3.1746031746031668E-3</v>
      </c>
      <c r="P165" s="646">
        <v>0</v>
      </c>
      <c r="Q165" s="646">
        <v>0</v>
      </c>
      <c r="R165" s="646">
        <v>0</v>
      </c>
      <c r="S165" s="646">
        <v>3.1746031746031668E-3</v>
      </c>
      <c r="T165" s="646">
        <v>0</v>
      </c>
      <c r="U165" s="646">
        <v>0</v>
      </c>
      <c r="V165" s="646">
        <v>0</v>
      </c>
      <c r="W165" s="646">
        <v>2.1904761904761906E-2</v>
      </c>
      <c r="X165" s="646">
        <v>0</v>
      </c>
      <c r="Y165" s="646">
        <v>0</v>
      </c>
      <c r="Z165" s="646">
        <v>0</v>
      </c>
      <c r="AA165" s="646">
        <v>7.301587301587302E-3</v>
      </c>
      <c r="AB165" s="646">
        <v>0</v>
      </c>
      <c r="AC165" s="646">
        <v>0</v>
      </c>
      <c r="AD165" s="646">
        <v>0</v>
      </c>
      <c r="AE165" s="646">
        <v>7.301587301587302E-3</v>
      </c>
      <c r="AF165" s="646">
        <v>0</v>
      </c>
      <c r="AG165" s="646">
        <v>0</v>
      </c>
      <c r="AH165" s="646">
        <v>0</v>
      </c>
      <c r="AI165" s="646">
        <v>7.3015873015872994E-3</v>
      </c>
      <c r="AJ165" s="646">
        <v>0</v>
      </c>
      <c r="AK165" s="646">
        <v>0</v>
      </c>
      <c r="AL165" s="646">
        <v>0</v>
      </c>
      <c r="AM165" s="646">
        <v>2.1904761904761906E-2</v>
      </c>
      <c r="AN165" s="646">
        <v>0</v>
      </c>
      <c r="AO165" s="646">
        <v>0</v>
      </c>
      <c r="AP165" s="646">
        <v>0</v>
      </c>
      <c r="AQ165" s="646">
        <v>7.301587301587302E-3</v>
      </c>
      <c r="AR165" s="646">
        <v>0</v>
      </c>
      <c r="AS165" s="646">
        <v>0</v>
      </c>
      <c r="AT165" s="646">
        <v>0</v>
      </c>
      <c r="AU165" s="646">
        <v>7.301587301587302E-3</v>
      </c>
      <c r="AV165" s="646">
        <v>0</v>
      </c>
      <c r="AW165" s="646">
        <v>0</v>
      </c>
      <c r="AX165" s="646">
        <v>0</v>
      </c>
      <c r="AY165" s="646">
        <v>7.3015873015872994E-3</v>
      </c>
      <c r="AZ165" s="646">
        <v>0</v>
      </c>
      <c r="BA165" s="646">
        <v>0</v>
      </c>
      <c r="BB165" s="646">
        <v>0</v>
      </c>
      <c r="BC165" s="646">
        <v>2.1904761904761906E-2</v>
      </c>
      <c r="BD165" s="646">
        <v>0</v>
      </c>
      <c r="BE165" s="646">
        <v>0</v>
      </c>
      <c r="BF165" s="646">
        <v>0</v>
      </c>
      <c r="BG165" s="646">
        <v>7.301587301587302E-3</v>
      </c>
      <c r="BH165" s="646">
        <v>0</v>
      </c>
      <c r="BI165" s="646">
        <v>0</v>
      </c>
      <c r="BJ165" s="646">
        <v>0</v>
      </c>
      <c r="BK165" s="646">
        <v>7.301587301587302E-3</v>
      </c>
      <c r="BL165" s="646">
        <v>0</v>
      </c>
      <c r="BM165" s="646">
        <v>0</v>
      </c>
      <c r="BN165" s="646">
        <v>0</v>
      </c>
      <c r="BO165" s="646">
        <v>7.3015873015872994E-3</v>
      </c>
      <c r="BP165" s="646">
        <v>0</v>
      </c>
      <c r="BQ165" s="646">
        <v>0</v>
      </c>
      <c r="BR165" s="646">
        <v>0</v>
      </c>
      <c r="BS165" s="646">
        <v>7.301587301587309E-3</v>
      </c>
      <c r="BT165" s="646">
        <v>0</v>
      </c>
      <c r="BU165" s="646">
        <v>0</v>
      </c>
      <c r="BV165" s="646">
        <v>0</v>
      </c>
    </row>
    <row r="166" spans="1:74" ht="16.5" customHeight="1">
      <c r="A166" s="129" t="s">
        <v>861</v>
      </c>
      <c r="B166" s="637" t="s">
        <v>603</v>
      </c>
      <c r="C166" s="645">
        <v>0.29571428571428571</v>
      </c>
      <c r="D166" s="646">
        <v>0</v>
      </c>
      <c r="E166" s="646">
        <v>0</v>
      </c>
      <c r="F166" s="646">
        <v>0</v>
      </c>
      <c r="G166" s="646">
        <v>4.1666666666666664E-2</v>
      </c>
      <c r="H166" s="646">
        <v>0</v>
      </c>
      <c r="I166" s="646">
        <v>0</v>
      </c>
      <c r="J166" s="646">
        <v>0</v>
      </c>
      <c r="K166" s="646">
        <v>1.3888888888888881E-2</v>
      </c>
      <c r="L166" s="646">
        <v>0</v>
      </c>
      <c r="M166" s="646">
        <v>0</v>
      </c>
      <c r="N166" s="646">
        <v>0</v>
      </c>
      <c r="O166" s="646">
        <v>1.3888888888888881E-2</v>
      </c>
      <c r="P166" s="646">
        <v>0</v>
      </c>
      <c r="Q166" s="646">
        <v>0</v>
      </c>
      <c r="R166" s="646">
        <v>0</v>
      </c>
      <c r="S166" s="646">
        <v>1.3888888888888881E-2</v>
      </c>
      <c r="T166" s="646">
        <v>0</v>
      </c>
      <c r="U166" s="646">
        <v>0</v>
      </c>
      <c r="V166" s="646">
        <v>0</v>
      </c>
      <c r="W166" s="646">
        <v>0.10809523809523809</v>
      </c>
      <c r="X166" s="646">
        <v>0</v>
      </c>
      <c r="Y166" s="646">
        <v>0</v>
      </c>
      <c r="Z166" s="646">
        <v>0</v>
      </c>
      <c r="AA166" s="646">
        <v>3.6031746031746033E-2</v>
      </c>
      <c r="AB166" s="646">
        <v>0</v>
      </c>
      <c r="AC166" s="646">
        <v>0</v>
      </c>
      <c r="AD166" s="646">
        <v>0</v>
      </c>
      <c r="AE166" s="646">
        <v>3.6031746031746033E-2</v>
      </c>
      <c r="AF166" s="646">
        <v>0</v>
      </c>
      <c r="AG166" s="646">
        <v>0</v>
      </c>
      <c r="AH166" s="646">
        <v>0</v>
      </c>
      <c r="AI166" s="646">
        <v>3.6031746031746026E-2</v>
      </c>
      <c r="AJ166" s="646">
        <v>0</v>
      </c>
      <c r="AK166" s="646">
        <v>0</v>
      </c>
      <c r="AL166" s="646">
        <v>0</v>
      </c>
      <c r="AM166" s="646">
        <v>0.10190476190476191</v>
      </c>
      <c r="AN166" s="646">
        <v>0</v>
      </c>
      <c r="AO166" s="646">
        <v>0</v>
      </c>
      <c r="AP166" s="646">
        <v>0</v>
      </c>
      <c r="AQ166" s="646">
        <v>3.3968253968253967E-2</v>
      </c>
      <c r="AR166" s="646">
        <v>0</v>
      </c>
      <c r="AS166" s="646">
        <v>0</v>
      </c>
      <c r="AT166" s="646">
        <v>0</v>
      </c>
      <c r="AU166" s="646">
        <v>3.3968253968253967E-2</v>
      </c>
      <c r="AV166" s="646">
        <v>0</v>
      </c>
      <c r="AW166" s="646">
        <v>0</v>
      </c>
      <c r="AX166" s="646">
        <v>0</v>
      </c>
      <c r="AY166" s="646">
        <v>3.3968253968253967E-2</v>
      </c>
      <c r="AZ166" s="646">
        <v>0</v>
      </c>
      <c r="BA166" s="646">
        <v>0</v>
      </c>
      <c r="BB166" s="646">
        <v>0</v>
      </c>
      <c r="BC166" s="646">
        <v>4.4047619047619051E-2</v>
      </c>
      <c r="BD166" s="646">
        <v>0</v>
      </c>
      <c r="BE166" s="646">
        <v>0</v>
      </c>
      <c r="BF166" s="646">
        <v>0</v>
      </c>
      <c r="BG166" s="646">
        <v>1.4682539682539682E-2</v>
      </c>
      <c r="BH166" s="646">
        <v>0</v>
      </c>
      <c r="BI166" s="646">
        <v>0</v>
      </c>
      <c r="BJ166" s="646">
        <v>0</v>
      </c>
      <c r="BK166" s="646">
        <v>1.4682539682539682E-2</v>
      </c>
      <c r="BL166" s="646">
        <v>0</v>
      </c>
      <c r="BM166" s="646">
        <v>0</v>
      </c>
      <c r="BN166" s="646">
        <v>0</v>
      </c>
      <c r="BO166" s="646">
        <v>1.4682539682539682E-2</v>
      </c>
      <c r="BP166" s="646">
        <v>0</v>
      </c>
      <c r="BQ166" s="646">
        <v>0</v>
      </c>
      <c r="BR166" s="646">
        <v>0</v>
      </c>
      <c r="BS166" s="646">
        <v>1.5873015873015879E-2</v>
      </c>
      <c r="BT166" s="646">
        <v>0</v>
      </c>
      <c r="BU166" s="646">
        <v>0</v>
      </c>
      <c r="BV166" s="646">
        <v>0</v>
      </c>
    </row>
    <row r="167" spans="1:74" ht="16.5" customHeight="1">
      <c r="A167" s="128" t="s">
        <v>862</v>
      </c>
      <c r="B167" s="636" t="s">
        <v>604</v>
      </c>
      <c r="C167" s="645">
        <v>12.556862391546522</v>
      </c>
      <c r="D167" s="646">
        <v>0</v>
      </c>
      <c r="E167" s="646">
        <v>0</v>
      </c>
      <c r="F167" s="646">
        <v>0</v>
      </c>
      <c r="G167" s="646">
        <v>1.700899921254081</v>
      </c>
      <c r="H167" s="646">
        <v>0</v>
      </c>
      <c r="I167" s="646">
        <v>0</v>
      </c>
      <c r="J167" s="646">
        <v>0</v>
      </c>
      <c r="K167" s="646">
        <v>0.56696664041802614</v>
      </c>
      <c r="L167" s="646">
        <v>0</v>
      </c>
      <c r="M167" s="646">
        <v>0</v>
      </c>
      <c r="N167" s="646">
        <v>0</v>
      </c>
      <c r="O167" s="646">
        <v>0.56696664041802614</v>
      </c>
      <c r="P167" s="646">
        <v>0</v>
      </c>
      <c r="Q167" s="646">
        <v>0</v>
      </c>
      <c r="R167" s="646">
        <v>0</v>
      </c>
      <c r="S167" s="646">
        <v>0.56696664041802614</v>
      </c>
      <c r="T167" s="646">
        <v>0</v>
      </c>
      <c r="U167" s="646">
        <v>0</v>
      </c>
      <c r="V167" s="646">
        <v>0</v>
      </c>
      <c r="W167" s="646">
        <v>3.6326974710161193</v>
      </c>
      <c r="X167" s="646">
        <v>0</v>
      </c>
      <c r="Y167" s="646">
        <v>0</v>
      </c>
      <c r="Z167" s="646">
        <v>0</v>
      </c>
      <c r="AA167" s="646">
        <v>1.2108991570053731</v>
      </c>
      <c r="AB167" s="646">
        <v>0</v>
      </c>
      <c r="AC167" s="646">
        <v>0</v>
      </c>
      <c r="AD167" s="646">
        <v>0</v>
      </c>
      <c r="AE167" s="646">
        <v>1.2108991570053731</v>
      </c>
      <c r="AF167" s="646">
        <v>0</v>
      </c>
      <c r="AG167" s="646">
        <v>0</v>
      </c>
      <c r="AH167" s="646">
        <v>0</v>
      </c>
      <c r="AI167" s="646">
        <v>1.2108991570053731</v>
      </c>
      <c r="AJ167" s="646">
        <v>0</v>
      </c>
      <c r="AK167" s="646">
        <v>0</v>
      </c>
      <c r="AL167" s="646">
        <v>0</v>
      </c>
      <c r="AM167" s="646">
        <v>3.2495425051045004</v>
      </c>
      <c r="AN167" s="646">
        <v>0</v>
      </c>
      <c r="AO167" s="646">
        <v>0</v>
      </c>
      <c r="AP167" s="646">
        <v>0</v>
      </c>
      <c r="AQ167" s="646">
        <v>1.0831808350348335</v>
      </c>
      <c r="AR167" s="646">
        <v>0</v>
      </c>
      <c r="AS167" s="646">
        <v>0</v>
      </c>
      <c r="AT167" s="646">
        <v>0</v>
      </c>
      <c r="AU167" s="646">
        <v>1.0831808350348335</v>
      </c>
      <c r="AV167" s="646">
        <v>0</v>
      </c>
      <c r="AW167" s="646">
        <v>0</v>
      </c>
      <c r="AX167" s="646">
        <v>0</v>
      </c>
      <c r="AY167" s="646">
        <v>1.0831808350348335</v>
      </c>
      <c r="AZ167" s="646">
        <v>0</v>
      </c>
      <c r="BA167" s="646">
        <v>0</v>
      </c>
      <c r="BB167" s="646">
        <v>0</v>
      </c>
      <c r="BC167" s="646">
        <v>3.9737224941718332</v>
      </c>
      <c r="BD167" s="646">
        <v>0</v>
      </c>
      <c r="BE167" s="646">
        <v>0</v>
      </c>
      <c r="BF167" s="646">
        <v>0</v>
      </c>
      <c r="BG167" s="646">
        <v>1.3245741647239444</v>
      </c>
      <c r="BH167" s="646">
        <v>0</v>
      </c>
      <c r="BI167" s="646">
        <v>0</v>
      </c>
      <c r="BJ167" s="646">
        <v>0</v>
      </c>
      <c r="BK167" s="646">
        <v>1.3245741647239444</v>
      </c>
      <c r="BL167" s="646">
        <v>0</v>
      </c>
      <c r="BM167" s="646">
        <v>0</v>
      </c>
      <c r="BN167" s="646">
        <v>0</v>
      </c>
      <c r="BO167" s="646">
        <v>1.3245741647239442</v>
      </c>
      <c r="BP167" s="646">
        <v>0</v>
      </c>
      <c r="BQ167" s="646">
        <v>0</v>
      </c>
      <c r="BR167" s="646">
        <v>0</v>
      </c>
      <c r="BS167" s="646">
        <v>0.89777618471079279</v>
      </c>
      <c r="BT167" s="646">
        <v>0</v>
      </c>
      <c r="BU167" s="646">
        <v>0</v>
      </c>
      <c r="BV167" s="646">
        <v>0</v>
      </c>
    </row>
    <row r="168" spans="1:74" ht="16.5" customHeight="1">
      <c r="A168" s="129" t="s">
        <v>863</v>
      </c>
      <c r="B168" s="637" t="s">
        <v>605</v>
      </c>
      <c r="C168" s="645">
        <v>1.1509523809523832</v>
      </c>
      <c r="D168" s="646">
        <v>0</v>
      </c>
      <c r="E168" s="646">
        <v>0</v>
      </c>
      <c r="F168" s="646">
        <v>0</v>
      </c>
      <c r="G168" s="646">
        <v>8.928661401991024E-2</v>
      </c>
      <c r="H168" s="646">
        <v>0</v>
      </c>
      <c r="I168" s="646">
        <v>0</v>
      </c>
      <c r="J168" s="646">
        <v>0</v>
      </c>
      <c r="K168" s="646">
        <v>2.976220467330333E-2</v>
      </c>
      <c r="L168" s="646">
        <v>0</v>
      </c>
      <c r="M168" s="646">
        <v>0</v>
      </c>
      <c r="N168" s="646">
        <v>0</v>
      </c>
      <c r="O168" s="646">
        <v>2.976220467330333E-2</v>
      </c>
      <c r="P168" s="646">
        <v>0</v>
      </c>
      <c r="Q168" s="646">
        <v>0</v>
      </c>
      <c r="R168" s="646">
        <v>0</v>
      </c>
      <c r="S168" s="646">
        <v>2.976220467330333E-2</v>
      </c>
      <c r="T168" s="646">
        <v>0</v>
      </c>
      <c r="U168" s="646">
        <v>0</v>
      </c>
      <c r="V168" s="646">
        <v>0</v>
      </c>
      <c r="W168" s="646">
        <v>0.58397731836406186</v>
      </c>
      <c r="X168" s="646">
        <v>0</v>
      </c>
      <c r="Y168" s="646">
        <v>0</v>
      </c>
      <c r="Z168" s="646">
        <v>0</v>
      </c>
      <c r="AA168" s="646">
        <v>0.19465910612135398</v>
      </c>
      <c r="AB168" s="646">
        <v>0</v>
      </c>
      <c r="AC168" s="646">
        <v>0</v>
      </c>
      <c r="AD168" s="646">
        <v>0</v>
      </c>
      <c r="AE168" s="646">
        <v>0.19465910612135398</v>
      </c>
      <c r="AF168" s="646">
        <v>0</v>
      </c>
      <c r="AG168" s="646">
        <v>0</v>
      </c>
      <c r="AH168" s="646">
        <v>0</v>
      </c>
      <c r="AI168" s="646">
        <v>0.1946591061213539</v>
      </c>
      <c r="AJ168" s="646">
        <v>0</v>
      </c>
      <c r="AK168" s="646">
        <v>0</v>
      </c>
      <c r="AL168" s="646">
        <v>0</v>
      </c>
      <c r="AM168" s="646">
        <v>0.14092777759526809</v>
      </c>
      <c r="AN168" s="646">
        <v>0</v>
      </c>
      <c r="AO168" s="646">
        <v>0</v>
      </c>
      <c r="AP168" s="646">
        <v>0</v>
      </c>
      <c r="AQ168" s="646">
        <v>4.6975925865089363E-2</v>
      </c>
      <c r="AR168" s="646">
        <v>0</v>
      </c>
      <c r="AS168" s="646">
        <v>0</v>
      </c>
      <c r="AT168" s="646">
        <v>0</v>
      </c>
      <c r="AU168" s="646">
        <v>4.6975925865089363E-2</v>
      </c>
      <c r="AV168" s="646">
        <v>0</v>
      </c>
      <c r="AW168" s="646">
        <v>0</v>
      </c>
      <c r="AX168" s="646">
        <v>0</v>
      </c>
      <c r="AY168" s="646">
        <v>4.6975925865089377E-2</v>
      </c>
      <c r="AZ168" s="646">
        <v>0</v>
      </c>
      <c r="BA168" s="646">
        <v>0</v>
      </c>
      <c r="BB168" s="646">
        <v>0</v>
      </c>
      <c r="BC168" s="646">
        <v>0.33676067097314288</v>
      </c>
      <c r="BD168" s="646">
        <v>0</v>
      </c>
      <c r="BE168" s="646">
        <v>0</v>
      </c>
      <c r="BF168" s="646">
        <v>0</v>
      </c>
      <c r="BG168" s="646">
        <v>0.11225355699104761</v>
      </c>
      <c r="BH168" s="646">
        <v>0</v>
      </c>
      <c r="BI168" s="646">
        <v>0</v>
      </c>
      <c r="BJ168" s="646">
        <v>0</v>
      </c>
      <c r="BK168" s="646">
        <v>0.11225355699104761</v>
      </c>
      <c r="BL168" s="646">
        <v>0</v>
      </c>
      <c r="BM168" s="646">
        <v>0</v>
      </c>
      <c r="BN168" s="646">
        <v>0</v>
      </c>
      <c r="BO168" s="646">
        <v>0.11225355699104765</v>
      </c>
      <c r="BP168" s="646">
        <v>0</v>
      </c>
      <c r="BQ168" s="646">
        <v>0</v>
      </c>
      <c r="BR168" s="646">
        <v>0</v>
      </c>
      <c r="BS168" s="646">
        <v>5.3097119724298328E-2</v>
      </c>
      <c r="BT168" s="646">
        <v>0</v>
      </c>
      <c r="BU168" s="646">
        <v>0</v>
      </c>
      <c r="BV168" s="646">
        <v>0</v>
      </c>
    </row>
    <row r="169" spans="1:74" ht="16.5" customHeight="1">
      <c r="A169" s="130" t="s">
        <v>864</v>
      </c>
      <c r="B169" s="638" t="s">
        <v>606</v>
      </c>
      <c r="C169" s="645">
        <v>0.9816666666666668</v>
      </c>
      <c r="D169" s="646">
        <v>0</v>
      </c>
      <c r="E169" s="646">
        <v>0</v>
      </c>
      <c r="F169" s="646">
        <v>0</v>
      </c>
      <c r="G169" s="646">
        <v>5.891047720694071E-2</v>
      </c>
      <c r="H169" s="646">
        <v>0</v>
      </c>
      <c r="I169" s="646">
        <v>0</v>
      </c>
      <c r="J169" s="646">
        <v>0</v>
      </c>
      <c r="K169" s="646">
        <v>1.9636825735646905E-2</v>
      </c>
      <c r="L169" s="646">
        <v>0</v>
      </c>
      <c r="M169" s="646">
        <v>0</v>
      </c>
      <c r="N169" s="646">
        <v>0</v>
      </c>
      <c r="O169" s="646">
        <v>1.9636825735646905E-2</v>
      </c>
      <c r="P169" s="646">
        <v>0</v>
      </c>
      <c r="Q169" s="646">
        <v>0</v>
      </c>
      <c r="R169" s="646">
        <v>0</v>
      </c>
      <c r="S169" s="646">
        <v>1.9636825735646905E-2</v>
      </c>
      <c r="T169" s="646">
        <v>0</v>
      </c>
      <c r="U169" s="646">
        <v>0</v>
      </c>
      <c r="V169" s="646">
        <v>0</v>
      </c>
      <c r="W169" s="646">
        <v>0.51890748556735955</v>
      </c>
      <c r="X169" s="646">
        <v>0</v>
      </c>
      <c r="Y169" s="646">
        <v>0</v>
      </c>
      <c r="Z169" s="646">
        <v>0</v>
      </c>
      <c r="AA169" s="646">
        <v>0.17296916185578651</v>
      </c>
      <c r="AB169" s="646">
        <v>0</v>
      </c>
      <c r="AC169" s="646">
        <v>0</v>
      </c>
      <c r="AD169" s="646">
        <v>0</v>
      </c>
      <c r="AE169" s="646">
        <v>0.17296916185578651</v>
      </c>
      <c r="AF169" s="646">
        <v>0</v>
      </c>
      <c r="AG169" s="646">
        <v>0</v>
      </c>
      <c r="AH169" s="646">
        <v>0</v>
      </c>
      <c r="AI169" s="646">
        <v>0.17296916185578656</v>
      </c>
      <c r="AJ169" s="646">
        <v>0</v>
      </c>
      <c r="AK169" s="646">
        <v>0</v>
      </c>
      <c r="AL169" s="646">
        <v>0</v>
      </c>
      <c r="AM169" s="646">
        <v>0.1008431168033119</v>
      </c>
      <c r="AN169" s="646">
        <v>0</v>
      </c>
      <c r="AO169" s="646">
        <v>0</v>
      </c>
      <c r="AP169" s="646">
        <v>0</v>
      </c>
      <c r="AQ169" s="646">
        <v>3.3614372267770629E-2</v>
      </c>
      <c r="AR169" s="646">
        <v>0</v>
      </c>
      <c r="AS169" s="646">
        <v>0</v>
      </c>
      <c r="AT169" s="646">
        <v>0</v>
      </c>
      <c r="AU169" s="646">
        <v>3.3614372267770629E-2</v>
      </c>
      <c r="AV169" s="646">
        <v>0</v>
      </c>
      <c r="AW169" s="646">
        <v>0</v>
      </c>
      <c r="AX169" s="646">
        <v>0</v>
      </c>
      <c r="AY169" s="646">
        <v>3.3614372267770629E-2</v>
      </c>
      <c r="AZ169" s="646">
        <v>0</v>
      </c>
      <c r="BA169" s="646">
        <v>0</v>
      </c>
      <c r="BB169" s="646">
        <v>0</v>
      </c>
      <c r="BC169" s="646">
        <v>0.30300558708905473</v>
      </c>
      <c r="BD169" s="646">
        <v>0</v>
      </c>
      <c r="BE169" s="646">
        <v>0</v>
      </c>
      <c r="BF169" s="646">
        <v>0</v>
      </c>
      <c r="BG169" s="646">
        <v>0.10100186236301825</v>
      </c>
      <c r="BH169" s="646">
        <v>0</v>
      </c>
      <c r="BI169" s="646">
        <v>0</v>
      </c>
      <c r="BJ169" s="646">
        <v>0</v>
      </c>
      <c r="BK169" s="646">
        <v>0.10100186236301825</v>
      </c>
      <c r="BL169" s="646">
        <v>0</v>
      </c>
      <c r="BM169" s="646">
        <v>0</v>
      </c>
      <c r="BN169" s="646">
        <v>0</v>
      </c>
      <c r="BO169" s="646">
        <v>0.10100186236301821</v>
      </c>
      <c r="BP169" s="646">
        <v>0</v>
      </c>
      <c r="BQ169" s="646">
        <v>0</v>
      </c>
      <c r="BR169" s="646">
        <v>0</v>
      </c>
      <c r="BS169" s="646">
        <v>5.7389183216361897E-2</v>
      </c>
      <c r="BT169" s="646">
        <v>0</v>
      </c>
      <c r="BU169" s="646">
        <v>0</v>
      </c>
      <c r="BV169" s="646">
        <v>0</v>
      </c>
    </row>
    <row r="170" spans="1:74" ht="16.5" customHeight="1">
      <c r="A170" s="130" t="s">
        <v>865</v>
      </c>
      <c r="B170" s="638" t="s">
        <v>607</v>
      </c>
      <c r="C170" s="645">
        <v>8.8095238095238088E-3</v>
      </c>
      <c r="D170" s="646">
        <v>0</v>
      </c>
      <c r="E170" s="646">
        <v>0</v>
      </c>
      <c r="F170" s="646">
        <v>0</v>
      </c>
      <c r="G170" s="646">
        <v>2.2023809523809522E-3</v>
      </c>
      <c r="H170" s="646">
        <v>0</v>
      </c>
      <c r="I170" s="646">
        <v>0</v>
      </c>
      <c r="J170" s="646">
        <v>0</v>
      </c>
      <c r="K170" s="646">
        <v>7.3412698412698334E-4</v>
      </c>
      <c r="L170" s="646">
        <v>0</v>
      </c>
      <c r="M170" s="646">
        <v>0</v>
      </c>
      <c r="N170" s="646">
        <v>0</v>
      </c>
      <c r="O170" s="646">
        <v>7.3412698412698334E-4</v>
      </c>
      <c r="P170" s="646">
        <v>0</v>
      </c>
      <c r="Q170" s="646">
        <v>0</v>
      </c>
      <c r="R170" s="646">
        <v>0</v>
      </c>
      <c r="S170" s="646">
        <v>7.3412698412698334E-4</v>
      </c>
      <c r="T170" s="646">
        <v>0</v>
      </c>
      <c r="U170" s="646">
        <v>0</v>
      </c>
      <c r="V170" s="646">
        <v>0</v>
      </c>
      <c r="W170" s="646">
        <v>2.2023809523809522E-3</v>
      </c>
      <c r="X170" s="646">
        <v>0</v>
      </c>
      <c r="Y170" s="646">
        <v>0</v>
      </c>
      <c r="Z170" s="646">
        <v>0</v>
      </c>
      <c r="AA170" s="646">
        <v>7.341269841269841E-4</v>
      </c>
      <c r="AB170" s="646">
        <v>0</v>
      </c>
      <c r="AC170" s="646">
        <v>0</v>
      </c>
      <c r="AD170" s="646">
        <v>0</v>
      </c>
      <c r="AE170" s="646">
        <v>7.341269841269841E-4</v>
      </c>
      <c r="AF170" s="646">
        <v>0</v>
      </c>
      <c r="AG170" s="646">
        <v>0</v>
      </c>
      <c r="AH170" s="646">
        <v>0</v>
      </c>
      <c r="AI170" s="646">
        <v>7.3412698412698399E-4</v>
      </c>
      <c r="AJ170" s="646">
        <v>0</v>
      </c>
      <c r="AK170" s="646">
        <v>0</v>
      </c>
      <c r="AL170" s="646">
        <v>0</v>
      </c>
      <c r="AM170" s="646">
        <v>2.2023809523809522E-3</v>
      </c>
      <c r="AN170" s="646">
        <v>0</v>
      </c>
      <c r="AO170" s="646">
        <v>0</v>
      </c>
      <c r="AP170" s="646">
        <v>0</v>
      </c>
      <c r="AQ170" s="646">
        <v>7.341269841269841E-4</v>
      </c>
      <c r="AR170" s="646">
        <v>0</v>
      </c>
      <c r="AS170" s="646">
        <v>0</v>
      </c>
      <c r="AT170" s="646">
        <v>0</v>
      </c>
      <c r="AU170" s="646">
        <v>7.341269841269841E-4</v>
      </c>
      <c r="AV170" s="646">
        <v>0</v>
      </c>
      <c r="AW170" s="646">
        <v>0</v>
      </c>
      <c r="AX170" s="646">
        <v>0</v>
      </c>
      <c r="AY170" s="646">
        <v>7.3412698412698399E-4</v>
      </c>
      <c r="AZ170" s="646">
        <v>0</v>
      </c>
      <c r="BA170" s="646">
        <v>0</v>
      </c>
      <c r="BB170" s="646">
        <v>0</v>
      </c>
      <c r="BC170" s="646">
        <v>2.2023809523809522E-3</v>
      </c>
      <c r="BD170" s="646">
        <v>0</v>
      </c>
      <c r="BE170" s="646">
        <v>0</v>
      </c>
      <c r="BF170" s="646">
        <v>0</v>
      </c>
      <c r="BG170" s="646">
        <v>7.341269841269841E-4</v>
      </c>
      <c r="BH170" s="646">
        <v>0</v>
      </c>
      <c r="BI170" s="646">
        <v>0</v>
      </c>
      <c r="BJ170" s="646">
        <v>0</v>
      </c>
      <c r="BK170" s="646">
        <v>7.341269841269841E-4</v>
      </c>
      <c r="BL170" s="646">
        <v>0</v>
      </c>
      <c r="BM170" s="646">
        <v>0</v>
      </c>
      <c r="BN170" s="646">
        <v>0</v>
      </c>
      <c r="BO170" s="646">
        <v>7.3412698412698399E-4</v>
      </c>
      <c r="BP170" s="646">
        <v>0</v>
      </c>
      <c r="BQ170" s="646">
        <v>0</v>
      </c>
      <c r="BR170" s="646">
        <v>0</v>
      </c>
      <c r="BS170" s="646">
        <v>-2.1904761904761906E-3</v>
      </c>
      <c r="BT170" s="646">
        <v>0</v>
      </c>
      <c r="BU170" s="646">
        <v>0</v>
      </c>
      <c r="BV170" s="646">
        <v>0</v>
      </c>
    </row>
    <row r="171" spans="1:74" ht="16.5" customHeight="1">
      <c r="A171" s="130" t="s">
        <v>866</v>
      </c>
      <c r="B171" s="638" t="s">
        <v>608</v>
      </c>
      <c r="C171" s="645">
        <v>0</v>
      </c>
      <c r="D171" s="646">
        <v>0</v>
      </c>
      <c r="E171" s="646">
        <v>0</v>
      </c>
      <c r="F171" s="646">
        <v>0</v>
      </c>
      <c r="G171" s="646">
        <v>0</v>
      </c>
      <c r="H171" s="646">
        <v>0</v>
      </c>
      <c r="I171" s="646">
        <v>0</v>
      </c>
      <c r="J171" s="646">
        <v>0</v>
      </c>
      <c r="K171" s="646">
        <v>0</v>
      </c>
      <c r="L171" s="646">
        <v>0</v>
      </c>
      <c r="M171" s="646">
        <v>0</v>
      </c>
      <c r="N171" s="646">
        <v>0</v>
      </c>
      <c r="O171" s="646">
        <v>0</v>
      </c>
      <c r="P171" s="646">
        <v>0</v>
      </c>
      <c r="Q171" s="646">
        <v>0</v>
      </c>
      <c r="R171" s="646">
        <v>0</v>
      </c>
      <c r="S171" s="646">
        <v>0</v>
      </c>
      <c r="T171" s="646">
        <v>0</v>
      </c>
      <c r="U171" s="646">
        <v>0</v>
      </c>
      <c r="V171" s="646">
        <v>0</v>
      </c>
      <c r="W171" s="646">
        <v>0</v>
      </c>
      <c r="X171" s="646">
        <v>0</v>
      </c>
      <c r="Y171" s="646">
        <v>0</v>
      </c>
      <c r="Z171" s="646">
        <v>0</v>
      </c>
      <c r="AA171" s="646">
        <v>0</v>
      </c>
      <c r="AB171" s="646">
        <v>0</v>
      </c>
      <c r="AC171" s="646">
        <v>0</v>
      </c>
      <c r="AD171" s="646">
        <v>0</v>
      </c>
      <c r="AE171" s="646">
        <v>0</v>
      </c>
      <c r="AF171" s="646">
        <v>0</v>
      </c>
      <c r="AG171" s="646">
        <v>0</v>
      </c>
      <c r="AH171" s="646">
        <v>0</v>
      </c>
      <c r="AI171" s="646">
        <v>0</v>
      </c>
      <c r="AJ171" s="646">
        <v>0</v>
      </c>
      <c r="AK171" s="646">
        <v>0</v>
      </c>
      <c r="AL171" s="646">
        <v>0</v>
      </c>
      <c r="AM171" s="646">
        <v>0</v>
      </c>
      <c r="AN171" s="646">
        <v>0</v>
      </c>
      <c r="AO171" s="646">
        <v>0</v>
      </c>
      <c r="AP171" s="646">
        <v>0</v>
      </c>
      <c r="AQ171" s="646">
        <v>0</v>
      </c>
      <c r="AR171" s="646">
        <v>0</v>
      </c>
      <c r="AS171" s="646">
        <v>0</v>
      </c>
      <c r="AT171" s="646">
        <v>0</v>
      </c>
      <c r="AU171" s="646">
        <v>0</v>
      </c>
      <c r="AV171" s="646">
        <v>0</v>
      </c>
      <c r="AW171" s="646">
        <v>0</v>
      </c>
      <c r="AX171" s="646">
        <v>0</v>
      </c>
      <c r="AY171" s="646">
        <v>0</v>
      </c>
      <c r="AZ171" s="646">
        <v>0</v>
      </c>
      <c r="BA171" s="646">
        <v>0</v>
      </c>
      <c r="BB171" s="646">
        <v>0</v>
      </c>
      <c r="BC171" s="646">
        <v>0</v>
      </c>
      <c r="BD171" s="646">
        <v>0</v>
      </c>
      <c r="BE171" s="646">
        <v>0</v>
      </c>
      <c r="BF171" s="646">
        <v>0</v>
      </c>
      <c r="BG171" s="646">
        <v>0</v>
      </c>
      <c r="BH171" s="646">
        <v>0</v>
      </c>
      <c r="BI171" s="646">
        <v>0</v>
      </c>
      <c r="BJ171" s="646">
        <v>0</v>
      </c>
      <c r="BK171" s="646">
        <v>0</v>
      </c>
      <c r="BL171" s="646">
        <v>0</v>
      </c>
      <c r="BM171" s="646">
        <v>0</v>
      </c>
      <c r="BN171" s="646">
        <v>0</v>
      </c>
      <c r="BO171" s="646">
        <v>0</v>
      </c>
      <c r="BP171" s="646">
        <v>0</v>
      </c>
      <c r="BQ171" s="646">
        <v>0</v>
      </c>
      <c r="BR171" s="646">
        <v>0</v>
      </c>
      <c r="BS171" s="646">
        <v>0</v>
      </c>
      <c r="BT171" s="646">
        <v>0</v>
      </c>
      <c r="BU171" s="646">
        <v>0</v>
      </c>
      <c r="BV171" s="646">
        <v>0</v>
      </c>
    </row>
    <row r="172" spans="1:74" ht="16.5" customHeight="1">
      <c r="A172" s="130" t="s">
        <v>867</v>
      </c>
      <c r="B172" s="638" t="s">
        <v>609</v>
      </c>
      <c r="C172" s="645">
        <v>0.16047619047619049</v>
      </c>
      <c r="D172" s="646">
        <v>0</v>
      </c>
      <c r="E172" s="646">
        <v>0</v>
      </c>
      <c r="F172" s="646">
        <v>0</v>
      </c>
      <c r="G172" s="646">
        <v>2.8173755860588574E-2</v>
      </c>
      <c r="H172" s="646">
        <v>0</v>
      </c>
      <c r="I172" s="646">
        <v>0</v>
      </c>
      <c r="J172" s="646">
        <v>0</v>
      </c>
      <c r="K172" s="646">
        <v>9.3912519535295242E-3</v>
      </c>
      <c r="L172" s="646">
        <v>0</v>
      </c>
      <c r="M172" s="646">
        <v>0</v>
      </c>
      <c r="N172" s="646">
        <v>0</v>
      </c>
      <c r="O172" s="646">
        <v>9.3912519535295242E-3</v>
      </c>
      <c r="P172" s="646">
        <v>0</v>
      </c>
      <c r="Q172" s="646">
        <v>0</v>
      </c>
      <c r="R172" s="646">
        <v>0</v>
      </c>
      <c r="S172" s="646">
        <v>9.3912519535295242E-3</v>
      </c>
      <c r="T172" s="646">
        <v>0</v>
      </c>
      <c r="U172" s="646">
        <v>0</v>
      </c>
      <c r="V172" s="646">
        <v>0</v>
      </c>
      <c r="W172" s="646">
        <v>6.286745184432023E-2</v>
      </c>
      <c r="X172" s="646">
        <v>0</v>
      </c>
      <c r="Y172" s="646">
        <v>0</v>
      </c>
      <c r="Z172" s="646">
        <v>0</v>
      </c>
      <c r="AA172" s="646">
        <v>2.0955817281440074E-2</v>
      </c>
      <c r="AB172" s="646">
        <v>0</v>
      </c>
      <c r="AC172" s="646">
        <v>0</v>
      </c>
      <c r="AD172" s="646">
        <v>0</v>
      </c>
      <c r="AE172" s="646">
        <v>2.0955817281440074E-2</v>
      </c>
      <c r="AF172" s="646">
        <v>0</v>
      </c>
      <c r="AG172" s="646">
        <v>0</v>
      </c>
      <c r="AH172" s="646">
        <v>0</v>
      </c>
      <c r="AI172" s="646">
        <v>2.0955817281440081E-2</v>
      </c>
      <c r="AJ172" s="646">
        <v>0</v>
      </c>
      <c r="AK172" s="646">
        <v>0</v>
      </c>
      <c r="AL172" s="646">
        <v>0</v>
      </c>
      <c r="AM172" s="646">
        <v>3.7882279839575234E-2</v>
      </c>
      <c r="AN172" s="646">
        <v>0</v>
      </c>
      <c r="AO172" s="646">
        <v>0</v>
      </c>
      <c r="AP172" s="646">
        <v>0</v>
      </c>
      <c r="AQ172" s="646">
        <v>1.2627426613191746E-2</v>
      </c>
      <c r="AR172" s="646">
        <v>0</v>
      </c>
      <c r="AS172" s="646">
        <v>0</v>
      </c>
      <c r="AT172" s="646">
        <v>0</v>
      </c>
      <c r="AU172" s="646">
        <v>1.2627426613191746E-2</v>
      </c>
      <c r="AV172" s="646">
        <v>0</v>
      </c>
      <c r="AW172" s="646">
        <v>0</v>
      </c>
      <c r="AX172" s="646">
        <v>0</v>
      </c>
      <c r="AY172" s="646">
        <v>1.2627426613191741E-2</v>
      </c>
      <c r="AZ172" s="646">
        <v>0</v>
      </c>
      <c r="BA172" s="646">
        <v>0</v>
      </c>
      <c r="BB172" s="646">
        <v>0</v>
      </c>
      <c r="BC172" s="646">
        <v>3.1552702931706429E-2</v>
      </c>
      <c r="BD172" s="646">
        <v>0</v>
      </c>
      <c r="BE172" s="646">
        <v>0</v>
      </c>
      <c r="BF172" s="646">
        <v>0</v>
      </c>
      <c r="BG172" s="646">
        <v>1.0517567643902142E-2</v>
      </c>
      <c r="BH172" s="646">
        <v>0</v>
      </c>
      <c r="BI172" s="646">
        <v>0</v>
      </c>
      <c r="BJ172" s="646">
        <v>0</v>
      </c>
      <c r="BK172" s="646">
        <v>1.0517567643902142E-2</v>
      </c>
      <c r="BL172" s="646">
        <v>0</v>
      </c>
      <c r="BM172" s="646">
        <v>0</v>
      </c>
      <c r="BN172" s="646">
        <v>0</v>
      </c>
      <c r="BO172" s="646">
        <v>1.0517567643902145E-2</v>
      </c>
      <c r="BP172" s="646">
        <v>0</v>
      </c>
      <c r="BQ172" s="646">
        <v>0</v>
      </c>
      <c r="BR172" s="646">
        <v>0</v>
      </c>
      <c r="BS172" s="646">
        <v>-2.1015873015873023E-3</v>
      </c>
      <c r="BT172" s="646">
        <v>0</v>
      </c>
      <c r="BU172" s="646">
        <v>0</v>
      </c>
      <c r="BV172" s="646">
        <v>0</v>
      </c>
    </row>
    <row r="173" spans="1:74" ht="16.5" customHeight="1">
      <c r="A173" s="129" t="s">
        <v>868</v>
      </c>
      <c r="B173" s="637" t="s">
        <v>610</v>
      </c>
      <c r="C173" s="645">
        <v>0</v>
      </c>
      <c r="D173" s="646">
        <v>0</v>
      </c>
      <c r="E173" s="646">
        <v>0</v>
      </c>
      <c r="F173" s="646">
        <v>0</v>
      </c>
      <c r="G173" s="646">
        <v>0</v>
      </c>
      <c r="H173" s="646">
        <v>0</v>
      </c>
      <c r="I173" s="646">
        <v>0</v>
      </c>
      <c r="J173" s="646">
        <v>0</v>
      </c>
      <c r="K173" s="646">
        <v>0</v>
      </c>
      <c r="L173" s="646">
        <v>0</v>
      </c>
      <c r="M173" s="646">
        <v>0</v>
      </c>
      <c r="N173" s="646">
        <v>0</v>
      </c>
      <c r="O173" s="646">
        <v>0</v>
      </c>
      <c r="P173" s="646">
        <v>0</v>
      </c>
      <c r="Q173" s="646">
        <v>0</v>
      </c>
      <c r="R173" s="646">
        <v>0</v>
      </c>
      <c r="S173" s="646">
        <v>0</v>
      </c>
      <c r="T173" s="646">
        <v>0</v>
      </c>
      <c r="U173" s="646">
        <v>0</v>
      </c>
      <c r="V173" s="646">
        <v>0</v>
      </c>
      <c r="W173" s="646">
        <v>0</v>
      </c>
      <c r="X173" s="646">
        <v>0</v>
      </c>
      <c r="Y173" s="646">
        <v>0</v>
      </c>
      <c r="Z173" s="646">
        <v>0</v>
      </c>
      <c r="AA173" s="646">
        <v>0</v>
      </c>
      <c r="AB173" s="646">
        <v>0</v>
      </c>
      <c r="AC173" s="646">
        <v>0</v>
      </c>
      <c r="AD173" s="646">
        <v>0</v>
      </c>
      <c r="AE173" s="646">
        <v>0</v>
      </c>
      <c r="AF173" s="646">
        <v>0</v>
      </c>
      <c r="AG173" s="646">
        <v>0</v>
      </c>
      <c r="AH173" s="646">
        <v>0</v>
      </c>
      <c r="AI173" s="646">
        <v>0</v>
      </c>
      <c r="AJ173" s="646">
        <v>0</v>
      </c>
      <c r="AK173" s="646">
        <v>0</v>
      </c>
      <c r="AL173" s="646">
        <v>0</v>
      </c>
      <c r="AM173" s="646">
        <v>0</v>
      </c>
      <c r="AN173" s="646">
        <v>0</v>
      </c>
      <c r="AO173" s="646">
        <v>0</v>
      </c>
      <c r="AP173" s="646">
        <v>0</v>
      </c>
      <c r="AQ173" s="646">
        <v>0</v>
      </c>
      <c r="AR173" s="646">
        <v>0</v>
      </c>
      <c r="AS173" s="646">
        <v>0</v>
      </c>
      <c r="AT173" s="646">
        <v>0</v>
      </c>
      <c r="AU173" s="646">
        <v>0</v>
      </c>
      <c r="AV173" s="646">
        <v>0</v>
      </c>
      <c r="AW173" s="646">
        <v>0</v>
      </c>
      <c r="AX173" s="646">
        <v>0</v>
      </c>
      <c r="AY173" s="646">
        <v>0</v>
      </c>
      <c r="AZ173" s="646">
        <v>0</v>
      </c>
      <c r="BA173" s="646">
        <v>0</v>
      </c>
      <c r="BB173" s="646">
        <v>0</v>
      </c>
      <c r="BC173" s="646">
        <v>0</v>
      </c>
      <c r="BD173" s="646">
        <v>0</v>
      </c>
      <c r="BE173" s="646">
        <v>0</v>
      </c>
      <c r="BF173" s="646">
        <v>0</v>
      </c>
      <c r="BG173" s="646">
        <v>0</v>
      </c>
      <c r="BH173" s="646">
        <v>0</v>
      </c>
      <c r="BI173" s="646">
        <v>0</v>
      </c>
      <c r="BJ173" s="646">
        <v>0</v>
      </c>
      <c r="BK173" s="646">
        <v>0</v>
      </c>
      <c r="BL173" s="646">
        <v>0</v>
      </c>
      <c r="BM173" s="646">
        <v>0</v>
      </c>
      <c r="BN173" s="646">
        <v>0</v>
      </c>
      <c r="BO173" s="646">
        <v>0</v>
      </c>
      <c r="BP173" s="646">
        <v>0</v>
      </c>
      <c r="BQ173" s="646">
        <v>0</v>
      </c>
      <c r="BR173" s="646">
        <v>0</v>
      </c>
      <c r="BS173" s="646">
        <v>0</v>
      </c>
      <c r="BT173" s="646">
        <v>0</v>
      </c>
      <c r="BU173" s="646">
        <v>0</v>
      </c>
      <c r="BV173" s="646">
        <v>0</v>
      </c>
    </row>
    <row r="174" spans="1:74" ht="16.5" customHeight="1">
      <c r="A174" s="129" t="s">
        <v>869</v>
      </c>
      <c r="B174" s="637" t="s">
        <v>611</v>
      </c>
      <c r="C174" s="645">
        <v>0.4802380952380953</v>
      </c>
      <c r="D174" s="646">
        <v>0</v>
      </c>
      <c r="E174" s="646">
        <v>0</v>
      </c>
      <c r="F174" s="646">
        <v>0</v>
      </c>
      <c r="G174" s="646">
        <v>0.12005952380952382</v>
      </c>
      <c r="H174" s="646">
        <v>0</v>
      </c>
      <c r="I174" s="646">
        <v>0</v>
      </c>
      <c r="J174" s="646">
        <v>0</v>
      </c>
      <c r="K174" s="646">
        <v>4.0019841269841192E-2</v>
      </c>
      <c r="L174" s="646">
        <v>0</v>
      </c>
      <c r="M174" s="646">
        <v>0</v>
      </c>
      <c r="N174" s="646">
        <v>0</v>
      </c>
      <c r="O174" s="646">
        <v>4.0019841269841192E-2</v>
      </c>
      <c r="P174" s="646">
        <v>0</v>
      </c>
      <c r="Q174" s="646">
        <v>0</v>
      </c>
      <c r="R174" s="646">
        <v>0</v>
      </c>
      <c r="S174" s="646">
        <v>4.0019841269841192E-2</v>
      </c>
      <c r="T174" s="646">
        <v>0</v>
      </c>
      <c r="U174" s="646">
        <v>0</v>
      </c>
      <c r="V174" s="646">
        <v>0</v>
      </c>
      <c r="W174" s="646">
        <v>0.12005952380952382</v>
      </c>
      <c r="X174" s="646">
        <v>0</v>
      </c>
      <c r="Y174" s="646">
        <v>0</v>
      </c>
      <c r="Z174" s="646">
        <v>0</v>
      </c>
      <c r="AA174" s="646">
        <v>4.0019841269841275E-2</v>
      </c>
      <c r="AB174" s="646">
        <v>0</v>
      </c>
      <c r="AC174" s="646">
        <v>0</v>
      </c>
      <c r="AD174" s="646">
        <v>0</v>
      </c>
      <c r="AE174" s="646">
        <v>4.0019841269841275E-2</v>
      </c>
      <c r="AF174" s="646">
        <v>0</v>
      </c>
      <c r="AG174" s="646">
        <v>0</v>
      </c>
      <c r="AH174" s="646">
        <v>0</v>
      </c>
      <c r="AI174" s="646">
        <v>4.0019841269841282E-2</v>
      </c>
      <c r="AJ174" s="646">
        <v>0</v>
      </c>
      <c r="AK174" s="646">
        <v>0</v>
      </c>
      <c r="AL174" s="646">
        <v>0</v>
      </c>
      <c r="AM174" s="646">
        <v>0.12005952380952382</v>
      </c>
      <c r="AN174" s="646">
        <v>0</v>
      </c>
      <c r="AO174" s="646">
        <v>0</v>
      </c>
      <c r="AP174" s="646">
        <v>0</v>
      </c>
      <c r="AQ174" s="646">
        <v>4.0019841269841275E-2</v>
      </c>
      <c r="AR174" s="646">
        <v>0</v>
      </c>
      <c r="AS174" s="646">
        <v>0</v>
      </c>
      <c r="AT174" s="646">
        <v>0</v>
      </c>
      <c r="AU174" s="646">
        <v>4.0019841269841275E-2</v>
      </c>
      <c r="AV174" s="646">
        <v>0</v>
      </c>
      <c r="AW174" s="646">
        <v>0</v>
      </c>
      <c r="AX174" s="646">
        <v>0</v>
      </c>
      <c r="AY174" s="646">
        <v>4.0019841269841282E-2</v>
      </c>
      <c r="AZ174" s="646">
        <v>0</v>
      </c>
      <c r="BA174" s="646">
        <v>0</v>
      </c>
      <c r="BB174" s="646">
        <v>0</v>
      </c>
      <c r="BC174" s="646">
        <v>0.12005952380952382</v>
      </c>
      <c r="BD174" s="646">
        <v>0</v>
      </c>
      <c r="BE174" s="646">
        <v>0</v>
      </c>
      <c r="BF174" s="646">
        <v>0</v>
      </c>
      <c r="BG174" s="646">
        <v>4.0019841269841275E-2</v>
      </c>
      <c r="BH174" s="646">
        <v>0</v>
      </c>
      <c r="BI174" s="646">
        <v>0</v>
      </c>
      <c r="BJ174" s="646">
        <v>0</v>
      </c>
      <c r="BK174" s="646">
        <v>4.0019841269841275E-2</v>
      </c>
      <c r="BL174" s="646">
        <v>0</v>
      </c>
      <c r="BM174" s="646">
        <v>0</v>
      </c>
      <c r="BN174" s="646">
        <v>0</v>
      </c>
      <c r="BO174" s="646">
        <v>4.0019841269841282E-2</v>
      </c>
      <c r="BP174" s="646">
        <v>0</v>
      </c>
      <c r="BQ174" s="646">
        <v>0</v>
      </c>
      <c r="BR174" s="646">
        <v>0</v>
      </c>
      <c r="BS174" s="646">
        <v>4.0019841269841192E-2</v>
      </c>
      <c r="BT174" s="646">
        <v>0</v>
      </c>
      <c r="BU174" s="646">
        <v>0</v>
      </c>
      <c r="BV174" s="646">
        <v>0</v>
      </c>
    </row>
    <row r="175" spans="1:74" ht="16.5" customHeight="1">
      <c r="A175" s="129" t="s">
        <v>870</v>
      </c>
      <c r="B175" s="637" t="s">
        <v>612</v>
      </c>
      <c r="C175" s="645">
        <v>0</v>
      </c>
      <c r="D175" s="646">
        <v>0</v>
      </c>
      <c r="E175" s="646">
        <v>0</v>
      </c>
      <c r="F175" s="646">
        <v>0</v>
      </c>
      <c r="G175" s="646">
        <v>0</v>
      </c>
      <c r="H175" s="646">
        <v>0</v>
      </c>
      <c r="I175" s="646">
        <v>0</v>
      </c>
      <c r="J175" s="646">
        <v>0</v>
      </c>
      <c r="K175" s="646">
        <v>0</v>
      </c>
      <c r="L175" s="646">
        <v>0</v>
      </c>
      <c r="M175" s="646">
        <v>0</v>
      </c>
      <c r="N175" s="646">
        <v>0</v>
      </c>
      <c r="O175" s="646">
        <v>0</v>
      </c>
      <c r="P175" s="646">
        <v>0</v>
      </c>
      <c r="Q175" s="646">
        <v>0</v>
      </c>
      <c r="R175" s="646">
        <v>0</v>
      </c>
      <c r="S175" s="646">
        <v>0</v>
      </c>
      <c r="T175" s="646">
        <v>0</v>
      </c>
      <c r="U175" s="646">
        <v>0</v>
      </c>
      <c r="V175" s="646">
        <v>0</v>
      </c>
      <c r="W175" s="646">
        <v>0</v>
      </c>
      <c r="X175" s="646">
        <v>0</v>
      </c>
      <c r="Y175" s="646">
        <v>0</v>
      </c>
      <c r="Z175" s="646">
        <v>0</v>
      </c>
      <c r="AA175" s="646">
        <v>0</v>
      </c>
      <c r="AB175" s="646">
        <v>0</v>
      </c>
      <c r="AC175" s="646">
        <v>0</v>
      </c>
      <c r="AD175" s="646">
        <v>0</v>
      </c>
      <c r="AE175" s="646">
        <v>0</v>
      </c>
      <c r="AF175" s="646">
        <v>0</v>
      </c>
      <c r="AG175" s="646">
        <v>0</v>
      </c>
      <c r="AH175" s="646">
        <v>0</v>
      </c>
      <c r="AI175" s="646">
        <v>0</v>
      </c>
      <c r="AJ175" s="646">
        <v>0</v>
      </c>
      <c r="AK175" s="646">
        <v>0</v>
      </c>
      <c r="AL175" s="646">
        <v>0</v>
      </c>
      <c r="AM175" s="646">
        <v>0</v>
      </c>
      <c r="AN175" s="646">
        <v>0</v>
      </c>
      <c r="AO175" s="646">
        <v>0</v>
      </c>
      <c r="AP175" s="646">
        <v>0</v>
      </c>
      <c r="AQ175" s="646">
        <v>0</v>
      </c>
      <c r="AR175" s="646">
        <v>0</v>
      </c>
      <c r="AS175" s="646">
        <v>0</v>
      </c>
      <c r="AT175" s="646">
        <v>0</v>
      </c>
      <c r="AU175" s="646">
        <v>0</v>
      </c>
      <c r="AV175" s="646">
        <v>0</v>
      </c>
      <c r="AW175" s="646">
        <v>0</v>
      </c>
      <c r="AX175" s="646">
        <v>0</v>
      </c>
      <c r="AY175" s="646">
        <v>0</v>
      </c>
      <c r="AZ175" s="646">
        <v>0</v>
      </c>
      <c r="BA175" s="646">
        <v>0</v>
      </c>
      <c r="BB175" s="646">
        <v>0</v>
      </c>
      <c r="BC175" s="646">
        <v>0</v>
      </c>
      <c r="BD175" s="646">
        <v>0</v>
      </c>
      <c r="BE175" s="646">
        <v>0</v>
      </c>
      <c r="BF175" s="646">
        <v>0</v>
      </c>
      <c r="BG175" s="646">
        <v>0</v>
      </c>
      <c r="BH175" s="646">
        <v>0</v>
      </c>
      <c r="BI175" s="646">
        <v>0</v>
      </c>
      <c r="BJ175" s="646">
        <v>0</v>
      </c>
      <c r="BK175" s="646">
        <v>0</v>
      </c>
      <c r="BL175" s="646">
        <v>0</v>
      </c>
      <c r="BM175" s="646">
        <v>0</v>
      </c>
      <c r="BN175" s="646">
        <v>0</v>
      </c>
      <c r="BO175" s="646">
        <v>0</v>
      </c>
      <c r="BP175" s="646">
        <v>0</v>
      </c>
      <c r="BQ175" s="646">
        <v>0</v>
      </c>
      <c r="BR175" s="646">
        <v>0</v>
      </c>
      <c r="BS175" s="646">
        <v>0</v>
      </c>
      <c r="BT175" s="646">
        <v>0</v>
      </c>
      <c r="BU175" s="646">
        <v>0</v>
      </c>
      <c r="BV175" s="646">
        <v>0</v>
      </c>
    </row>
    <row r="176" spans="1:74" ht="16.5" customHeight="1">
      <c r="A176" s="129" t="s">
        <v>871</v>
      </c>
      <c r="B176" s="637" t="s">
        <v>613</v>
      </c>
      <c r="C176" s="645">
        <v>0.87785714285714278</v>
      </c>
      <c r="D176" s="646">
        <v>0</v>
      </c>
      <c r="E176" s="646">
        <v>0</v>
      </c>
      <c r="F176" s="646">
        <v>0</v>
      </c>
      <c r="G176" s="646">
        <v>0</v>
      </c>
      <c r="H176" s="646">
        <v>0</v>
      </c>
      <c r="I176" s="646">
        <v>0</v>
      </c>
      <c r="J176" s="646">
        <v>0</v>
      </c>
      <c r="K176" s="646">
        <v>0</v>
      </c>
      <c r="L176" s="646">
        <v>0</v>
      </c>
      <c r="M176" s="646">
        <v>0</v>
      </c>
      <c r="N176" s="646">
        <v>0</v>
      </c>
      <c r="O176" s="646">
        <v>0</v>
      </c>
      <c r="P176" s="646">
        <v>0</v>
      </c>
      <c r="Q176" s="646">
        <v>0</v>
      </c>
      <c r="R176" s="646">
        <v>0</v>
      </c>
      <c r="S176" s="646">
        <v>0</v>
      </c>
      <c r="T176" s="646">
        <v>0</v>
      </c>
      <c r="U176" s="646">
        <v>0</v>
      </c>
      <c r="V176" s="646">
        <v>0</v>
      </c>
      <c r="W176" s="646">
        <v>5.8726088272303099E-3</v>
      </c>
      <c r="X176" s="646">
        <v>0</v>
      </c>
      <c r="Y176" s="646">
        <v>0</v>
      </c>
      <c r="Z176" s="646">
        <v>0</v>
      </c>
      <c r="AA176" s="646">
        <v>1.9575362757434369E-3</v>
      </c>
      <c r="AB176" s="646">
        <v>0</v>
      </c>
      <c r="AC176" s="646">
        <v>0</v>
      </c>
      <c r="AD176" s="646">
        <v>0</v>
      </c>
      <c r="AE176" s="646">
        <v>1.9575362757434369E-3</v>
      </c>
      <c r="AF176" s="646">
        <v>0</v>
      </c>
      <c r="AG176" s="646">
        <v>0</v>
      </c>
      <c r="AH176" s="646">
        <v>0</v>
      </c>
      <c r="AI176" s="646">
        <v>1.9575362757434361E-3</v>
      </c>
      <c r="AJ176" s="646">
        <v>0</v>
      </c>
      <c r="AK176" s="646">
        <v>0</v>
      </c>
      <c r="AL176" s="646">
        <v>0</v>
      </c>
      <c r="AM176" s="646">
        <v>0.24520588774031188</v>
      </c>
      <c r="AN176" s="646">
        <v>0</v>
      </c>
      <c r="AO176" s="646">
        <v>0</v>
      </c>
      <c r="AP176" s="646">
        <v>0</v>
      </c>
      <c r="AQ176" s="646">
        <v>8.1735295913437284E-2</v>
      </c>
      <c r="AR176" s="646">
        <v>0</v>
      </c>
      <c r="AS176" s="646">
        <v>0</v>
      </c>
      <c r="AT176" s="646">
        <v>0</v>
      </c>
      <c r="AU176" s="646">
        <v>8.1735295913437284E-2</v>
      </c>
      <c r="AV176" s="646">
        <v>0</v>
      </c>
      <c r="AW176" s="646">
        <v>0</v>
      </c>
      <c r="AX176" s="646">
        <v>0</v>
      </c>
      <c r="AY176" s="646">
        <v>8.1735295913437311E-2</v>
      </c>
      <c r="AZ176" s="646">
        <v>0</v>
      </c>
      <c r="BA176" s="646">
        <v>0</v>
      </c>
      <c r="BB176" s="646">
        <v>0</v>
      </c>
      <c r="BC176" s="646">
        <v>0.62677864628960001</v>
      </c>
      <c r="BD176" s="646">
        <v>0</v>
      </c>
      <c r="BE176" s="646">
        <v>0</v>
      </c>
      <c r="BF176" s="646">
        <v>0</v>
      </c>
      <c r="BG176" s="646">
        <v>0.20892621542986664</v>
      </c>
      <c r="BH176" s="646">
        <v>0</v>
      </c>
      <c r="BI176" s="646">
        <v>0</v>
      </c>
      <c r="BJ176" s="646">
        <v>0</v>
      </c>
      <c r="BK176" s="646">
        <v>0.20892621542986664</v>
      </c>
      <c r="BL176" s="646">
        <v>0</v>
      </c>
      <c r="BM176" s="646">
        <v>0</v>
      </c>
      <c r="BN176" s="646">
        <v>0</v>
      </c>
      <c r="BO176" s="646">
        <v>0.20892621542986664</v>
      </c>
      <c r="BP176" s="646">
        <v>0</v>
      </c>
      <c r="BQ176" s="646">
        <v>0</v>
      </c>
      <c r="BR176" s="646">
        <v>0</v>
      </c>
      <c r="BS176" s="646">
        <v>4.0079365079364999E-2</v>
      </c>
      <c r="BT176" s="646">
        <v>0</v>
      </c>
      <c r="BU176" s="646">
        <v>0</v>
      </c>
      <c r="BV176" s="646">
        <v>0</v>
      </c>
    </row>
    <row r="177" spans="1:74" ht="16.5" customHeight="1">
      <c r="A177" s="129" t="s">
        <v>872</v>
      </c>
      <c r="B177" s="637" t="s">
        <v>614</v>
      </c>
      <c r="C177" s="645">
        <v>0.13142857142857145</v>
      </c>
      <c r="D177" s="646">
        <v>0</v>
      </c>
      <c r="E177" s="646">
        <v>0</v>
      </c>
      <c r="F177" s="646">
        <v>0</v>
      </c>
      <c r="G177" s="646">
        <v>3.2857142857142863E-2</v>
      </c>
      <c r="H177" s="646">
        <v>0</v>
      </c>
      <c r="I177" s="646">
        <v>0</v>
      </c>
      <c r="J177" s="646">
        <v>0</v>
      </c>
      <c r="K177" s="646">
        <v>1.0952380952380953E-2</v>
      </c>
      <c r="L177" s="646">
        <v>0</v>
      </c>
      <c r="M177" s="646">
        <v>0</v>
      </c>
      <c r="N177" s="646">
        <v>0</v>
      </c>
      <c r="O177" s="646">
        <v>1.0952380952380953E-2</v>
      </c>
      <c r="P177" s="646">
        <v>0</v>
      </c>
      <c r="Q177" s="646">
        <v>0</v>
      </c>
      <c r="R177" s="646">
        <v>0</v>
      </c>
      <c r="S177" s="646">
        <v>1.0952380952380953E-2</v>
      </c>
      <c r="T177" s="646">
        <v>0</v>
      </c>
      <c r="U177" s="646">
        <v>0</v>
      </c>
      <c r="V177" s="646">
        <v>0</v>
      </c>
      <c r="W177" s="646">
        <v>3.2857142857142863E-2</v>
      </c>
      <c r="X177" s="646">
        <v>0</v>
      </c>
      <c r="Y177" s="646">
        <v>0</v>
      </c>
      <c r="Z177" s="646">
        <v>0</v>
      </c>
      <c r="AA177" s="646">
        <v>1.0952380952380953E-2</v>
      </c>
      <c r="AB177" s="646">
        <v>0</v>
      </c>
      <c r="AC177" s="646">
        <v>0</v>
      </c>
      <c r="AD177" s="646">
        <v>0</v>
      </c>
      <c r="AE177" s="646">
        <v>1.0952380952380953E-2</v>
      </c>
      <c r="AF177" s="646">
        <v>0</v>
      </c>
      <c r="AG177" s="646">
        <v>0</v>
      </c>
      <c r="AH177" s="646">
        <v>0</v>
      </c>
      <c r="AI177" s="646">
        <v>1.0952380952380955E-2</v>
      </c>
      <c r="AJ177" s="646">
        <v>0</v>
      </c>
      <c r="AK177" s="646">
        <v>0</v>
      </c>
      <c r="AL177" s="646">
        <v>0</v>
      </c>
      <c r="AM177" s="646">
        <v>3.2857142857142863E-2</v>
      </c>
      <c r="AN177" s="646">
        <v>0</v>
      </c>
      <c r="AO177" s="646">
        <v>0</v>
      </c>
      <c r="AP177" s="646">
        <v>0</v>
      </c>
      <c r="AQ177" s="646">
        <v>1.0952380952380953E-2</v>
      </c>
      <c r="AR177" s="646">
        <v>0</v>
      </c>
      <c r="AS177" s="646">
        <v>0</v>
      </c>
      <c r="AT177" s="646">
        <v>0</v>
      </c>
      <c r="AU177" s="646">
        <v>1.0952380952380953E-2</v>
      </c>
      <c r="AV177" s="646">
        <v>0</v>
      </c>
      <c r="AW177" s="646">
        <v>0</v>
      </c>
      <c r="AX177" s="646">
        <v>0</v>
      </c>
      <c r="AY177" s="646">
        <v>1.0952380952380955E-2</v>
      </c>
      <c r="AZ177" s="646">
        <v>0</v>
      </c>
      <c r="BA177" s="646">
        <v>0</v>
      </c>
      <c r="BB177" s="646">
        <v>0</v>
      </c>
      <c r="BC177" s="646">
        <v>3.2857142857142863E-2</v>
      </c>
      <c r="BD177" s="646">
        <v>0</v>
      </c>
      <c r="BE177" s="646">
        <v>0</v>
      </c>
      <c r="BF177" s="646">
        <v>0</v>
      </c>
      <c r="BG177" s="646">
        <v>1.0952380952380953E-2</v>
      </c>
      <c r="BH177" s="646">
        <v>0</v>
      </c>
      <c r="BI177" s="646">
        <v>0</v>
      </c>
      <c r="BJ177" s="646">
        <v>0</v>
      </c>
      <c r="BK177" s="646">
        <v>1.0952380952380953E-2</v>
      </c>
      <c r="BL177" s="646">
        <v>0</v>
      </c>
      <c r="BM177" s="646">
        <v>0</v>
      </c>
      <c r="BN177" s="646">
        <v>0</v>
      </c>
      <c r="BO177" s="646">
        <v>1.0952380952380955E-2</v>
      </c>
      <c r="BP177" s="646">
        <v>0</v>
      </c>
      <c r="BQ177" s="646">
        <v>0</v>
      </c>
      <c r="BR177" s="646">
        <v>0</v>
      </c>
      <c r="BS177" s="646">
        <v>7.1626984126984053E-3</v>
      </c>
      <c r="BT177" s="646">
        <v>0</v>
      </c>
      <c r="BU177" s="646">
        <v>0</v>
      </c>
      <c r="BV177" s="646">
        <v>0</v>
      </c>
    </row>
    <row r="178" spans="1:74" ht="16.5" customHeight="1">
      <c r="A178" s="129" t="s">
        <v>873</v>
      </c>
      <c r="B178" s="637" t="s">
        <v>615</v>
      </c>
      <c r="C178" s="645">
        <v>0.04</v>
      </c>
      <c r="D178" s="646">
        <v>0</v>
      </c>
      <c r="E178" s="646">
        <v>0</v>
      </c>
      <c r="F178" s="646">
        <v>0</v>
      </c>
      <c r="G178" s="646">
        <v>0</v>
      </c>
      <c r="H178" s="646">
        <v>0</v>
      </c>
      <c r="I178" s="646">
        <v>0</v>
      </c>
      <c r="J178" s="646">
        <v>0</v>
      </c>
      <c r="K178" s="646">
        <v>0</v>
      </c>
      <c r="L178" s="646">
        <v>0</v>
      </c>
      <c r="M178" s="646">
        <v>0</v>
      </c>
      <c r="N178" s="646">
        <v>0</v>
      </c>
      <c r="O178" s="646">
        <v>0</v>
      </c>
      <c r="P178" s="646">
        <v>0</v>
      </c>
      <c r="Q178" s="646">
        <v>0</v>
      </c>
      <c r="R178" s="646">
        <v>0</v>
      </c>
      <c r="S178" s="646">
        <v>0</v>
      </c>
      <c r="T178" s="646">
        <v>0</v>
      </c>
      <c r="U178" s="646">
        <v>0</v>
      </c>
      <c r="V178" s="646">
        <v>0</v>
      </c>
      <c r="W178" s="646">
        <v>0</v>
      </c>
      <c r="X178" s="646">
        <v>0</v>
      </c>
      <c r="Y178" s="646">
        <v>0</v>
      </c>
      <c r="Z178" s="646">
        <v>0</v>
      </c>
      <c r="AA178" s="646">
        <v>0</v>
      </c>
      <c r="AB178" s="646">
        <v>0</v>
      </c>
      <c r="AC178" s="646">
        <v>0</v>
      </c>
      <c r="AD178" s="646">
        <v>0</v>
      </c>
      <c r="AE178" s="646">
        <v>0</v>
      </c>
      <c r="AF178" s="646">
        <v>0</v>
      </c>
      <c r="AG178" s="646">
        <v>0</v>
      </c>
      <c r="AH178" s="646">
        <v>0</v>
      </c>
      <c r="AI178" s="646">
        <v>0</v>
      </c>
      <c r="AJ178" s="646">
        <v>0</v>
      </c>
      <c r="AK178" s="646">
        <v>0</v>
      </c>
      <c r="AL178" s="646">
        <v>0</v>
      </c>
      <c r="AM178" s="646">
        <v>1.492537313432836E-2</v>
      </c>
      <c r="AN178" s="646">
        <v>0</v>
      </c>
      <c r="AO178" s="646">
        <v>0</v>
      </c>
      <c r="AP178" s="646">
        <v>0</v>
      </c>
      <c r="AQ178" s="646">
        <v>4.9751243781094535E-3</v>
      </c>
      <c r="AR178" s="646">
        <v>0</v>
      </c>
      <c r="AS178" s="646">
        <v>0</v>
      </c>
      <c r="AT178" s="646">
        <v>0</v>
      </c>
      <c r="AU178" s="646">
        <v>4.9751243781094535E-3</v>
      </c>
      <c r="AV178" s="646">
        <v>0</v>
      </c>
      <c r="AW178" s="646">
        <v>0</v>
      </c>
      <c r="AX178" s="646">
        <v>0</v>
      </c>
      <c r="AY178" s="646">
        <v>4.9751243781094518E-3</v>
      </c>
      <c r="AZ178" s="646">
        <v>0</v>
      </c>
      <c r="BA178" s="646">
        <v>0</v>
      </c>
      <c r="BB178" s="646">
        <v>0</v>
      </c>
      <c r="BC178" s="646">
        <v>2.5074626865671665E-2</v>
      </c>
      <c r="BD178" s="646">
        <v>0</v>
      </c>
      <c r="BE178" s="646">
        <v>0</v>
      </c>
      <c r="BF178" s="646">
        <v>0</v>
      </c>
      <c r="BG178" s="646">
        <v>8.3582089552238885E-3</v>
      </c>
      <c r="BH178" s="646">
        <v>0</v>
      </c>
      <c r="BI178" s="646">
        <v>0</v>
      </c>
      <c r="BJ178" s="646">
        <v>0</v>
      </c>
      <c r="BK178" s="646">
        <v>8.3582089552238885E-3</v>
      </c>
      <c r="BL178" s="646">
        <v>0</v>
      </c>
      <c r="BM178" s="646">
        <v>0</v>
      </c>
      <c r="BN178" s="646">
        <v>0</v>
      </c>
      <c r="BO178" s="646">
        <v>8.3582089552238885E-3</v>
      </c>
      <c r="BP178" s="646">
        <v>0</v>
      </c>
      <c r="BQ178" s="646">
        <v>0</v>
      </c>
      <c r="BR178" s="646">
        <v>0</v>
      </c>
      <c r="BS178" s="646">
        <v>2.0634901681500072E-2</v>
      </c>
      <c r="BT178" s="646">
        <v>0</v>
      </c>
      <c r="BU178" s="646">
        <v>0</v>
      </c>
      <c r="BV178" s="646">
        <v>0</v>
      </c>
    </row>
    <row r="179" spans="1:74" ht="16.5" customHeight="1">
      <c r="A179" s="129" t="s">
        <v>874</v>
      </c>
      <c r="B179" s="637" t="s">
        <v>616</v>
      </c>
      <c r="C179" s="645">
        <v>0.48072239154654994</v>
      </c>
      <c r="D179" s="646">
        <v>0</v>
      </c>
      <c r="E179" s="646">
        <v>0</v>
      </c>
      <c r="F179" s="646">
        <v>0</v>
      </c>
      <c r="G179" s="646">
        <v>0.11835858000756547</v>
      </c>
      <c r="H179" s="646">
        <v>0</v>
      </c>
      <c r="I179" s="646">
        <v>0</v>
      </c>
      <c r="J179" s="646">
        <v>0</v>
      </c>
      <c r="K179" s="646">
        <v>3.9452860002521906E-2</v>
      </c>
      <c r="L179" s="646">
        <v>0</v>
      </c>
      <c r="M179" s="646">
        <v>0</v>
      </c>
      <c r="N179" s="646">
        <v>0</v>
      </c>
      <c r="O179" s="646">
        <v>3.9452860002521906E-2</v>
      </c>
      <c r="P179" s="646">
        <v>0</v>
      </c>
      <c r="Q179" s="646">
        <v>0</v>
      </c>
      <c r="R179" s="646">
        <v>0</v>
      </c>
      <c r="S179" s="646">
        <v>3.9452860002521906E-2</v>
      </c>
      <c r="T179" s="646">
        <v>0</v>
      </c>
      <c r="U179" s="646">
        <v>0</v>
      </c>
      <c r="V179" s="646">
        <v>0</v>
      </c>
      <c r="W179" s="646">
        <v>0.10603008145309285</v>
      </c>
      <c r="X179" s="646">
        <v>0</v>
      </c>
      <c r="Y179" s="646">
        <v>0</v>
      </c>
      <c r="Z179" s="646">
        <v>0</v>
      </c>
      <c r="AA179" s="646">
        <v>3.5343360484364282E-2</v>
      </c>
      <c r="AB179" s="646">
        <v>0</v>
      </c>
      <c r="AC179" s="646">
        <v>0</v>
      </c>
      <c r="AD179" s="646">
        <v>0</v>
      </c>
      <c r="AE179" s="646">
        <v>3.5343360484364282E-2</v>
      </c>
      <c r="AF179" s="646">
        <v>0</v>
      </c>
      <c r="AG179" s="646">
        <v>0</v>
      </c>
      <c r="AH179" s="646">
        <v>0</v>
      </c>
      <c r="AI179" s="646">
        <v>3.5343360484364282E-2</v>
      </c>
      <c r="AJ179" s="646">
        <v>0</v>
      </c>
      <c r="AK179" s="646">
        <v>0</v>
      </c>
      <c r="AL179" s="646">
        <v>0</v>
      </c>
      <c r="AM179" s="646">
        <v>0.11835358604387476</v>
      </c>
      <c r="AN179" s="646">
        <v>0</v>
      </c>
      <c r="AO179" s="646">
        <v>0</v>
      </c>
      <c r="AP179" s="646">
        <v>0</v>
      </c>
      <c r="AQ179" s="646">
        <v>3.9451195347958254E-2</v>
      </c>
      <c r="AR179" s="646">
        <v>0</v>
      </c>
      <c r="AS179" s="646">
        <v>0</v>
      </c>
      <c r="AT179" s="646">
        <v>0</v>
      </c>
      <c r="AU179" s="646">
        <v>3.9451195347958254E-2</v>
      </c>
      <c r="AV179" s="646">
        <v>0</v>
      </c>
      <c r="AW179" s="646">
        <v>0</v>
      </c>
      <c r="AX179" s="646">
        <v>0</v>
      </c>
      <c r="AY179" s="646">
        <v>3.9451195347958254E-2</v>
      </c>
      <c r="AZ179" s="646">
        <v>0</v>
      </c>
      <c r="BA179" s="646">
        <v>0</v>
      </c>
      <c r="BB179" s="646">
        <v>0</v>
      </c>
      <c r="BC179" s="646">
        <v>0.13798014404201644</v>
      </c>
      <c r="BD179" s="646">
        <v>0</v>
      </c>
      <c r="BE179" s="646">
        <v>0</v>
      </c>
      <c r="BF179" s="646">
        <v>0</v>
      </c>
      <c r="BG179" s="646">
        <v>4.599338134733881E-2</v>
      </c>
      <c r="BH179" s="646">
        <v>0</v>
      </c>
      <c r="BI179" s="646">
        <v>0</v>
      </c>
      <c r="BJ179" s="646">
        <v>0</v>
      </c>
      <c r="BK179" s="646">
        <v>4.599338134733881E-2</v>
      </c>
      <c r="BL179" s="646">
        <v>0</v>
      </c>
      <c r="BM179" s="646">
        <v>0</v>
      </c>
      <c r="BN179" s="646">
        <v>0</v>
      </c>
      <c r="BO179" s="646">
        <v>4.599338134733881E-2</v>
      </c>
      <c r="BP179" s="646">
        <v>0</v>
      </c>
      <c r="BQ179" s="646">
        <v>0</v>
      </c>
      <c r="BR179" s="646">
        <v>0</v>
      </c>
      <c r="BS179" s="646">
        <v>4.1269841269841193E-2</v>
      </c>
      <c r="BT179" s="646">
        <v>0</v>
      </c>
      <c r="BU179" s="646">
        <v>0</v>
      </c>
      <c r="BV179" s="646">
        <v>0</v>
      </c>
    </row>
    <row r="180" spans="1:74" ht="16.5" customHeight="1">
      <c r="A180" s="129" t="s">
        <v>875</v>
      </c>
      <c r="B180" s="637" t="s">
        <v>617</v>
      </c>
      <c r="C180" s="645">
        <v>4.3583333333333334</v>
      </c>
      <c r="D180" s="646">
        <v>0</v>
      </c>
      <c r="E180" s="646">
        <v>0</v>
      </c>
      <c r="F180" s="646">
        <v>0</v>
      </c>
      <c r="G180" s="646">
        <v>0.15224153202876525</v>
      </c>
      <c r="H180" s="646">
        <v>0</v>
      </c>
      <c r="I180" s="646">
        <v>0</v>
      </c>
      <c r="J180" s="646">
        <v>0</v>
      </c>
      <c r="K180" s="646">
        <v>5.0747177342921661E-2</v>
      </c>
      <c r="L180" s="646">
        <v>0</v>
      </c>
      <c r="M180" s="646">
        <v>0</v>
      </c>
      <c r="N180" s="646">
        <v>0</v>
      </c>
      <c r="O180" s="646">
        <v>5.0747177342921661E-2</v>
      </c>
      <c r="P180" s="646">
        <v>0</v>
      </c>
      <c r="Q180" s="646">
        <v>0</v>
      </c>
      <c r="R180" s="646">
        <v>0</v>
      </c>
      <c r="S180" s="646">
        <v>5.0747177342921661E-2</v>
      </c>
      <c r="T180" s="646">
        <v>0</v>
      </c>
      <c r="U180" s="646">
        <v>0</v>
      </c>
      <c r="V180" s="646">
        <v>0</v>
      </c>
      <c r="W180" s="646">
        <v>1.6660472563504309</v>
      </c>
      <c r="X180" s="646">
        <v>0</v>
      </c>
      <c r="Y180" s="646">
        <v>0</v>
      </c>
      <c r="Z180" s="646">
        <v>0</v>
      </c>
      <c r="AA180" s="646">
        <v>0.55534908545014372</v>
      </c>
      <c r="AB180" s="646">
        <v>0</v>
      </c>
      <c r="AC180" s="646">
        <v>0</v>
      </c>
      <c r="AD180" s="646">
        <v>0</v>
      </c>
      <c r="AE180" s="646">
        <v>0.55534908545014372</v>
      </c>
      <c r="AF180" s="646">
        <v>0</v>
      </c>
      <c r="AG180" s="646">
        <v>0</v>
      </c>
      <c r="AH180" s="646">
        <v>0</v>
      </c>
      <c r="AI180" s="646">
        <v>0.5553490854501435</v>
      </c>
      <c r="AJ180" s="646">
        <v>0</v>
      </c>
      <c r="AK180" s="646">
        <v>0</v>
      </c>
      <c r="AL180" s="646">
        <v>0</v>
      </c>
      <c r="AM180" s="646">
        <v>1.2700222724770642</v>
      </c>
      <c r="AN180" s="646">
        <v>0</v>
      </c>
      <c r="AO180" s="646">
        <v>0</v>
      </c>
      <c r="AP180" s="646">
        <v>0</v>
      </c>
      <c r="AQ180" s="646">
        <v>0.42334075749235478</v>
      </c>
      <c r="AR180" s="646">
        <v>0</v>
      </c>
      <c r="AS180" s="646">
        <v>0</v>
      </c>
      <c r="AT180" s="646">
        <v>0</v>
      </c>
      <c r="AU180" s="646">
        <v>0.42334075749235478</v>
      </c>
      <c r="AV180" s="646">
        <v>0</v>
      </c>
      <c r="AW180" s="646">
        <v>0</v>
      </c>
      <c r="AX180" s="646">
        <v>0</v>
      </c>
      <c r="AY180" s="646">
        <v>0.42334075749235456</v>
      </c>
      <c r="AZ180" s="646">
        <v>0</v>
      </c>
      <c r="BA180" s="646">
        <v>0</v>
      </c>
      <c r="BB180" s="646">
        <v>0</v>
      </c>
      <c r="BC180" s="646">
        <v>1.2700222724770642</v>
      </c>
      <c r="BD180" s="646">
        <v>0</v>
      </c>
      <c r="BE180" s="646">
        <v>0</v>
      </c>
      <c r="BF180" s="646">
        <v>0</v>
      </c>
      <c r="BG180" s="646">
        <v>0.42334075749235478</v>
      </c>
      <c r="BH180" s="646">
        <v>0</v>
      </c>
      <c r="BI180" s="646">
        <v>0</v>
      </c>
      <c r="BJ180" s="646">
        <v>0</v>
      </c>
      <c r="BK180" s="646">
        <v>0.42334075749235478</v>
      </c>
      <c r="BL180" s="646">
        <v>0</v>
      </c>
      <c r="BM180" s="646">
        <v>0</v>
      </c>
      <c r="BN180" s="646">
        <v>0</v>
      </c>
      <c r="BO180" s="646">
        <v>0.42334075749235456</v>
      </c>
      <c r="BP180" s="646">
        <v>0</v>
      </c>
      <c r="BQ180" s="646">
        <v>0</v>
      </c>
      <c r="BR180" s="646">
        <v>0</v>
      </c>
      <c r="BS180" s="646">
        <v>0.4430952380952381</v>
      </c>
      <c r="BT180" s="646">
        <v>0</v>
      </c>
      <c r="BU180" s="646">
        <v>0</v>
      </c>
      <c r="BV180" s="646">
        <v>0</v>
      </c>
    </row>
    <row r="181" spans="1:74" ht="16.5" customHeight="1">
      <c r="A181" s="129" t="s">
        <v>876</v>
      </c>
      <c r="B181" s="637" t="s">
        <v>618</v>
      </c>
      <c r="C181" s="645">
        <v>4.8777142857142852E-2</v>
      </c>
      <c r="D181" s="646">
        <v>0</v>
      </c>
      <c r="E181" s="646">
        <v>0</v>
      </c>
      <c r="F181" s="646">
        <v>0</v>
      </c>
      <c r="G181" s="646">
        <v>2.4388571428571426E-2</v>
      </c>
      <c r="H181" s="646">
        <v>0</v>
      </c>
      <c r="I181" s="646">
        <v>0</v>
      </c>
      <c r="J181" s="646">
        <v>0</v>
      </c>
      <c r="K181" s="646">
        <v>8.1295238095238087E-3</v>
      </c>
      <c r="L181" s="646">
        <v>0</v>
      </c>
      <c r="M181" s="646">
        <v>0</v>
      </c>
      <c r="N181" s="646">
        <v>0</v>
      </c>
      <c r="O181" s="646">
        <v>8.1295238095238087E-3</v>
      </c>
      <c r="P181" s="646">
        <v>0</v>
      </c>
      <c r="Q181" s="646">
        <v>0</v>
      </c>
      <c r="R181" s="646">
        <v>0</v>
      </c>
      <c r="S181" s="646">
        <v>8.1295238095238087E-3</v>
      </c>
      <c r="T181" s="646">
        <v>0</v>
      </c>
      <c r="U181" s="646">
        <v>0</v>
      </c>
      <c r="V181" s="646">
        <v>0</v>
      </c>
      <c r="W181" s="646">
        <v>0</v>
      </c>
      <c r="X181" s="646">
        <v>0</v>
      </c>
      <c r="Y181" s="646">
        <v>0</v>
      </c>
      <c r="Z181" s="646">
        <v>0</v>
      </c>
      <c r="AA181" s="646">
        <v>0</v>
      </c>
      <c r="AB181" s="646">
        <v>0</v>
      </c>
      <c r="AC181" s="646">
        <v>0</v>
      </c>
      <c r="AD181" s="646">
        <v>0</v>
      </c>
      <c r="AE181" s="646">
        <v>0</v>
      </c>
      <c r="AF181" s="646">
        <v>0</v>
      </c>
      <c r="AG181" s="646">
        <v>0</v>
      </c>
      <c r="AH181" s="646">
        <v>0</v>
      </c>
      <c r="AI181" s="646">
        <v>0</v>
      </c>
      <c r="AJ181" s="646">
        <v>0</v>
      </c>
      <c r="AK181" s="646">
        <v>0</v>
      </c>
      <c r="AL181" s="646">
        <v>0</v>
      </c>
      <c r="AM181" s="646">
        <v>0</v>
      </c>
      <c r="AN181" s="646">
        <v>0</v>
      </c>
      <c r="AO181" s="646">
        <v>0</v>
      </c>
      <c r="AP181" s="646">
        <v>0</v>
      </c>
      <c r="AQ181" s="646">
        <v>0</v>
      </c>
      <c r="AR181" s="646">
        <v>0</v>
      </c>
      <c r="AS181" s="646">
        <v>0</v>
      </c>
      <c r="AT181" s="646">
        <v>0</v>
      </c>
      <c r="AU181" s="646">
        <v>0</v>
      </c>
      <c r="AV181" s="646">
        <v>0</v>
      </c>
      <c r="AW181" s="646">
        <v>0</v>
      </c>
      <c r="AX181" s="646">
        <v>0</v>
      </c>
      <c r="AY181" s="646">
        <v>0</v>
      </c>
      <c r="AZ181" s="646">
        <v>0</v>
      </c>
      <c r="BA181" s="646">
        <v>0</v>
      </c>
      <c r="BB181" s="646">
        <v>0</v>
      </c>
      <c r="BC181" s="646">
        <v>2.4388571428571426E-2</v>
      </c>
      <c r="BD181" s="646">
        <v>0</v>
      </c>
      <c r="BE181" s="646">
        <v>0</v>
      </c>
      <c r="BF181" s="646">
        <v>0</v>
      </c>
      <c r="BG181" s="646">
        <v>8.1295238095238087E-3</v>
      </c>
      <c r="BH181" s="646">
        <v>0</v>
      </c>
      <c r="BI181" s="646">
        <v>0</v>
      </c>
      <c r="BJ181" s="646">
        <v>0</v>
      </c>
      <c r="BK181" s="646">
        <v>8.1295238095238087E-3</v>
      </c>
      <c r="BL181" s="646">
        <v>0</v>
      </c>
      <c r="BM181" s="646">
        <v>0</v>
      </c>
      <c r="BN181" s="646">
        <v>0</v>
      </c>
      <c r="BO181" s="646">
        <v>8.1295238095238087E-3</v>
      </c>
      <c r="BP181" s="646">
        <v>0</v>
      </c>
      <c r="BQ181" s="646">
        <v>0</v>
      </c>
      <c r="BR181" s="646">
        <v>0</v>
      </c>
      <c r="BS181" s="646">
        <v>1.2891428571428569E-2</v>
      </c>
      <c r="BT181" s="646">
        <v>0</v>
      </c>
      <c r="BU181" s="646">
        <v>0</v>
      </c>
      <c r="BV181" s="646">
        <v>0</v>
      </c>
    </row>
    <row r="182" spans="1:74" ht="16.5" customHeight="1">
      <c r="A182" s="129" t="s">
        <v>877</v>
      </c>
      <c r="B182" s="637" t="s">
        <v>619</v>
      </c>
      <c r="C182" s="645">
        <v>3.8809523809523815E-2</v>
      </c>
      <c r="D182" s="646">
        <v>0</v>
      </c>
      <c r="E182" s="646">
        <v>0</v>
      </c>
      <c r="F182" s="646">
        <v>0</v>
      </c>
      <c r="G182" s="646">
        <v>1.1558948269494643E-2</v>
      </c>
      <c r="H182" s="646">
        <v>0</v>
      </c>
      <c r="I182" s="646">
        <v>0</v>
      </c>
      <c r="J182" s="646">
        <v>0</v>
      </c>
      <c r="K182" s="646">
        <v>3.8529827564982139E-3</v>
      </c>
      <c r="L182" s="646">
        <v>0</v>
      </c>
      <c r="M182" s="646">
        <v>0</v>
      </c>
      <c r="N182" s="646">
        <v>0</v>
      </c>
      <c r="O182" s="646">
        <v>3.8529827564982139E-3</v>
      </c>
      <c r="P182" s="646">
        <v>0</v>
      </c>
      <c r="Q182" s="646">
        <v>0</v>
      </c>
      <c r="R182" s="646">
        <v>0</v>
      </c>
      <c r="S182" s="646">
        <v>3.8529827564982139E-3</v>
      </c>
      <c r="T182" s="646">
        <v>0</v>
      </c>
      <c r="U182" s="646">
        <v>0</v>
      </c>
      <c r="V182" s="646">
        <v>0</v>
      </c>
      <c r="W182" s="646">
        <v>1.2514233250444599E-2</v>
      </c>
      <c r="X182" s="646">
        <v>0</v>
      </c>
      <c r="Y182" s="646">
        <v>0</v>
      </c>
      <c r="Z182" s="646">
        <v>0</v>
      </c>
      <c r="AA182" s="646">
        <v>4.1714110834815323E-3</v>
      </c>
      <c r="AB182" s="646">
        <v>0</v>
      </c>
      <c r="AC182" s="646">
        <v>0</v>
      </c>
      <c r="AD182" s="646">
        <v>0</v>
      </c>
      <c r="AE182" s="646">
        <v>4.1714110834815323E-3</v>
      </c>
      <c r="AF182" s="646">
        <v>0</v>
      </c>
      <c r="AG182" s="646">
        <v>0</v>
      </c>
      <c r="AH182" s="646">
        <v>0</v>
      </c>
      <c r="AI182" s="646">
        <v>4.1714110834815341E-3</v>
      </c>
      <c r="AJ182" s="646">
        <v>0</v>
      </c>
      <c r="AK182" s="646">
        <v>0</v>
      </c>
      <c r="AL182" s="646">
        <v>0</v>
      </c>
      <c r="AM182" s="646">
        <v>3.4162152653274291E-3</v>
      </c>
      <c r="AN182" s="646">
        <v>0</v>
      </c>
      <c r="AO182" s="646">
        <v>0</v>
      </c>
      <c r="AP182" s="646">
        <v>0</v>
      </c>
      <c r="AQ182" s="646">
        <v>1.1387384217758096E-3</v>
      </c>
      <c r="AR182" s="646">
        <v>0</v>
      </c>
      <c r="AS182" s="646">
        <v>0</v>
      </c>
      <c r="AT182" s="646">
        <v>0</v>
      </c>
      <c r="AU182" s="646">
        <v>1.1387384217758096E-3</v>
      </c>
      <c r="AV182" s="646">
        <v>0</v>
      </c>
      <c r="AW182" s="646">
        <v>0</v>
      </c>
      <c r="AX182" s="646">
        <v>0</v>
      </c>
      <c r="AY182" s="646">
        <v>1.1387384217758096E-3</v>
      </c>
      <c r="AZ182" s="646">
        <v>0</v>
      </c>
      <c r="BA182" s="646">
        <v>0</v>
      </c>
      <c r="BB182" s="646">
        <v>0</v>
      </c>
      <c r="BC182" s="646">
        <v>1.1320127024257141E-2</v>
      </c>
      <c r="BD182" s="646">
        <v>0</v>
      </c>
      <c r="BE182" s="646">
        <v>0</v>
      </c>
      <c r="BF182" s="646">
        <v>0</v>
      </c>
      <c r="BG182" s="646">
        <v>3.7733756747523805E-3</v>
      </c>
      <c r="BH182" s="646">
        <v>0</v>
      </c>
      <c r="BI182" s="646">
        <v>0</v>
      </c>
      <c r="BJ182" s="646">
        <v>0</v>
      </c>
      <c r="BK182" s="646">
        <v>3.7733756747523805E-3</v>
      </c>
      <c r="BL182" s="646">
        <v>0</v>
      </c>
      <c r="BM182" s="646">
        <v>0</v>
      </c>
      <c r="BN182" s="646">
        <v>0</v>
      </c>
      <c r="BO182" s="646">
        <v>3.7733756747523805E-3</v>
      </c>
      <c r="BP182" s="646">
        <v>0</v>
      </c>
      <c r="BQ182" s="646">
        <v>0</v>
      </c>
      <c r="BR182" s="646">
        <v>0</v>
      </c>
      <c r="BS182" s="646">
        <v>3.7622638936242853E-3</v>
      </c>
      <c r="BT182" s="646">
        <v>0</v>
      </c>
      <c r="BU182" s="646">
        <v>0</v>
      </c>
      <c r="BV182" s="646">
        <v>0</v>
      </c>
    </row>
    <row r="183" spans="1:74" ht="15.75" customHeight="1">
      <c r="A183" s="129" t="s">
        <v>878</v>
      </c>
      <c r="B183" s="637" t="s">
        <v>620</v>
      </c>
      <c r="C183" s="645">
        <v>0</v>
      </c>
      <c r="D183" s="646">
        <v>0</v>
      </c>
      <c r="E183" s="646">
        <v>0</v>
      </c>
      <c r="F183" s="646">
        <v>0</v>
      </c>
      <c r="G183" s="646">
        <v>0</v>
      </c>
      <c r="H183" s="646">
        <v>0</v>
      </c>
      <c r="I183" s="646">
        <v>0</v>
      </c>
      <c r="J183" s="646">
        <v>0</v>
      </c>
      <c r="K183" s="646">
        <v>0</v>
      </c>
      <c r="L183" s="646">
        <v>0</v>
      </c>
      <c r="M183" s="646">
        <v>0</v>
      </c>
      <c r="N183" s="646">
        <v>0</v>
      </c>
      <c r="O183" s="646">
        <v>0</v>
      </c>
      <c r="P183" s="646">
        <v>0</v>
      </c>
      <c r="Q183" s="646">
        <v>0</v>
      </c>
      <c r="R183" s="646">
        <v>0</v>
      </c>
      <c r="S183" s="646">
        <v>0</v>
      </c>
      <c r="T183" s="646">
        <v>0</v>
      </c>
      <c r="U183" s="646">
        <v>0</v>
      </c>
      <c r="V183" s="646">
        <v>0</v>
      </c>
      <c r="W183" s="646">
        <v>0</v>
      </c>
      <c r="X183" s="646">
        <v>0</v>
      </c>
      <c r="Y183" s="646">
        <v>0</v>
      </c>
      <c r="Z183" s="646">
        <v>0</v>
      </c>
      <c r="AA183" s="646">
        <v>0</v>
      </c>
      <c r="AB183" s="646">
        <v>0</v>
      </c>
      <c r="AC183" s="646">
        <v>0</v>
      </c>
      <c r="AD183" s="646">
        <v>0</v>
      </c>
      <c r="AE183" s="646">
        <v>0</v>
      </c>
      <c r="AF183" s="646">
        <v>0</v>
      </c>
      <c r="AG183" s="646">
        <v>0</v>
      </c>
      <c r="AH183" s="646">
        <v>0</v>
      </c>
      <c r="AI183" s="646">
        <v>0</v>
      </c>
      <c r="AJ183" s="646">
        <v>0</v>
      </c>
      <c r="AK183" s="646">
        <v>0</v>
      </c>
      <c r="AL183" s="646">
        <v>0</v>
      </c>
      <c r="AM183" s="646">
        <v>0</v>
      </c>
      <c r="AN183" s="646">
        <v>0</v>
      </c>
      <c r="AO183" s="646">
        <v>0</v>
      </c>
      <c r="AP183" s="646">
        <v>0</v>
      </c>
      <c r="AQ183" s="646">
        <v>0</v>
      </c>
      <c r="AR183" s="646">
        <v>0</v>
      </c>
      <c r="AS183" s="646">
        <v>0</v>
      </c>
      <c r="AT183" s="646">
        <v>0</v>
      </c>
      <c r="AU183" s="646">
        <v>0</v>
      </c>
      <c r="AV183" s="646">
        <v>0</v>
      </c>
      <c r="AW183" s="646">
        <v>0</v>
      </c>
      <c r="AX183" s="646">
        <v>0</v>
      </c>
      <c r="AY183" s="646">
        <v>0</v>
      </c>
      <c r="AZ183" s="646">
        <v>0</v>
      </c>
      <c r="BA183" s="646">
        <v>0</v>
      </c>
      <c r="BB183" s="646">
        <v>0</v>
      </c>
      <c r="BC183" s="646">
        <v>0</v>
      </c>
      <c r="BD183" s="646">
        <v>0</v>
      </c>
      <c r="BE183" s="646">
        <v>0</v>
      </c>
      <c r="BF183" s="646">
        <v>0</v>
      </c>
      <c r="BG183" s="646">
        <v>0</v>
      </c>
      <c r="BH183" s="646">
        <v>0</v>
      </c>
      <c r="BI183" s="646">
        <v>0</v>
      </c>
      <c r="BJ183" s="646">
        <v>0</v>
      </c>
      <c r="BK183" s="646">
        <v>0</v>
      </c>
      <c r="BL183" s="646">
        <v>0</v>
      </c>
      <c r="BM183" s="646">
        <v>0</v>
      </c>
      <c r="BN183" s="646">
        <v>0</v>
      </c>
      <c r="BO183" s="646">
        <v>0</v>
      </c>
      <c r="BP183" s="646">
        <v>0</v>
      </c>
      <c r="BQ183" s="646">
        <v>0</v>
      </c>
      <c r="BR183" s="646">
        <v>0</v>
      </c>
      <c r="BS183" s="646">
        <v>0</v>
      </c>
      <c r="BT183" s="646">
        <v>0</v>
      </c>
      <c r="BU183" s="646">
        <v>0</v>
      </c>
      <c r="BV183" s="646">
        <v>0</v>
      </c>
    </row>
    <row r="184" spans="1:74" ht="16.5" customHeight="1">
      <c r="A184" s="129" t="s">
        <v>879</v>
      </c>
      <c r="B184" s="637" t="s">
        <v>621</v>
      </c>
      <c r="C184" s="645">
        <v>7.3095238095238102E-2</v>
      </c>
      <c r="D184" s="646">
        <v>0</v>
      </c>
      <c r="E184" s="646">
        <v>0</v>
      </c>
      <c r="F184" s="646">
        <v>0</v>
      </c>
      <c r="G184" s="646">
        <v>1.6904761904761905E-2</v>
      </c>
      <c r="H184" s="646">
        <v>0</v>
      </c>
      <c r="I184" s="646">
        <v>0</v>
      </c>
      <c r="J184" s="646">
        <v>0</v>
      </c>
      <c r="K184" s="646">
        <v>5.6349206349206428E-3</v>
      </c>
      <c r="L184" s="646">
        <v>0</v>
      </c>
      <c r="M184" s="646">
        <v>0</v>
      </c>
      <c r="N184" s="646">
        <v>0</v>
      </c>
      <c r="O184" s="646">
        <v>5.6349206349206428E-3</v>
      </c>
      <c r="P184" s="646">
        <v>0</v>
      </c>
      <c r="Q184" s="646">
        <v>0</v>
      </c>
      <c r="R184" s="646">
        <v>0</v>
      </c>
      <c r="S184" s="646">
        <v>5.6349206349206428E-3</v>
      </c>
      <c r="T184" s="646">
        <v>0</v>
      </c>
      <c r="U184" s="646">
        <v>0</v>
      </c>
      <c r="V184" s="646">
        <v>0</v>
      </c>
      <c r="W184" s="646">
        <v>1.9047619047619049E-2</v>
      </c>
      <c r="X184" s="646">
        <v>0</v>
      </c>
      <c r="Y184" s="646">
        <v>0</v>
      </c>
      <c r="Z184" s="646">
        <v>0</v>
      </c>
      <c r="AA184" s="646">
        <v>6.3492063492063492E-3</v>
      </c>
      <c r="AB184" s="646">
        <v>0</v>
      </c>
      <c r="AC184" s="646">
        <v>0</v>
      </c>
      <c r="AD184" s="646">
        <v>0</v>
      </c>
      <c r="AE184" s="646">
        <v>6.3492063492063492E-3</v>
      </c>
      <c r="AF184" s="646">
        <v>0</v>
      </c>
      <c r="AG184" s="646">
        <v>0</v>
      </c>
      <c r="AH184" s="646">
        <v>0</v>
      </c>
      <c r="AI184" s="646">
        <v>6.3492063492063518E-3</v>
      </c>
      <c r="AJ184" s="646">
        <v>0</v>
      </c>
      <c r="AK184" s="646">
        <v>0</v>
      </c>
      <c r="AL184" s="646">
        <v>0</v>
      </c>
      <c r="AM184" s="646">
        <v>1.8333333333333333E-2</v>
      </c>
      <c r="AN184" s="646">
        <v>0</v>
      </c>
      <c r="AO184" s="646">
        <v>0</v>
      </c>
      <c r="AP184" s="646">
        <v>0</v>
      </c>
      <c r="AQ184" s="646">
        <v>6.1111111111111106E-3</v>
      </c>
      <c r="AR184" s="646">
        <v>0</v>
      </c>
      <c r="AS184" s="646">
        <v>0</v>
      </c>
      <c r="AT184" s="646">
        <v>0</v>
      </c>
      <c r="AU184" s="646">
        <v>6.1111111111111106E-3</v>
      </c>
      <c r="AV184" s="646">
        <v>0</v>
      </c>
      <c r="AW184" s="646">
        <v>0</v>
      </c>
      <c r="AX184" s="646">
        <v>0</v>
      </c>
      <c r="AY184" s="646">
        <v>6.1111111111111132E-3</v>
      </c>
      <c r="AZ184" s="646">
        <v>0</v>
      </c>
      <c r="BA184" s="646">
        <v>0</v>
      </c>
      <c r="BB184" s="646">
        <v>0</v>
      </c>
      <c r="BC184" s="646">
        <v>1.8809523809523811E-2</v>
      </c>
      <c r="BD184" s="646">
        <v>0</v>
      </c>
      <c r="BE184" s="646">
        <v>0</v>
      </c>
      <c r="BF184" s="646">
        <v>0</v>
      </c>
      <c r="BG184" s="646">
        <v>6.2698412698412708E-3</v>
      </c>
      <c r="BH184" s="646">
        <v>0</v>
      </c>
      <c r="BI184" s="646">
        <v>0</v>
      </c>
      <c r="BJ184" s="646">
        <v>0</v>
      </c>
      <c r="BK184" s="646">
        <v>6.2698412698412708E-3</v>
      </c>
      <c r="BL184" s="646">
        <v>0</v>
      </c>
      <c r="BM184" s="646">
        <v>0</v>
      </c>
      <c r="BN184" s="646">
        <v>0</v>
      </c>
      <c r="BO184" s="646">
        <v>6.2698412698412682E-3</v>
      </c>
      <c r="BP184" s="646">
        <v>0</v>
      </c>
      <c r="BQ184" s="646">
        <v>0</v>
      </c>
      <c r="BR184" s="646">
        <v>0</v>
      </c>
      <c r="BS184" s="646">
        <v>6.0317460317460244E-3</v>
      </c>
      <c r="BT184" s="646">
        <v>0</v>
      </c>
      <c r="BU184" s="646">
        <v>0</v>
      </c>
      <c r="BV184" s="646">
        <v>0</v>
      </c>
    </row>
    <row r="185" spans="1:74" ht="16.5" customHeight="1">
      <c r="A185" s="129" t="s">
        <v>880</v>
      </c>
      <c r="B185" s="637" t="s">
        <v>622</v>
      </c>
      <c r="C185" s="645">
        <v>1.342857142857143E-2</v>
      </c>
      <c r="D185" s="646">
        <v>0</v>
      </c>
      <c r="E185" s="646">
        <v>0</v>
      </c>
      <c r="F185" s="646">
        <v>0</v>
      </c>
      <c r="G185" s="646">
        <v>3.3571428571428576E-3</v>
      </c>
      <c r="H185" s="646">
        <v>0</v>
      </c>
      <c r="I185" s="646">
        <v>0</v>
      </c>
      <c r="J185" s="646">
        <v>0</v>
      </c>
      <c r="K185" s="646">
        <v>1.1190476190476191E-3</v>
      </c>
      <c r="L185" s="646">
        <v>0</v>
      </c>
      <c r="M185" s="646">
        <v>0</v>
      </c>
      <c r="N185" s="646">
        <v>0</v>
      </c>
      <c r="O185" s="646">
        <v>1.1190476190476191E-3</v>
      </c>
      <c r="P185" s="646">
        <v>0</v>
      </c>
      <c r="Q185" s="646">
        <v>0</v>
      </c>
      <c r="R185" s="646">
        <v>0</v>
      </c>
      <c r="S185" s="646">
        <v>1.1190476190476191E-3</v>
      </c>
      <c r="T185" s="646">
        <v>0</v>
      </c>
      <c r="U185" s="646">
        <v>0</v>
      </c>
      <c r="V185" s="646">
        <v>0</v>
      </c>
      <c r="W185" s="646">
        <v>3.3571428571428576E-3</v>
      </c>
      <c r="X185" s="646">
        <v>0</v>
      </c>
      <c r="Y185" s="646">
        <v>0</v>
      </c>
      <c r="Z185" s="646">
        <v>0</v>
      </c>
      <c r="AA185" s="646">
        <v>1.1190476190476191E-3</v>
      </c>
      <c r="AB185" s="646">
        <v>0</v>
      </c>
      <c r="AC185" s="646">
        <v>0</v>
      </c>
      <c r="AD185" s="646">
        <v>0</v>
      </c>
      <c r="AE185" s="646">
        <v>1.1190476190476191E-3</v>
      </c>
      <c r="AF185" s="646">
        <v>0</v>
      </c>
      <c r="AG185" s="646">
        <v>0</v>
      </c>
      <c r="AH185" s="646">
        <v>0</v>
      </c>
      <c r="AI185" s="646">
        <v>1.1190476190476189E-3</v>
      </c>
      <c r="AJ185" s="646">
        <v>0</v>
      </c>
      <c r="AK185" s="646">
        <v>0</v>
      </c>
      <c r="AL185" s="646">
        <v>0</v>
      </c>
      <c r="AM185" s="646">
        <v>3.3571428571428576E-3</v>
      </c>
      <c r="AN185" s="646">
        <v>0</v>
      </c>
      <c r="AO185" s="646">
        <v>0</v>
      </c>
      <c r="AP185" s="646">
        <v>0</v>
      </c>
      <c r="AQ185" s="646">
        <v>1.1190476190476191E-3</v>
      </c>
      <c r="AR185" s="646">
        <v>0</v>
      </c>
      <c r="AS185" s="646">
        <v>0</v>
      </c>
      <c r="AT185" s="646">
        <v>0</v>
      </c>
      <c r="AU185" s="646">
        <v>1.1190476190476191E-3</v>
      </c>
      <c r="AV185" s="646">
        <v>0</v>
      </c>
      <c r="AW185" s="646">
        <v>0</v>
      </c>
      <c r="AX185" s="646">
        <v>0</v>
      </c>
      <c r="AY185" s="646">
        <v>1.1190476190476189E-3</v>
      </c>
      <c r="AZ185" s="646">
        <v>0</v>
      </c>
      <c r="BA185" s="646">
        <v>0</v>
      </c>
      <c r="BB185" s="646">
        <v>0</v>
      </c>
      <c r="BC185" s="646">
        <v>3.3571428571428576E-3</v>
      </c>
      <c r="BD185" s="646">
        <v>0</v>
      </c>
      <c r="BE185" s="646">
        <v>0</v>
      </c>
      <c r="BF185" s="646">
        <v>0</v>
      </c>
      <c r="BG185" s="646">
        <v>1.1190476190476191E-3</v>
      </c>
      <c r="BH185" s="646">
        <v>0</v>
      </c>
      <c r="BI185" s="646">
        <v>0</v>
      </c>
      <c r="BJ185" s="646">
        <v>0</v>
      </c>
      <c r="BK185" s="646">
        <v>1.1190476190476191E-3</v>
      </c>
      <c r="BL185" s="646">
        <v>0</v>
      </c>
      <c r="BM185" s="646">
        <v>0</v>
      </c>
      <c r="BN185" s="646">
        <v>0</v>
      </c>
      <c r="BO185" s="646">
        <v>1.1190476190476189E-3</v>
      </c>
      <c r="BP185" s="646">
        <v>0</v>
      </c>
      <c r="BQ185" s="646">
        <v>0</v>
      </c>
      <c r="BR185" s="646">
        <v>0</v>
      </c>
      <c r="BS185" s="646">
        <v>1.1190476190476191E-3</v>
      </c>
      <c r="BT185" s="646">
        <v>0</v>
      </c>
      <c r="BU185" s="646">
        <v>0</v>
      </c>
      <c r="BV185" s="646">
        <v>0</v>
      </c>
    </row>
    <row r="186" spans="1:74" ht="15.75" customHeight="1">
      <c r="A186" s="129" t="s">
        <v>881</v>
      </c>
      <c r="B186" s="637" t="s">
        <v>623</v>
      </c>
      <c r="C186" s="645">
        <v>0</v>
      </c>
      <c r="D186" s="646">
        <v>0</v>
      </c>
      <c r="E186" s="646">
        <v>0</v>
      </c>
      <c r="F186" s="646">
        <v>0</v>
      </c>
      <c r="G186" s="646">
        <v>0</v>
      </c>
      <c r="H186" s="646">
        <v>0</v>
      </c>
      <c r="I186" s="646">
        <v>0</v>
      </c>
      <c r="J186" s="646">
        <v>0</v>
      </c>
      <c r="K186" s="646">
        <v>0</v>
      </c>
      <c r="L186" s="646">
        <v>0</v>
      </c>
      <c r="M186" s="646">
        <v>0</v>
      </c>
      <c r="N186" s="646">
        <v>0</v>
      </c>
      <c r="O186" s="646">
        <v>0</v>
      </c>
      <c r="P186" s="646">
        <v>0</v>
      </c>
      <c r="Q186" s="646">
        <v>0</v>
      </c>
      <c r="R186" s="646">
        <v>0</v>
      </c>
      <c r="S186" s="646">
        <v>0</v>
      </c>
      <c r="T186" s="646">
        <v>0</v>
      </c>
      <c r="U186" s="646">
        <v>0</v>
      </c>
      <c r="V186" s="646">
        <v>0</v>
      </c>
      <c r="W186" s="646">
        <v>0</v>
      </c>
      <c r="X186" s="646">
        <v>0</v>
      </c>
      <c r="Y186" s="646">
        <v>0</v>
      </c>
      <c r="Z186" s="646">
        <v>0</v>
      </c>
      <c r="AA186" s="646">
        <v>0</v>
      </c>
      <c r="AB186" s="646">
        <v>0</v>
      </c>
      <c r="AC186" s="646">
        <v>0</v>
      </c>
      <c r="AD186" s="646">
        <v>0</v>
      </c>
      <c r="AE186" s="646">
        <v>0</v>
      </c>
      <c r="AF186" s="646">
        <v>0</v>
      </c>
      <c r="AG186" s="646">
        <v>0</v>
      </c>
      <c r="AH186" s="646">
        <v>0</v>
      </c>
      <c r="AI186" s="646">
        <v>0</v>
      </c>
      <c r="AJ186" s="646">
        <v>0</v>
      </c>
      <c r="AK186" s="646">
        <v>0</v>
      </c>
      <c r="AL186" s="646">
        <v>0</v>
      </c>
      <c r="AM186" s="646">
        <v>0</v>
      </c>
      <c r="AN186" s="646">
        <v>0</v>
      </c>
      <c r="AO186" s="646">
        <v>0</v>
      </c>
      <c r="AP186" s="646">
        <v>0</v>
      </c>
      <c r="AQ186" s="646">
        <v>0</v>
      </c>
      <c r="AR186" s="646">
        <v>0</v>
      </c>
      <c r="AS186" s="646">
        <v>0</v>
      </c>
      <c r="AT186" s="646">
        <v>0</v>
      </c>
      <c r="AU186" s="646">
        <v>0</v>
      </c>
      <c r="AV186" s="646">
        <v>0</v>
      </c>
      <c r="AW186" s="646">
        <v>0</v>
      </c>
      <c r="AX186" s="646">
        <v>0</v>
      </c>
      <c r="AY186" s="646">
        <v>0</v>
      </c>
      <c r="AZ186" s="646">
        <v>0</v>
      </c>
      <c r="BA186" s="646">
        <v>0</v>
      </c>
      <c r="BB186" s="646">
        <v>0</v>
      </c>
      <c r="BC186" s="646">
        <v>0</v>
      </c>
      <c r="BD186" s="646">
        <v>0</v>
      </c>
      <c r="BE186" s="646">
        <v>0</v>
      </c>
      <c r="BF186" s="646">
        <v>0</v>
      </c>
      <c r="BG186" s="646">
        <v>0</v>
      </c>
      <c r="BH186" s="646">
        <v>0</v>
      </c>
      <c r="BI186" s="646">
        <v>0</v>
      </c>
      <c r="BJ186" s="646">
        <v>0</v>
      </c>
      <c r="BK186" s="646">
        <v>0</v>
      </c>
      <c r="BL186" s="646">
        <v>0</v>
      </c>
      <c r="BM186" s="646">
        <v>0</v>
      </c>
      <c r="BN186" s="646">
        <v>0</v>
      </c>
      <c r="BO186" s="646">
        <v>0</v>
      </c>
      <c r="BP186" s="646">
        <v>0</v>
      </c>
      <c r="BQ186" s="646">
        <v>0</v>
      </c>
      <c r="BR186" s="646">
        <v>0</v>
      </c>
      <c r="BS186" s="646">
        <v>0</v>
      </c>
      <c r="BT186" s="646">
        <v>0</v>
      </c>
      <c r="BU186" s="646">
        <v>0</v>
      </c>
      <c r="BV186" s="646">
        <v>0</v>
      </c>
    </row>
    <row r="187" spans="1:74" ht="16.5" customHeight="1">
      <c r="A187" s="129" t="s">
        <v>882</v>
      </c>
      <c r="B187" s="637" t="s">
        <v>624</v>
      </c>
      <c r="C187" s="645">
        <v>4.8632200000000001</v>
      </c>
      <c r="D187" s="646">
        <v>0</v>
      </c>
      <c r="E187" s="646">
        <v>0</v>
      </c>
      <c r="F187" s="646">
        <v>0</v>
      </c>
      <c r="G187" s="646">
        <v>1.1318871040712022</v>
      </c>
      <c r="H187" s="646">
        <v>0</v>
      </c>
      <c r="I187" s="646">
        <v>0</v>
      </c>
      <c r="J187" s="646">
        <v>0</v>
      </c>
      <c r="K187" s="646">
        <v>0.37729570135706664</v>
      </c>
      <c r="L187" s="646">
        <v>0</v>
      </c>
      <c r="M187" s="646">
        <v>0</v>
      </c>
      <c r="N187" s="646">
        <v>0</v>
      </c>
      <c r="O187" s="646">
        <v>0.37729570135706664</v>
      </c>
      <c r="P187" s="646">
        <v>0</v>
      </c>
      <c r="Q187" s="646">
        <v>0</v>
      </c>
      <c r="R187" s="646">
        <v>0</v>
      </c>
      <c r="S187" s="646">
        <v>0.37729570135706664</v>
      </c>
      <c r="T187" s="646">
        <v>0</v>
      </c>
      <c r="U187" s="646">
        <v>0</v>
      </c>
      <c r="V187" s="646">
        <v>0</v>
      </c>
      <c r="W187" s="646">
        <v>1.082934544199426</v>
      </c>
      <c r="X187" s="646">
        <v>0</v>
      </c>
      <c r="Y187" s="646">
        <v>0</v>
      </c>
      <c r="Z187" s="646">
        <v>0</v>
      </c>
      <c r="AA187" s="646">
        <v>0.3609781813998087</v>
      </c>
      <c r="AB187" s="646">
        <v>0</v>
      </c>
      <c r="AC187" s="646">
        <v>0</v>
      </c>
      <c r="AD187" s="646">
        <v>0</v>
      </c>
      <c r="AE187" s="646">
        <v>0.3609781813998087</v>
      </c>
      <c r="AF187" s="646">
        <v>0</v>
      </c>
      <c r="AG187" s="646">
        <v>0</v>
      </c>
      <c r="AH187" s="646">
        <v>0</v>
      </c>
      <c r="AI187" s="646">
        <v>0.36097818139980875</v>
      </c>
      <c r="AJ187" s="646">
        <v>0</v>
      </c>
      <c r="AK187" s="646">
        <v>0</v>
      </c>
      <c r="AL187" s="646">
        <v>0</v>
      </c>
      <c r="AM187" s="646">
        <v>1.2820842499911858</v>
      </c>
      <c r="AN187" s="646">
        <v>0</v>
      </c>
      <c r="AO187" s="646">
        <v>0</v>
      </c>
      <c r="AP187" s="646">
        <v>0</v>
      </c>
      <c r="AQ187" s="646">
        <v>0.42736141666372857</v>
      </c>
      <c r="AR187" s="646">
        <v>0</v>
      </c>
      <c r="AS187" s="646">
        <v>0</v>
      </c>
      <c r="AT187" s="646">
        <v>0</v>
      </c>
      <c r="AU187" s="646">
        <v>0.42736141666372857</v>
      </c>
      <c r="AV187" s="646">
        <v>0</v>
      </c>
      <c r="AW187" s="646">
        <v>0</v>
      </c>
      <c r="AX187" s="646">
        <v>0</v>
      </c>
      <c r="AY187" s="646">
        <v>0.42736141666372857</v>
      </c>
      <c r="AZ187" s="646">
        <v>0</v>
      </c>
      <c r="BA187" s="646">
        <v>0</v>
      </c>
      <c r="BB187" s="646">
        <v>0</v>
      </c>
      <c r="BC187" s="646">
        <v>1.3663141017381857</v>
      </c>
      <c r="BD187" s="646">
        <v>0</v>
      </c>
      <c r="BE187" s="646">
        <v>0</v>
      </c>
      <c r="BF187" s="646">
        <v>0</v>
      </c>
      <c r="BG187" s="646">
        <v>0.45543803391272852</v>
      </c>
      <c r="BH187" s="646">
        <v>0</v>
      </c>
      <c r="BI187" s="646">
        <v>0</v>
      </c>
      <c r="BJ187" s="646">
        <v>0</v>
      </c>
      <c r="BK187" s="646">
        <v>0.45543803391272852</v>
      </c>
      <c r="BL187" s="646">
        <v>0</v>
      </c>
      <c r="BM187" s="646">
        <v>0</v>
      </c>
      <c r="BN187" s="646">
        <v>0</v>
      </c>
      <c r="BO187" s="646">
        <v>0.45543803391272869</v>
      </c>
      <c r="BP187" s="646">
        <v>0</v>
      </c>
      <c r="BQ187" s="646">
        <v>0</v>
      </c>
      <c r="BR187" s="646">
        <v>0</v>
      </c>
      <c r="BS187" s="646">
        <v>0.22861269306216428</v>
      </c>
      <c r="BT187" s="646">
        <v>0</v>
      </c>
      <c r="BU187" s="646">
        <v>0</v>
      </c>
      <c r="BV187" s="646">
        <v>0</v>
      </c>
    </row>
    <row r="188" spans="1:74" ht="16.5" customHeight="1">
      <c r="A188" s="130" t="s">
        <v>883</v>
      </c>
      <c r="B188" s="638" t="s">
        <v>625</v>
      </c>
      <c r="C188" s="645">
        <v>0.14864857142857144</v>
      </c>
      <c r="D188" s="646">
        <v>0</v>
      </c>
      <c r="E188" s="646">
        <v>0</v>
      </c>
      <c r="F188" s="646">
        <v>0</v>
      </c>
      <c r="G188" s="646">
        <v>0</v>
      </c>
      <c r="H188" s="646">
        <v>0</v>
      </c>
      <c r="I188" s="646">
        <v>0</v>
      </c>
      <c r="J188" s="646">
        <v>0</v>
      </c>
      <c r="K188" s="646">
        <v>0</v>
      </c>
      <c r="L188" s="646">
        <v>0</v>
      </c>
      <c r="M188" s="646">
        <v>0</v>
      </c>
      <c r="N188" s="646">
        <v>0</v>
      </c>
      <c r="O188" s="646">
        <v>0</v>
      </c>
      <c r="P188" s="646">
        <v>0</v>
      </c>
      <c r="Q188" s="646">
        <v>0</v>
      </c>
      <c r="R188" s="646">
        <v>0</v>
      </c>
      <c r="S188" s="646">
        <v>0</v>
      </c>
      <c r="T188" s="646">
        <v>0</v>
      </c>
      <c r="U188" s="646">
        <v>0</v>
      </c>
      <c r="V188" s="646">
        <v>0</v>
      </c>
      <c r="W188" s="646">
        <v>0</v>
      </c>
      <c r="X188" s="646">
        <v>0</v>
      </c>
      <c r="Y188" s="646">
        <v>0</v>
      </c>
      <c r="Z188" s="646">
        <v>0</v>
      </c>
      <c r="AA188" s="646">
        <v>0</v>
      </c>
      <c r="AB188" s="646">
        <v>0</v>
      </c>
      <c r="AC188" s="646">
        <v>0</v>
      </c>
      <c r="AD188" s="646">
        <v>0</v>
      </c>
      <c r="AE188" s="646">
        <v>0</v>
      </c>
      <c r="AF188" s="646">
        <v>0</v>
      </c>
      <c r="AG188" s="646">
        <v>0</v>
      </c>
      <c r="AH188" s="646">
        <v>0</v>
      </c>
      <c r="AI188" s="646">
        <v>0</v>
      </c>
      <c r="AJ188" s="646">
        <v>0</v>
      </c>
      <c r="AK188" s="646">
        <v>0</v>
      </c>
      <c r="AL188" s="646">
        <v>0</v>
      </c>
      <c r="AM188" s="646">
        <v>2.7958095238095237E-2</v>
      </c>
      <c r="AN188" s="646">
        <v>0</v>
      </c>
      <c r="AO188" s="646">
        <v>0</v>
      </c>
      <c r="AP188" s="646">
        <v>0</v>
      </c>
      <c r="AQ188" s="646">
        <v>9.3193650793650801E-3</v>
      </c>
      <c r="AR188" s="646">
        <v>0</v>
      </c>
      <c r="AS188" s="646">
        <v>0</v>
      </c>
      <c r="AT188" s="646">
        <v>0</v>
      </c>
      <c r="AU188" s="646">
        <v>9.3193650793650801E-3</v>
      </c>
      <c r="AV188" s="646">
        <v>0</v>
      </c>
      <c r="AW188" s="646">
        <v>0</v>
      </c>
      <c r="AX188" s="646">
        <v>0</v>
      </c>
      <c r="AY188" s="646">
        <v>9.3193650793650766E-3</v>
      </c>
      <c r="AZ188" s="646">
        <v>0</v>
      </c>
      <c r="BA188" s="646">
        <v>0</v>
      </c>
      <c r="BB188" s="646">
        <v>0</v>
      </c>
      <c r="BC188" s="646">
        <v>0.1206904761904762</v>
      </c>
      <c r="BD188" s="646">
        <v>0</v>
      </c>
      <c r="BE188" s="646">
        <v>0</v>
      </c>
      <c r="BF188" s="646">
        <v>0</v>
      </c>
      <c r="BG188" s="646">
        <v>4.0230158730158727E-2</v>
      </c>
      <c r="BH188" s="646">
        <v>0</v>
      </c>
      <c r="BI188" s="646">
        <v>0</v>
      </c>
      <c r="BJ188" s="646">
        <v>0</v>
      </c>
      <c r="BK188" s="646">
        <v>4.0230158730158727E-2</v>
      </c>
      <c r="BL188" s="646">
        <v>0</v>
      </c>
      <c r="BM188" s="646">
        <v>0</v>
      </c>
      <c r="BN188" s="646">
        <v>0</v>
      </c>
      <c r="BO188" s="646">
        <v>4.0230158730158727E-2</v>
      </c>
      <c r="BP188" s="646">
        <v>0</v>
      </c>
      <c r="BQ188" s="646">
        <v>0</v>
      </c>
      <c r="BR188" s="646">
        <v>0</v>
      </c>
      <c r="BS188" s="646">
        <v>6.5000000000000006E-3</v>
      </c>
      <c r="BT188" s="646">
        <v>0</v>
      </c>
      <c r="BU188" s="646">
        <v>0</v>
      </c>
      <c r="BV188" s="646">
        <v>0</v>
      </c>
    </row>
    <row r="189" spans="1:74" ht="15.75" customHeight="1">
      <c r="A189" s="132" t="s">
        <v>884</v>
      </c>
      <c r="B189" s="640" t="s">
        <v>626</v>
      </c>
      <c r="C189" s="645">
        <v>0</v>
      </c>
      <c r="D189" s="646">
        <v>0</v>
      </c>
      <c r="E189" s="646">
        <v>0</v>
      </c>
      <c r="F189" s="646">
        <v>0</v>
      </c>
      <c r="G189" s="646">
        <v>0</v>
      </c>
      <c r="H189" s="646">
        <v>0</v>
      </c>
      <c r="I189" s="646">
        <v>0</v>
      </c>
      <c r="J189" s="646">
        <v>0</v>
      </c>
      <c r="K189" s="646">
        <v>0</v>
      </c>
      <c r="L189" s="646">
        <v>0</v>
      </c>
      <c r="M189" s="646">
        <v>0</v>
      </c>
      <c r="N189" s="646">
        <v>0</v>
      </c>
      <c r="O189" s="646">
        <v>0</v>
      </c>
      <c r="P189" s="646">
        <v>0</v>
      </c>
      <c r="Q189" s="646">
        <v>0</v>
      </c>
      <c r="R189" s="646">
        <v>0</v>
      </c>
      <c r="S189" s="646">
        <v>0</v>
      </c>
      <c r="T189" s="646">
        <v>0</v>
      </c>
      <c r="U189" s="646">
        <v>0</v>
      </c>
      <c r="V189" s="646">
        <v>0</v>
      </c>
      <c r="W189" s="646">
        <v>0</v>
      </c>
      <c r="X189" s="646">
        <v>0</v>
      </c>
      <c r="Y189" s="646">
        <v>0</v>
      </c>
      <c r="Z189" s="646">
        <v>0</v>
      </c>
      <c r="AA189" s="646">
        <v>0</v>
      </c>
      <c r="AB189" s="646">
        <v>0</v>
      </c>
      <c r="AC189" s="646">
        <v>0</v>
      </c>
      <c r="AD189" s="646">
        <v>0</v>
      </c>
      <c r="AE189" s="646">
        <v>0</v>
      </c>
      <c r="AF189" s="646">
        <v>0</v>
      </c>
      <c r="AG189" s="646">
        <v>0</v>
      </c>
      <c r="AH189" s="646">
        <v>0</v>
      </c>
      <c r="AI189" s="646">
        <v>0</v>
      </c>
      <c r="AJ189" s="646">
        <v>0</v>
      </c>
      <c r="AK189" s="646">
        <v>0</v>
      </c>
      <c r="AL189" s="646">
        <v>0</v>
      </c>
      <c r="AM189" s="646">
        <v>0</v>
      </c>
      <c r="AN189" s="646">
        <v>0</v>
      </c>
      <c r="AO189" s="646">
        <v>0</v>
      </c>
      <c r="AP189" s="646">
        <v>0</v>
      </c>
      <c r="AQ189" s="646">
        <v>0</v>
      </c>
      <c r="AR189" s="646">
        <v>0</v>
      </c>
      <c r="AS189" s="646">
        <v>0</v>
      </c>
      <c r="AT189" s="646">
        <v>0</v>
      </c>
      <c r="AU189" s="646">
        <v>0</v>
      </c>
      <c r="AV189" s="646">
        <v>0</v>
      </c>
      <c r="AW189" s="646">
        <v>0</v>
      </c>
      <c r="AX189" s="646">
        <v>0</v>
      </c>
      <c r="AY189" s="646">
        <v>0</v>
      </c>
      <c r="AZ189" s="646">
        <v>0</v>
      </c>
      <c r="BA189" s="646">
        <v>0</v>
      </c>
      <c r="BB189" s="646">
        <v>0</v>
      </c>
      <c r="BC189" s="646">
        <v>0</v>
      </c>
      <c r="BD189" s="646">
        <v>0</v>
      </c>
      <c r="BE189" s="646">
        <v>0</v>
      </c>
      <c r="BF189" s="646">
        <v>0</v>
      </c>
      <c r="BG189" s="646">
        <v>0</v>
      </c>
      <c r="BH189" s="646">
        <v>0</v>
      </c>
      <c r="BI189" s="646">
        <v>0</v>
      </c>
      <c r="BJ189" s="646">
        <v>0</v>
      </c>
      <c r="BK189" s="646">
        <v>0</v>
      </c>
      <c r="BL189" s="646">
        <v>0</v>
      </c>
      <c r="BM189" s="646">
        <v>0</v>
      </c>
      <c r="BN189" s="646">
        <v>0</v>
      </c>
      <c r="BO189" s="646">
        <v>0</v>
      </c>
      <c r="BP189" s="646">
        <v>0</v>
      </c>
      <c r="BQ189" s="646">
        <v>0</v>
      </c>
      <c r="BR189" s="646">
        <v>0</v>
      </c>
      <c r="BS189" s="646">
        <v>0</v>
      </c>
      <c r="BT189" s="646">
        <v>0</v>
      </c>
      <c r="BU189" s="646">
        <v>0</v>
      </c>
      <c r="BV189" s="646">
        <v>0</v>
      </c>
    </row>
    <row r="190" spans="1:74" ht="26.25" customHeight="1">
      <c r="A190" s="132" t="s">
        <v>885</v>
      </c>
      <c r="B190" s="640" t="s">
        <v>627</v>
      </c>
      <c r="C190" s="645">
        <v>0.14864857142857144</v>
      </c>
      <c r="D190" s="646">
        <v>0</v>
      </c>
      <c r="E190" s="646">
        <v>0</v>
      </c>
      <c r="F190" s="646">
        <v>0</v>
      </c>
      <c r="G190" s="646">
        <v>0</v>
      </c>
      <c r="H190" s="646">
        <v>0</v>
      </c>
      <c r="I190" s="646">
        <v>0</v>
      </c>
      <c r="J190" s="646">
        <v>0</v>
      </c>
      <c r="K190" s="646">
        <v>0</v>
      </c>
      <c r="L190" s="646">
        <v>0</v>
      </c>
      <c r="M190" s="646">
        <v>0</v>
      </c>
      <c r="N190" s="646">
        <v>0</v>
      </c>
      <c r="O190" s="646">
        <v>0</v>
      </c>
      <c r="P190" s="646">
        <v>0</v>
      </c>
      <c r="Q190" s="646">
        <v>0</v>
      </c>
      <c r="R190" s="646">
        <v>0</v>
      </c>
      <c r="S190" s="646">
        <v>0</v>
      </c>
      <c r="T190" s="646">
        <v>0</v>
      </c>
      <c r="U190" s="646">
        <v>0</v>
      </c>
      <c r="V190" s="646">
        <v>0</v>
      </c>
      <c r="W190" s="646">
        <v>0</v>
      </c>
      <c r="X190" s="646">
        <v>0</v>
      </c>
      <c r="Y190" s="646">
        <v>0</v>
      </c>
      <c r="Z190" s="646">
        <v>0</v>
      </c>
      <c r="AA190" s="646">
        <v>0</v>
      </c>
      <c r="AB190" s="646">
        <v>0</v>
      </c>
      <c r="AC190" s="646">
        <v>0</v>
      </c>
      <c r="AD190" s="646">
        <v>0</v>
      </c>
      <c r="AE190" s="646">
        <v>0</v>
      </c>
      <c r="AF190" s="646">
        <v>0</v>
      </c>
      <c r="AG190" s="646">
        <v>0</v>
      </c>
      <c r="AH190" s="646">
        <v>0</v>
      </c>
      <c r="AI190" s="646">
        <v>0</v>
      </c>
      <c r="AJ190" s="646">
        <v>0</v>
      </c>
      <c r="AK190" s="646">
        <v>0</v>
      </c>
      <c r="AL190" s="646">
        <v>0</v>
      </c>
      <c r="AM190" s="646">
        <v>2.7958095238095237E-2</v>
      </c>
      <c r="AN190" s="646">
        <v>0</v>
      </c>
      <c r="AO190" s="646">
        <v>0</v>
      </c>
      <c r="AP190" s="646">
        <v>0</v>
      </c>
      <c r="AQ190" s="646">
        <v>9.3193650793650801E-3</v>
      </c>
      <c r="AR190" s="646">
        <v>0</v>
      </c>
      <c r="AS190" s="646">
        <v>0</v>
      </c>
      <c r="AT190" s="646">
        <v>0</v>
      </c>
      <c r="AU190" s="646">
        <v>9.3193650793650801E-3</v>
      </c>
      <c r="AV190" s="646">
        <v>0</v>
      </c>
      <c r="AW190" s="646">
        <v>0</v>
      </c>
      <c r="AX190" s="646">
        <v>0</v>
      </c>
      <c r="AY190" s="646">
        <v>9.3193650793650766E-3</v>
      </c>
      <c r="AZ190" s="646">
        <v>0</v>
      </c>
      <c r="BA190" s="646">
        <v>0</v>
      </c>
      <c r="BB190" s="646">
        <v>0</v>
      </c>
      <c r="BC190" s="646">
        <v>0.1206904761904762</v>
      </c>
      <c r="BD190" s="646">
        <v>0</v>
      </c>
      <c r="BE190" s="646">
        <v>0</v>
      </c>
      <c r="BF190" s="646">
        <v>0</v>
      </c>
      <c r="BG190" s="646">
        <v>4.0230158730158727E-2</v>
      </c>
      <c r="BH190" s="646">
        <v>0</v>
      </c>
      <c r="BI190" s="646">
        <v>0</v>
      </c>
      <c r="BJ190" s="646">
        <v>0</v>
      </c>
      <c r="BK190" s="646">
        <v>4.0230158730158727E-2</v>
      </c>
      <c r="BL190" s="646">
        <v>0</v>
      </c>
      <c r="BM190" s="646">
        <v>0</v>
      </c>
      <c r="BN190" s="646">
        <v>0</v>
      </c>
      <c r="BO190" s="646">
        <v>4.0230158730158727E-2</v>
      </c>
      <c r="BP190" s="646">
        <v>0</v>
      </c>
      <c r="BQ190" s="646">
        <v>0</v>
      </c>
      <c r="BR190" s="646">
        <v>0</v>
      </c>
      <c r="BS190" s="646">
        <v>6.5000000000000006E-3</v>
      </c>
      <c r="BT190" s="646">
        <v>0</v>
      </c>
      <c r="BU190" s="646">
        <v>0</v>
      </c>
      <c r="BV190" s="646">
        <v>0</v>
      </c>
    </row>
    <row r="191" spans="1:74" ht="16.5" customHeight="1">
      <c r="A191" s="130" t="s">
        <v>886</v>
      </c>
      <c r="B191" s="638" t="s">
        <v>628</v>
      </c>
      <c r="C191" s="645">
        <v>2.2509047619047622</v>
      </c>
      <c r="D191" s="646">
        <v>0</v>
      </c>
      <c r="E191" s="646">
        <v>0</v>
      </c>
      <c r="F191" s="646">
        <v>0</v>
      </c>
      <c r="G191" s="646">
        <v>0.48384523809523811</v>
      </c>
      <c r="H191" s="646">
        <v>0</v>
      </c>
      <c r="I191" s="646">
        <v>0</v>
      </c>
      <c r="J191" s="646">
        <v>0</v>
      </c>
      <c r="K191" s="646">
        <v>0.16128174603174594</v>
      </c>
      <c r="L191" s="646">
        <v>0</v>
      </c>
      <c r="M191" s="646">
        <v>0</v>
      </c>
      <c r="N191" s="646">
        <v>0</v>
      </c>
      <c r="O191" s="646">
        <v>0.16128174603174594</v>
      </c>
      <c r="P191" s="646">
        <v>0</v>
      </c>
      <c r="Q191" s="646">
        <v>0</v>
      </c>
      <c r="R191" s="646">
        <v>0</v>
      </c>
      <c r="S191" s="646">
        <v>0.16128174603174594</v>
      </c>
      <c r="T191" s="646">
        <v>0</v>
      </c>
      <c r="U191" s="646">
        <v>0</v>
      </c>
      <c r="V191" s="646">
        <v>0</v>
      </c>
      <c r="W191" s="646">
        <v>0.56027380952380956</v>
      </c>
      <c r="X191" s="646">
        <v>0</v>
      </c>
      <c r="Y191" s="646">
        <v>0</v>
      </c>
      <c r="Z191" s="646">
        <v>0</v>
      </c>
      <c r="AA191" s="646">
        <v>0.18675793650793651</v>
      </c>
      <c r="AB191" s="646">
        <v>0</v>
      </c>
      <c r="AC191" s="646">
        <v>0</v>
      </c>
      <c r="AD191" s="646">
        <v>0</v>
      </c>
      <c r="AE191" s="646">
        <v>0.18675793650793651</v>
      </c>
      <c r="AF191" s="646">
        <v>0</v>
      </c>
      <c r="AG191" s="646">
        <v>0</v>
      </c>
      <c r="AH191" s="646">
        <v>0</v>
      </c>
      <c r="AI191" s="646">
        <v>0.18675793650793654</v>
      </c>
      <c r="AJ191" s="646">
        <v>0</v>
      </c>
      <c r="AK191" s="646">
        <v>0</v>
      </c>
      <c r="AL191" s="646">
        <v>0</v>
      </c>
      <c r="AM191" s="646">
        <v>0.7025595238095238</v>
      </c>
      <c r="AN191" s="646">
        <v>0</v>
      </c>
      <c r="AO191" s="646">
        <v>0</v>
      </c>
      <c r="AP191" s="646">
        <v>0</v>
      </c>
      <c r="AQ191" s="646">
        <v>0.23418650793650794</v>
      </c>
      <c r="AR191" s="646">
        <v>0</v>
      </c>
      <c r="AS191" s="646">
        <v>0</v>
      </c>
      <c r="AT191" s="646">
        <v>0</v>
      </c>
      <c r="AU191" s="646">
        <v>0.23418650793650794</v>
      </c>
      <c r="AV191" s="646">
        <v>0</v>
      </c>
      <c r="AW191" s="646">
        <v>0</v>
      </c>
      <c r="AX191" s="646">
        <v>0</v>
      </c>
      <c r="AY191" s="646">
        <v>0.23418650793650794</v>
      </c>
      <c r="AZ191" s="646">
        <v>0</v>
      </c>
      <c r="BA191" s="646">
        <v>0</v>
      </c>
      <c r="BB191" s="646">
        <v>0</v>
      </c>
      <c r="BC191" s="646">
        <v>0.50422619047619055</v>
      </c>
      <c r="BD191" s="646">
        <v>0</v>
      </c>
      <c r="BE191" s="646">
        <v>0</v>
      </c>
      <c r="BF191" s="646">
        <v>0</v>
      </c>
      <c r="BG191" s="646">
        <v>0.16807539682539682</v>
      </c>
      <c r="BH191" s="646">
        <v>0</v>
      </c>
      <c r="BI191" s="646">
        <v>0</v>
      </c>
      <c r="BJ191" s="646">
        <v>0</v>
      </c>
      <c r="BK191" s="646">
        <v>0.16807539682539682</v>
      </c>
      <c r="BL191" s="646">
        <v>0</v>
      </c>
      <c r="BM191" s="646">
        <v>0</v>
      </c>
      <c r="BN191" s="646">
        <v>0</v>
      </c>
      <c r="BO191" s="646">
        <v>0.16807539682539688</v>
      </c>
      <c r="BP191" s="646">
        <v>0</v>
      </c>
      <c r="BQ191" s="646">
        <v>0</v>
      </c>
      <c r="BR191" s="646">
        <v>0</v>
      </c>
      <c r="BS191" s="646">
        <v>6.8888888888888805E-2</v>
      </c>
      <c r="BT191" s="646">
        <v>0</v>
      </c>
      <c r="BU191" s="646">
        <v>0</v>
      </c>
      <c r="BV191" s="646">
        <v>0</v>
      </c>
    </row>
    <row r="192" spans="1:74" ht="16.5" customHeight="1">
      <c r="A192" s="130" t="s">
        <v>887</v>
      </c>
      <c r="B192" s="638" t="s">
        <v>629</v>
      </c>
      <c r="C192" s="645">
        <v>2.4636666666666667</v>
      </c>
      <c r="D192" s="646">
        <v>0</v>
      </c>
      <c r="E192" s="646">
        <v>0</v>
      </c>
      <c r="F192" s="646">
        <v>0</v>
      </c>
      <c r="G192" s="646">
        <v>0.64804186597596425</v>
      </c>
      <c r="H192" s="646">
        <v>0</v>
      </c>
      <c r="I192" s="646">
        <v>0</v>
      </c>
      <c r="J192" s="646">
        <v>0</v>
      </c>
      <c r="K192" s="646">
        <v>0.21601395532532117</v>
      </c>
      <c r="L192" s="646">
        <v>0</v>
      </c>
      <c r="M192" s="646">
        <v>0</v>
      </c>
      <c r="N192" s="646">
        <v>0</v>
      </c>
      <c r="O192" s="646">
        <v>0.21601395532532117</v>
      </c>
      <c r="P192" s="646">
        <v>0</v>
      </c>
      <c r="Q192" s="646">
        <v>0</v>
      </c>
      <c r="R192" s="646">
        <v>0</v>
      </c>
      <c r="S192" s="646">
        <v>0.21601395532532117</v>
      </c>
      <c r="T192" s="646">
        <v>0</v>
      </c>
      <c r="U192" s="646">
        <v>0</v>
      </c>
      <c r="V192" s="646">
        <v>0</v>
      </c>
      <c r="W192" s="646">
        <v>0.52266073467561669</v>
      </c>
      <c r="X192" s="646">
        <v>0</v>
      </c>
      <c r="Y192" s="646">
        <v>0</v>
      </c>
      <c r="Z192" s="646">
        <v>0</v>
      </c>
      <c r="AA192" s="646">
        <v>0.17422024489187224</v>
      </c>
      <c r="AB192" s="646">
        <v>0</v>
      </c>
      <c r="AC192" s="646">
        <v>0</v>
      </c>
      <c r="AD192" s="646">
        <v>0</v>
      </c>
      <c r="AE192" s="646">
        <v>0.17422024489187224</v>
      </c>
      <c r="AF192" s="646">
        <v>0</v>
      </c>
      <c r="AG192" s="646">
        <v>0</v>
      </c>
      <c r="AH192" s="646">
        <v>0</v>
      </c>
      <c r="AI192" s="646">
        <v>0.17422024489187224</v>
      </c>
      <c r="AJ192" s="646">
        <v>0</v>
      </c>
      <c r="AK192" s="646">
        <v>0</v>
      </c>
      <c r="AL192" s="646">
        <v>0</v>
      </c>
      <c r="AM192" s="646">
        <v>0.55156663094356662</v>
      </c>
      <c r="AN192" s="646">
        <v>0</v>
      </c>
      <c r="AO192" s="646">
        <v>0</v>
      </c>
      <c r="AP192" s="646">
        <v>0</v>
      </c>
      <c r="AQ192" s="646">
        <v>0.18385554364785556</v>
      </c>
      <c r="AR192" s="646">
        <v>0</v>
      </c>
      <c r="AS192" s="646">
        <v>0</v>
      </c>
      <c r="AT192" s="646">
        <v>0</v>
      </c>
      <c r="AU192" s="646">
        <v>0.18385554364785556</v>
      </c>
      <c r="AV192" s="646">
        <v>0</v>
      </c>
      <c r="AW192" s="646">
        <v>0</v>
      </c>
      <c r="AX192" s="646">
        <v>0</v>
      </c>
      <c r="AY192" s="646">
        <v>0.1838555436478555</v>
      </c>
      <c r="AZ192" s="646">
        <v>0</v>
      </c>
      <c r="BA192" s="646">
        <v>0</v>
      </c>
      <c r="BB192" s="646">
        <v>0</v>
      </c>
      <c r="BC192" s="646">
        <v>0.74139743507151901</v>
      </c>
      <c r="BD192" s="646">
        <v>0</v>
      </c>
      <c r="BE192" s="646">
        <v>0</v>
      </c>
      <c r="BF192" s="646">
        <v>0</v>
      </c>
      <c r="BG192" s="646">
        <v>0.24713247835717297</v>
      </c>
      <c r="BH192" s="646">
        <v>0</v>
      </c>
      <c r="BI192" s="646">
        <v>0</v>
      </c>
      <c r="BJ192" s="646">
        <v>0</v>
      </c>
      <c r="BK192" s="646">
        <v>0.24713247835717297</v>
      </c>
      <c r="BL192" s="646">
        <v>0</v>
      </c>
      <c r="BM192" s="646">
        <v>0</v>
      </c>
      <c r="BN192" s="646">
        <v>0</v>
      </c>
      <c r="BO192" s="646">
        <v>0.24713247835717306</v>
      </c>
      <c r="BP192" s="646">
        <v>0</v>
      </c>
      <c r="BQ192" s="646">
        <v>0</v>
      </c>
      <c r="BR192" s="646">
        <v>0</v>
      </c>
      <c r="BS192" s="646">
        <v>0.15322380417327569</v>
      </c>
      <c r="BT192" s="646">
        <v>0</v>
      </c>
      <c r="BU192" s="646">
        <v>0</v>
      </c>
      <c r="BV192" s="646">
        <v>0</v>
      </c>
    </row>
    <row r="193" spans="1:74" ht="16.5" customHeight="1">
      <c r="A193" s="128" t="s">
        <v>888</v>
      </c>
      <c r="B193" s="636" t="s">
        <v>630</v>
      </c>
      <c r="C193" s="645">
        <v>2.3172073061391978</v>
      </c>
      <c r="D193" s="646">
        <v>0</v>
      </c>
      <c r="E193" s="646">
        <v>0</v>
      </c>
      <c r="F193" s="646">
        <v>0</v>
      </c>
      <c r="G193" s="646">
        <v>0.65364616575340484</v>
      </c>
      <c r="H193" s="646">
        <v>0</v>
      </c>
      <c r="I193" s="646">
        <v>0</v>
      </c>
      <c r="J193" s="646">
        <v>0</v>
      </c>
      <c r="K193" s="646">
        <v>0.21788205525113452</v>
      </c>
      <c r="L193" s="646">
        <v>0</v>
      </c>
      <c r="M193" s="646">
        <v>0</v>
      </c>
      <c r="N193" s="646">
        <v>0</v>
      </c>
      <c r="O193" s="646">
        <v>0.21788205525113452</v>
      </c>
      <c r="P193" s="646">
        <v>0</v>
      </c>
      <c r="Q193" s="646">
        <v>0</v>
      </c>
      <c r="R193" s="646">
        <v>0</v>
      </c>
      <c r="S193" s="646">
        <v>0.21788205525113452</v>
      </c>
      <c r="T193" s="646">
        <v>0</v>
      </c>
      <c r="U193" s="646">
        <v>0</v>
      </c>
      <c r="V193" s="646">
        <v>0</v>
      </c>
      <c r="W193" s="646">
        <v>0.60581676469160473</v>
      </c>
      <c r="X193" s="646">
        <v>0</v>
      </c>
      <c r="Y193" s="646">
        <v>0</v>
      </c>
      <c r="Z193" s="646">
        <v>0</v>
      </c>
      <c r="AA193" s="646">
        <v>0.20193892156386822</v>
      </c>
      <c r="AB193" s="646">
        <v>0</v>
      </c>
      <c r="AC193" s="646">
        <v>0</v>
      </c>
      <c r="AD193" s="646">
        <v>0</v>
      </c>
      <c r="AE193" s="646">
        <v>0.20193892156386822</v>
      </c>
      <c r="AF193" s="646">
        <v>0</v>
      </c>
      <c r="AG193" s="646">
        <v>0</v>
      </c>
      <c r="AH193" s="646">
        <v>0</v>
      </c>
      <c r="AI193" s="646">
        <v>0.20193892156386831</v>
      </c>
      <c r="AJ193" s="646">
        <v>0</v>
      </c>
      <c r="AK193" s="646">
        <v>0</v>
      </c>
      <c r="AL193" s="646">
        <v>0</v>
      </c>
      <c r="AM193" s="646">
        <v>0.58078826892352375</v>
      </c>
      <c r="AN193" s="646">
        <v>0</v>
      </c>
      <c r="AO193" s="646">
        <v>0</v>
      </c>
      <c r="AP193" s="646">
        <v>0</v>
      </c>
      <c r="AQ193" s="646">
        <v>0.19359608964117458</v>
      </c>
      <c r="AR193" s="646">
        <v>0</v>
      </c>
      <c r="AS193" s="646">
        <v>0</v>
      </c>
      <c r="AT193" s="646">
        <v>0</v>
      </c>
      <c r="AU193" s="646">
        <v>0.19359608964117458</v>
      </c>
      <c r="AV193" s="646">
        <v>0</v>
      </c>
      <c r="AW193" s="646">
        <v>0</v>
      </c>
      <c r="AX193" s="646">
        <v>0</v>
      </c>
      <c r="AY193" s="646">
        <v>0.19359608964117458</v>
      </c>
      <c r="AZ193" s="646">
        <v>0</v>
      </c>
      <c r="BA193" s="646">
        <v>0</v>
      </c>
      <c r="BB193" s="646">
        <v>0</v>
      </c>
      <c r="BC193" s="646">
        <v>0.47695610677066425</v>
      </c>
      <c r="BD193" s="646">
        <v>0</v>
      </c>
      <c r="BE193" s="646">
        <v>0</v>
      </c>
      <c r="BF193" s="646">
        <v>0</v>
      </c>
      <c r="BG193" s="646">
        <v>0.15898536892355475</v>
      </c>
      <c r="BH193" s="646">
        <v>0</v>
      </c>
      <c r="BI193" s="646">
        <v>0</v>
      </c>
      <c r="BJ193" s="646">
        <v>0</v>
      </c>
      <c r="BK193" s="646">
        <v>0.15898536892355475</v>
      </c>
      <c r="BL193" s="646">
        <v>0</v>
      </c>
      <c r="BM193" s="646">
        <v>0</v>
      </c>
      <c r="BN193" s="646">
        <v>0</v>
      </c>
      <c r="BO193" s="646">
        <v>0.1589853689235548</v>
      </c>
      <c r="BP193" s="646">
        <v>0</v>
      </c>
      <c r="BQ193" s="646">
        <v>0</v>
      </c>
      <c r="BR193" s="646">
        <v>0</v>
      </c>
      <c r="BS193" s="646">
        <v>0.23983364958623093</v>
      </c>
      <c r="BT193" s="646">
        <v>0</v>
      </c>
      <c r="BU193" s="646">
        <v>0</v>
      </c>
      <c r="BV193" s="646">
        <v>0</v>
      </c>
    </row>
    <row r="194" spans="1:74" ht="16.5" customHeight="1">
      <c r="A194" s="129" t="s">
        <v>889</v>
      </c>
      <c r="B194" s="637" t="s">
        <v>631</v>
      </c>
      <c r="C194" s="647">
        <v>0.52049444899633801</v>
      </c>
      <c r="D194" s="646">
        <v>0</v>
      </c>
      <c r="E194" s="646">
        <v>0</v>
      </c>
      <c r="F194" s="646">
        <v>0</v>
      </c>
      <c r="G194" s="646">
        <v>9.7091221927071439E-2</v>
      </c>
      <c r="H194" s="646">
        <v>0</v>
      </c>
      <c r="I194" s="646">
        <v>0</v>
      </c>
      <c r="J194" s="646">
        <v>0</v>
      </c>
      <c r="K194" s="646">
        <v>3.2363740642357142E-2</v>
      </c>
      <c r="L194" s="646">
        <v>0</v>
      </c>
      <c r="M194" s="646">
        <v>0</v>
      </c>
      <c r="N194" s="646">
        <v>0</v>
      </c>
      <c r="O194" s="646">
        <v>3.2363740642357142E-2</v>
      </c>
      <c r="P194" s="646">
        <v>0</v>
      </c>
      <c r="Q194" s="646">
        <v>0</v>
      </c>
      <c r="R194" s="646">
        <v>0</v>
      </c>
      <c r="S194" s="646">
        <v>3.2363740642357142E-2</v>
      </c>
      <c r="T194" s="646">
        <v>0</v>
      </c>
      <c r="U194" s="646">
        <v>0</v>
      </c>
      <c r="V194" s="646">
        <v>0</v>
      </c>
      <c r="W194" s="646">
        <v>0.15445807600049286</v>
      </c>
      <c r="X194" s="646">
        <v>0</v>
      </c>
      <c r="Y194" s="646">
        <v>0</v>
      </c>
      <c r="Z194" s="646">
        <v>0</v>
      </c>
      <c r="AA194" s="646">
        <v>5.1486025333497609E-2</v>
      </c>
      <c r="AB194" s="646">
        <v>0</v>
      </c>
      <c r="AC194" s="646">
        <v>0</v>
      </c>
      <c r="AD194" s="646">
        <v>0</v>
      </c>
      <c r="AE194" s="646">
        <v>5.1486025333497609E-2</v>
      </c>
      <c r="AF194" s="646">
        <v>0</v>
      </c>
      <c r="AG194" s="646">
        <v>0</v>
      </c>
      <c r="AH194" s="646">
        <v>0</v>
      </c>
      <c r="AI194" s="646">
        <v>5.148602533349763E-2</v>
      </c>
      <c r="AJ194" s="646">
        <v>0</v>
      </c>
      <c r="AK194" s="646">
        <v>0</v>
      </c>
      <c r="AL194" s="646">
        <v>0</v>
      </c>
      <c r="AM194" s="646">
        <v>0.14562861178798855</v>
      </c>
      <c r="AN194" s="646">
        <v>0</v>
      </c>
      <c r="AO194" s="646">
        <v>0</v>
      </c>
      <c r="AP194" s="646">
        <v>0</v>
      </c>
      <c r="AQ194" s="646">
        <v>4.8542870595996185E-2</v>
      </c>
      <c r="AR194" s="646">
        <v>0</v>
      </c>
      <c r="AS194" s="646">
        <v>0</v>
      </c>
      <c r="AT194" s="646">
        <v>0</v>
      </c>
      <c r="AU194" s="646">
        <v>4.8542870595996185E-2</v>
      </c>
      <c r="AV194" s="646">
        <v>0</v>
      </c>
      <c r="AW194" s="646">
        <v>0</v>
      </c>
      <c r="AX194" s="646">
        <v>0</v>
      </c>
      <c r="AY194" s="646">
        <v>4.8542870595996206E-2</v>
      </c>
      <c r="AZ194" s="646">
        <v>0</v>
      </c>
      <c r="BA194" s="646">
        <v>0</v>
      </c>
      <c r="BB194" s="646">
        <v>0</v>
      </c>
      <c r="BC194" s="646">
        <v>0.12331653928078523</v>
      </c>
      <c r="BD194" s="646">
        <v>0</v>
      </c>
      <c r="BE194" s="646">
        <v>0</v>
      </c>
      <c r="BF194" s="646">
        <v>0</v>
      </c>
      <c r="BG194" s="646">
        <v>4.1105513093595079E-2</v>
      </c>
      <c r="BH194" s="646">
        <v>0</v>
      </c>
      <c r="BI194" s="646">
        <v>0</v>
      </c>
      <c r="BJ194" s="646">
        <v>0</v>
      </c>
      <c r="BK194" s="646">
        <v>4.1105513093595079E-2</v>
      </c>
      <c r="BL194" s="646">
        <v>0</v>
      </c>
      <c r="BM194" s="646">
        <v>0</v>
      </c>
      <c r="BN194" s="646">
        <v>0</v>
      </c>
      <c r="BO194" s="646">
        <v>4.1105513093595086E-2</v>
      </c>
      <c r="BP194" s="646">
        <v>0</v>
      </c>
      <c r="BQ194" s="646">
        <v>0</v>
      </c>
      <c r="BR194" s="646">
        <v>0</v>
      </c>
      <c r="BS194" s="646">
        <v>3.0068942891526191E-2</v>
      </c>
      <c r="BT194" s="646">
        <v>0</v>
      </c>
      <c r="BU194" s="646">
        <v>0</v>
      </c>
      <c r="BV194" s="646">
        <v>0</v>
      </c>
    </row>
    <row r="195" spans="1:74" ht="16.5" customHeight="1">
      <c r="A195" s="129" t="s">
        <v>890</v>
      </c>
      <c r="B195" s="637" t="s">
        <v>632</v>
      </c>
      <c r="C195" s="645">
        <v>0.35657142857142859</v>
      </c>
      <c r="D195" s="646">
        <v>0</v>
      </c>
      <c r="E195" s="646">
        <v>0</v>
      </c>
      <c r="F195" s="646">
        <v>0</v>
      </c>
      <c r="G195" s="646">
        <v>8.2238095238095249E-2</v>
      </c>
      <c r="H195" s="646">
        <v>0</v>
      </c>
      <c r="I195" s="646">
        <v>0</v>
      </c>
      <c r="J195" s="646">
        <v>0</v>
      </c>
      <c r="K195" s="646">
        <v>2.7412698412698333E-2</v>
      </c>
      <c r="L195" s="646">
        <v>0</v>
      </c>
      <c r="M195" s="646">
        <v>0</v>
      </c>
      <c r="N195" s="646">
        <v>0</v>
      </c>
      <c r="O195" s="646">
        <v>2.7412698412698333E-2</v>
      </c>
      <c r="P195" s="646">
        <v>0</v>
      </c>
      <c r="Q195" s="646">
        <v>0</v>
      </c>
      <c r="R195" s="646">
        <v>0</v>
      </c>
      <c r="S195" s="646">
        <v>2.7412698412698333E-2</v>
      </c>
      <c r="T195" s="646">
        <v>0</v>
      </c>
      <c r="U195" s="646">
        <v>0</v>
      </c>
      <c r="V195" s="646">
        <v>0</v>
      </c>
      <c r="W195" s="646">
        <v>0.11947619047619049</v>
      </c>
      <c r="X195" s="646">
        <v>0</v>
      </c>
      <c r="Y195" s="646">
        <v>0</v>
      </c>
      <c r="Z195" s="646">
        <v>0</v>
      </c>
      <c r="AA195" s="646">
        <v>3.9825396825396833E-2</v>
      </c>
      <c r="AB195" s="646">
        <v>0</v>
      </c>
      <c r="AC195" s="646">
        <v>0</v>
      </c>
      <c r="AD195" s="646">
        <v>0</v>
      </c>
      <c r="AE195" s="646">
        <v>3.9825396825396833E-2</v>
      </c>
      <c r="AF195" s="646">
        <v>0</v>
      </c>
      <c r="AG195" s="646">
        <v>0</v>
      </c>
      <c r="AH195" s="646">
        <v>0</v>
      </c>
      <c r="AI195" s="646">
        <v>3.9825396825396819E-2</v>
      </c>
      <c r="AJ195" s="646">
        <v>0</v>
      </c>
      <c r="AK195" s="646">
        <v>0</v>
      </c>
      <c r="AL195" s="646">
        <v>0</v>
      </c>
      <c r="AM195" s="646">
        <v>9.3380952380952384E-2</v>
      </c>
      <c r="AN195" s="646">
        <v>0</v>
      </c>
      <c r="AO195" s="646">
        <v>0</v>
      </c>
      <c r="AP195" s="646">
        <v>0</v>
      </c>
      <c r="AQ195" s="646">
        <v>3.1126984126984131E-2</v>
      </c>
      <c r="AR195" s="646">
        <v>0</v>
      </c>
      <c r="AS195" s="646">
        <v>0</v>
      </c>
      <c r="AT195" s="646">
        <v>0</v>
      </c>
      <c r="AU195" s="646">
        <v>3.1126984126984131E-2</v>
      </c>
      <c r="AV195" s="646">
        <v>0</v>
      </c>
      <c r="AW195" s="646">
        <v>0</v>
      </c>
      <c r="AX195" s="646">
        <v>0</v>
      </c>
      <c r="AY195" s="646">
        <v>3.1126984126984121E-2</v>
      </c>
      <c r="AZ195" s="646">
        <v>0</v>
      </c>
      <c r="BA195" s="646">
        <v>0</v>
      </c>
      <c r="BB195" s="646">
        <v>0</v>
      </c>
      <c r="BC195" s="646">
        <v>6.1476190476190483E-2</v>
      </c>
      <c r="BD195" s="646">
        <v>0</v>
      </c>
      <c r="BE195" s="646">
        <v>0</v>
      </c>
      <c r="BF195" s="646">
        <v>0</v>
      </c>
      <c r="BG195" s="646">
        <v>2.0492063492063495E-2</v>
      </c>
      <c r="BH195" s="646">
        <v>0</v>
      </c>
      <c r="BI195" s="646">
        <v>0</v>
      </c>
      <c r="BJ195" s="646">
        <v>0</v>
      </c>
      <c r="BK195" s="646">
        <v>2.0492063492063495E-2</v>
      </c>
      <c r="BL195" s="646">
        <v>0</v>
      </c>
      <c r="BM195" s="646">
        <v>0</v>
      </c>
      <c r="BN195" s="646">
        <v>0</v>
      </c>
      <c r="BO195" s="646">
        <v>2.0492063492063489E-2</v>
      </c>
      <c r="BP195" s="646">
        <v>0</v>
      </c>
      <c r="BQ195" s="646">
        <v>0</v>
      </c>
      <c r="BR195" s="646">
        <v>0</v>
      </c>
      <c r="BS195" s="646">
        <v>1.6E-2</v>
      </c>
      <c r="BT195" s="646">
        <v>0</v>
      </c>
      <c r="BU195" s="646">
        <v>0</v>
      </c>
      <c r="BV195" s="646">
        <v>0</v>
      </c>
    </row>
    <row r="196" spans="1:74" ht="16.5" customHeight="1">
      <c r="A196" s="129" t="s">
        <v>891</v>
      </c>
      <c r="B196" s="637" t="s">
        <v>633</v>
      </c>
      <c r="C196" s="645">
        <v>0</v>
      </c>
      <c r="D196" s="646">
        <v>0</v>
      </c>
      <c r="E196" s="646">
        <v>0</v>
      </c>
      <c r="F196" s="646">
        <v>0</v>
      </c>
      <c r="G196" s="646">
        <v>0</v>
      </c>
      <c r="H196" s="646">
        <v>0</v>
      </c>
      <c r="I196" s="646">
        <v>0</v>
      </c>
      <c r="J196" s="646">
        <v>0</v>
      </c>
      <c r="K196" s="646">
        <v>0</v>
      </c>
      <c r="L196" s="646">
        <v>0</v>
      </c>
      <c r="M196" s="646">
        <v>0</v>
      </c>
      <c r="N196" s="646">
        <v>0</v>
      </c>
      <c r="O196" s="646">
        <v>0</v>
      </c>
      <c r="P196" s="646">
        <v>0</v>
      </c>
      <c r="Q196" s="646">
        <v>0</v>
      </c>
      <c r="R196" s="646">
        <v>0</v>
      </c>
      <c r="S196" s="646">
        <v>0</v>
      </c>
      <c r="T196" s="646">
        <v>0</v>
      </c>
      <c r="U196" s="646">
        <v>0</v>
      </c>
      <c r="V196" s="646">
        <v>0</v>
      </c>
      <c r="W196" s="646">
        <v>0</v>
      </c>
      <c r="X196" s="646">
        <v>0</v>
      </c>
      <c r="Y196" s="646">
        <v>0</v>
      </c>
      <c r="Z196" s="646">
        <v>0</v>
      </c>
      <c r="AA196" s="646">
        <v>0</v>
      </c>
      <c r="AB196" s="646">
        <v>0</v>
      </c>
      <c r="AC196" s="646">
        <v>0</v>
      </c>
      <c r="AD196" s="646">
        <v>0</v>
      </c>
      <c r="AE196" s="646">
        <v>0</v>
      </c>
      <c r="AF196" s="646">
        <v>0</v>
      </c>
      <c r="AG196" s="646">
        <v>0</v>
      </c>
      <c r="AH196" s="646">
        <v>0</v>
      </c>
      <c r="AI196" s="646">
        <v>0</v>
      </c>
      <c r="AJ196" s="646">
        <v>0</v>
      </c>
      <c r="AK196" s="646">
        <v>0</v>
      </c>
      <c r="AL196" s="646">
        <v>0</v>
      </c>
      <c r="AM196" s="646">
        <v>0</v>
      </c>
      <c r="AN196" s="646">
        <v>0</v>
      </c>
      <c r="AO196" s="646">
        <v>0</v>
      </c>
      <c r="AP196" s="646">
        <v>0</v>
      </c>
      <c r="AQ196" s="646">
        <v>0</v>
      </c>
      <c r="AR196" s="646">
        <v>0</v>
      </c>
      <c r="AS196" s="646">
        <v>0</v>
      </c>
      <c r="AT196" s="646">
        <v>0</v>
      </c>
      <c r="AU196" s="646">
        <v>0</v>
      </c>
      <c r="AV196" s="646">
        <v>0</v>
      </c>
      <c r="AW196" s="646">
        <v>0</v>
      </c>
      <c r="AX196" s="646">
        <v>0</v>
      </c>
      <c r="AY196" s="646">
        <v>0</v>
      </c>
      <c r="AZ196" s="646">
        <v>0</v>
      </c>
      <c r="BA196" s="646">
        <v>0</v>
      </c>
      <c r="BB196" s="646">
        <v>0</v>
      </c>
      <c r="BC196" s="646">
        <v>0</v>
      </c>
      <c r="BD196" s="646">
        <v>0</v>
      </c>
      <c r="BE196" s="646">
        <v>0</v>
      </c>
      <c r="BF196" s="646">
        <v>0</v>
      </c>
      <c r="BG196" s="646">
        <v>0</v>
      </c>
      <c r="BH196" s="646">
        <v>0</v>
      </c>
      <c r="BI196" s="646">
        <v>0</v>
      </c>
      <c r="BJ196" s="646">
        <v>0</v>
      </c>
      <c r="BK196" s="646">
        <v>0</v>
      </c>
      <c r="BL196" s="646">
        <v>0</v>
      </c>
      <c r="BM196" s="646">
        <v>0</v>
      </c>
      <c r="BN196" s="646">
        <v>0</v>
      </c>
      <c r="BO196" s="646">
        <v>0</v>
      </c>
      <c r="BP196" s="646">
        <v>0</v>
      </c>
      <c r="BQ196" s="646">
        <v>0</v>
      </c>
      <c r="BR196" s="646">
        <v>0</v>
      </c>
      <c r="BS196" s="646">
        <v>0</v>
      </c>
      <c r="BT196" s="646">
        <v>0</v>
      </c>
      <c r="BU196" s="646">
        <v>0</v>
      </c>
      <c r="BV196" s="646">
        <v>0</v>
      </c>
    </row>
    <row r="197" spans="1:74" ht="16.5" customHeight="1">
      <c r="A197" s="129" t="s">
        <v>892</v>
      </c>
      <c r="B197" s="637" t="s">
        <v>634</v>
      </c>
      <c r="C197" s="645">
        <v>9.5238095238095233E-2</v>
      </c>
      <c r="D197" s="646">
        <v>0</v>
      </c>
      <c r="E197" s="646">
        <v>0</v>
      </c>
      <c r="F197" s="646">
        <v>0</v>
      </c>
      <c r="G197" s="646">
        <v>2.3809523809523808E-2</v>
      </c>
      <c r="H197" s="646">
        <v>0</v>
      </c>
      <c r="I197" s="646">
        <v>0</v>
      </c>
      <c r="J197" s="646">
        <v>0</v>
      </c>
      <c r="K197" s="646">
        <v>7.9365079365079274E-3</v>
      </c>
      <c r="L197" s="646">
        <v>0</v>
      </c>
      <c r="M197" s="646">
        <v>0</v>
      </c>
      <c r="N197" s="646">
        <v>0</v>
      </c>
      <c r="O197" s="646">
        <v>7.9365079365079274E-3</v>
      </c>
      <c r="P197" s="646">
        <v>0</v>
      </c>
      <c r="Q197" s="646">
        <v>0</v>
      </c>
      <c r="R197" s="646">
        <v>0</v>
      </c>
      <c r="S197" s="646">
        <v>7.9365079365079274E-3</v>
      </c>
      <c r="T197" s="646">
        <v>0</v>
      </c>
      <c r="U197" s="646">
        <v>0</v>
      </c>
      <c r="V197" s="646">
        <v>0</v>
      </c>
      <c r="W197" s="646">
        <v>1.1904761904761904E-2</v>
      </c>
      <c r="X197" s="646">
        <v>0</v>
      </c>
      <c r="Y197" s="646">
        <v>0</v>
      </c>
      <c r="Z197" s="646">
        <v>0</v>
      </c>
      <c r="AA197" s="646">
        <v>3.968253968253968E-3</v>
      </c>
      <c r="AB197" s="646">
        <v>0</v>
      </c>
      <c r="AC197" s="646">
        <v>0</v>
      </c>
      <c r="AD197" s="646">
        <v>0</v>
      </c>
      <c r="AE197" s="646">
        <v>3.968253968253968E-3</v>
      </c>
      <c r="AF197" s="646">
        <v>0</v>
      </c>
      <c r="AG197" s="646">
        <v>0</v>
      </c>
      <c r="AH197" s="646">
        <v>0</v>
      </c>
      <c r="AI197" s="646">
        <v>3.9682539682539698E-3</v>
      </c>
      <c r="AJ197" s="646">
        <v>0</v>
      </c>
      <c r="AK197" s="646">
        <v>0</v>
      </c>
      <c r="AL197" s="646">
        <v>0</v>
      </c>
      <c r="AM197" s="646">
        <v>3.5714285714285712E-2</v>
      </c>
      <c r="AN197" s="646">
        <v>0</v>
      </c>
      <c r="AO197" s="646">
        <v>0</v>
      </c>
      <c r="AP197" s="646">
        <v>0</v>
      </c>
      <c r="AQ197" s="646">
        <v>1.1904761904761904E-2</v>
      </c>
      <c r="AR197" s="646">
        <v>0</v>
      </c>
      <c r="AS197" s="646">
        <v>0</v>
      </c>
      <c r="AT197" s="646">
        <v>0</v>
      </c>
      <c r="AU197" s="646">
        <v>1.1904761904761904E-2</v>
      </c>
      <c r="AV197" s="646">
        <v>0</v>
      </c>
      <c r="AW197" s="646">
        <v>0</v>
      </c>
      <c r="AX197" s="646">
        <v>0</v>
      </c>
      <c r="AY197" s="646">
        <v>1.1904761904761904E-2</v>
      </c>
      <c r="AZ197" s="646">
        <v>0</v>
      </c>
      <c r="BA197" s="646">
        <v>0</v>
      </c>
      <c r="BB197" s="646">
        <v>0</v>
      </c>
      <c r="BC197" s="646">
        <v>2.3809523809523808E-2</v>
      </c>
      <c r="BD197" s="646">
        <v>0</v>
      </c>
      <c r="BE197" s="646">
        <v>0</v>
      </c>
      <c r="BF197" s="646">
        <v>0</v>
      </c>
      <c r="BG197" s="646">
        <v>7.9365079365079361E-3</v>
      </c>
      <c r="BH197" s="646">
        <v>0</v>
      </c>
      <c r="BI197" s="646">
        <v>0</v>
      </c>
      <c r="BJ197" s="646">
        <v>0</v>
      </c>
      <c r="BK197" s="646">
        <v>7.9365079365079361E-3</v>
      </c>
      <c r="BL197" s="646">
        <v>0</v>
      </c>
      <c r="BM197" s="646">
        <v>0</v>
      </c>
      <c r="BN197" s="646">
        <v>0</v>
      </c>
      <c r="BO197" s="646">
        <v>7.9365079365079395E-3</v>
      </c>
      <c r="BP197" s="646">
        <v>0</v>
      </c>
      <c r="BQ197" s="646">
        <v>0</v>
      </c>
      <c r="BR197" s="646">
        <v>0</v>
      </c>
      <c r="BS197" s="646">
        <v>7.9365079365079274E-3</v>
      </c>
      <c r="BT197" s="646">
        <v>0</v>
      </c>
      <c r="BU197" s="646">
        <v>0</v>
      </c>
      <c r="BV197" s="646">
        <v>0</v>
      </c>
    </row>
    <row r="198" spans="1:74" ht="26.25" customHeight="1">
      <c r="A198" s="129" t="s">
        <v>893</v>
      </c>
      <c r="B198" s="637" t="s">
        <v>635</v>
      </c>
      <c r="C198" s="645">
        <v>0</v>
      </c>
      <c r="D198" s="646">
        <v>0</v>
      </c>
      <c r="E198" s="646">
        <v>0</v>
      </c>
      <c r="F198" s="646">
        <v>0</v>
      </c>
      <c r="G198" s="646">
        <v>0</v>
      </c>
      <c r="H198" s="646">
        <v>0</v>
      </c>
      <c r="I198" s="646">
        <v>0</v>
      </c>
      <c r="J198" s="646">
        <v>0</v>
      </c>
      <c r="K198" s="646">
        <v>0</v>
      </c>
      <c r="L198" s="646">
        <v>0</v>
      </c>
      <c r="M198" s="646">
        <v>0</v>
      </c>
      <c r="N198" s="646">
        <v>0</v>
      </c>
      <c r="O198" s="646">
        <v>0</v>
      </c>
      <c r="P198" s="646">
        <v>0</v>
      </c>
      <c r="Q198" s="646">
        <v>0</v>
      </c>
      <c r="R198" s="646">
        <v>0</v>
      </c>
      <c r="S198" s="646">
        <v>0</v>
      </c>
      <c r="T198" s="646">
        <v>0</v>
      </c>
      <c r="U198" s="646">
        <v>0</v>
      </c>
      <c r="V198" s="646">
        <v>0</v>
      </c>
      <c r="W198" s="646">
        <v>0</v>
      </c>
      <c r="X198" s="646">
        <v>0</v>
      </c>
      <c r="Y198" s="646">
        <v>0</v>
      </c>
      <c r="Z198" s="646">
        <v>0</v>
      </c>
      <c r="AA198" s="646">
        <v>0</v>
      </c>
      <c r="AB198" s="646">
        <v>0</v>
      </c>
      <c r="AC198" s="646">
        <v>0</v>
      </c>
      <c r="AD198" s="646">
        <v>0</v>
      </c>
      <c r="AE198" s="646">
        <v>0</v>
      </c>
      <c r="AF198" s="646">
        <v>0</v>
      </c>
      <c r="AG198" s="646">
        <v>0</v>
      </c>
      <c r="AH198" s="646">
        <v>0</v>
      </c>
      <c r="AI198" s="646">
        <v>0</v>
      </c>
      <c r="AJ198" s="646">
        <v>0</v>
      </c>
      <c r="AK198" s="646">
        <v>0</v>
      </c>
      <c r="AL198" s="646">
        <v>0</v>
      </c>
      <c r="AM198" s="646">
        <v>0</v>
      </c>
      <c r="AN198" s="646">
        <v>0</v>
      </c>
      <c r="AO198" s="646">
        <v>0</v>
      </c>
      <c r="AP198" s="646">
        <v>0</v>
      </c>
      <c r="AQ198" s="646">
        <v>0</v>
      </c>
      <c r="AR198" s="646">
        <v>0</v>
      </c>
      <c r="AS198" s="646">
        <v>0</v>
      </c>
      <c r="AT198" s="646">
        <v>0</v>
      </c>
      <c r="AU198" s="646">
        <v>0</v>
      </c>
      <c r="AV198" s="646">
        <v>0</v>
      </c>
      <c r="AW198" s="646">
        <v>0</v>
      </c>
      <c r="AX198" s="646">
        <v>0</v>
      </c>
      <c r="AY198" s="646">
        <v>0</v>
      </c>
      <c r="AZ198" s="646">
        <v>0</v>
      </c>
      <c r="BA198" s="646">
        <v>0</v>
      </c>
      <c r="BB198" s="646">
        <v>0</v>
      </c>
      <c r="BC198" s="646">
        <v>0</v>
      </c>
      <c r="BD198" s="646">
        <v>0</v>
      </c>
      <c r="BE198" s="646">
        <v>0</v>
      </c>
      <c r="BF198" s="646">
        <v>0</v>
      </c>
      <c r="BG198" s="646">
        <v>0</v>
      </c>
      <c r="BH198" s="646">
        <v>0</v>
      </c>
      <c r="BI198" s="646">
        <v>0</v>
      </c>
      <c r="BJ198" s="646">
        <v>0</v>
      </c>
      <c r="BK198" s="646">
        <v>0</v>
      </c>
      <c r="BL198" s="646">
        <v>0</v>
      </c>
      <c r="BM198" s="646">
        <v>0</v>
      </c>
      <c r="BN198" s="646">
        <v>0</v>
      </c>
      <c r="BO198" s="646">
        <v>0</v>
      </c>
      <c r="BP198" s="646">
        <v>0</v>
      </c>
      <c r="BQ198" s="646">
        <v>0</v>
      </c>
      <c r="BR198" s="646">
        <v>0</v>
      </c>
      <c r="BS198" s="646">
        <v>0</v>
      </c>
      <c r="BT198" s="646">
        <v>0</v>
      </c>
      <c r="BU198" s="646">
        <v>0</v>
      </c>
      <c r="BV198" s="646">
        <v>0</v>
      </c>
    </row>
    <row r="199" spans="1:74" ht="16.5" customHeight="1">
      <c r="A199" s="129" t="s">
        <v>894</v>
      </c>
      <c r="B199" s="637" t="s">
        <v>636</v>
      </c>
      <c r="C199" s="645">
        <v>1.3449033333333358</v>
      </c>
      <c r="D199" s="646">
        <v>0</v>
      </c>
      <c r="E199" s="646">
        <v>0</v>
      </c>
      <c r="F199" s="646">
        <v>0</v>
      </c>
      <c r="G199" s="646">
        <v>0.4505073247787143</v>
      </c>
      <c r="H199" s="646">
        <v>0</v>
      </c>
      <c r="I199" s="646">
        <v>0</v>
      </c>
      <c r="J199" s="646">
        <v>0</v>
      </c>
      <c r="K199" s="646">
        <v>0.15016910825957094</v>
      </c>
      <c r="L199" s="646">
        <v>0</v>
      </c>
      <c r="M199" s="646">
        <v>0</v>
      </c>
      <c r="N199" s="646">
        <v>0</v>
      </c>
      <c r="O199" s="646">
        <v>0.15016910825957094</v>
      </c>
      <c r="P199" s="646">
        <v>0</v>
      </c>
      <c r="Q199" s="646">
        <v>0</v>
      </c>
      <c r="R199" s="646">
        <v>0</v>
      </c>
      <c r="S199" s="646">
        <v>0.15016910825957094</v>
      </c>
      <c r="T199" s="646">
        <v>0</v>
      </c>
      <c r="U199" s="646">
        <v>0</v>
      </c>
      <c r="V199" s="646">
        <v>0</v>
      </c>
      <c r="W199" s="646">
        <v>0.31997773631015952</v>
      </c>
      <c r="X199" s="646">
        <v>0</v>
      </c>
      <c r="Y199" s="646">
        <v>0</v>
      </c>
      <c r="Z199" s="646">
        <v>0</v>
      </c>
      <c r="AA199" s="646">
        <v>0.10665924543671985</v>
      </c>
      <c r="AB199" s="646">
        <v>0</v>
      </c>
      <c r="AC199" s="646">
        <v>0</v>
      </c>
      <c r="AD199" s="646">
        <v>0</v>
      </c>
      <c r="AE199" s="646">
        <v>0.10665924543671985</v>
      </c>
      <c r="AF199" s="646">
        <v>0</v>
      </c>
      <c r="AG199" s="646">
        <v>0</v>
      </c>
      <c r="AH199" s="646">
        <v>0</v>
      </c>
      <c r="AI199" s="646">
        <v>0.10665924543671981</v>
      </c>
      <c r="AJ199" s="646">
        <v>0</v>
      </c>
      <c r="AK199" s="646">
        <v>0</v>
      </c>
      <c r="AL199" s="646">
        <v>0</v>
      </c>
      <c r="AM199" s="646">
        <v>0.30606441904029758</v>
      </c>
      <c r="AN199" s="646">
        <v>0</v>
      </c>
      <c r="AO199" s="646">
        <v>0</v>
      </c>
      <c r="AP199" s="646">
        <v>0</v>
      </c>
      <c r="AQ199" s="646">
        <v>0.10202147301343253</v>
      </c>
      <c r="AR199" s="646">
        <v>0</v>
      </c>
      <c r="AS199" s="646">
        <v>0</v>
      </c>
      <c r="AT199" s="646">
        <v>0</v>
      </c>
      <c r="AU199" s="646">
        <v>0.10202147301343253</v>
      </c>
      <c r="AV199" s="646">
        <v>0</v>
      </c>
      <c r="AW199" s="646">
        <v>0</v>
      </c>
      <c r="AX199" s="646">
        <v>0</v>
      </c>
      <c r="AY199" s="646">
        <v>0.10202147301343249</v>
      </c>
      <c r="AZ199" s="646">
        <v>0</v>
      </c>
      <c r="BA199" s="646">
        <v>0</v>
      </c>
      <c r="BB199" s="646">
        <v>0</v>
      </c>
      <c r="BC199" s="646">
        <v>0.26835385320416427</v>
      </c>
      <c r="BD199" s="646">
        <v>0</v>
      </c>
      <c r="BE199" s="646">
        <v>0</v>
      </c>
      <c r="BF199" s="646">
        <v>0</v>
      </c>
      <c r="BG199" s="646">
        <v>8.9451284401388095E-2</v>
      </c>
      <c r="BH199" s="646">
        <v>0</v>
      </c>
      <c r="BI199" s="646">
        <v>0</v>
      </c>
      <c r="BJ199" s="646">
        <v>0</v>
      </c>
      <c r="BK199" s="646">
        <v>8.9451284401388095E-2</v>
      </c>
      <c r="BL199" s="646">
        <v>0</v>
      </c>
      <c r="BM199" s="646">
        <v>0</v>
      </c>
      <c r="BN199" s="646">
        <v>0</v>
      </c>
      <c r="BO199" s="646">
        <v>8.9451284401388109E-2</v>
      </c>
      <c r="BP199" s="646">
        <v>0</v>
      </c>
      <c r="BQ199" s="646">
        <v>0</v>
      </c>
      <c r="BR199" s="646">
        <v>0</v>
      </c>
      <c r="BS199" s="646">
        <v>0.18582819875819762</v>
      </c>
      <c r="BT199" s="646">
        <v>0</v>
      </c>
      <c r="BU199" s="646">
        <v>0</v>
      </c>
      <c r="BV199" s="646">
        <v>0</v>
      </c>
    </row>
    <row r="200" spans="1:74" ht="26.25" customHeight="1">
      <c r="A200" s="130" t="s">
        <v>895</v>
      </c>
      <c r="B200" s="638" t="s">
        <v>637</v>
      </c>
      <c r="C200" s="645">
        <v>0.47499999999999998</v>
      </c>
      <c r="D200" s="646">
        <v>0</v>
      </c>
      <c r="E200" s="646">
        <v>0</v>
      </c>
      <c r="F200" s="646">
        <v>0</v>
      </c>
      <c r="G200" s="646">
        <v>0.11874999999999999</v>
      </c>
      <c r="H200" s="646">
        <v>0</v>
      </c>
      <c r="I200" s="646">
        <v>0</v>
      </c>
      <c r="J200" s="646">
        <v>0</v>
      </c>
      <c r="K200" s="646">
        <v>3.9583333333333338E-2</v>
      </c>
      <c r="L200" s="646">
        <v>0</v>
      </c>
      <c r="M200" s="646">
        <v>0</v>
      </c>
      <c r="N200" s="646">
        <v>0</v>
      </c>
      <c r="O200" s="646">
        <v>3.9583333333333338E-2</v>
      </c>
      <c r="P200" s="646">
        <v>0</v>
      </c>
      <c r="Q200" s="646">
        <v>0</v>
      </c>
      <c r="R200" s="646">
        <v>0</v>
      </c>
      <c r="S200" s="646">
        <v>3.9583333333333338E-2</v>
      </c>
      <c r="T200" s="646">
        <v>0</v>
      </c>
      <c r="U200" s="646">
        <v>0</v>
      </c>
      <c r="V200" s="646">
        <v>0</v>
      </c>
      <c r="W200" s="646">
        <v>0.11874999999999999</v>
      </c>
      <c r="X200" s="646">
        <v>0</v>
      </c>
      <c r="Y200" s="646">
        <v>0</v>
      </c>
      <c r="Z200" s="646">
        <v>0</v>
      </c>
      <c r="AA200" s="646">
        <v>3.9583333333333331E-2</v>
      </c>
      <c r="AB200" s="646">
        <v>0</v>
      </c>
      <c r="AC200" s="646">
        <v>0</v>
      </c>
      <c r="AD200" s="646">
        <v>0</v>
      </c>
      <c r="AE200" s="646">
        <v>3.9583333333333331E-2</v>
      </c>
      <c r="AF200" s="646">
        <v>0</v>
      </c>
      <c r="AG200" s="646">
        <v>0</v>
      </c>
      <c r="AH200" s="646">
        <v>0</v>
      </c>
      <c r="AI200" s="646">
        <v>3.9583333333333338E-2</v>
      </c>
      <c r="AJ200" s="646">
        <v>0</v>
      </c>
      <c r="AK200" s="646">
        <v>0</v>
      </c>
      <c r="AL200" s="646">
        <v>0</v>
      </c>
      <c r="AM200" s="646">
        <v>0.11874999999999999</v>
      </c>
      <c r="AN200" s="646">
        <v>0</v>
      </c>
      <c r="AO200" s="646">
        <v>0</v>
      </c>
      <c r="AP200" s="646">
        <v>0</v>
      </c>
      <c r="AQ200" s="646">
        <v>3.9583333333333331E-2</v>
      </c>
      <c r="AR200" s="646">
        <v>0</v>
      </c>
      <c r="AS200" s="646">
        <v>0</v>
      </c>
      <c r="AT200" s="646">
        <v>0</v>
      </c>
      <c r="AU200" s="646">
        <v>3.9583333333333331E-2</v>
      </c>
      <c r="AV200" s="646">
        <v>0</v>
      </c>
      <c r="AW200" s="646">
        <v>0</v>
      </c>
      <c r="AX200" s="646">
        <v>0</v>
      </c>
      <c r="AY200" s="646">
        <v>3.9583333333333338E-2</v>
      </c>
      <c r="AZ200" s="646">
        <v>0</v>
      </c>
      <c r="BA200" s="646">
        <v>0</v>
      </c>
      <c r="BB200" s="646">
        <v>0</v>
      </c>
      <c r="BC200" s="646">
        <v>0.11874999999999999</v>
      </c>
      <c r="BD200" s="646">
        <v>0</v>
      </c>
      <c r="BE200" s="646">
        <v>0</v>
      </c>
      <c r="BF200" s="646">
        <v>0</v>
      </c>
      <c r="BG200" s="646">
        <v>3.9583333333333331E-2</v>
      </c>
      <c r="BH200" s="646">
        <v>0</v>
      </c>
      <c r="BI200" s="646">
        <v>0</v>
      </c>
      <c r="BJ200" s="646">
        <v>0</v>
      </c>
      <c r="BK200" s="646">
        <v>3.9583333333333331E-2</v>
      </c>
      <c r="BL200" s="646">
        <v>0</v>
      </c>
      <c r="BM200" s="646">
        <v>0</v>
      </c>
      <c r="BN200" s="646">
        <v>0</v>
      </c>
      <c r="BO200" s="646">
        <v>3.9583333333333338E-2</v>
      </c>
      <c r="BP200" s="646">
        <v>0</v>
      </c>
      <c r="BQ200" s="646">
        <v>0</v>
      </c>
      <c r="BR200" s="646">
        <v>0</v>
      </c>
      <c r="BS200" s="646">
        <v>3.9583333273809529E-2</v>
      </c>
      <c r="BT200" s="646">
        <v>0</v>
      </c>
      <c r="BU200" s="646">
        <v>0</v>
      </c>
      <c r="BV200" s="646">
        <v>0</v>
      </c>
    </row>
    <row r="201" spans="1:74" ht="15.75" customHeight="1">
      <c r="A201" s="130" t="s">
        <v>896</v>
      </c>
      <c r="B201" s="638" t="s">
        <v>638</v>
      </c>
      <c r="C201" s="645">
        <v>0</v>
      </c>
      <c r="D201" s="646">
        <v>0</v>
      </c>
      <c r="E201" s="646">
        <v>0</v>
      </c>
      <c r="F201" s="646">
        <v>0</v>
      </c>
      <c r="G201" s="646">
        <v>0</v>
      </c>
      <c r="H201" s="646">
        <v>0</v>
      </c>
      <c r="I201" s="646">
        <v>0</v>
      </c>
      <c r="J201" s="646">
        <v>0</v>
      </c>
      <c r="K201" s="646">
        <v>0</v>
      </c>
      <c r="L201" s="646">
        <v>0</v>
      </c>
      <c r="M201" s="646">
        <v>0</v>
      </c>
      <c r="N201" s="646">
        <v>0</v>
      </c>
      <c r="O201" s="646">
        <v>0</v>
      </c>
      <c r="P201" s="646">
        <v>0</v>
      </c>
      <c r="Q201" s="646">
        <v>0</v>
      </c>
      <c r="R201" s="646">
        <v>0</v>
      </c>
      <c r="S201" s="646">
        <v>0</v>
      </c>
      <c r="T201" s="646">
        <v>0</v>
      </c>
      <c r="U201" s="646">
        <v>0</v>
      </c>
      <c r="V201" s="646">
        <v>0</v>
      </c>
      <c r="W201" s="646">
        <v>0</v>
      </c>
      <c r="X201" s="646">
        <v>0</v>
      </c>
      <c r="Y201" s="646">
        <v>0</v>
      </c>
      <c r="Z201" s="646">
        <v>0</v>
      </c>
      <c r="AA201" s="646">
        <v>0</v>
      </c>
      <c r="AB201" s="646">
        <v>0</v>
      </c>
      <c r="AC201" s="646">
        <v>0</v>
      </c>
      <c r="AD201" s="646">
        <v>0</v>
      </c>
      <c r="AE201" s="646">
        <v>0</v>
      </c>
      <c r="AF201" s="646">
        <v>0</v>
      </c>
      <c r="AG201" s="646">
        <v>0</v>
      </c>
      <c r="AH201" s="646">
        <v>0</v>
      </c>
      <c r="AI201" s="646">
        <v>0</v>
      </c>
      <c r="AJ201" s="646">
        <v>0</v>
      </c>
      <c r="AK201" s="646">
        <v>0</v>
      </c>
      <c r="AL201" s="646">
        <v>0</v>
      </c>
      <c r="AM201" s="646">
        <v>0</v>
      </c>
      <c r="AN201" s="646">
        <v>0</v>
      </c>
      <c r="AO201" s="646">
        <v>0</v>
      </c>
      <c r="AP201" s="646">
        <v>0</v>
      </c>
      <c r="AQ201" s="646">
        <v>0</v>
      </c>
      <c r="AR201" s="646">
        <v>0</v>
      </c>
      <c r="AS201" s="646">
        <v>0</v>
      </c>
      <c r="AT201" s="646">
        <v>0</v>
      </c>
      <c r="AU201" s="646">
        <v>0</v>
      </c>
      <c r="AV201" s="646">
        <v>0</v>
      </c>
      <c r="AW201" s="646">
        <v>0</v>
      </c>
      <c r="AX201" s="646">
        <v>0</v>
      </c>
      <c r="AY201" s="646">
        <v>0</v>
      </c>
      <c r="AZ201" s="646">
        <v>0</v>
      </c>
      <c r="BA201" s="646">
        <v>0</v>
      </c>
      <c r="BB201" s="646">
        <v>0</v>
      </c>
      <c r="BC201" s="646">
        <v>0</v>
      </c>
      <c r="BD201" s="646">
        <v>0</v>
      </c>
      <c r="BE201" s="646">
        <v>0</v>
      </c>
      <c r="BF201" s="646">
        <v>0</v>
      </c>
      <c r="BG201" s="646">
        <v>0</v>
      </c>
      <c r="BH201" s="646">
        <v>0</v>
      </c>
      <c r="BI201" s="646">
        <v>0</v>
      </c>
      <c r="BJ201" s="646">
        <v>0</v>
      </c>
      <c r="BK201" s="646">
        <v>0</v>
      </c>
      <c r="BL201" s="646">
        <v>0</v>
      </c>
      <c r="BM201" s="646">
        <v>0</v>
      </c>
      <c r="BN201" s="646">
        <v>0</v>
      </c>
      <c r="BO201" s="646">
        <v>0</v>
      </c>
      <c r="BP201" s="646">
        <v>0</v>
      </c>
      <c r="BQ201" s="646">
        <v>0</v>
      </c>
      <c r="BR201" s="646">
        <v>0</v>
      </c>
      <c r="BS201" s="646">
        <v>0</v>
      </c>
      <c r="BT201" s="646">
        <v>0</v>
      </c>
      <c r="BU201" s="646">
        <v>0</v>
      </c>
      <c r="BV201" s="646">
        <v>0</v>
      </c>
    </row>
    <row r="202" spans="1:74" ht="15.75" customHeight="1">
      <c r="A202" s="130" t="s">
        <v>897</v>
      </c>
      <c r="B202" s="638" t="s">
        <v>639</v>
      </c>
      <c r="C202" s="645">
        <v>0</v>
      </c>
      <c r="D202" s="646">
        <v>0</v>
      </c>
      <c r="E202" s="646">
        <v>0</v>
      </c>
      <c r="F202" s="646">
        <v>0</v>
      </c>
      <c r="G202" s="646">
        <v>0</v>
      </c>
      <c r="H202" s="646">
        <v>0</v>
      </c>
      <c r="I202" s="646">
        <v>0</v>
      </c>
      <c r="J202" s="646">
        <v>0</v>
      </c>
      <c r="K202" s="646">
        <v>0</v>
      </c>
      <c r="L202" s="646">
        <v>0</v>
      </c>
      <c r="M202" s="646">
        <v>0</v>
      </c>
      <c r="N202" s="646">
        <v>0</v>
      </c>
      <c r="O202" s="646">
        <v>0</v>
      </c>
      <c r="P202" s="646">
        <v>0</v>
      </c>
      <c r="Q202" s="646">
        <v>0</v>
      </c>
      <c r="R202" s="646">
        <v>0</v>
      </c>
      <c r="S202" s="646">
        <v>0</v>
      </c>
      <c r="T202" s="646">
        <v>0</v>
      </c>
      <c r="U202" s="646">
        <v>0</v>
      </c>
      <c r="V202" s="646">
        <v>0</v>
      </c>
      <c r="W202" s="646">
        <v>0</v>
      </c>
      <c r="X202" s="646">
        <v>0</v>
      </c>
      <c r="Y202" s="646">
        <v>0</v>
      </c>
      <c r="Z202" s="646">
        <v>0</v>
      </c>
      <c r="AA202" s="646">
        <v>0</v>
      </c>
      <c r="AB202" s="646">
        <v>0</v>
      </c>
      <c r="AC202" s="646">
        <v>0</v>
      </c>
      <c r="AD202" s="646">
        <v>0</v>
      </c>
      <c r="AE202" s="646">
        <v>0</v>
      </c>
      <c r="AF202" s="646">
        <v>0</v>
      </c>
      <c r="AG202" s="646">
        <v>0</v>
      </c>
      <c r="AH202" s="646">
        <v>0</v>
      </c>
      <c r="AI202" s="646">
        <v>0</v>
      </c>
      <c r="AJ202" s="646">
        <v>0</v>
      </c>
      <c r="AK202" s="646">
        <v>0</v>
      </c>
      <c r="AL202" s="646">
        <v>0</v>
      </c>
      <c r="AM202" s="646">
        <v>0</v>
      </c>
      <c r="AN202" s="646">
        <v>0</v>
      </c>
      <c r="AO202" s="646">
        <v>0</v>
      </c>
      <c r="AP202" s="646">
        <v>0</v>
      </c>
      <c r="AQ202" s="646">
        <v>0</v>
      </c>
      <c r="AR202" s="646">
        <v>0</v>
      </c>
      <c r="AS202" s="646">
        <v>0</v>
      </c>
      <c r="AT202" s="646">
        <v>0</v>
      </c>
      <c r="AU202" s="646">
        <v>0</v>
      </c>
      <c r="AV202" s="646">
        <v>0</v>
      </c>
      <c r="AW202" s="646">
        <v>0</v>
      </c>
      <c r="AX202" s="646">
        <v>0</v>
      </c>
      <c r="AY202" s="646">
        <v>0</v>
      </c>
      <c r="AZ202" s="646">
        <v>0</v>
      </c>
      <c r="BA202" s="646">
        <v>0</v>
      </c>
      <c r="BB202" s="646">
        <v>0</v>
      </c>
      <c r="BC202" s="646">
        <v>0</v>
      </c>
      <c r="BD202" s="646">
        <v>0</v>
      </c>
      <c r="BE202" s="646">
        <v>0</v>
      </c>
      <c r="BF202" s="646">
        <v>0</v>
      </c>
      <c r="BG202" s="646">
        <v>0</v>
      </c>
      <c r="BH202" s="646">
        <v>0</v>
      </c>
      <c r="BI202" s="646">
        <v>0</v>
      </c>
      <c r="BJ202" s="646">
        <v>0</v>
      </c>
      <c r="BK202" s="646">
        <v>0</v>
      </c>
      <c r="BL202" s="646">
        <v>0</v>
      </c>
      <c r="BM202" s="646">
        <v>0</v>
      </c>
      <c r="BN202" s="646">
        <v>0</v>
      </c>
      <c r="BO202" s="646">
        <v>0</v>
      </c>
      <c r="BP202" s="646">
        <v>0</v>
      </c>
      <c r="BQ202" s="646">
        <v>0</v>
      </c>
      <c r="BR202" s="646">
        <v>0</v>
      </c>
      <c r="BS202" s="646">
        <v>0</v>
      </c>
      <c r="BT202" s="646">
        <v>0</v>
      </c>
      <c r="BU202" s="646">
        <v>0</v>
      </c>
      <c r="BV202" s="646">
        <v>0</v>
      </c>
    </row>
    <row r="203" spans="1:74" ht="16.5" customHeight="1">
      <c r="A203" s="130" t="s">
        <v>898</v>
      </c>
      <c r="B203" s="638" t="s">
        <v>640</v>
      </c>
      <c r="C203" s="647">
        <v>0.86990333333333325</v>
      </c>
      <c r="D203" s="646">
        <v>0</v>
      </c>
      <c r="E203" s="646">
        <v>0</v>
      </c>
      <c r="F203" s="646">
        <v>0</v>
      </c>
      <c r="G203" s="646">
        <v>0.33175732477871434</v>
      </c>
      <c r="H203" s="646">
        <v>0</v>
      </c>
      <c r="I203" s="646">
        <v>0</v>
      </c>
      <c r="J203" s="646">
        <v>0</v>
      </c>
      <c r="K203" s="646">
        <v>0.11058577492623761</v>
      </c>
      <c r="L203" s="646">
        <v>0</v>
      </c>
      <c r="M203" s="646">
        <v>0</v>
      </c>
      <c r="N203" s="646">
        <v>0</v>
      </c>
      <c r="O203" s="646">
        <v>0.11058577492623761</v>
      </c>
      <c r="P203" s="646">
        <v>0</v>
      </c>
      <c r="Q203" s="646">
        <v>0</v>
      </c>
      <c r="R203" s="646">
        <v>0</v>
      </c>
      <c r="S203" s="646">
        <v>0.11058577492623761</v>
      </c>
      <c r="T203" s="646">
        <v>0</v>
      </c>
      <c r="U203" s="646">
        <v>0</v>
      </c>
      <c r="V203" s="646">
        <v>0</v>
      </c>
      <c r="W203" s="646">
        <v>0.20122773631015881</v>
      </c>
      <c r="X203" s="646">
        <v>0</v>
      </c>
      <c r="Y203" s="646">
        <v>0</v>
      </c>
      <c r="Z203" s="646">
        <v>0</v>
      </c>
      <c r="AA203" s="646">
        <v>6.7075912103386259E-2</v>
      </c>
      <c r="AB203" s="646">
        <v>0</v>
      </c>
      <c r="AC203" s="646">
        <v>0</v>
      </c>
      <c r="AD203" s="646">
        <v>0</v>
      </c>
      <c r="AE203" s="646">
        <v>6.7075912103386259E-2</v>
      </c>
      <c r="AF203" s="646">
        <v>0</v>
      </c>
      <c r="AG203" s="646">
        <v>0</v>
      </c>
      <c r="AH203" s="646">
        <v>0</v>
      </c>
      <c r="AI203" s="646">
        <v>6.7075912103386287E-2</v>
      </c>
      <c r="AJ203" s="646">
        <v>0</v>
      </c>
      <c r="AK203" s="646">
        <v>0</v>
      </c>
      <c r="AL203" s="646">
        <v>0</v>
      </c>
      <c r="AM203" s="646">
        <v>0.18731441904029666</v>
      </c>
      <c r="AN203" s="646">
        <v>0</v>
      </c>
      <c r="AO203" s="646">
        <v>0</v>
      </c>
      <c r="AP203" s="646">
        <v>0</v>
      </c>
      <c r="AQ203" s="646">
        <v>6.2438139680098891E-2</v>
      </c>
      <c r="AR203" s="646">
        <v>0</v>
      </c>
      <c r="AS203" s="646">
        <v>0</v>
      </c>
      <c r="AT203" s="646">
        <v>0</v>
      </c>
      <c r="AU203" s="646">
        <v>6.2438139680098891E-2</v>
      </c>
      <c r="AV203" s="646">
        <v>0</v>
      </c>
      <c r="AW203" s="646">
        <v>0</v>
      </c>
      <c r="AX203" s="646">
        <v>0</v>
      </c>
      <c r="AY203" s="646">
        <v>6.243813968009887E-2</v>
      </c>
      <c r="AZ203" s="646">
        <v>0</v>
      </c>
      <c r="BA203" s="646">
        <v>0</v>
      </c>
      <c r="BB203" s="646">
        <v>0</v>
      </c>
      <c r="BC203" s="646">
        <v>0.14960385320416428</v>
      </c>
      <c r="BD203" s="646">
        <v>0</v>
      </c>
      <c r="BE203" s="646">
        <v>0</v>
      </c>
      <c r="BF203" s="646">
        <v>0</v>
      </c>
      <c r="BG203" s="646">
        <v>4.9867951068054757E-2</v>
      </c>
      <c r="BH203" s="646">
        <v>0</v>
      </c>
      <c r="BI203" s="646">
        <v>0</v>
      </c>
      <c r="BJ203" s="646">
        <v>0</v>
      </c>
      <c r="BK203" s="646">
        <v>4.9867951068054757E-2</v>
      </c>
      <c r="BL203" s="646">
        <v>0</v>
      </c>
      <c r="BM203" s="646">
        <v>0</v>
      </c>
      <c r="BN203" s="646">
        <v>0</v>
      </c>
      <c r="BO203" s="646">
        <v>4.9867951068054757E-2</v>
      </c>
      <c r="BP203" s="646">
        <v>0</v>
      </c>
      <c r="BQ203" s="646">
        <v>0</v>
      </c>
      <c r="BR203" s="646">
        <v>0</v>
      </c>
      <c r="BS203" s="646">
        <v>0.14624486548438811</v>
      </c>
      <c r="BT203" s="646">
        <v>0</v>
      </c>
      <c r="BU203" s="646">
        <v>0</v>
      </c>
      <c r="BV203" s="646">
        <v>0</v>
      </c>
    </row>
    <row r="204" spans="1:74" ht="16.5" customHeight="1">
      <c r="A204" s="131" t="s">
        <v>899</v>
      </c>
      <c r="B204" s="639" t="s">
        <v>641</v>
      </c>
      <c r="C204" s="645">
        <v>0</v>
      </c>
      <c r="D204" s="646">
        <v>0</v>
      </c>
      <c r="E204" s="646">
        <v>0</v>
      </c>
      <c r="F204" s="646">
        <v>0</v>
      </c>
      <c r="G204" s="646">
        <v>0</v>
      </c>
      <c r="H204" s="646">
        <v>0</v>
      </c>
      <c r="I204" s="646">
        <v>0</v>
      </c>
      <c r="J204" s="646">
        <v>0</v>
      </c>
      <c r="K204" s="646">
        <v>0</v>
      </c>
      <c r="L204" s="646">
        <v>0</v>
      </c>
      <c r="M204" s="646">
        <v>0</v>
      </c>
      <c r="N204" s="646">
        <v>0</v>
      </c>
      <c r="O204" s="646">
        <v>0</v>
      </c>
      <c r="P204" s="646">
        <v>0</v>
      </c>
      <c r="Q204" s="646">
        <v>0</v>
      </c>
      <c r="R204" s="646">
        <v>0</v>
      </c>
      <c r="S204" s="646">
        <v>0</v>
      </c>
      <c r="T204" s="646">
        <v>0</v>
      </c>
      <c r="U204" s="646">
        <v>0</v>
      </c>
      <c r="V204" s="646">
        <v>0</v>
      </c>
      <c r="W204" s="646">
        <v>0</v>
      </c>
      <c r="X204" s="646">
        <v>0</v>
      </c>
      <c r="Y204" s="646">
        <v>0</v>
      </c>
      <c r="Z204" s="646">
        <v>0</v>
      </c>
      <c r="AA204" s="646">
        <v>0</v>
      </c>
      <c r="AB204" s="646">
        <v>0</v>
      </c>
      <c r="AC204" s="646">
        <v>0</v>
      </c>
      <c r="AD204" s="646">
        <v>0</v>
      </c>
      <c r="AE204" s="646">
        <v>0</v>
      </c>
      <c r="AF204" s="646">
        <v>0</v>
      </c>
      <c r="AG204" s="646">
        <v>0</v>
      </c>
      <c r="AH204" s="646">
        <v>0</v>
      </c>
      <c r="AI204" s="646">
        <v>0</v>
      </c>
      <c r="AJ204" s="646">
        <v>0</v>
      </c>
      <c r="AK204" s="646">
        <v>0</v>
      </c>
      <c r="AL204" s="646">
        <v>0</v>
      </c>
      <c r="AM204" s="646">
        <v>0</v>
      </c>
      <c r="AN204" s="646">
        <v>0</v>
      </c>
      <c r="AO204" s="646">
        <v>0</v>
      </c>
      <c r="AP204" s="646">
        <v>0</v>
      </c>
      <c r="AQ204" s="646">
        <v>0</v>
      </c>
      <c r="AR204" s="646">
        <v>0</v>
      </c>
      <c r="AS204" s="646">
        <v>0</v>
      </c>
      <c r="AT204" s="646">
        <v>0</v>
      </c>
      <c r="AU204" s="646">
        <v>0</v>
      </c>
      <c r="AV204" s="646">
        <v>0</v>
      </c>
      <c r="AW204" s="646">
        <v>0</v>
      </c>
      <c r="AX204" s="646">
        <v>0</v>
      </c>
      <c r="AY204" s="646">
        <v>0</v>
      </c>
      <c r="AZ204" s="646">
        <v>0</v>
      </c>
      <c r="BA204" s="646">
        <v>0</v>
      </c>
      <c r="BB204" s="646">
        <v>0</v>
      </c>
      <c r="BC204" s="646">
        <v>0</v>
      </c>
      <c r="BD204" s="646">
        <v>0</v>
      </c>
      <c r="BE204" s="646">
        <v>0</v>
      </c>
      <c r="BF204" s="646">
        <v>0</v>
      </c>
      <c r="BG204" s="646">
        <v>0</v>
      </c>
      <c r="BH204" s="646">
        <v>0</v>
      </c>
      <c r="BI204" s="646">
        <v>0</v>
      </c>
      <c r="BJ204" s="646">
        <v>0</v>
      </c>
      <c r="BK204" s="646">
        <v>0</v>
      </c>
      <c r="BL204" s="646">
        <v>0</v>
      </c>
      <c r="BM204" s="646">
        <v>0</v>
      </c>
      <c r="BN204" s="646">
        <v>0</v>
      </c>
      <c r="BO204" s="646">
        <v>0</v>
      </c>
      <c r="BP204" s="646">
        <v>0</v>
      </c>
      <c r="BQ204" s="646">
        <v>0</v>
      </c>
      <c r="BR204" s="646">
        <v>0</v>
      </c>
      <c r="BS204" s="646">
        <v>0</v>
      </c>
      <c r="BT204" s="646">
        <v>0</v>
      </c>
      <c r="BU204" s="646">
        <v>0</v>
      </c>
      <c r="BV204" s="646">
        <v>0</v>
      </c>
    </row>
    <row r="205" spans="1:74" ht="16.5" customHeight="1">
      <c r="A205" s="128" t="s">
        <v>900</v>
      </c>
      <c r="B205" s="636" t="s">
        <v>642</v>
      </c>
      <c r="C205" s="645">
        <v>0</v>
      </c>
      <c r="D205" s="646">
        <v>0</v>
      </c>
      <c r="E205" s="646">
        <v>0</v>
      </c>
      <c r="F205" s="646">
        <v>0</v>
      </c>
      <c r="G205" s="646">
        <v>0</v>
      </c>
      <c r="H205" s="646">
        <v>0</v>
      </c>
      <c r="I205" s="646">
        <v>0</v>
      </c>
      <c r="J205" s="646">
        <v>0</v>
      </c>
      <c r="K205" s="646">
        <v>0</v>
      </c>
      <c r="L205" s="646">
        <v>0</v>
      </c>
      <c r="M205" s="646">
        <v>0</v>
      </c>
      <c r="N205" s="646">
        <v>0</v>
      </c>
      <c r="O205" s="646">
        <v>0</v>
      </c>
      <c r="P205" s="646">
        <v>0</v>
      </c>
      <c r="Q205" s="646">
        <v>0</v>
      </c>
      <c r="R205" s="646">
        <v>0</v>
      </c>
      <c r="S205" s="646">
        <v>0</v>
      </c>
      <c r="T205" s="646">
        <v>0</v>
      </c>
      <c r="U205" s="646">
        <v>0</v>
      </c>
      <c r="V205" s="646">
        <v>0</v>
      </c>
      <c r="W205" s="646">
        <v>0</v>
      </c>
      <c r="X205" s="646">
        <v>0</v>
      </c>
      <c r="Y205" s="646">
        <v>0</v>
      </c>
      <c r="Z205" s="646">
        <v>0</v>
      </c>
      <c r="AA205" s="646">
        <v>0</v>
      </c>
      <c r="AB205" s="646">
        <v>0</v>
      </c>
      <c r="AC205" s="646">
        <v>0</v>
      </c>
      <c r="AD205" s="646">
        <v>0</v>
      </c>
      <c r="AE205" s="646">
        <v>0</v>
      </c>
      <c r="AF205" s="646">
        <v>0</v>
      </c>
      <c r="AG205" s="646">
        <v>0</v>
      </c>
      <c r="AH205" s="646">
        <v>0</v>
      </c>
      <c r="AI205" s="646">
        <v>0</v>
      </c>
      <c r="AJ205" s="646">
        <v>0</v>
      </c>
      <c r="AK205" s="646">
        <v>0</v>
      </c>
      <c r="AL205" s="646">
        <v>0</v>
      </c>
      <c r="AM205" s="646">
        <v>0</v>
      </c>
      <c r="AN205" s="646">
        <v>0</v>
      </c>
      <c r="AO205" s="646">
        <v>0</v>
      </c>
      <c r="AP205" s="646">
        <v>0</v>
      </c>
      <c r="AQ205" s="646">
        <v>0</v>
      </c>
      <c r="AR205" s="646">
        <v>0</v>
      </c>
      <c r="AS205" s="646">
        <v>0</v>
      </c>
      <c r="AT205" s="646">
        <v>0</v>
      </c>
      <c r="AU205" s="646">
        <v>0</v>
      </c>
      <c r="AV205" s="646">
        <v>0</v>
      </c>
      <c r="AW205" s="646">
        <v>0</v>
      </c>
      <c r="AX205" s="646">
        <v>0</v>
      </c>
      <c r="AY205" s="646">
        <v>0</v>
      </c>
      <c r="AZ205" s="646">
        <v>0</v>
      </c>
      <c r="BA205" s="646">
        <v>0</v>
      </c>
      <c r="BB205" s="646">
        <v>0</v>
      </c>
      <c r="BC205" s="646">
        <v>0</v>
      </c>
      <c r="BD205" s="646">
        <v>0</v>
      </c>
      <c r="BE205" s="646">
        <v>0</v>
      </c>
      <c r="BF205" s="646">
        <v>0</v>
      </c>
      <c r="BG205" s="646">
        <v>0</v>
      </c>
      <c r="BH205" s="646">
        <v>0</v>
      </c>
      <c r="BI205" s="646">
        <v>0</v>
      </c>
      <c r="BJ205" s="646">
        <v>0</v>
      </c>
      <c r="BK205" s="646">
        <v>0</v>
      </c>
      <c r="BL205" s="646">
        <v>0</v>
      </c>
      <c r="BM205" s="646">
        <v>0</v>
      </c>
      <c r="BN205" s="646">
        <v>0</v>
      </c>
      <c r="BO205" s="646">
        <v>0</v>
      </c>
      <c r="BP205" s="646">
        <v>0</v>
      </c>
      <c r="BQ205" s="646">
        <v>0</v>
      </c>
      <c r="BR205" s="646">
        <v>0</v>
      </c>
      <c r="BS205" s="646">
        <v>0</v>
      </c>
      <c r="BT205" s="646">
        <v>0</v>
      </c>
      <c r="BU205" s="646">
        <v>0</v>
      </c>
      <c r="BV205" s="646">
        <v>0</v>
      </c>
    </row>
    <row r="206" spans="1:74" ht="16.5" customHeight="1">
      <c r="A206" s="128" t="s">
        <v>901</v>
      </c>
      <c r="B206" s="636" t="s">
        <v>643</v>
      </c>
      <c r="C206" s="645">
        <v>0</v>
      </c>
      <c r="D206" s="646">
        <v>0</v>
      </c>
      <c r="E206" s="646">
        <v>0</v>
      </c>
      <c r="F206" s="646">
        <v>0</v>
      </c>
      <c r="G206" s="646">
        <v>0</v>
      </c>
      <c r="H206" s="646">
        <v>0</v>
      </c>
      <c r="I206" s="646">
        <v>0</v>
      </c>
      <c r="J206" s="646">
        <v>0</v>
      </c>
      <c r="K206" s="646">
        <v>0</v>
      </c>
      <c r="L206" s="646">
        <v>0</v>
      </c>
      <c r="M206" s="646">
        <v>0</v>
      </c>
      <c r="N206" s="646">
        <v>0</v>
      </c>
      <c r="O206" s="646">
        <v>0</v>
      </c>
      <c r="P206" s="646">
        <v>0</v>
      </c>
      <c r="Q206" s="646">
        <v>0</v>
      </c>
      <c r="R206" s="646">
        <v>0</v>
      </c>
      <c r="S206" s="646">
        <v>0</v>
      </c>
      <c r="T206" s="646">
        <v>0</v>
      </c>
      <c r="U206" s="646">
        <v>0</v>
      </c>
      <c r="V206" s="646">
        <v>0</v>
      </c>
      <c r="W206" s="646">
        <v>0</v>
      </c>
      <c r="X206" s="646">
        <v>0</v>
      </c>
      <c r="Y206" s="646">
        <v>0</v>
      </c>
      <c r="Z206" s="646">
        <v>0</v>
      </c>
      <c r="AA206" s="646">
        <v>0</v>
      </c>
      <c r="AB206" s="646">
        <v>0</v>
      </c>
      <c r="AC206" s="646">
        <v>0</v>
      </c>
      <c r="AD206" s="646">
        <v>0</v>
      </c>
      <c r="AE206" s="646">
        <v>0</v>
      </c>
      <c r="AF206" s="646">
        <v>0</v>
      </c>
      <c r="AG206" s="646">
        <v>0</v>
      </c>
      <c r="AH206" s="646">
        <v>0</v>
      </c>
      <c r="AI206" s="646">
        <v>0</v>
      </c>
      <c r="AJ206" s="646">
        <v>0</v>
      </c>
      <c r="AK206" s="646">
        <v>0</v>
      </c>
      <c r="AL206" s="646">
        <v>0</v>
      </c>
      <c r="AM206" s="646">
        <v>0</v>
      </c>
      <c r="AN206" s="646">
        <v>0</v>
      </c>
      <c r="AO206" s="646">
        <v>0</v>
      </c>
      <c r="AP206" s="646">
        <v>0</v>
      </c>
      <c r="AQ206" s="646">
        <v>0</v>
      </c>
      <c r="AR206" s="646">
        <v>0</v>
      </c>
      <c r="AS206" s="646">
        <v>0</v>
      </c>
      <c r="AT206" s="646">
        <v>0</v>
      </c>
      <c r="AU206" s="646">
        <v>0</v>
      </c>
      <c r="AV206" s="646">
        <v>0</v>
      </c>
      <c r="AW206" s="646">
        <v>0</v>
      </c>
      <c r="AX206" s="646">
        <v>0</v>
      </c>
      <c r="AY206" s="646">
        <v>0</v>
      </c>
      <c r="AZ206" s="646">
        <v>0</v>
      </c>
      <c r="BA206" s="646">
        <v>0</v>
      </c>
      <c r="BB206" s="646">
        <v>0</v>
      </c>
      <c r="BC206" s="646">
        <v>0</v>
      </c>
      <c r="BD206" s="646">
        <v>0</v>
      </c>
      <c r="BE206" s="646">
        <v>0</v>
      </c>
      <c r="BF206" s="646">
        <v>0</v>
      </c>
      <c r="BG206" s="646">
        <v>0</v>
      </c>
      <c r="BH206" s="646">
        <v>0</v>
      </c>
      <c r="BI206" s="646">
        <v>0</v>
      </c>
      <c r="BJ206" s="646">
        <v>0</v>
      </c>
      <c r="BK206" s="646">
        <v>0</v>
      </c>
      <c r="BL206" s="646">
        <v>0</v>
      </c>
      <c r="BM206" s="646">
        <v>0</v>
      </c>
      <c r="BN206" s="646">
        <v>0</v>
      </c>
      <c r="BO206" s="646">
        <v>0</v>
      </c>
      <c r="BP206" s="646">
        <v>0</v>
      </c>
      <c r="BQ206" s="646">
        <v>0</v>
      </c>
      <c r="BR206" s="646">
        <v>0</v>
      </c>
      <c r="BS206" s="646">
        <v>0</v>
      </c>
      <c r="BT206" s="646">
        <v>0</v>
      </c>
      <c r="BU206" s="646">
        <v>0</v>
      </c>
      <c r="BV206" s="646">
        <v>0</v>
      </c>
    </row>
    <row r="207" spans="1:74" ht="16.5" customHeight="1">
      <c r="A207" s="128" t="s">
        <v>902</v>
      </c>
      <c r="B207" s="636" t="s">
        <v>644</v>
      </c>
      <c r="C207" s="645">
        <v>0</v>
      </c>
      <c r="D207" s="646">
        <v>0</v>
      </c>
      <c r="E207" s="646">
        <v>0</v>
      </c>
      <c r="F207" s="646">
        <v>0</v>
      </c>
      <c r="G207" s="646">
        <v>0</v>
      </c>
      <c r="H207" s="646">
        <v>0</v>
      </c>
      <c r="I207" s="646">
        <v>0</v>
      </c>
      <c r="J207" s="646">
        <v>0</v>
      </c>
      <c r="K207" s="646">
        <v>0</v>
      </c>
      <c r="L207" s="646">
        <v>0</v>
      </c>
      <c r="M207" s="646">
        <v>0</v>
      </c>
      <c r="N207" s="646">
        <v>0</v>
      </c>
      <c r="O207" s="646">
        <v>0</v>
      </c>
      <c r="P207" s="646">
        <v>0</v>
      </c>
      <c r="Q207" s="646">
        <v>0</v>
      </c>
      <c r="R207" s="646">
        <v>0</v>
      </c>
      <c r="S207" s="646">
        <v>0</v>
      </c>
      <c r="T207" s="646">
        <v>0</v>
      </c>
      <c r="U207" s="646">
        <v>0</v>
      </c>
      <c r="V207" s="646">
        <v>0</v>
      </c>
      <c r="W207" s="646">
        <v>0</v>
      </c>
      <c r="X207" s="646">
        <v>0</v>
      </c>
      <c r="Y207" s="646">
        <v>0</v>
      </c>
      <c r="Z207" s="646">
        <v>0</v>
      </c>
      <c r="AA207" s="646">
        <v>0</v>
      </c>
      <c r="AB207" s="646">
        <v>0</v>
      </c>
      <c r="AC207" s="646">
        <v>0</v>
      </c>
      <c r="AD207" s="646">
        <v>0</v>
      </c>
      <c r="AE207" s="646">
        <v>0</v>
      </c>
      <c r="AF207" s="646">
        <v>0</v>
      </c>
      <c r="AG207" s="646">
        <v>0</v>
      </c>
      <c r="AH207" s="646">
        <v>0</v>
      </c>
      <c r="AI207" s="646">
        <v>0</v>
      </c>
      <c r="AJ207" s="646">
        <v>0</v>
      </c>
      <c r="AK207" s="646">
        <v>0</v>
      </c>
      <c r="AL207" s="646">
        <v>0</v>
      </c>
      <c r="AM207" s="646">
        <v>0</v>
      </c>
      <c r="AN207" s="646">
        <v>0</v>
      </c>
      <c r="AO207" s="646">
        <v>0</v>
      </c>
      <c r="AP207" s="646">
        <v>0</v>
      </c>
      <c r="AQ207" s="646">
        <v>0</v>
      </c>
      <c r="AR207" s="646">
        <v>0</v>
      </c>
      <c r="AS207" s="646">
        <v>0</v>
      </c>
      <c r="AT207" s="646">
        <v>0</v>
      </c>
      <c r="AU207" s="646">
        <v>0</v>
      </c>
      <c r="AV207" s="646">
        <v>0</v>
      </c>
      <c r="AW207" s="646">
        <v>0</v>
      </c>
      <c r="AX207" s="646">
        <v>0</v>
      </c>
      <c r="AY207" s="646">
        <v>0</v>
      </c>
      <c r="AZ207" s="646">
        <v>0</v>
      </c>
      <c r="BA207" s="646">
        <v>0</v>
      </c>
      <c r="BB207" s="646">
        <v>0</v>
      </c>
      <c r="BC207" s="646">
        <v>0</v>
      </c>
      <c r="BD207" s="646">
        <v>0</v>
      </c>
      <c r="BE207" s="646">
        <v>0</v>
      </c>
      <c r="BF207" s="646">
        <v>0</v>
      </c>
      <c r="BG207" s="646">
        <v>0</v>
      </c>
      <c r="BH207" s="646">
        <v>0</v>
      </c>
      <c r="BI207" s="646">
        <v>0</v>
      </c>
      <c r="BJ207" s="646">
        <v>0</v>
      </c>
      <c r="BK207" s="646">
        <v>0</v>
      </c>
      <c r="BL207" s="646">
        <v>0</v>
      </c>
      <c r="BM207" s="646">
        <v>0</v>
      </c>
      <c r="BN207" s="646">
        <v>0</v>
      </c>
      <c r="BO207" s="646">
        <v>0</v>
      </c>
      <c r="BP207" s="646">
        <v>0</v>
      </c>
      <c r="BQ207" s="646">
        <v>0</v>
      </c>
      <c r="BR207" s="646">
        <v>0</v>
      </c>
      <c r="BS207" s="646">
        <v>0</v>
      </c>
      <c r="BT207" s="646">
        <v>0</v>
      </c>
      <c r="BU207" s="646">
        <v>0</v>
      </c>
      <c r="BV207" s="646">
        <v>0</v>
      </c>
    </row>
    <row r="208" spans="1:74" ht="16.5" customHeight="1">
      <c r="A208" s="131" t="s">
        <v>903</v>
      </c>
      <c r="B208" s="639" t="s">
        <v>645</v>
      </c>
      <c r="C208" s="645">
        <v>0</v>
      </c>
      <c r="D208" s="646">
        <v>0</v>
      </c>
      <c r="E208" s="646">
        <v>0</v>
      </c>
      <c r="F208" s="646">
        <v>0</v>
      </c>
      <c r="G208" s="646">
        <v>0</v>
      </c>
      <c r="H208" s="646">
        <v>0</v>
      </c>
      <c r="I208" s="646">
        <v>0</v>
      </c>
      <c r="J208" s="646">
        <v>0</v>
      </c>
      <c r="K208" s="646">
        <v>0</v>
      </c>
      <c r="L208" s="646">
        <v>0</v>
      </c>
      <c r="M208" s="646">
        <v>0</v>
      </c>
      <c r="N208" s="646">
        <v>0</v>
      </c>
      <c r="O208" s="646">
        <v>0</v>
      </c>
      <c r="P208" s="646">
        <v>0</v>
      </c>
      <c r="Q208" s="646">
        <v>0</v>
      </c>
      <c r="R208" s="646">
        <v>0</v>
      </c>
      <c r="S208" s="646">
        <v>0</v>
      </c>
      <c r="T208" s="646">
        <v>0</v>
      </c>
      <c r="U208" s="646">
        <v>0</v>
      </c>
      <c r="V208" s="646">
        <v>0</v>
      </c>
      <c r="W208" s="646">
        <v>0</v>
      </c>
      <c r="X208" s="646">
        <v>0</v>
      </c>
      <c r="Y208" s="646">
        <v>0</v>
      </c>
      <c r="Z208" s="646">
        <v>0</v>
      </c>
      <c r="AA208" s="646">
        <v>0</v>
      </c>
      <c r="AB208" s="646">
        <v>0</v>
      </c>
      <c r="AC208" s="646">
        <v>0</v>
      </c>
      <c r="AD208" s="646">
        <v>0</v>
      </c>
      <c r="AE208" s="646">
        <v>0</v>
      </c>
      <c r="AF208" s="646">
        <v>0</v>
      </c>
      <c r="AG208" s="646">
        <v>0</v>
      </c>
      <c r="AH208" s="646">
        <v>0</v>
      </c>
      <c r="AI208" s="646">
        <v>0</v>
      </c>
      <c r="AJ208" s="646">
        <v>0</v>
      </c>
      <c r="AK208" s="646">
        <v>0</v>
      </c>
      <c r="AL208" s="646">
        <v>0</v>
      </c>
      <c r="AM208" s="646">
        <v>0</v>
      </c>
      <c r="AN208" s="646">
        <v>0</v>
      </c>
      <c r="AO208" s="646">
        <v>0</v>
      </c>
      <c r="AP208" s="646">
        <v>0</v>
      </c>
      <c r="AQ208" s="646">
        <v>0</v>
      </c>
      <c r="AR208" s="646">
        <v>0</v>
      </c>
      <c r="AS208" s="646">
        <v>0</v>
      </c>
      <c r="AT208" s="646">
        <v>0</v>
      </c>
      <c r="AU208" s="646">
        <v>0</v>
      </c>
      <c r="AV208" s="646">
        <v>0</v>
      </c>
      <c r="AW208" s="646">
        <v>0</v>
      </c>
      <c r="AX208" s="646">
        <v>0</v>
      </c>
      <c r="AY208" s="646">
        <v>0</v>
      </c>
      <c r="AZ208" s="646">
        <v>0</v>
      </c>
      <c r="BA208" s="646">
        <v>0</v>
      </c>
      <c r="BB208" s="646">
        <v>0</v>
      </c>
      <c r="BC208" s="646">
        <v>0</v>
      </c>
      <c r="BD208" s="646">
        <v>0</v>
      </c>
      <c r="BE208" s="646">
        <v>0</v>
      </c>
      <c r="BF208" s="646">
        <v>0</v>
      </c>
      <c r="BG208" s="646">
        <v>0</v>
      </c>
      <c r="BH208" s="646">
        <v>0</v>
      </c>
      <c r="BI208" s="646">
        <v>0</v>
      </c>
      <c r="BJ208" s="646">
        <v>0</v>
      </c>
      <c r="BK208" s="646">
        <v>0</v>
      </c>
      <c r="BL208" s="646">
        <v>0</v>
      </c>
      <c r="BM208" s="646">
        <v>0</v>
      </c>
      <c r="BN208" s="646">
        <v>0</v>
      </c>
      <c r="BO208" s="646">
        <v>0</v>
      </c>
      <c r="BP208" s="646">
        <v>0</v>
      </c>
      <c r="BQ208" s="646">
        <v>0</v>
      </c>
      <c r="BR208" s="646">
        <v>0</v>
      </c>
      <c r="BS208" s="646">
        <v>0</v>
      </c>
      <c r="BT208" s="646">
        <v>0</v>
      </c>
      <c r="BU208" s="646">
        <v>0</v>
      </c>
      <c r="BV208" s="646">
        <v>0</v>
      </c>
    </row>
    <row r="209" spans="1:74" ht="16.5" customHeight="1">
      <c r="A209" s="128" t="s">
        <v>904</v>
      </c>
      <c r="B209" s="636" t="s">
        <v>646</v>
      </c>
      <c r="C209" s="645">
        <v>0</v>
      </c>
      <c r="D209" s="646">
        <v>0</v>
      </c>
      <c r="E209" s="646">
        <v>0</v>
      </c>
      <c r="F209" s="646">
        <v>0</v>
      </c>
      <c r="G209" s="646">
        <v>0</v>
      </c>
      <c r="H209" s="646">
        <v>0</v>
      </c>
      <c r="I209" s="646">
        <v>0</v>
      </c>
      <c r="J209" s="646">
        <v>0</v>
      </c>
      <c r="K209" s="646">
        <v>0</v>
      </c>
      <c r="L209" s="646">
        <v>0</v>
      </c>
      <c r="M209" s="646">
        <v>0</v>
      </c>
      <c r="N209" s="646">
        <v>0</v>
      </c>
      <c r="O209" s="646">
        <v>0</v>
      </c>
      <c r="P209" s="646">
        <v>0</v>
      </c>
      <c r="Q209" s="646">
        <v>0</v>
      </c>
      <c r="R209" s="646">
        <v>0</v>
      </c>
      <c r="S209" s="646">
        <v>0</v>
      </c>
      <c r="T209" s="646">
        <v>0</v>
      </c>
      <c r="U209" s="646">
        <v>0</v>
      </c>
      <c r="V209" s="646">
        <v>0</v>
      </c>
      <c r="W209" s="646">
        <v>0</v>
      </c>
      <c r="X209" s="646">
        <v>0</v>
      </c>
      <c r="Y209" s="646">
        <v>0</v>
      </c>
      <c r="Z209" s="646">
        <v>0</v>
      </c>
      <c r="AA209" s="646">
        <v>0</v>
      </c>
      <c r="AB209" s="646">
        <v>0</v>
      </c>
      <c r="AC209" s="646">
        <v>0</v>
      </c>
      <c r="AD209" s="646">
        <v>0</v>
      </c>
      <c r="AE209" s="646">
        <v>0</v>
      </c>
      <c r="AF209" s="646">
        <v>0</v>
      </c>
      <c r="AG209" s="646">
        <v>0</v>
      </c>
      <c r="AH209" s="646">
        <v>0</v>
      </c>
      <c r="AI209" s="646">
        <v>0</v>
      </c>
      <c r="AJ209" s="646">
        <v>0</v>
      </c>
      <c r="AK209" s="646">
        <v>0</v>
      </c>
      <c r="AL209" s="646">
        <v>0</v>
      </c>
      <c r="AM209" s="646">
        <v>0</v>
      </c>
      <c r="AN209" s="646">
        <v>0</v>
      </c>
      <c r="AO209" s="646">
        <v>0</v>
      </c>
      <c r="AP209" s="646">
        <v>0</v>
      </c>
      <c r="AQ209" s="646">
        <v>0</v>
      </c>
      <c r="AR209" s="646">
        <v>0</v>
      </c>
      <c r="AS209" s="646">
        <v>0</v>
      </c>
      <c r="AT209" s="646">
        <v>0</v>
      </c>
      <c r="AU209" s="646">
        <v>0</v>
      </c>
      <c r="AV209" s="646">
        <v>0</v>
      </c>
      <c r="AW209" s="646">
        <v>0</v>
      </c>
      <c r="AX209" s="646">
        <v>0</v>
      </c>
      <c r="AY209" s="646">
        <v>0</v>
      </c>
      <c r="AZ209" s="646">
        <v>0</v>
      </c>
      <c r="BA209" s="646">
        <v>0</v>
      </c>
      <c r="BB209" s="646">
        <v>0</v>
      </c>
      <c r="BC209" s="646">
        <v>0</v>
      </c>
      <c r="BD209" s="646">
        <v>0</v>
      </c>
      <c r="BE209" s="646">
        <v>0</v>
      </c>
      <c r="BF209" s="646">
        <v>0</v>
      </c>
      <c r="BG209" s="646">
        <v>0</v>
      </c>
      <c r="BH209" s="646">
        <v>0</v>
      </c>
      <c r="BI209" s="646">
        <v>0</v>
      </c>
      <c r="BJ209" s="646">
        <v>0</v>
      </c>
      <c r="BK209" s="646">
        <v>0</v>
      </c>
      <c r="BL209" s="646">
        <v>0</v>
      </c>
      <c r="BM209" s="646">
        <v>0</v>
      </c>
      <c r="BN209" s="646">
        <v>0</v>
      </c>
      <c r="BO209" s="646">
        <v>0</v>
      </c>
      <c r="BP209" s="646">
        <v>0</v>
      </c>
      <c r="BQ209" s="646">
        <v>0</v>
      </c>
      <c r="BR209" s="646">
        <v>0</v>
      </c>
      <c r="BS209" s="646">
        <v>0</v>
      </c>
      <c r="BT209" s="646">
        <v>0</v>
      </c>
      <c r="BU209" s="646">
        <v>0</v>
      </c>
      <c r="BV209" s="646">
        <v>0</v>
      </c>
    </row>
    <row r="210" spans="1:74" ht="16.5" customHeight="1">
      <c r="A210" s="128" t="s">
        <v>905</v>
      </c>
      <c r="B210" s="636" t="s">
        <v>647</v>
      </c>
      <c r="C210" s="645">
        <v>0</v>
      </c>
      <c r="D210" s="646">
        <v>0</v>
      </c>
      <c r="E210" s="646">
        <v>0</v>
      </c>
      <c r="F210" s="646">
        <v>0</v>
      </c>
      <c r="G210" s="646">
        <v>0</v>
      </c>
      <c r="H210" s="646">
        <v>0</v>
      </c>
      <c r="I210" s="646">
        <v>0</v>
      </c>
      <c r="J210" s="646">
        <v>0</v>
      </c>
      <c r="K210" s="646">
        <v>0</v>
      </c>
      <c r="L210" s="646">
        <v>0</v>
      </c>
      <c r="M210" s="646">
        <v>0</v>
      </c>
      <c r="N210" s="646">
        <v>0</v>
      </c>
      <c r="O210" s="646">
        <v>0</v>
      </c>
      <c r="P210" s="646">
        <v>0</v>
      </c>
      <c r="Q210" s="646">
        <v>0</v>
      </c>
      <c r="R210" s="646">
        <v>0</v>
      </c>
      <c r="S210" s="646">
        <v>0</v>
      </c>
      <c r="T210" s="646">
        <v>0</v>
      </c>
      <c r="U210" s="646">
        <v>0</v>
      </c>
      <c r="V210" s="646">
        <v>0</v>
      </c>
      <c r="W210" s="646">
        <v>0</v>
      </c>
      <c r="X210" s="646">
        <v>0</v>
      </c>
      <c r="Y210" s="646">
        <v>0</v>
      </c>
      <c r="Z210" s="646">
        <v>0</v>
      </c>
      <c r="AA210" s="646">
        <v>0</v>
      </c>
      <c r="AB210" s="646">
        <v>0</v>
      </c>
      <c r="AC210" s="646">
        <v>0</v>
      </c>
      <c r="AD210" s="646">
        <v>0</v>
      </c>
      <c r="AE210" s="646">
        <v>0</v>
      </c>
      <c r="AF210" s="646">
        <v>0</v>
      </c>
      <c r="AG210" s="646">
        <v>0</v>
      </c>
      <c r="AH210" s="646">
        <v>0</v>
      </c>
      <c r="AI210" s="646">
        <v>0</v>
      </c>
      <c r="AJ210" s="646">
        <v>0</v>
      </c>
      <c r="AK210" s="646">
        <v>0</v>
      </c>
      <c r="AL210" s="646">
        <v>0</v>
      </c>
      <c r="AM210" s="646">
        <v>0</v>
      </c>
      <c r="AN210" s="646">
        <v>0</v>
      </c>
      <c r="AO210" s="646">
        <v>0</v>
      </c>
      <c r="AP210" s="646">
        <v>0</v>
      </c>
      <c r="AQ210" s="646">
        <v>0</v>
      </c>
      <c r="AR210" s="646">
        <v>0</v>
      </c>
      <c r="AS210" s="646">
        <v>0</v>
      </c>
      <c r="AT210" s="646">
        <v>0</v>
      </c>
      <c r="AU210" s="646">
        <v>0</v>
      </c>
      <c r="AV210" s="646">
        <v>0</v>
      </c>
      <c r="AW210" s="646">
        <v>0</v>
      </c>
      <c r="AX210" s="646">
        <v>0</v>
      </c>
      <c r="AY210" s="646">
        <v>0</v>
      </c>
      <c r="AZ210" s="646">
        <v>0</v>
      </c>
      <c r="BA210" s="646">
        <v>0</v>
      </c>
      <c r="BB210" s="646">
        <v>0</v>
      </c>
      <c r="BC210" s="646">
        <v>0</v>
      </c>
      <c r="BD210" s="646">
        <v>0</v>
      </c>
      <c r="BE210" s="646">
        <v>0</v>
      </c>
      <c r="BF210" s="646">
        <v>0</v>
      </c>
      <c r="BG210" s="646">
        <v>0</v>
      </c>
      <c r="BH210" s="646">
        <v>0</v>
      </c>
      <c r="BI210" s="646">
        <v>0</v>
      </c>
      <c r="BJ210" s="646">
        <v>0</v>
      </c>
      <c r="BK210" s="646">
        <v>0</v>
      </c>
      <c r="BL210" s="646">
        <v>0</v>
      </c>
      <c r="BM210" s="646">
        <v>0</v>
      </c>
      <c r="BN210" s="646">
        <v>0</v>
      </c>
      <c r="BO210" s="646">
        <v>0</v>
      </c>
      <c r="BP210" s="646">
        <v>0</v>
      </c>
      <c r="BQ210" s="646">
        <v>0</v>
      </c>
      <c r="BR210" s="646">
        <v>0</v>
      </c>
      <c r="BS210" s="646">
        <v>0</v>
      </c>
      <c r="BT210" s="646">
        <v>0</v>
      </c>
      <c r="BU210" s="646">
        <v>0</v>
      </c>
      <c r="BV210" s="646">
        <v>0</v>
      </c>
    </row>
    <row r="211" spans="1:74" ht="16.5" customHeight="1">
      <c r="A211" s="128" t="s">
        <v>906</v>
      </c>
      <c r="B211" s="636" t="s">
        <v>648</v>
      </c>
      <c r="C211" s="645">
        <v>0</v>
      </c>
      <c r="D211" s="646">
        <v>0</v>
      </c>
      <c r="E211" s="646">
        <v>0</v>
      </c>
      <c r="F211" s="646">
        <v>0</v>
      </c>
      <c r="G211" s="646">
        <v>0</v>
      </c>
      <c r="H211" s="646">
        <v>0</v>
      </c>
      <c r="I211" s="646">
        <v>0</v>
      </c>
      <c r="J211" s="646">
        <v>0</v>
      </c>
      <c r="K211" s="646">
        <v>0</v>
      </c>
      <c r="L211" s="646">
        <v>0</v>
      </c>
      <c r="M211" s="646">
        <v>0</v>
      </c>
      <c r="N211" s="646">
        <v>0</v>
      </c>
      <c r="O211" s="646">
        <v>0</v>
      </c>
      <c r="P211" s="646">
        <v>0</v>
      </c>
      <c r="Q211" s="646">
        <v>0</v>
      </c>
      <c r="R211" s="646">
        <v>0</v>
      </c>
      <c r="S211" s="646">
        <v>0</v>
      </c>
      <c r="T211" s="646">
        <v>0</v>
      </c>
      <c r="U211" s="646">
        <v>0</v>
      </c>
      <c r="V211" s="646">
        <v>0</v>
      </c>
      <c r="W211" s="646">
        <v>0</v>
      </c>
      <c r="X211" s="646">
        <v>0</v>
      </c>
      <c r="Y211" s="646">
        <v>0</v>
      </c>
      <c r="Z211" s="646">
        <v>0</v>
      </c>
      <c r="AA211" s="646">
        <v>0</v>
      </c>
      <c r="AB211" s="646">
        <v>0</v>
      </c>
      <c r="AC211" s="646">
        <v>0</v>
      </c>
      <c r="AD211" s="646">
        <v>0</v>
      </c>
      <c r="AE211" s="646">
        <v>0</v>
      </c>
      <c r="AF211" s="646">
        <v>0</v>
      </c>
      <c r="AG211" s="646">
        <v>0</v>
      </c>
      <c r="AH211" s="646">
        <v>0</v>
      </c>
      <c r="AI211" s="646">
        <v>0</v>
      </c>
      <c r="AJ211" s="646">
        <v>0</v>
      </c>
      <c r="AK211" s="646">
        <v>0</v>
      </c>
      <c r="AL211" s="646">
        <v>0</v>
      </c>
      <c r="AM211" s="646">
        <v>0</v>
      </c>
      <c r="AN211" s="646">
        <v>0</v>
      </c>
      <c r="AO211" s="646">
        <v>0</v>
      </c>
      <c r="AP211" s="646">
        <v>0</v>
      </c>
      <c r="AQ211" s="646">
        <v>0</v>
      </c>
      <c r="AR211" s="646">
        <v>0</v>
      </c>
      <c r="AS211" s="646">
        <v>0</v>
      </c>
      <c r="AT211" s="646">
        <v>0</v>
      </c>
      <c r="AU211" s="646">
        <v>0</v>
      </c>
      <c r="AV211" s="646">
        <v>0</v>
      </c>
      <c r="AW211" s="646">
        <v>0</v>
      </c>
      <c r="AX211" s="646">
        <v>0</v>
      </c>
      <c r="AY211" s="646">
        <v>0</v>
      </c>
      <c r="AZ211" s="646">
        <v>0</v>
      </c>
      <c r="BA211" s="646">
        <v>0</v>
      </c>
      <c r="BB211" s="646">
        <v>0</v>
      </c>
      <c r="BC211" s="646">
        <v>0</v>
      </c>
      <c r="BD211" s="646">
        <v>0</v>
      </c>
      <c r="BE211" s="646">
        <v>0</v>
      </c>
      <c r="BF211" s="646">
        <v>0</v>
      </c>
      <c r="BG211" s="646">
        <v>0</v>
      </c>
      <c r="BH211" s="646">
        <v>0</v>
      </c>
      <c r="BI211" s="646">
        <v>0</v>
      </c>
      <c r="BJ211" s="646">
        <v>0</v>
      </c>
      <c r="BK211" s="646">
        <v>0</v>
      </c>
      <c r="BL211" s="646">
        <v>0</v>
      </c>
      <c r="BM211" s="646">
        <v>0</v>
      </c>
      <c r="BN211" s="646">
        <v>0</v>
      </c>
      <c r="BO211" s="646">
        <v>0</v>
      </c>
      <c r="BP211" s="646">
        <v>0</v>
      </c>
      <c r="BQ211" s="646">
        <v>0</v>
      </c>
      <c r="BR211" s="646">
        <v>0</v>
      </c>
      <c r="BS211" s="646">
        <v>0</v>
      </c>
      <c r="BT211" s="646">
        <v>0</v>
      </c>
      <c r="BU211" s="646">
        <v>0</v>
      </c>
      <c r="BV211" s="646">
        <v>0</v>
      </c>
    </row>
    <row r="212" spans="1:74" ht="16.5" customHeight="1">
      <c r="A212" s="131" t="s">
        <v>907</v>
      </c>
      <c r="B212" s="639" t="s">
        <v>649</v>
      </c>
      <c r="C212" s="645">
        <v>5.4707142857142861</v>
      </c>
      <c r="D212" s="646">
        <v>0</v>
      </c>
      <c r="E212" s="646">
        <v>0</v>
      </c>
      <c r="F212" s="646">
        <v>0</v>
      </c>
      <c r="G212" s="646">
        <v>1.3529166666666668</v>
      </c>
      <c r="H212" s="646">
        <v>0</v>
      </c>
      <c r="I212" s="646">
        <v>0</v>
      </c>
      <c r="J212" s="646">
        <v>0</v>
      </c>
      <c r="K212" s="646">
        <v>0.46303498961409995</v>
      </c>
      <c r="L212" s="646">
        <v>0</v>
      </c>
      <c r="M212" s="646">
        <v>0</v>
      </c>
      <c r="N212" s="646">
        <v>0</v>
      </c>
      <c r="O212" s="646">
        <v>0.39593214585794761</v>
      </c>
      <c r="P212" s="646">
        <v>0</v>
      </c>
      <c r="Q212" s="646">
        <v>0</v>
      </c>
      <c r="R212" s="646">
        <v>0</v>
      </c>
      <c r="S212" s="646">
        <v>0.49394953131023817</v>
      </c>
      <c r="T212" s="646">
        <v>0</v>
      </c>
      <c r="U212" s="646">
        <v>0</v>
      </c>
      <c r="V212" s="646">
        <v>0</v>
      </c>
      <c r="W212" s="646">
        <v>-0.39779761904761901</v>
      </c>
      <c r="X212" s="646">
        <v>0</v>
      </c>
      <c r="Y212" s="646">
        <v>0</v>
      </c>
      <c r="Z212" s="646">
        <v>0</v>
      </c>
      <c r="AA212" s="646">
        <v>-0.13259920634920636</v>
      </c>
      <c r="AB212" s="646">
        <v>0</v>
      </c>
      <c r="AC212" s="646">
        <v>0</v>
      </c>
      <c r="AD212" s="646">
        <v>0</v>
      </c>
      <c r="AE212" s="646">
        <v>-0.13259920634920636</v>
      </c>
      <c r="AF212" s="646">
        <v>0</v>
      </c>
      <c r="AG212" s="646">
        <v>0</v>
      </c>
      <c r="AH212" s="646">
        <v>0</v>
      </c>
      <c r="AI212" s="646">
        <v>-0.1325992063492063</v>
      </c>
      <c r="AJ212" s="646">
        <v>0</v>
      </c>
      <c r="AK212" s="646">
        <v>0</v>
      </c>
      <c r="AL212" s="646">
        <v>0</v>
      </c>
      <c r="AM212" s="646">
        <v>1.3529166666666668</v>
      </c>
      <c r="AN212" s="646">
        <v>0</v>
      </c>
      <c r="AO212" s="646">
        <v>0</v>
      </c>
      <c r="AP212" s="646">
        <v>0</v>
      </c>
      <c r="AQ212" s="646">
        <v>0.45097222222222222</v>
      </c>
      <c r="AR212" s="646">
        <v>0</v>
      </c>
      <c r="AS212" s="646">
        <v>0</v>
      </c>
      <c r="AT212" s="646">
        <v>0</v>
      </c>
      <c r="AU212" s="646">
        <v>0.45097222222222222</v>
      </c>
      <c r="AV212" s="646">
        <v>0</v>
      </c>
      <c r="AW212" s="646">
        <v>0</v>
      </c>
      <c r="AX212" s="646">
        <v>0</v>
      </c>
      <c r="AY212" s="646">
        <v>0.45097222222222239</v>
      </c>
      <c r="AZ212" s="646">
        <v>0</v>
      </c>
      <c r="BA212" s="646">
        <v>0</v>
      </c>
      <c r="BB212" s="646">
        <v>0</v>
      </c>
      <c r="BC212" s="646">
        <v>3.1626785714285717</v>
      </c>
      <c r="BD212" s="646">
        <v>0</v>
      </c>
      <c r="BE212" s="646">
        <v>0</v>
      </c>
      <c r="BF212" s="646">
        <v>0</v>
      </c>
      <c r="BG212" s="646">
        <v>1.0542261904761905</v>
      </c>
      <c r="BH212" s="646">
        <v>0</v>
      </c>
      <c r="BI212" s="646">
        <v>0</v>
      </c>
      <c r="BJ212" s="646">
        <v>0</v>
      </c>
      <c r="BK212" s="646">
        <v>1.0542261904761905</v>
      </c>
      <c r="BL212" s="646">
        <v>0</v>
      </c>
      <c r="BM212" s="646">
        <v>0</v>
      </c>
      <c r="BN212" s="646">
        <v>0</v>
      </c>
      <c r="BO212" s="646">
        <v>1.0542261904761905</v>
      </c>
      <c r="BP212" s="646">
        <v>0</v>
      </c>
      <c r="BQ212" s="646">
        <v>0</v>
      </c>
      <c r="BR212" s="646">
        <v>0</v>
      </c>
      <c r="BS212" s="646">
        <v>0.59316488157676195</v>
      </c>
      <c r="BT212" s="646">
        <v>0</v>
      </c>
      <c r="BU212" s="646">
        <v>0</v>
      </c>
      <c r="BV212" s="646">
        <v>0</v>
      </c>
    </row>
    <row r="213" spans="1:74" ht="16.5" customHeight="1">
      <c r="A213" s="128" t="s">
        <v>908</v>
      </c>
      <c r="B213" s="636" t="s">
        <v>650</v>
      </c>
      <c r="C213" s="645">
        <v>5.4707142857142861</v>
      </c>
      <c r="D213" s="646">
        <v>0</v>
      </c>
      <c r="E213" s="646">
        <v>0</v>
      </c>
      <c r="F213" s="646">
        <v>0</v>
      </c>
      <c r="G213" s="646">
        <v>1.3529166666666668</v>
      </c>
      <c r="H213" s="646">
        <v>0</v>
      </c>
      <c r="I213" s="646">
        <v>0</v>
      </c>
      <c r="J213" s="646">
        <v>0</v>
      </c>
      <c r="K213" s="646">
        <v>0.46303498961409995</v>
      </c>
      <c r="L213" s="646">
        <v>0</v>
      </c>
      <c r="M213" s="646">
        <v>0</v>
      </c>
      <c r="N213" s="646">
        <v>0</v>
      </c>
      <c r="O213" s="646">
        <v>0.39593214585794761</v>
      </c>
      <c r="P213" s="646">
        <v>0</v>
      </c>
      <c r="Q213" s="646">
        <v>0</v>
      </c>
      <c r="R213" s="646">
        <v>0</v>
      </c>
      <c r="S213" s="646">
        <v>0.49394953131023817</v>
      </c>
      <c r="T213" s="646">
        <v>0</v>
      </c>
      <c r="U213" s="646">
        <v>0</v>
      </c>
      <c r="V213" s="646">
        <v>0</v>
      </c>
      <c r="W213" s="646">
        <v>-0.39779761904761901</v>
      </c>
      <c r="X213" s="646">
        <v>0</v>
      </c>
      <c r="Y213" s="646">
        <v>0</v>
      </c>
      <c r="Z213" s="646">
        <v>0</v>
      </c>
      <c r="AA213" s="646">
        <v>-0.13259920634920636</v>
      </c>
      <c r="AB213" s="646">
        <v>0</v>
      </c>
      <c r="AC213" s="646">
        <v>0</v>
      </c>
      <c r="AD213" s="646">
        <v>0</v>
      </c>
      <c r="AE213" s="646">
        <v>-0.13259920634920636</v>
      </c>
      <c r="AF213" s="646">
        <v>0</v>
      </c>
      <c r="AG213" s="646">
        <v>0</v>
      </c>
      <c r="AH213" s="646">
        <v>0</v>
      </c>
      <c r="AI213" s="646">
        <v>-0.1325992063492063</v>
      </c>
      <c r="AJ213" s="646">
        <v>0</v>
      </c>
      <c r="AK213" s="646">
        <v>0</v>
      </c>
      <c r="AL213" s="646">
        <v>0</v>
      </c>
      <c r="AM213" s="646">
        <v>1.3529166666666668</v>
      </c>
      <c r="AN213" s="646">
        <v>0</v>
      </c>
      <c r="AO213" s="646">
        <v>0</v>
      </c>
      <c r="AP213" s="646">
        <v>0</v>
      </c>
      <c r="AQ213" s="646">
        <v>0.45097222222222222</v>
      </c>
      <c r="AR213" s="646">
        <v>0</v>
      </c>
      <c r="AS213" s="646">
        <v>0</v>
      </c>
      <c r="AT213" s="646">
        <v>0</v>
      </c>
      <c r="AU213" s="646">
        <v>0.45097222222222222</v>
      </c>
      <c r="AV213" s="646">
        <v>0</v>
      </c>
      <c r="AW213" s="646">
        <v>0</v>
      </c>
      <c r="AX213" s="646">
        <v>0</v>
      </c>
      <c r="AY213" s="646">
        <v>0.45097222222222239</v>
      </c>
      <c r="AZ213" s="646">
        <v>0</v>
      </c>
      <c r="BA213" s="646">
        <v>0</v>
      </c>
      <c r="BB213" s="646">
        <v>0</v>
      </c>
      <c r="BC213" s="646">
        <v>3.1626785714285717</v>
      </c>
      <c r="BD213" s="646">
        <v>0</v>
      </c>
      <c r="BE213" s="646">
        <v>0</v>
      </c>
      <c r="BF213" s="646">
        <v>0</v>
      </c>
      <c r="BG213" s="646">
        <v>1.0542261904761905</v>
      </c>
      <c r="BH213" s="646">
        <v>0</v>
      </c>
      <c r="BI213" s="646">
        <v>0</v>
      </c>
      <c r="BJ213" s="646">
        <v>0</v>
      </c>
      <c r="BK213" s="646">
        <v>1.0542261904761905</v>
      </c>
      <c r="BL213" s="646">
        <v>0</v>
      </c>
      <c r="BM213" s="646">
        <v>0</v>
      </c>
      <c r="BN213" s="646">
        <v>0</v>
      </c>
      <c r="BO213" s="646">
        <v>1.0542261904761905</v>
      </c>
      <c r="BP213" s="646">
        <v>0</v>
      </c>
      <c r="BQ213" s="646">
        <v>0</v>
      </c>
      <c r="BR213" s="646">
        <v>0</v>
      </c>
      <c r="BS213" s="646">
        <v>0.59316488157676195</v>
      </c>
      <c r="BT213" s="646">
        <v>0</v>
      </c>
      <c r="BU213" s="646">
        <v>0</v>
      </c>
      <c r="BV213" s="646">
        <v>0</v>
      </c>
    </row>
    <row r="214" spans="1:74" ht="16.5" customHeight="1">
      <c r="A214" s="128" t="s">
        <v>909</v>
      </c>
      <c r="B214" s="636" t="s">
        <v>651</v>
      </c>
      <c r="C214" s="645">
        <v>0</v>
      </c>
      <c r="D214" s="646">
        <v>0</v>
      </c>
      <c r="E214" s="646">
        <v>0</v>
      </c>
      <c r="F214" s="646">
        <v>0</v>
      </c>
      <c r="G214" s="646">
        <v>0</v>
      </c>
      <c r="H214" s="646">
        <v>0</v>
      </c>
      <c r="I214" s="646">
        <v>0</v>
      </c>
      <c r="J214" s="646">
        <v>0</v>
      </c>
      <c r="K214" s="646">
        <v>0</v>
      </c>
      <c r="L214" s="646">
        <v>0</v>
      </c>
      <c r="M214" s="646">
        <v>0</v>
      </c>
      <c r="N214" s="646">
        <v>0</v>
      </c>
      <c r="O214" s="646">
        <v>0</v>
      </c>
      <c r="P214" s="646">
        <v>0</v>
      </c>
      <c r="Q214" s="646">
        <v>0</v>
      </c>
      <c r="R214" s="646">
        <v>0</v>
      </c>
      <c r="S214" s="646">
        <v>0</v>
      </c>
      <c r="T214" s="646">
        <v>0</v>
      </c>
      <c r="U214" s="646">
        <v>0</v>
      </c>
      <c r="V214" s="646">
        <v>0</v>
      </c>
      <c r="W214" s="646">
        <v>0</v>
      </c>
      <c r="X214" s="646">
        <v>0</v>
      </c>
      <c r="Y214" s="646">
        <v>0</v>
      </c>
      <c r="Z214" s="646">
        <v>0</v>
      </c>
      <c r="AA214" s="646">
        <v>0</v>
      </c>
      <c r="AB214" s="646">
        <v>0</v>
      </c>
      <c r="AC214" s="646">
        <v>0</v>
      </c>
      <c r="AD214" s="646">
        <v>0</v>
      </c>
      <c r="AE214" s="646">
        <v>0</v>
      </c>
      <c r="AF214" s="646">
        <v>0</v>
      </c>
      <c r="AG214" s="646">
        <v>0</v>
      </c>
      <c r="AH214" s="646">
        <v>0</v>
      </c>
      <c r="AI214" s="646">
        <v>0</v>
      </c>
      <c r="AJ214" s="646">
        <v>0</v>
      </c>
      <c r="AK214" s="646">
        <v>0</v>
      </c>
      <c r="AL214" s="646">
        <v>0</v>
      </c>
      <c r="AM214" s="646">
        <v>0</v>
      </c>
      <c r="AN214" s="646">
        <v>0</v>
      </c>
      <c r="AO214" s="646">
        <v>0</v>
      </c>
      <c r="AP214" s="646">
        <v>0</v>
      </c>
      <c r="AQ214" s="646">
        <v>0</v>
      </c>
      <c r="AR214" s="646">
        <v>0</v>
      </c>
      <c r="AS214" s="646">
        <v>0</v>
      </c>
      <c r="AT214" s="646">
        <v>0</v>
      </c>
      <c r="AU214" s="646">
        <v>0</v>
      </c>
      <c r="AV214" s="646">
        <v>0</v>
      </c>
      <c r="AW214" s="646">
        <v>0</v>
      </c>
      <c r="AX214" s="646">
        <v>0</v>
      </c>
      <c r="AY214" s="646">
        <v>0</v>
      </c>
      <c r="AZ214" s="646">
        <v>0</v>
      </c>
      <c r="BA214" s="646">
        <v>0</v>
      </c>
      <c r="BB214" s="646">
        <v>0</v>
      </c>
      <c r="BC214" s="646">
        <v>0</v>
      </c>
      <c r="BD214" s="646">
        <v>0</v>
      </c>
      <c r="BE214" s="646">
        <v>0</v>
      </c>
      <c r="BF214" s="646">
        <v>0</v>
      </c>
      <c r="BG214" s="646">
        <v>0</v>
      </c>
      <c r="BH214" s="646">
        <v>0</v>
      </c>
      <c r="BI214" s="646">
        <v>0</v>
      </c>
      <c r="BJ214" s="646">
        <v>0</v>
      </c>
      <c r="BK214" s="646">
        <v>0</v>
      </c>
      <c r="BL214" s="646">
        <v>0</v>
      </c>
      <c r="BM214" s="646">
        <v>0</v>
      </c>
      <c r="BN214" s="646">
        <v>0</v>
      </c>
      <c r="BO214" s="646">
        <v>0</v>
      </c>
      <c r="BP214" s="646">
        <v>0</v>
      </c>
      <c r="BQ214" s="646">
        <v>0</v>
      </c>
      <c r="BR214" s="646">
        <v>0</v>
      </c>
      <c r="BS214" s="646">
        <v>0</v>
      </c>
      <c r="BT214" s="646">
        <v>0</v>
      </c>
      <c r="BU214" s="646">
        <v>0</v>
      </c>
      <c r="BV214" s="646">
        <v>0</v>
      </c>
    </row>
    <row r="215" spans="1:74" ht="16.5" customHeight="1">
      <c r="A215" s="128" t="s">
        <v>910</v>
      </c>
      <c r="B215" s="636" t="s">
        <v>652</v>
      </c>
      <c r="C215" s="645">
        <v>0</v>
      </c>
      <c r="D215" s="646">
        <v>0</v>
      </c>
      <c r="E215" s="646">
        <v>0</v>
      </c>
      <c r="F215" s="646">
        <v>0</v>
      </c>
      <c r="G215" s="646">
        <v>0</v>
      </c>
      <c r="H215" s="646">
        <v>0</v>
      </c>
      <c r="I215" s="646">
        <v>0</v>
      </c>
      <c r="J215" s="646">
        <v>0</v>
      </c>
      <c r="K215" s="646">
        <v>0</v>
      </c>
      <c r="L215" s="646">
        <v>0</v>
      </c>
      <c r="M215" s="646">
        <v>0</v>
      </c>
      <c r="N215" s="646">
        <v>0</v>
      </c>
      <c r="O215" s="646">
        <v>0</v>
      </c>
      <c r="P215" s="646">
        <v>0</v>
      </c>
      <c r="Q215" s="646">
        <v>0</v>
      </c>
      <c r="R215" s="646">
        <v>0</v>
      </c>
      <c r="S215" s="646">
        <v>0</v>
      </c>
      <c r="T215" s="646">
        <v>0</v>
      </c>
      <c r="U215" s="646">
        <v>0</v>
      </c>
      <c r="V215" s="646">
        <v>0</v>
      </c>
      <c r="W215" s="646">
        <v>0</v>
      </c>
      <c r="X215" s="646">
        <v>0</v>
      </c>
      <c r="Y215" s="646">
        <v>0</v>
      </c>
      <c r="Z215" s="646">
        <v>0</v>
      </c>
      <c r="AA215" s="646">
        <v>0</v>
      </c>
      <c r="AB215" s="646">
        <v>0</v>
      </c>
      <c r="AC215" s="646">
        <v>0</v>
      </c>
      <c r="AD215" s="646">
        <v>0</v>
      </c>
      <c r="AE215" s="646">
        <v>0</v>
      </c>
      <c r="AF215" s="646">
        <v>0</v>
      </c>
      <c r="AG215" s="646">
        <v>0</v>
      </c>
      <c r="AH215" s="646">
        <v>0</v>
      </c>
      <c r="AI215" s="646">
        <v>0</v>
      </c>
      <c r="AJ215" s="646">
        <v>0</v>
      </c>
      <c r="AK215" s="646">
        <v>0</v>
      </c>
      <c r="AL215" s="646">
        <v>0</v>
      </c>
      <c r="AM215" s="646">
        <v>0</v>
      </c>
      <c r="AN215" s="646">
        <v>0</v>
      </c>
      <c r="AO215" s="646">
        <v>0</v>
      </c>
      <c r="AP215" s="646">
        <v>0</v>
      </c>
      <c r="AQ215" s="646">
        <v>0</v>
      </c>
      <c r="AR215" s="646">
        <v>0</v>
      </c>
      <c r="AS215" s="646">
        <v>0</v>
      </c>
      <c r="AT215" s="646">
        <v>0</v>
      </c>
      <c r="AU215" s="646">
        <v>0</v>
      </c>
      <c r="AV215" s="646">
        <v>0</v>
      </c>
      <c r="AW215" s="646">
        <v>0</v>
      </c>
      <c r="AX215" s="646">
        <v>0</v>
      </c>
      <c r="AY215" s="646">
        <v>0</v>
      </c>
      <c r="AZ215" s="646">
        <v>0</v>
      </c>
      <c r="BA215" s="646">
        <v>0</v>
      </c>
      <c r="BB215" s="646">
        <v>0</v>
      </c>
      <c r="BC215" s="646">
        <v>0</v>
      </c>
      <c r="BD215" s="646">
        <v>0</v>
      </c>
      <c r="BE215" s="646">
        <v>0</v>
      </c>
      <c r="BF215" s="646">
        <v>0</v>
      </c>
      <c r="BG215" s="646">
        <v>0</v>
      </c>
      <c r="BH215" s="646">
        <v>0</v>
      </c>
      <c r="BI215" s="646">
        <v>0</v>
      </c>
      <c r="BJ215" s="646">
        <v>0</v>
      </c>
      <c r="BK215" s="646">
        <v>0</v>
      </c>
      <c r="BL215" s="646">
        <v>0</v>
      </c>
      <c r="BM215" s="646">
        <v>0</v>
      </c>
      <c r="BN215" s="646">
        <v>0</v>
      </c>
      <c r="BO215" s="646">
        <v>0</v>
      </c>
      <c r="BP215" s="646">
        <v>0</v>
      </c>
      <c r="BQ215" s="646">
        <v>0</v>
      </c>
      <c r="BR215" s="646">
        <v>0</v>
      </c>
      <c r="BS215" s="646">
        <v>0</v>
      </c>
      <c r="BT215" s="646">
        <v>0</v>
      </c>
      <c r="BU215" s="646">
        <v>0</v>
      </c>
      <c r="BV215" s="646">
        <v>0</v>
      </c>
    </row>
    <row r="216" spans="1:74" ht="16.5" customHeight="1">
      <c r="A216" s="128" t="s">
        <v>911</v>
      </c>
      <c r="B216" s="636" t="s">
        <v>653</v>
      </c>
      <c r="C216" s="645">
        <v>0</v>
      </c>
      <c r="D216" s="646">
        <v>0</v>
      </c>
      <c r="E216" s="646">
        <v>0</v>
      </c>
      <c r="F216" s="646">
        <v>0</v>
      </c>
      <c r="G216" s="646">
        <v>0</v>
      </c>
      <c r="H216" s="646">
        <v>0</v>
      </c>
      <c r="I216" s="646">
        <v>0</v>
      </c>
      <c r="J216" s="646">
        <v>0</v>
      </c>
      <c r="K216" s="646">
        <v>0</v>
      </c>
      <c r="L216" s="646">
        <v>0</v>
      </c>
      <c r="M216" s="646">
        <v>0</v>
      </c>
      <c r="N216" s="646">
        <v>0</v>
      </c>
      <c r="O216" s="646">
        <v>0</v>
      </c>
      <c r="P216" s="646">
        <v>0</v>
      </c>
      <c r="Q216" s="646">
        <v>0</v>
      </c>
      <c r="R216" s="646">
        <v>0</v>
      </c>
      <c r="S216" s="646">
        <v>0</v>
      </c>
      <c r="T216" s="646">
        <v>0</v>
      </c>
      <c r="U216" s="646">
        <v>0</v>
      </c>
      <c r="V216" s="646">
        <v>0</v>
      </c>
      <c r="W216" s="646">
        <v>0</v>
      </c>
      <c r="X216" s="646">
        <v>0</v>
      </c>
      <c r="Y216" s="646">
        <v>0</v>
      </c>
      <c r="Z216" s="646">
        <v>0</v>
      </c>
      <c r="AA216" s="646">
        <v>0</v>
      </c>
      <c r="AB216" s="646">
        <v>0</v>
      </c>
      <c r="AC216" s="646">
        <v>0</v>
      </c>
      <c r="AD216" s="646">
        <v>0</v>
      </c>
      <c r="AE216" s="646">
        <v>0</v>
      </c>
      <c r="AF216" s="646">
        <v>0</v>
      </c>
      <c r="AG216" s="646">
        <v>0</v>
      </c>
      <c r="AH216" s="646">
        <v>0</v>
      </c>
      <c r="AI216" s="646">
        <v>0</v>
      </c>
      <c r="AJ216" s="646">
        <v>0</v>
      </c>
      <c r="AK216" s="646">
        <v>0</v>
      </c>
      <c r="AL216" s="646">
        <v>0</v>
      </c>
      <c r="AM216" s="646">
        <v>0</v>
      </c>
      <c r="AN216" s="646">
        <v>0</v>
      </c>
      <c r="AO216" s="646">
        <v>0</v>
      </c>
      <c r="AP216" s="646">
        <v>0</v>
      </c>
      <c r="AQ216" s="646">
        <v>0</v>
      </c>
      <c r="AR216" s="646">
        <v>0</v>
      </c>
      <c r="AS216" s="646">
        <v>0</v>
      </c>
      <c r="AT216" s="646">
        <v>0</v>
      </c>
      <c r="AU216" s="646">
        <v>0</v>
      </c>
      <c r="AV216" s="646">
        <v>0</v>
      </c>
      <c r="AW216" s="646">
        <v>0</v>
      </c>
      <c r="AX216" s="646">
        <v>0</v>
      </c>
      <c r="AY216" s="646">
        <v>0</v>
      </c>
      <c r="AZ216" s="646">
        <v>0</v>
      </c>
      <c r="BA216" s="646">
        <v>0</v>
      </c>
      <c r="BB216" s="646">
        <v>0</v>
      </c>
      <c r="BC216" s="646">
        <v>0</v>
      </c>
      <c r="BD216" s="646">
        <v>0</v>
      </c>
      <c r="BE216" s="646">
        <v>0</v>
      </c>
      <c r="BF216" s="646">
        <v>0</v>
      </c>
      <c r="BG216" s="646">
        <v>0</v>
      </c>
      <c r="BH216" s="646">
        <v>0</v>
      </c>
      <c r="BI216" s="646">
        <v>0</v>
      </c>
      <c r="BJ216" s="646">
        <v>0</v>
      </c>
      <c r="BK216" s="646">
        <v>0</v>
      </c>
      <c r="BL216" s="646">
        <v>0</v>
      </c>
      <c r="BM216" s="646">
        <v>0</v>
      </c>
      <c r="BN216" s="646">
        <v>0</v>
      </c>
      <c r="BO216" s="646">
        <v>0</v>
      </c>
      <c r="BP216" s="646">
        <v>0</v>
      </c>
      <c r="BQ216" s="646">
        <v>0</v>
      </c>
      <c r="BR216" s="646">
        <v>0</v>
      </c>
      <c r="BS216" s="646">
        <v>0</v>
      </c>
      <c r="BT216" s="646">
        <v>0</v>
      </c>
      <c r="BU216" s="646">
        <v>0</v>
      </c>
      <c r="BV216" s="646">
        <v>0</v>
      </c>
    </row>
    <row r="217" spans="1:74" ht="16.5" customHeight="1">
      <c r="A217" s="128" t="s">
        <v>912</v>
      </c>
      <c r="B217" s="636" t="s">
        <v>654</v>
      </c>
      <c r="C217" s="645">
        <v>0</v>
      </c>
      <c r="D217" s="646">
        <v>0</v>
      </c>
      <c r="E217" s="646">
        <v>0</v>
      </c>
      <c r="F217" s="646">
        <v>0</v>
      </c>
      <c r="G217" s="646">
        <v>0</v>
      </c>
      <c r="H217" s="646">
        <v>0</v>
      </c>
      <c r="I217" s="646">
        <v>0</v>
      </c>
      <c r="J217" s="646">
        <v>0</v>
      </c>
      <c r="K217" s="646">
        <v>0</v>
      </c>
      <c r="L217" s="646">
        <v>0</v>
      </c>
      <c r="M217" s="646">
        <v>0</v>
      </c>
      <c r="N217" s="646">
        <v>0</v>
      </c>
      <c r="O217" s="646">
        <v>0</v>
      </c>
      <c r="P217" s="646">
        <v>0</v>
      </c>
      <c r="Q217" s="646">
        <v>0</v>
      </c>
      <c r="R217" s="646">
        <v>0</v>
      </c>
      <c r="S217" s="646">
        <v>0</v>
      </c>
      <c r="T217" s="646">
        <v>0</v>
      </c>
      <c r="U217" s="646">
        <v>0</v>
      </c>
      <c r="V217" s="646">
        <v>0</v>
      </c>
      <c r="W217" s="646">
        <v>0</v>
      </c>
      <c r="X217" s="646">
        <v>0</v>
      </c>
      <c r="Y217" s="646">
        <v>0</v>
      </c>
      <c r="Z217" s="646">
        <v>0</v>
      </c>
      <c r="AA217" s="646">
        <v>0</v>
      </c>
      <c r="AB217" s="646">
        <v>0</v>
      </c>
      <c r="AC217" s="646">
        <v>0</v>
      </c>
      <c r="AD217" s="646">
        <v>0</v>
      </c>
      <c r="AE217" s="646">
        <v>0</v>
      </c>
      <c r="AF217" s="646">
        <v>0</v>
      </c>
      <c r="AG217" s="646">
        <v>0</v>
      </c>
      <c r="AH217" s="646">
        <v>0</v>
      </c>
      <c r="AI217" s="646">
        <v>0</v>
      </c>
      <c r="AJ217" s="646">
        <v>0</v>
      </c>
      <c r="AK217" s="646">
        <v>0</v>
      </c>
      <c r="AL217" s="646">
        <v>0</v>
      </c>
      <c r="AM217" s="646">
        <v>0</v>
      </c>
      <c r="AN217" s="646">
        <v>0</v>
      </c>
      <c r="AO217" s="646">
        <v>0</v>
      </c>
      <c r="AP217" s="646">
        <v>0</v>
      </c>
      <c r="AQ217" s="646">
        <v>0</v>
      </c>
      <c r="AR217" s="646">
        <v>0</v>
      </c>
      <c r="AS217" s="646">
        <v>0</v>
      </c>
      <c r="AT217" s="646">
        <v>0</v>
      </c>
      <c r="AU217" s="646">
        <v>0</v>
      </c>
      <c r="AV217" s="646">
        <v>0</v>
      </c>
      <c r="AW217" s="646">
        <v>0</v>
      </c>
      <c r="AX217" s="646">
        <v>0</v>
      </c>
      <c r="AY217" s="646">
        <v>0</v>
      </c>
      <c r="AZ217" s="646">
        <v>0</v>
      </c>
      <c r="BA217" s="646">
        <v>0</v>
      </c>
      <c r="BB217" s="646">
        <v>0</v>
      </c>
      <c r="BC217" s="646">
        <v>0</v>
      </c>
      <c r="BD217" s="646">
        <v>0</v>
      </c>
      <c r="BE217" s="646">
        <v>0</v>
      </c>
      <c r="BF217" s="646">
        <v>0</v>
      </c>
      <c r="BG217" s="646">
        <v>0</v>
      </c>
      <c r="BH217" s="646">
        <v>0</v>
      </c>
      <c r="BI217" s="646">
        <v>0</v>
      </c>
      <c r="BJ217" s="646">
        <v>0</v>
      </c>
      <c r="BK217" s="646">
        <v>0</v>
      </c>
      <c r="BL217" s="646">
        <v>0</v>
      </c>
      <c r="BM217" s="646">
        <v>0</v>
      </c>
      <c r="BN217" s="646">
        <v>0</v>
      </c>
      <c r="BO217" s="646">
        <v>0</v>
      </c>
      <c r="BP217" s="646">
        <v>0</v>
      </c>
      <c r="BQ217" s="646">
        <v>0</v>
      </c>
      <c r="BR217" s="646">
        <v>0</v>
      </c>
      <c r="BS217" s="646">
        <v>0</v>
      </c>
      <c r="BT217" s="646">
        <v>0</v>
      </c>
      <c r="BU217" s="646">
        <v>0</v>
      </c>
      <c r="BV217" s="646">
        <v>0</v>
      </c>
    </row>
    <row r="218" spans="1:74" ht="16.5" customHeight="1">
      <c r="A218" s="128" t="s">
        <v>913</v>
      </c>
      <c r="B218" s="636" t="s">
        <v>655</v>
      </c>
      <c r="C218" s="645">
        <v>0</v>
      </c>
      <c r="D218" s="646">
        <v>0</v>
      </c>
      <c r="E218" s="646">
        <v>0</v>
      </c>
      <c r="F218" s="646">
        <v>0</v>
      </c>
      <c r="G218" s="646">
        <v>0</v>
      </c>
      <c r="H218" s="646">
        <v>0</v>
      </c>
      <c r="I218" s="646">
        <v>0</v>
      </c>
      <c r="J218" s="646">
        <v>0</v>
      </c>
      <c r="K218" s="646">
        <v>0</v>
      </c>
      <c r="L218" s="646">
        <v>0</v>
      </c>
      <c r="M218" s="646">
        <v>0</v>
      </c>
      <c r="N218" s="646">
        <v>0</v>
      </c>
      <c r="O218" s="646">
        <v>0</v>
      </c>
      <c r="P218" s="646">
        <v>0</v>
      </c>
      <c r="Q218" s="646">
        <v>0</v>
      </c>
      <c r="R218" s="646">
        <v>0</v>
      </c>
      <c r="S218" s="646">
        <v>0</v>
      </c>
      <c r="T218" s="646">
        <v>0</v>
      </c>
      <c r="U218" s="646">
        <v>0</v>
      </c>
      <c r="V218" s="646">
        <v>0</v>
      </c>
      <c r="W218" s="646">
        <v>0</v>
      </c>
      <c r="X218" s="646">
        <v>0</v>
      </c>
      <c r="Y218" s="646">
        <v>0</v>
      </c>
      <c r="Z218" s="646">
        <v>0</v>
      </c>
      <c r="AA218" s="646">
        <v>0</v>
      </c>
      <c r="AB218" s="646">
        <v>0</v>
      </c>
      <c r="AC218" s="646">
        <v>0</v>
      </c>
      <c r="AD218" s="646">
        <v>0</v>
      </c>
      <c r="AE218" s="646">
        <v>0</v>
      </c>
      <c r="AF218" s="646">
        <v>0</v>
      </c>
      <c r="AG218" s="646">
        <v>0</v>
      </c>
      <c r="AH218" s="646">
        <v>0</v>
      </c>
      <c r="AI218" s="646">
        <v>0</v>
      </c>
      <c r="AJ218" s="646">
        <v>0</v>
      </c>
      <c r="AK218" s="646">
        <v>0</v>
      </c>
      <c r="AL218" s="646">
        <v>0</v>
      </c>
      <c r="AM218" s="646">
        <v>0</v>
      </c>
      <c r="AN218" s="646">
        <v>0</v>
      </c>
      <c r="AO218" s="646">
        <v>0</v>
      </c>
      <c r="AP218" s="646">
        <v>0</v>
      </c>
      <c r="AQ218" s="646">
        <v>0</v>
      </c>
      <c r="AR218" s="646">
        <v>0</v>
      </c>
      <c r="AS218" s="646">
        <v>0</v>
      </c>
      <c r="AT218" s="646">
        <v>0</v>
      </c>
      <c r="AU218" s="646">
        <v>0</v>
      </c>
      <c r="AV218" s="646">
        <v>0</v>
      </c>
      <c r="AW218" s="646">
        <v>0</v>
      </c>
      <c r="AX218" s="646">
        <v>0</v>
      </c>
      <c r="AY218" s="646">
        <v>0</v>
      </c>
      <c r="AZ218" s="646">
        <v>0</v>
      </c>
      <c r="BA218" s="646">
        <v>0</v>
      </c>
      <c r="BB218" s="646">
        <v>0</v>
      </c>
      <c r="BC218" s="646">
        <v>0</v>
      </c>
      <c r="BD218" s="646">
        <v>0</v>
      </c>
      <c r="BE218" s="646">
        <v>0</v>
      </c>
      <c r="BF218" s="646">
        <v>0</v>
      </c>
      <c r="BG218" s="646">
        <v>0</v>
      </c>
      <c r="BH218" s="646">
        <v>0</v>
      </c>
      <c r="BI218" s="646">
        <v>0</v>
      </c>
      <c r="BJ218" s="646">
        <v>0</v>
      </c>
      <c r="BK218" s="646">
        <v>0</v>
      </c>
      <c r="BL218" s="646">
        <v>0</v>
      </c>
      <c r="BM218" s="646">
        <v>0</v>
      </c>
      <c r="BN218" s="646">
        <v>0</v>
      </c>
      <c r="BO218" s="646">
        <v>0</v>
      </c>
      <c r="BP218" s="646">
        <v>0</v>
      </c>
      <c r="BQ218" s="646">
        <v>0</v>
      </c>
      <c r="BR218" s="646">
        <v>0</v>
      </c>
      <c r="BS218" s="646">
        <v>0</v>
      </c>
      <c r="BT218" s="646">
        <v>0</v>
      </c>
      <c r="BU218" s="646">
        <v>0</v>
      </c>
      <c r="BV218" s="646">
        <v>0</v>
      </c>
    </row>
    <row r="219" spans="1:74" ht="16.5" customHeight="1">
      <c r="A219" s="131" t="s">
        <v>914</v>
      </c>
      <c r="B219" s="639" t="s">
        <v>656</v>
      </c>
      <c r="C219" s="645">
        <v>0</v>
      </c>
      <c r="D219" s="646">
        <v>0</v>
      </c>
      <c r="E219" s="646">
        <v>0</v>
      </c>
      <c r="F219" s="646">
        <v>0</v>
      </c>
      <c r="G219" s="646">
        <v>0</v>
      </c>
      <c r="H219" s="646">
        <v>0</v>
      </c>
      <c r="I219" s="646">
        <v>0</v>
      </c>
      <c r="J219" s="646">
        <v>0</v>
      </c>
      <c r="K219" s="646">
        <v>0.73758766394613562</v>
      </c>
      <c r="L219" s="646">
        <v>0</v>
      </c>
      <c r="M219" s="646">
        <v>0</v>
      </c>
      <c r="N219" s="646">
        <v>0</v>
      </c>
      <c r="O219" s="646">
        <v>-3.471150983187715</v>
      </c>
      <c r="P219" s="646">
        <v>0</v>
      </c>
      <c r="Q219" s="646">
        <v>0</v>
      </c>
      <c r="R219" s="646">
        <v>0</v>
      </c>
      <c r="S219" s="646">
        <v>2.7335633270695237</v>
      </c>
      <c r="T219" s="646">
        <v>0</v>
      </c>
      <c r="U219" s="646">
        <v>0</v>
      </c>
      <c r="V219" s="646">
        <v>0</v>
      </c>
      <c r="W219" s="646">
        <v>0</v>
      </c>
      <c r="X219" s="646">
        <v>0</v>
      </c>
      <c r="Y219" s="646">
        <v>0</v>
      </c>
      <c r="Z219" s="646">
        <v>0</v>
      </c>
      <c r="AA219" s="646">
        <v>0</v>
      </c>
      <c r="AB219" s="646">
        <v>0</v>
      </c>
      <c r="AC219" s="646">
        <v>0</v>
      </c>
      <c r="AD219" s="646">
        <v>0</v>
      </c>
      <c r="AE219" s="646">
        <v>0</v>
      </c>
      <c r="AF219" s="646">
        <v>0</v>
      </c>
      <c r="AG219" s="646">
        <v>0</v>
      </c>
      <c r="AH219" s="646">
        <v>0</v>
      </c>
      <c r="AI219" s="646">
        <v>0</v>
      </c>
      <c r="AJ219" s="646">
        <v>0</v>
      </c>
      <c r="AK219" s="646">
        <v>0</v>
      </c>
      <c r="AL219" s="646">
        <v>0</v>
      </c>
      <c r="AM219" s="646">
        <v>0</v>
      </c>
      <c r="AN219" s="646">
        <v>0</v>
      </c>
      <c r="AO219" s="646">
        <v>0</v>
      </c>
      <c r="AP219" s="646">
        <v>0</v>
      </c>
      <c r="AQ219" s="646">
        <v>0</v>
      </c>
      <c r="AR219" s="646">
        <v>0</v>
      </c>
      <c r="AS219" s="646">
        <v>0</v>
      </c>
      <c r="AT219" s="646">
        <v>0</v>
      </c>
      <c r="AU219" s="646">
        <v>0</v>
      </c>
      <c r="AV219" s="646">
        <v>0</v>
      </c>
      <c r="AW219" s="646">
        <v>0</v>
      </c>
      <c r="AX219" s="646">
        <v>0</v>
      </c>
      <c r="AY219" s="646">
        <v>0</v>
      </c>
      <c r="AZ219" s="646">
        <v>0</v>
      </c>
      <c r="BA219" s="646">
        <v>0</v>
      </c>
      <c r="BB219" s="646">
        <v>0</v>
      </c>
      <c r="BC219" s="646">
        <v>0</v>
      </c>
      <c r="BD219" s="646">
        <v>0</v>
      </c>
      <c r="BE219" s="646">
        <v>0</v>
      </c>
      <c r="BF219" s="646">
        <v>0</v>
      </c>
      <c r="BG219" s="646">
        <v>0</v>
      </c>
      <c r="BH219" s="646">
        <v>0</v>
      </c>
      <c r="BI219" s="646">
        <v>0</v>
      </c>
      <c r="BJ219" s="646">
        <v>0</v>
      </c>
      <c r="BK219" s="646">
        <v>0</v>
      </c>
      <c r="BL219" s="646">
        <v>0</v>
      </c>
      <c r="BM219" s="646">
        <v>0</v>
      </c>
      <c r="BN219" s="646">
        <v>0</v>
      </c>
      <c r="BO219" s="646">
        <v>0</v>
      </c>
      <c r="BP219" s="646">
        <v>0</v>
      </c>
      <c r="BQ219" s="646">
        <v>0</v>
      </c>
      <c r="BR219" s="646">
        <v>0</v>
      </c>
      <c r="BS219" s="646">
        <v>1.5919756985913356</v>
      </c>
      <c r="BT219" s="646">
        <v>0</v>
      </c>
      <c r="BU219" s="646">
        <v>0</v>
      </c>
      <c r="BV219" s="646">
        <v>0</v>
      </c>
    </row>
    <row r="220" spans="1:74" ht="16.5" customHeight="1">
      <c r="A220" s="131" t="s">
        <v>915</v>
      </c>
      <c r="B220" s="639" t="s">
        <v>657</v>
      </c>
      <c r="C220" s="645">
        <v>0</v>
      </c>
      <c r="D220" s="646">
        <v>0</v>
      </c>
      <c r="E220" s="646">
        <v>0</v>
      </c>
      <c r="F220" s="646">
        <v>0</v>
      </c>
      <c r="G220" s="646">
        <v>0</v>
      </c>
      <c r="H220" s="646">
        <v>0</v>
      </c>
      <c r="I220" s="646">
        <v>0</v>
      </c>
      <c r="J220" s="646">
        <v>0</v>
      </c>
      <c r="K220" s="646">
        <v>0</v>
      </c>
      <c r="L220" s="646">
        <v>0</v>
      </c>
      <c r="M220" s="646">
        <v>0</v>
      </c>
      <c r="N220" s="646">
        <v>0</v>
      </c>
      <c r="O220" s="646">
        <v>0</v>
      </c>
      <c r="P220" s="646">
        <v>0</v>
      </c>
      <c r="Q220" s="646">
        <v>0</v>
      </c>
      <c r="R220" s="646">
        <v>0</v>
      </c>
      <c r="S220" s="646">
        <v>0</v>
      </c>
      <c r="T220" s="646">
        <v>0</v>
      </c>
      <c r="U220" s="646">
        <v>0</v>
      </c>
      <c r="V220" s="646">
        <v>0</v>
      </c>
      <c r="W220" s="646">
        <v>0</v>
      </c>
      <c r="X220" s="646">
        <v>0</v>
      </c>
      <c r="Y220" s="646">
        <v>0</v>
      </c>
      <c r="Z220" s="646">
        <v>0</v>
      </c>
      <c r="AA220" s="646">
        <v>0</v>
      </c>
      <c r="AB220" s="646">
        <v>0</v>
      </c>
      <c r="AC220" s="646">
        <v>0</v>
      </c>
      <c r="AD220" s="646">
        <v>0</v>
      </c>
      <c r="AE220" s="646">
        <v>0</v>
      </c>
      <c r="AF220" s="646">
        <v>0</v>
      </c>
      <c r="AG220" s="646">
        <v>0</v>
      </c>
      <c r="AH220" s="646">
        <v>0</v>
      </c>
      <c r="AI220" s="646">
        <v>0</v>
      </c>
      <c r="AJ220" s="646">
        <v>0</v>
      </c>
      <c r="AK220" s="646">
        <v>0</v>
      </c>
      <c r="AL220" s="646">
        <v>0</v>
      </c>
      <c r="AM220" s="646">
        <v>0</v>
      </c>
      <c r="AN220" s="646">
        <v>0</v>
      </c>
      <c r="AO220" s="646">
        <v>0</v>
      </c>
      <c r="AP220" s="646">
        <v>0</v>
      </c>
      <c r="AQ220" s="646">
        <v>0</v>
      </c>
      <c r="AR220" s="646">
        <v>0</v>
      </c>
      <c r="AS220" s="646">
        <v>0</v>
      </c>
      <c r="AT220" s="646">
        <v>0</v>
      </c>
      <c r="AU220" s="646">
        <v>0</v>
      </c>
      <c r="AV220" s="646">
        <v>0</v>
      </c>
      <c r="AW220" s="646">
        <v>0</v>
      </c>
      <c r="AX220" s="646">
        <v>0</v>
      </c>
      <c r="AY220" s="646">
        <v>0</v>
      </c>
      <c r="AZ220" s="646">
        <v>0</v>
      </c>
      <c r="BA220" s="646">
        <v>0</v>
      </c>
      <c r="BB220" s="646">
        <v>0</v>
      </c>
      <c r="BC220" s="646">
        <v>0</v>
      </c>
      <c r="BD220" s="646">
        <v>0</v>
      </c>
      <c r="BE220" s="646">
        <v>0</v>
      </c>
      <c r="BF220" s="646">
        <v>0</v>
      </c>
      <c r="BG220" s="646">
        <v>0</v>
      </c>
      <c r="BH220" s="646">
        <v>0</v>
      </c>
      <c r="BI220" s="646">
        <v>0</v>
      </c>
      <c r="BJ220" s="646">
        <v>0</v>
      </c>
      <c r="BK220" s="646">
        <v>0</v>
      </c>
      <c r="BL220" s="646">
        <v>0</v>
      </c>
      <c r="BM220" s="646">
        <v>0</v>
      </c>
      <c r="BN220" s="646">
        <v>0</v>
      </c>
      <c r="BO220" s="646">
        <v>0</v>
      </c>
      <c r="BP220" s="646">
        <v>0</v>
      </c>
      <c r="BQ220" s="646">
        <v>0</v>
      </c>
      <c r="BR220" s="646">
        <v>0</v>
      </c>
      <c r="BS220" s="646">
        <v>0</v>
      </c>
      <c r="BT220" s="646">
        <v>0</v>
      </c>
      <c r="BU220" s="646">
        <v>0</v>
      </c>
      <c r="BV220" s="646">
        <v>0</v>
      </c>
    </row>
    <row r="221" spans="1:74" ht="16.5" customHeight="1">
      <c r="A221" s="128" t="s">
        <v>916</v>
      </c>
      <c r="B221" s="636" t="s">
        <v>658</v>
      </c>
      <c r="C221" s="645">
        <v>0</v>
      </c>
      <c r="D221" s="646">
        <v>0</v>
      </c>
      <c r="E221" s="646">
        <v>0</v>
      </c>
      <c r="F221" s="646">
        <v>0</v>
      </c>
      <c r="G221" s="646">
        <v>0</v>
      </c>
      <c r="H221" s="646">
        <v>0</v>
      </c>
      <c r="I221" s="646">
        <v>0</v>
      </c>
      <c r="J221" s="646">
        <v>0</v>
      </c>
      <c r="K221" s="646">
        <v>0</v>
      </c>
      <c r="L221" s="646">
        <v>0</v>
      </c>
      <c r="M221" s="646">
        <v>0</v>
      </c>
      <c r="N221" s="646">
        <v>0</v>
      </c>
      <c r="O221" s="646">
        <v>0</v>
      </c>
      <c r="P221" s="646">
        <v>0</v>
      </c>
      <c r="Q221" s="646">
        <v>0</v>
      </c>
      <c r="R221" s="646">
        <v>0</v>
      </c>
      <c r="S221" s="646">
        <v>0</v>
      </c>
      <c r="T221" s="646">
        <v>0</v>
      </c>
      <c r="U221" s="646">
        <v>0</v>
      </c>
      <c r="V221" s="646">
        <v>0</v>
      </c>
      <c r="W221" s="646">
        <v>0</v>
      </c>
      <c r="X221" s="646">
        <v>0</v>
      </c>
      <c r="Y221" s="646">
        <v>0</v>
      </c>
      <c r="Z221" s="646">
        <v>0</v>
      </c>
      <c r="AA221" s="646">
        <v>0</v>
      </c>
      <c r="AB221" s="646">
        <v>0</v>
      </c>
      <c r="AC221" s="646">
        <v>0</v>
      </c>
      <c r="AD221" s="646">
        <v>0</v>
      </c>
      <c r="AE221" s="646">
        <v>0</v>
      </c>
      <c r="AF221" s="646">
        <v>0</v>
      </c>
      <c r="AG221" s="646">
        <v>0</v>
      </c>
      <c r="AH221" s="646">
        <v>0</v>
      </c>
      <c r="AI221" s="646">
        <v>0</v>
      </c>
      <c r="AJ221" s="646">
        <v>0</v>
      </c>
      <c r="AK221" s="646">
        <v>0</v>
      </c>
      <c r="AL221" s="646">
        <v>0</v>
      </c>
      <c r="AM221" s="646">
        <v>0</v>
      </c>
      <c r="AN221" s="646">
        <v>0</v>
      </c>
      <c r="AO221" s="646">
        <v>0</v>
      </c>
      <c r="AP221" s="646">
        <v>0</v>
      </c>
      <c r="AQ221" s="646">
        <v>0</v>
      </c>
      <c r="AR221" s="646">
        <v>0</v>
      </c>
      <c r="AS221" s="646">
        <v>0</v>
      </c>
      <c r="AT221" s="646">
        <v>0</v>
      </c>
      <c r="AU221" s="646">
        <v>0</v>
      </c>
      <c r="AV221" s="646">
        <v>0</v>
      </c>
      <c r="AW221" s="646">
        <v>0</v>
      </c>
      <c r="AX221" s="646">
        <v>0</v>
      </c>
      <c r="AY221" s="646">
        <v>0</v>
      </c>
      <c r="AZ221" s="646">
        <v>0</v>
      </c>
      <c r="BA221" s="646">
        <v>0</v>
      </c>
      <c r="BB221" s="646">
        <v>0</v>
      </c>
      <c r="BC221" s="646">
        <v>0</v>
      </c>
      <c r="BD221" s="646">
        <v>0</v>
      </c>
      <c r="BE221" s="646">
        <v>0</v>
      </c>
      <c r="BF221" s="646">
        <v>0</v>
      </c>
      <c r="BG221" s="646">
        <v>0</v>
      </c>
      <c r="BH221" s="646">
        <v>0</v>
      </c>
      <c r="BI221" s="646">
        <v>0</v>
      </c>
      <c r="BJ221" s="646">
        <v>0</v>
      </c>
      <c r="BK221" s="646">
        <v>0</v>
      </c>
      <c r="BL221" s="646">
        <v>0</v>
      </c>
      <c r="BM221" s="646">
        <v>0</v>
      </c>
      <c r="BN221" s="646">
        <v>0</v>
      </c>
      <c r="BO221" s="646">
        <v>0</v>
      </c>
      <c r="BP221" s="646">
        <v>0</v>
      </c>
      <c r="BQ221" s="646">
        <v>0</v>
      </c>
      <c r="BR221" s="646">
        <v>0</v>
      </c>
      <c r="BS221" s="646">
        <v>0</v>
      </c>
      <c r="BT221" s="646">
        <v>0</v>
      </c>
      <c r="BU221" s="646">
        <v>0</v>
      </c>
      <c r="BV221" s="646">
        <v>0</v>
      </c>
    </row>
    <row r="222" spans="1:74" ht="16.5" customHeight="1">
      <c r="A222" s="128" t="s">
        <v>917</v>
      </c>
      <c r="B222" s="636" t="s">
        <v>659</v>
      </c>
      <c r="C222" s="645">
        <v>8.8576190476190479</v>
      </c>
      <c r="D222" s="646">
        <v>0</v>
      </c>
      <c r="E222" s="646">
        <v>0</v>
      </c>
      <c r="F222" s="646">
        <v>0</v>
      </c>
      <c r="G222" s="646">
        <v>2.214404761904762</v>
      </c>
      <c r="H222" s="646">
        <v>0</v>
      </c>
      <c r="I222" s="646">
        <v>0</v>
      </c>
      <c r="J222" s="646">
        <v>0</v>
      </c>
      <c r="K222" s="646">
        <v>0.73813492063492148</v>
      </c>
      <c r="L222" s="646">
        <v>0</v>
      </c>
      <c r="M222" s="646">
        <v>0</v>
      </c>
      <c r="N222" s="646">
        <v>0</v>
      </c>
      <c r="O222" s="646">
        <v>0.73813492063492148</v>
      </c>
      <c r="P222" s="646">
        <v>0</v>
      </c>
      <c r="Q222" s="646">
        <v>0</v>
      </c>
      <c r="R222" s="646">
        <v>0</v>
      </c>
      <c r="S222" s="646">
        <v>0.73813492063492148</v>
      </c>
      <c r="T222" s="646">
        <v>0</v>
      </c>
      <c r="U222" s="646">
        <v>0</v>
      </c>
      <c r="V222" s="646">
        <v>0</v>
      </c>
      <c r="W222" s="646">
        <v>2.214404761904762</v>
      </c>
      <c r="X222" s="646">
        <v>0</v>
      </c>
      <c r="Y222" s="646">
        <v>0</v>
      </c>
      <c r="Z222" s="646">
        <v>0</v>
      </c>
      <c r="AA222" s="646">
        <v>0.7381349206349207</v>
      </c>
      <c r="AB222" s="646">
        <v>0</v>
      </c>
      <c r="AC222" s="646">
        <v>0</v>
      </c>
      <c r="AD222" s="646">
        <v>0</v>
      </c>
      <c r="AE222" s="646">
        <v>0.7381349206349207</v>
      </c>
      <c r="AF222" s="646">
        <v>0</v>
      </c>
      <c r="AG222" s="646">
        <v>0</v>
      </c>
      <c r="AH222" s="646">
        <v>0</v>
      </c>
      <c r="AI222" s="646">
        <v>0.73813492063492081</v>
      </c>
      <c r="AJ222" s="646">
        <v>0</v>
      </c>
      <c r="AK222" s="646">
        <v>0</v>
      </c>
      <c r="AL222" s="646">
        <v>0</v>
      </c>
      <c r="AM222" s="646">
        <v>2.214404761904762</v>
      </c>
      <c r="AN222" s="646">
        <v>0</v>
      </c>
      <c r="AO222" s="646">
        <v>0</v>
      </c>
      <c r="AP222" s="646">
        <v>0</v>
      </c>
      <c r="AQ222" s="646">
        <v>0.7381349206349207</v>
      </c>
      <c r="AR222" s="646">
        <v>0</v>
      </c>
      <c r="AS222" s="646">
        <v>0</v>
      </c>
      <c r="AT222" s="646">
        <v>0</v>
      </c>
      <c r="AU222" s="646">
        <v>0.7381349206349207</v>
      </c>
      <c r="AV222" s="646">
        <v>0</v>
      </c>
      <c r="AW222" s="646">
        <v>0</v>
      </c>
      <c r="AX222" s="646">
        <v>0</v>
      </c>
      <c r="AY222" s="646">
        <v>0.73813492063492081</v>
      </c>
      <c r="AZ222" s="646">
        <v>0</v>
      </c>
      <c r="BA222" s="646">
        <v>0</v>
      </c>
      <c r="BB222" s="646">
        <v>0</v>
      </c>
      <c r="BC222" s="646">
        <v>2.214404761904762</v>
      </c>
      <c r="BD222" s="646">
        <v>0</v>
      </c>
      <c r="BE222" s="646">
        <v>0</v>
      </c>
      <c r="BF222" s="646">
        <v>0</v>
      </c>
      <c r="BG222" s="646">
        <v>0.7381349206349207</v>
      </c>
      <c r="BH222" s="646">
        <v>0</v>
      </c>
      <c r="BI222" s="646">
        <v>0</v>
      </c>
      <c r="BJ222" s="646">
        <v>0</v>
      </c>
      <c r="BK222" s="646">
        <v>0.7381349206349207</v>
      </c>
      <c r="BL222" s="646">
        <v>0</v>
      </c>
      <c r="BM222" s="646">
        <v>0</v>
      </c>
      <c r="BN222" s="646">
        <v>0</v>
      </c>
      <c r="BO222" s="646">
        <v>0.73813492063492081</v>
      </c>
      <c r="BP222" s="646">
        <v>0</v>
      </c>
      <c r="BQ222" s="646">
        <v>0</v>
      </c>
      <c r="BR222" s="646">
        <v>0</v>
      </c>
      <c r="BS222" s="646">
        <v>-0.3233730158730167</v>
      </c>
      <c r="BT222" s="646">
        <v>0</v>
      </c>
      <c r="BU222" s="646">
        <v>0</v>
      </c>
      <c r="BV222" s="646">
        <v>0</v>
      </c>
    </row>
    <row r="223" spans="1:74" ht="28.5" customHeight="1" thickBot="1">
      <c r="A223" s="128" t="s">
        <v>918</v>
      </c>
      <c r="B223" s="636" t="s">
        <v>660</v>
      </c>
      <c r="C223" s="648">
        <v>0</v>
      </c>
      <c r="D223" s="649">
        <v>0</v>
      </c>
      <c r="E223" s="649">
        <v>0</v>
      </c>
      <c r="F223" s="649">
        <v>0</v>
      </c>
      <c r="G223" s="649">
        <v>0</v>
      </c>
      <c r="H223" s="649">
        <v>0</v>
      </c>
      <c r="I223" s="649">
        <v>0</v>
      </c>
      <c r="J223" s="649">
        <v>0</v>
      </c>
      <c r="K223" s="649">
        <v>0</v>
      </c>
      <c r="L223" s="649">
        <v>0</v>
      </c>
      <c r="M223" s="649">
        <v>0</v>
      </c>
      <c r="N223" s="649">
        <v>0</v>
      </c>
      <c r="O223" s="649">
        <v>0</v>
      </c>
      <c r="P223" s="649">
        <v>0</v>
      </c>
      <c r="Q223" s="649">
        <v>0</v>
      </c>
      <c r="R223" s="649">
        <v>0</v>
      </c>
      <c r="S223" s="649">
        <v>0</v>
      </c>
      <c r="T223" s="649">
        <v>0</v>
      </c>
      <c r="U223" s="649">
        <v>0</v>
      </c>
      <c r="V223" s="649">
        <v>0</v>
      </c>
      <c r="W223" s="649">
        <v>0</v>
      </c>
      <c r="X223" s="649">
        <v>0</v>
      </c>
      <c r="Y223" s="649">
        <v>0</v>
      </c>
      <c r="Z223" s="649">
        <v>0</v>
      </c>
      <c r="AA223" s="649">
        <v>0</v>
      </c>
      <c r="AB223" s="649">
        <v>0</v>
      </c>
      <c r="AC223" s="649">
        <v>0</v>
      </c>
      <c r="AD223" s="649">
        <v>0</v>
      </c>
      <c r="AE223" s="649">
        <v>0</v>
      </c>
      <c r="AF223" s="649">
        <v>0</v>
      </c>
      <c r="AG223" s="649">
        <v>0</v>
      </c>
      <c r="AH223" s="649">
        <v>0</v>
      </c>
      <c r="AI223" s="649">
        <v>0</v>
      </c>
      <c r="AJ223" s="649">
        <v>0</v>
      </c>
      <c r="AK223" s="649">
        <v>0</v>
      </c>
      <c r="AL223" s="649">
        <v>0</v>
      </c>
      <c r="AM223" s="649">
        <v>0</v>
      </c>
      <c r="AN223" s="649">
        <v>0</v>
      </c>
      <c r="AO223" s="649">
        <v>0</v>
      </c>
      <c r="AP223" s="649">
        <v>0</v>
      </c>
      <c r="AQ223" s="649">
        <v>0</v>
      </c>
      <c r="AR223" s="649">
        <v>0</v>
      </c>
      <c r="AS223" s="649">
        <v>0</v>
      </c>
      <c r="AT223" s="649">
        <v>0</v>
      </c>
      <c r="AU223" s="649">
        <v>0</v>
      </c>
      <c r="AV223" s="649">
        <v>0</v>
      </c>
      <c r="AW223" s="649">
        <v>0</v>
      </c>
      <c r="AX223" s="649">
        <v>0</v>
      </c>
      <c r="AY223" s="649">
        <v>0</v>
      </c>
      <c r="AZ223" s="649">
        <v>0</v>
      </c>
      <c r="BA223" s="649">
        <v>0</v>
      </c>
      <c r="BB223" s="649">
        <v>0</v>
      </c>
      <c r="BC223" s="649">
        <v>0</v>
      </c>
      <c r="BD223" s="649">
        <v>0</v>
      </c>
      <c r="BE223" s="649">
        <v>0</v>
      </c>
      <c r="BF223" s="649">
        <v>0</v>
      </c>
      <c r="BG223" s="649">
        <v>0</v>
      </c>
      <c r="BH223" s="649">
        <v>0</v>
      </c>
      <c r="BI223" s="649">
        <v>0</v>
      </c>
      <c r="BJ223" s="649">
        <v>0</v>
      </c>
      <c r="BK223" s="649">
        <v>0</v>
      </c>
      <c r="BL223" s="649">
        <v>0</v>
      </c>
      <c r="BM223" s="649">
        <v>0</v>
      </c>
      <c r="BN223" s="649">
        <v>0</v>
      </c>
      <c r="BO223" s="649">
        <v>0</v>
      </c>
      <c r="BP223" s="649">
        <v>0</v>
      </c>
      <c r="BQ223" s="649">
        <v>0</v>
      </c>
      <c r="BR223" s="649">
        <v>0</v>
      </c>
      <c r="BS223" s="649">
        <v>0</v>
      </c>
      <c r="BT223" s="649">
        <v>0</v>
      </c>
      <c r="BU223" s="649">
        <v>0</v>
      </c>
      <c r="BV223" s="649">
        <v>0</v>
      </c>
    </row>
    <row r="241" spans="1:23" ht="14.45" customHeight="1" thickBot="1"/>
    <row r="242" spans="1:23" ht="23.25" customHeight="1">
      <c r="A242" s="133"/>
      <c r="B242" s="133"/>
      <c r="C242" s="434" t="s">
        <v>956</v>
      </c>
      <c r="D242" s="434" t="s">
        <v>957</v>
      </c>
      <c r="E242" s="434" t="s">
        <v>958</v>
      </c>
      <c r="F242" s="434" t="s">
        <v>959</v>
      </c>
      <c r="G242" s="434" t="s">
        <v>960</v>
      </c>
      <c r="H242" s="434" t="s">
        <v>961</v>
      </c>
      <c r="I242" s="434" t="s">
        <v>962</v>
      </c>
      <c r="J242" s="434" t="s">
        <v>963</v>
      </c>
      <c r="K242" s="434" t="s">
        <v>964</v>
      </c>
      <c r="L242" s="434" t="s">
        <v>965</v>
      </c>
      <c r="M242" s="434" t="s">
        <v>966</v>
      </c>
      <c r="N242" s="434" t="s">
        <v>967</v>
      </c>
      <c r="O242" s="434" t="s">
        <v>968</v>
      </c>
      <c r="P242" s="434" t="s">
        <v>969</v>
      </c>
      <c r="Q242" s="434" t="s">
        <v>970</v>
      </c>
      <c r="R242" s="434" t="s">
        <v>971</v>
      </c>
      <c r="S242" s="434" t="s">
        <v>688</v>
      </c>
      <c r="T242" s="434" t="s">
        <v>972</v>
      </c>
    </row>
    <row r="243" spans="1:23" ht="14.45" customHeight="1">
      <c r="A243" s="74" t="s">
        <v>689</v>
      </c>
      <c r="B243" s="435" t="s">
        <v>3</v>
      </c>
      <c r="C243" s="81"/>
      <c r="D243" s="81"/>
      <c r="E243" s="81"/>
      <c r="F243" s="81"/>
      <c r="G243" s="81"/>
      <c r="H243" s="81"/>
      <c r="I243" s="81"/>
      <c r="J243" s="81"/>
      <c r="K243" s="81"/>
      <c r="L243" s="81"/>
      <c r="M243" s="81"/>
      <c r="N243" s="81"/>
      <c r="O243" s="81"/>
      <c r="P243" s="81"/>
      <c r="Q243" s="81"/>
      <c r="R243" s="81"/>
      <c r="S243" s="81"/>
      <c r="T243" s="81"/>
    </row>
    <row r="244" spans="1:23" ht="14.45" customHeight="1">
      <c r="A244" s="80" t="s">
        <v>666</v>
      </c>
      <c r="B244" s="435">
        <v>1</v>
      </c>
      <c r="C244" s="313">
        <v>513.63651502798189</v>
      </c>
      <c r="D244" s="313">
        <v>92.953054376899061</v>
      </c>
      <c r="E244" s="313">
        <v>31.813132049034525</v>
      </c>
      <c r="F244" s="313">
        <v>27.202785796239763</v>
      </c>
      <c r="G244" s="313">
        <v>33.937136539568328</v>
      </c>
      <c r="H244" s="313">
        <v>112.21453247785632</v>
      </c>
      <c r="I244" s="313">
        <v>37.404844159285439</v>
      </c>
      <c r="J244" s="313">
        <v>37.404844159285439</v>
      </c>
      <c r="K244" s="313">
        <v>37.404844159285425</v>
      </c>
      <c r="L244" s="313">
        <v>169.86699513274192</v>
      </c>
      <c r="M244" s="313">
        <v>56.622331710913969</v>
      </c>
      <c r="N244" s="313">
        <v>56.622331710913969</v>
      </c>
      <c r="O244" s="313">
        <v>56.62233171091399</v>
      </c>
      <c r="P244" s="313">
        <v>138.60193304048394</v>
      </c>
      <c r="Q244" s="313">
        <v>46.200644346827978</v>
      </c>
      <c r="R244" s="313">
        <v>46.200644346827978</v>
      </c>
      <c r="S244" s="313">
        <v>46.200644346827985</v>
      </c>
      <c r="T244" s="313">
        <v>39.197868805034354</v>
      </c>
      <c r="U244" s="650"/>
      <c r="V244" s="651"/>
      <c r="W244" s="651"/>
    </row>
    <row r="245" spans="1:23" ht="14.45" customHeight="1">
      <c r="A245" s="75" t="s">
        <v>919</v>
      </c>
      <c r="B245" s="436" t="s">
        <v>32</v>
      </c>
      <c r="C245" s="313">
        <v>0</v>
      </c>
      <c r="D245" s="313">
        <v>0</v>
      </c>
      <c r="E245" s="313">
        <v>0</v>
      </c>
      <c r="F245" s="313">
        <v>0</v>
      </c>
      <c r="G245" s="313">
        <v>0</v>
      </c>
      <c r="H245" s="313">
        <v>0</v>
      </c>
      <c r="I245" s="313">
        <v>0</v>
      </c>
      <c r="J245" s="313">
        <v>0</v>
      </c>
      <c r="K245" s="313">
        <v>0</v>
      </c>
      <c r="L245" s="313">
        <v>0</v>
      </c>
      <c r="M245" s="313">
        <v>0</v>
      </c>
      <c r="N245" s="313">
        <v>0</v>
      </c>
      <c r="O245" s="313">
        <v>0</v>
      </c>
      <c r="P245" s="313">
        <v>0</v>
      </c>
      <c r="Q245" s="313">
        <v>0</v>
      </c>
      <c r="R245" s="313">
        <v>0</v>
      </c>
      <c r="S245" s="313">
        <v>0</v>
      </c>
      <c r="T245" s="313">
        <v>0</v>
      </c>
      <c r="U245" s="650"/>
      <c r="V245" s="650"/>
    </row>
    <row r="246" spans="1:23" ht="14.45" customHeight="1">
      <c r="A246" s="77" t="s">
        <v>920</v>
      </c>
      <c r="B246" s="433" t="s">
        <v>34</v>
      </c>
      <c r="C246" s="642">
        <v>0</v>
      </c>
      <c r="D246" s="642">
        <v>0</v>
      </c>
      <c r="E246" s="642">
        <v>0</v>
      </c>
      <c r="F246" s="642">
        <v>0</v>
      </c>
      <c r="G246" s="642">
        <v>0</v>
      </c>
      <c r="H246" s="642">
        <v>0</v>
      </c>
      <c r="I246" s="642">
        <v>0</v>
      </c>
      <c r="J246" s="642">
        <v>0</v>
      </c>
      <c r="K246" s="642">
        <v>0</v>
      </c>
      <c r="L246" s="642">
        <v>0</v>
      </c>
      <c r="M246" s="642">
        <v>0</v>
      </c>
      <c r="N246" s="642">
        <v>0</v>
      </c>
      <c r="O246" s="642">
        <v>0</v>
      </c>
      <c r="P246" s="642">
        <v>0</v>
      </c>
      <c r="Q246" s="642">
        <v>0</v>
      </c>
      <c r="R246" s="642">
        <v>0</v>
      </c>
      <c r="S246" s="642">
        <v>0</v>
      </c>
      <c r="T246" s="642">
        <v>0</v>
      </c>
    </row>
    <row r="247" spans="1:23" ht="14.45" customHeight="1">
      <c r="A247" s="77" t="s">
        <v>921</v>
      </c>
      <c r="B247" s="433" t="s">
        <v>36</v>
      </c>
      <c r="C247" s="642">
        <v>0</v>
      </c>
      <c r="D247" s="642">
        <v>0</v>
      </c>
      <c r="E247" s="642">
        <v>0</v>
      </c>
      <c r="F247" s="642">
        <v>0</v>
      </c>
      <c r="G247" s="642">
        <v>0</v>
      </c>
      <c r="H247" s="642">
        <v>0</v>
      </c>
      <c r="I247" s="642">
        <v>0</v>
      </c>
      <c r="J247" s="642">
        <v>0</v>
      </c>
      <c r="K247" s="642">
        <v>0</v>
      </c>
      <c r="L247" s="642">
        <v>0</v>
      </c>
      <c r="M247" s="642">
        <v>0</v>
      </c>
      <c r="N247" s="642">
        <v>0</v>
      </c>
      <c r="O247" s="642">
        <v>0</v>
      </c>
      <c r="P247" s="642">
        <v>0</v>
      </c>
      <c r="Q247" s="642">
        <v>0</v>
      </c>
      <c r="R247" s="642">
        <v>0</v>
      </c>
      <c r="S247" s="642">
        <v>0</v>
      </c>
      <c r="T247" s="642">
        <v>0</v>
      </c>
    </row>
    <row r="248" spans="1:23" ht="24.75" customHeight="1">
      <c r="A248" s="75" t="s">
        <v>922</v>
      </c>
      <c r="B248" s="436" t="s">
        <v>38</v>
      </c>
      <c r="C248" s="313">
        <v>507.97063220981431</v>
      </c>
      <c r="D248" s="313">
        <v>91.735450328131193</v>
      </c>
      <c r="E248" s="313">
        <v>31.407264032778574</v>
      </c>
      <c r="F248" s="313">
        <v>26.796917779983811</v>
      </c>
      <c r="G248" s="313">
        <v>33.531268523312377</v>
      </c>
      <c r="H248" s="313">
        <v>110.91455906815952</v>
      </c>
      <c r="I248" s="313">
        <v>36.971519689386504</v>
      </c>
      <c r="J248" s="313">
        <v>36.971519689386504</v>
      </c>
      <c r="K248" s="313">
        <v>36.971519689386497</v>
      </c>
      <c r="L248" s="313">
        <v>168.19002438594691</v>
      </c>
      <c r="M248" s="313">
        <v>56.063341461982297</v>
      </c>
      <c r="N248" s="313">
        <v>56.063341461982297</v>
      </c>
      <c r="O248" s="313">
        <v>56.063341461982318</v>
      </c>
      <c r="P248" s="313">
        <v>137.13059842757596</v>
      </c>
      <c r="Q248" s="313">
        <v>45.710199475858659</v>
      </c>
      <c r="R248" s="313">
        <v>45.710199475858659</v>
      </c>
      <c r="S248" s="313">
        <v>45.710199475858666</v>
      </c>
      <c r="T248" s="313">
        <v>38.756572853311908</v>
      </c>
      <c r="U248" s="650"/>
      <c r="V248" s="650"/>
    </row>
    <row r="249" spans="1:23" ht="14.45" customHeight="1">
      <c r="A249" s="77" t="s">
        <v>923</v>
      </c>
      <c r="B249" s="433" t="s">
        <v>40</v>
      </c>
      <c r="C249" s="642">
        <v>507.47079261457623</v>
      </c>
      <c r="D249" s="642">
        <v>91.603481018607383</v>
      </c>
      <c r="E249" s="642">
        <v>31.361047675635717</v>
      </c>
      <c r="F249" s="642">
        <v>26.75598313712667</v>
      </c>
      <c r="G249" s="642">
        <v>33.486450213788572</v>
      </c>
      <c r="H249" s="642">
        <v>110.78406268720714</v>
      </c>
      <c r="I249" s="642">
        <v>36.928020895735713</v>
      </c>
      <c r="J249" s="642">
        <v>36.928020895735713</v>
      </c>
      <c r="K249" s="642">
        <v>36.928020895735706</v>
      </c>
      <c r="L249" s="642">
        <v>168.07133743356596</v>
      </c>
      <c r="M249" s="642">
        <v>56.023779144521981</v>
      </c>
      <c r="N249" s="642">
        <v>56.023779144521981</v>
      </c>
      <c r="O249" s="642">
        <v>56.02377914452201</v>
      </c>
      <c r="P249" s="642">
        <v>137.01191147519501</v>
      </c>
      <c r="Q249" s="642">
        <v>45.670637158398335</v>
      </c>
      <c r="R249" s="642">
        <v>45.670637158398335</v>
      </c>
      <c r="S249" s="642">
        <v>45.67063715839835</v>
      </c>
      <c r="T249" s="642">
        <v>38.712298329502381</v>
      </c>
    </row>
    <row r="250" spans="1:23" ht="14.45" customHeight="1">
      <c r="A250" s="77" t="s">
        <v>924</v>
      </c>
      <c r="B250" s="433" t="s">
        <v>41</v>
      </c>
      <c r="C250" s="642">
        <v>0.49983959523809524</v>
      </c>
      <c r="D250" s="642">
        <v>0.13196930952380953</v>
      </c>
      <c r="E250" s="642">
        <v>4.6216357142857142E-2</v>
      </c>
      <c r="F250" s="642">
        <v>4.0934642857142857E-2</v>
      </c>
      <c r="G250" s="642">
        <v>4.4818309523809524E-2</v>
      </c>
      <c r="H250" s="642">
        <v>0.13049638095238095</v>
      </c>
      <c r="I250" s="642">
        <v>4.3498793650793649E-2</v>
      </c>
      <c r="J250" s="642">
        <v>4.3498793650793649E-2</v>
      </c>
      <c r="K250" s="642">
        <v>4.3498793650793649E-2</v>
      </c>
      <c r="L250" s="642">
        <v>0.11868695238095238</v>
      </c>
      <c r="M250" s="642">
        <v>3.9562317460317457E-2</v>
      </c>
      <c r="N250" s="642">
        <v>3.9562317460317457E-2</v>
      </c>
      <c r="O250" s="642">
        <v>3.9562317460317471E-2</v>
      </c>
      <c r="P250" s="642">
        <v>0.11868695238095238</v>
      </c>
      <c r="Q250" s="642">
        <v>3.9562317460317457E-2</v>
      </c>
      <c r="R250" s="642">
        <v>3.9562317460317457E-2</v>
      </c>
      <c r="S250" s="642">
        <v>3.9562317460317471E-2</v>
      </c>
      <c r="T250" s="642">
        <v>4.4274523809523805E-2</v>
      </c>
    </row>
    <row r="251" spans="1:23" ht="14.45" customHeight="1">
      <c r="A251" s="75" t="s">
        <v>925</v>
      </c>
      <c r="B251" s="436" t="s">
        <v>43</v>
      </c>
      <c r="C251" s="642">
        <v>0</v>
      </c>
      <c r="D251" s="642">
        <v>0</v>
      </c>
      <c r="E251" s="642">
        <v>0</v>
      </c>
      <c r="F251" s="642">
        <v>0</v>
      </c>
      <c r="G251" s="642">
        <v>0</v>
      </c>
      <c r="H251" s="642">
        <v>0</v>
      </c>
      <c r="I251" s="642">
        <v>0</v>
      </c>
      <c r="J251" s="642">
        <v>0</v>
      </c>
      <c r="K251" s="642">
        <v>0</v>
      </c>
      <c r="L251" s="642">
        <v>0</v>
      </c>
      <c r="M251" s="642">
        <v>0</v>
      </c>
      <c r="N251" s="642">
        <v>0</v>
      </c>
      <c r="O251" s="642">
        <v>0</v>
      </c>
      <c r="P251" s="642">
        <v>0</v>
      </c>
      <c r="Q251" s="642">
        <v>0</v>
      </c>
      <c r="R251" s="642">
        <v>0</v>
      </c>
      <c r="S251" s="642">
        <v>0</v>
      </c>
      <c r="T251" s="642">
        <v>0</v>
      </c>
      <c r="U251" s="650"/>
      <c r="V251" s="650"/>
    </row>
    <row r="252" spans="1:23" ht="41.25" customHeight="1">
      <c r="A252" s="75" t="s">
        <v>926</v>
      </c>
      <c r="B252" s="437" t="s">
        <v>45</v>
      </c>
      <c r="C252" s="313">
        <v>0</v>
      </c>
      <c r="D252" s="313">
        <v>0</v>
      </c>
      <c r="E252" s="313">
        <v>0</v>
      </c>
      <c r="F252" s="313">
        <v>0</v>
      </c>
      <c r="G252" s="313">
        <v>0</v>
      </c>
      <c r="H252" s="313">
        <v>0</v>
      </c>
      <c r="I252" s="313">
        <v>0</v>
      </c>
      <c r="J252" s="313">
        <v>0</v>
      </c>
      <c r="K252" s="313">
        <v>0</v>
      </c>
      <c r="L252" s="313">
        <v>0</v>
      </c>
      <c r="M252" s="313">
        <v>0</v>
      </c>
      <c r="N252" s="313">
        <v>0</v>
      </c>
      <c r="O252" s="313">
        <v>0</v>
      </c>
      <c r="P252" s="313">
        <v>0</v>
      </c>
      <c r="Q252" s="313">
        <v>0</v>
      </c>
      <c r="R252" s="313">
        <v>0</v>
      </c>
      <c r="S252" s="313">
        <v>0</v>
      </c>
      <c r="T252" s="313">
        <v>0</v>
      </c>
      <c r="U252" s="650"/>
      <c r="V252" s="650"/>
    </row>
    <row r="253" spans="1:23" ht="14.45" customHeight="1">
      <c r="A253" s="77" t="s">
        <v>927</v>
      </c>
      <c r="B253" s="433" t="s">
        <v>47</v>
      </c>
      <c r="C253" s="642">
        <v>0</v>
      </c>
      <c r="D253" s="642">
        <v>0</v>
      </c>
      <c r="E253" s="642">
        <v>0</v>
      </c>
      <c r="F253" s="642">
        <v>0</v>
      </c>
      <c r="G253" s="642">
        <v>0</v>
      </c>
      <c r="H253" s="642">
        <v>0</v>
      </c>
      <c r="I253" s="642">
        <v>0</v>
      </c>
      <c r="J253" s="642">
        <v>0</v>
      </c>
      <c r="K253" s="642">
        <v>0</v>
      </c>
      <c r="L253" s="642">
        <v>0</v>
      </c>
      <c r="M253" s="642">
        <v>0</v>
      </c>
      <c r="N253" s="642">
        <v>0</v>
      </c>
      <c r="O253" s="642">
        <v>0</v>
      </c>
      <c r="P253" s="642">
        <v>0</v>
      </c>
      <c r="Q253" s="642">
        <v>0</v>
      </c>
      <c r="R253" s="642">
        <v>0</v>
      </c>
      <c r="S253" s="642">
        <v>0</v>
      </c>
      <c r="T253" s="642">
        <v>0</v>
      </c>
    </row>
    <row r="254" spans="1:23" ht="14.45" customHeight="1">
      <c r="A254" s="77" t="s">
        <v>928</v>
      </c>
      <c r="B254" s="433" t="s">
        <v>48</v>
      </c>
      <c r="C254" s="642">
        <v>0</v>
      </c>
      <c r="D254" s="642">
        <v>0</v>
      </c>
      <c r="E254" s="642">
        <v>0</v>
      </c>
      <c r="F254" s="642">
        <v>0</v>
      </c>
      <c r="G254" s="642">
        <v>0</v>
      </c>
      <c r="H254" s="642">
        <v>0</v>
      </c>
      <c r="I254" s="642">
        <v>0</v>
      </c>
      <c r="J254" s="642">
        <v>0</v>
      </c>
      <c r="K254" s="642">
        <v>0</v>
      </c>
      <c r="L254" s="642">
        <v>0</v>
      </c>
      <c r="M254" s="642">
        <v>0</v>
      </c>
      <c r="N254" s="642">
        <v>0</v>
      </c>
      <c r="O254" s="642">
        <v>0</v>
      </c>
      <c r="P254" s="642">
        <v>0</v>
      </c>
      <c r="Q254" s="642">
        <v>0</v>
      </c>
      <c r="R254" s="642">
        <v>0</v>
      </c>
      <c r="S254" s="642">
        <v>0</v>
      </c>
      <c r="T254" s="642">
        <v>0</v>
      </c>
    </row>
    <row r="255" spans="1:23" ht="14.45" customHeight="1">
      <c r="A255" s="75" t="s">
        <v>929</v>
      </c>
      <c r="B255" s="436" t="s">
        <v>49</v>
      </c>
      <c r="C255" s="313">
        <v>5.5172342467390552</v>
      </c>
      <c r="D255" s="313">
        <v>1.2176040487678508</v>
      </c>
      <c r="E255" s="313">
        <v>0.40586801625595031</v>
      </c>
      <c r="F255" s="313">
        <v>0.40586801625595031</v>
      </c>
      <c r="G255" s="313">
        <v>0.40586801625595031</v>
      </c>
      <c r="H255" s="313">
        <v>1.2999734096967863</v>
      </c>
      <c r="I255" s="313">
        <v>0.43332446989892875</v>
      </c>
      <c r="J255" s="313">
        <v>0.43332446989892875</v>
      </c>
      <c r="K255" s="313">
        <v>0.43332446989892875</v>
      </c>
      <c r="L255" s="313">
        <v>1.6490126515569346</v>
      </c>
      <c r="M255" s="313">
        <v>0.54967088385231144</v>
      </c>
      <c r="N255" s="313">
        <v>0.54967088385231144</v>
      </c>
      <c r="O255" s="313">
        <v>0.54967088385231144</v>
      </c>
      <c r="P255" s="313">
        <v>1.350644136717482</v>
      </c>
      <c r="Q255" s="313">
        <v>0.4502147122391606</v>
      </c>
      <c r="R255" s="313">
        <v>0.4502147122391606</v>
      </c>
      <c r="S255" s="313">
        <v>0.4502147122391606</v>
      </c>
      <c r="T255" s="313">
        <v>0.41750039616689238</v>
      </c>
      <c r="U255" s="650"/>
      <c r="V255" s="650"/>
    </row>
    <row r="256" spans="1:23" ht="14.45" customHeight="1">
      <c r="A256" s="75" t="s">
        <v>930</v>
      </c>
      <c r="B256" s="436" t="s">
        <v>53</v>
      </c>
      <c r="C256" s="642">
        <v>0.14864857142857144</v>
      </c>
      <c r="D256" s="642">
        <v>0</v>
      </c>
      <c r="E256" s="642">
        <v>0</v>
      </c>
      <c r="F256" s="642">
        <v>0</v>
      </c>
      <c r="G256" s="642">
        <v>0</v>
      </c>
      <c r="H256" s="642">
        <v>0</v>
      </c>
      <c r="I256" s="642">
        <v>0</v>
      </c>
      <c r="J256" s="642">
        <v>0</v>
      </c>
      <c r="K256" s="642">
        <v>0</v>
      </c>
      <c r="L256" s="642">
        <v>2.7958095238095237E-2</v>
      </c>
      <c r="M256" s="642">
        <v>9.3193650793650801E-3</v>
      </c>
      <c r="N256" s="642">
        <v>9.3193650793650801E-3</v>
      </c>
      <c r="O256" s="642">
        <v>9.3193650793650766E-3</v>
      </c>
      <c r="P256" s="642">
        <v>0.1206904761904762</v>
      </c>
      <c r="Q256" s="642">
        <v>4.0230158730158727E-2</v>
      </c>
      <c r="R256" s="642">
        <v>4.0230158730158727E-2</v>
      </c>
      <c r="S256" s="642">
        <v>4.0230158730158727E-2</v>
      </c>
      <c r="T256" s="642">
        <v>2.3795555555555549E-2</v>
      </c>
      <c r="U256" s="650"/>
      <c r="V256" s="650"/>
    </row>
    <row r="257" spans="1:23" ht="14.45" customHeight="1">
      <c r="A257" s="79" t="s">
        <v>667</v>
      </c>
      <c r="B257" s="435">
        <v>2</v>
      </c>
      <c r="C257" s="313">
        <v>501.07046423436196</v>
      </c>
      <c r="D257" s="313">
        <v>90.291839297541969</v>
      </c>
      <c r="E257" s="313">
        <v>30.188472691969341</v>
      </c>
      <c r="F257" s="313">
        <v>29.786865086308424</v>
      </c>
      <c r="G257" s="313">
        <v>30.316501519379763</v>
      </c>
      <c r="H257" s="313">
        <v>117.82588882707086</v>
      </c>
      <c r="I257" s="313">
        <v>39.275296275690295</v>
      </c>
      <c r="J257" s="313">
        <v>39.275296275690295</v>
      </c>
      <c r="K257" s="313">
        <v>39.275296275690295</v>
      </c>
      <c r="L257" s="313">
        <v>167.87744672005132</v>
      </c>
      <c r="M257" s="313">
        <v>55.959148906683801</v>
      </c>
      <c r="N257" s="313">
        <v>55.959148906683801</v>
      </c>
      <c r="O257" s="313">
        <v>55.959148906683787</v>
      </c>
      <c r="P257" s="313">
        <v>125.07528938969799</v>
      </c>
      <c r="Q257" s="313">
        <v>41.691763129899329</v>
      </c>
      <c r="R257" s="313">
        <v>41.691763129899329</v>
      </c>
      <c r="S257" s="313">
        <v>41.691763129899314</v>
      </c>
      <c r="T257" s="313">
        <v>36.622875381577899</v>
      </c>
      <c r="U257" s="650"/>
      <c r="V257" s="650"/>
      <c r="W257" s="652"/>
    </row>
    <row r="258" spans="1:23" ht="14.45" customHeight="1">
      <c r="A258" s="75" t="s">
        <v>931</v>
      </c>
      <c r="B258" s="436" t="s">
        <v>56</v>
      </c>
      <c r="C258" s="313">
        <v>113.84377976190477</v>
      </c>
      <c r="D258" s="313">
        <v>23.44517708333338</v>
      </c>
      <c r="E258" s="313">
        <v>7.8150590277777932</v>
      </c>
      <c r="F258" s="313">
        <v>7.8150590277777932</v>
      </c>
      <c r="G258" s="313">
        <v>7.8150590277777932</v>
      </c>
      <c r="H258" s="313">
        <v>31.149415178571427</v>
      </c>
      <c r="I258" s="313">
        <v>10.383138392857145</v>
      </c>
      <c r="J258" s="313">
        <v>10.383138392857145</v>
      </c>
      <c r="K258" s="313">
        <v>10.383138392857145</v>
      </c>
      <c r="L258" s="313">
        <v>30.426843750000007</v>
      </c>
      <c r="M258" s="313">
        <v>10.142281250000002</v>
      </c>
      <c r="N258" s="313">
        <v>10.142281250000002</v>
      </c>
      <c r="O258" s="313">
        <v>10.142281250000002</v>
      </c>
      <c r="P258" s="313">
        <v>28.822343750000002</v>
      </c>
      <c r="Q258" s="313">
        <v>9.6074479166666666</v>
      </c>
      <c r="R258" s="313">
        <v>9.6074479166666666</v>
      </c>
      <c r="S258" s="313">
        <v>9.6074479166666649</v>
      </c>
      <c r="T258" s="313">
        <v>7.3936865079365175</v>
      </c>
      <c r="U258" s="650"/>
      <c r="V258" s="650"/>
      <c r="W258" s="652"/>
    </row>
    <row r="259" spans="1:23" ht="14.45" customHeight="1">
      <c r="A259" s="75" t="s">
        <v>932</v>
      </c>
      <c r="B259" s="436" t="s">
        <v>58</v>
      </c>
      <c r="C259" s="642">
        <v>29.794952380952378</v>
      </c>
      <c r="D259" s="642">
        <v>6.7282619047619061</v>
      </c>
      <c r="E259" s="642">
        <v>2.2427539682539686</v>
      </c>
      <c r="F259" s="642">
        <v>2.2427539682539686</v>
      </c>
      <c r="G259" s="642">
        <v>2.2427539682539686</v>
      </c>
      <c r="H259" s="642">
        <v>9.2563095238095237</v>
      </c>
      <c r="I259" s="642">
        <v>3.085436507936508</v>
      </c>
      <c r="J259" s="642">
        <v>3.085436507936508</v>
      </c>
      <c r="K259" s="642">
        <v>3.0854365079365076</v>
      </c>
      <c r="L259" s="642">
        <v>8.1941904761904762</v>
      </c>
      <c r="M259" s="642">
        <v>2.7313968253968257</v>
      </c>
      <c r="N259" s="642">
        <v>2.7313968253968257</v>
      </c>
      <c r="O259" s="642">
        <v>2.7313968253968253</v>
      </c>
      <c r="P259" s="642">
        <v>5.616190476190476</v>
      </c>
      <c r="Q259" s="642">
        <v>1.872063492063492</v>
      </c>
      <c r="R259" s="642">
        <v>1.872063492063492</v>
      </c>
      <c r="S259" s="642">
        <v>1.8720634920634924</v>
      </c>
      <c r="T259" s="642">
        <v>1.7483333333333337</v>
      </c>
      <c r="U259" s="650"/>
      <c r="V259" s="650"/>
      <c r="W259" s="653"/>
    </row>
    <row r="260" spans="1:23" ht="14.45" customHeight="1">
      <c r="A260" s="75" t="s">
        <v>933</v>
      </c>
      <c r="B260" s="436" t="s">
        <v>59</v>
      </c>
      <c r="C260" s="642">
        <v>1.7214676190714284</v>
      </c>
      <c r="D260" s="642">
        <v>0.43097627132434757</v>
      </c>
      <c r="E260" s="642">
        <v>0.14365875710811618</v>
      </c>
      <c r="F260" s="642">
        <v>0.14365875710811618</v>
      </c>
      <c r="G260" s="642">
        <v>0.14365875710811618</v>
      </c>
      <c r="H260" s="642">
        <v>0.43084915268028096</v>
      </c>
      <c r="I260" s="642">
        <v>0.14361638422676032</v>
      </c>
      <c r="J260" s="642">
        <v>0.14361638422676032</v>
      </c>
      <c r="K260" s="642">
        <v>0.14361638422676035</v>
      </c>
      <c r="L260" s="642">
        <v>0.43001016962943328</v>
      </c>
      <c r="M260" s="642">
        <v>0.14333672320981111</v>
      </c>
      <c r="N260" s="642">
        <v>0.14333672320981111</v>
      </c>
      <c r="O260" s="642">
        <v>0.14333672320981106</v>
      </c>
      <c r="P260" s="642">
        <v>0.42963202543736662</v>
      </c>
      <c r="Q260" s="642">
        <v>0.14321067514578886</v>
      </c>
      <c r="R260" s="642">
        <v>0.14321067514578886</v>
      </c>
      <c r="S260" s="642">
        <v>0.14321067514578892</v>
      </c>
      <c r="T260" s="642">
        <v>8.9407849185965463E-2</v>
      </c>
      <c r="U260" s="650"/>
      <c r="V260" s="650"/>
      <c r="W260" s="653"/>
    </row>
    <row r="261" spans="1:23" ht="14.45" customHeight="1">
      <c r="A261" s="75" t="s">
        <v>934</v>
      </c>
      <c r="B261" s="436" t="s">
        <v>61</v>
      </c>
      <c r="C261" s="642">
        <v>43.528907547857145</v>
      </c>
      <c r="D261" s="642">
        <v>1.2932452354761905</v>
      </c>
      <c r="E261" s="642">
        <v>0.43108174515873088</v>
      </c>
      <c r="F261" s="642">
        <v>0.43108174515873088</v>
      </c>
      <c r="G261" s="642">
        <v>0.43108174515873088</v>
      </c>
      <c r="H261" s="642">
        <v>5.551246714285714</v>
      </c>
      <c r="I261" s="642">
        <v>1.8504155714285713</v>
      </c>
      <c r="J261" s="642">
        <v>1.8504155714285713</v>
      </c>
      <c r="K261" s="642">
        <v>1.8504155714285719</v>
      </c>
      <c r="L261" s="642">
        <v>25.192286561904762</v>
      </c>
      <c r="M261" s="642">
        <v>8.397428853968254</v>
      </c>
      <c r="N261" s="642">
        <v>8.397428853968254</v>
      </c>
      <c r="O261" s="642">
        <v>8.397428853968254</v>
      </c>
      <c r="P261" s="642">
        <v>11.492129036190477</v>
      </c>
      <c r="Q261" s="642">
        <v>3.8307096787301589</v>
      </c>
      <c r="R261" s="642">
        <v>3.8307096787301589</v>
      </c>
      <c r="S261" s="642">
        <v>3.8307096787301589</v>
      </c>
      <c r="T261" s="642">
        <v>3.6000136738380242</v>
      </c>
      <c r="U261" s="650"/>
      <c r="V261" s="650"/>
      <c r="W261" s="653"/>
    </row>
    <row r="262" spans="1:23" ht="14.45" customHeight="1">
      <c r="A262" s="75" t="s">
        <v>935</v>
      </c>
      <c r="B262" s="436" t="s">
        <v>63</v>
      </c>
      <c r="C262" s="313">
        <v>80.278443177968342</v>
      </c>
      <c r="D262" s="313">
        <v>17.109743419492098</v>
      </c>
      <c r="E262" s="313">
        <v>5.7032478064973571</v>
      </c>
      <c r="F262" s="313">
        <v>5.7032478064973571</v>
      </c>
      <c r="G262" s="313">
        <v>5.7032478064973571</v>
      </c>
      <c r="H262" s="313">
        <v>17.109931490920669</v>
      </c>
      <c r="I262" s="313">
        <v>5.7033104969735557</v>
      </c>
      <c r="J262" s="313">
        <v>5.7033104969735557</v>
      </c>
      <c r="K262" s="313">
        <v>5.7033104969735575</v>
      </c>
      <c r="L262" s="313">
        <v>23.029384133777814</v>
      </c>
      <c r="M262" s="313">
        <v>7.6764613779259374</v>
      </c>
      <c r="N262" s="313">
        <v>7.6764613779259374</v>
      </c>
      <c r="O262" s="313">
        <v>7.6764613779259347</v>
      </c>
      <c r="P262" s="313">
        <v>23.029384133777814</v>
      </c>
      <c r="Q262" s="313">
        <v>7.6764613779259374</v>
      </c>
      <c r="R262" s="313">
        <v>7.6764613779259374</v>
      </c>
      <c r="S262" s="313">
        <v>7.6764613779259347</v>
      </c>
      <c r="T262" s="313">
        <v>5.7205231515731718</v>
      </c>
      <c r="U262" s="650"/>
      <c r="V262" s="650"/>
      <c r="W262" s="653"/>
    </row>
    <row r="263" spans="1:23" ht="14.45" customHeight="1">
      <c r="A263" s="77" t="s">
        <v>936</v>
      </c>
      <c r="B263" s="433" t="s">
        <v>65</v>
      </c>
      <c r="C263" s="642">
        <v>79.681771955973105</v>
      </c>
      <c r="D263" s="642">
        <v>16.960681084231382</v>
      </c>
      <c r="E263" s="642">
        <v>5.6535603614104524</v>
      </c>
      <c r="F263" s="642">
        <v>5.6535603614104524</v>
      </c>
      <c r="G263" s="642">
        <v>5.6535603614104524</v>
      </c>
      <c r="H263" s="642">
        <v>16.960681084231382</v>
      </c>
      <c r="I263" s="642">
        <v>5.6535603614104604</v>
      </c>
      <c r="J263" s="642">
        <v>5.6535603614104604</v>
      </c>
      <c r="K263" s="642">
        <v>5.6535603614104621</v>
      </c>
      <c r="L263" s="642">
        <v>22.880204893755192</v>
      </c>
      <c r="M263" s="642">
        <v>7.6267349645850642</v>
      </c>
      <c r="N263" s="642">
        <v>7.6267349645850642</v>
      </c>
      <c r="O263" s="642">
        <v>7.6267349645850615</v>
      </c>
      <c r="P263" s="642">
        <v>22.880204893755192</v>
      </c>
      <c r="Q263" s="642">
        <v>7.6267349645850642</v>
      </c>
      <c r="R263" s="642">
        <v>7.6267349645850642</v>
      </c>
      <c r="S263" s="642">
        <v>7.6267349645850615</v>
      </c>
      <c r="T263" s="642">
        <v>5.7171297619047623</v>
      </c>
      <c r="V263" s="650"/>
      <c r="W263" s="653"/>
    </row>
    <row r="264" spans="1:23" ht="14.45" customHeight="1">
      <c r="A264" s="77" t="s">
        <v>937</v>
      </c>
      <c r="B264" s="433" t="s">
        <v>67</v>
      </c>
      <c r="C264" s="642">
        <v>0.59667122199523814</v>
      </c>
      <c r="D264" s="642">
        <v>0.14906233526071427</v>
      </c>
      <c r="E264" s="642">
        <v>4.9687445086904827E-2</v>
      </c>
      <c r="F264" s="642">
        <v>4.9687445086904827E-2</v>
      </c>
      <c r="G264" s="642">
        <v>4.9687445086904827E-2</v>
      </c>
      <c r="H264" s="642">
        <v>0.14925040668928571</v>
      </c>
      <c r="I264" s="642">
        <v>4.9750135563095238E-2</v>
      </c>
      <c r="J264" s="642">
        <v>4.9750135563095238E-2</v>
      </c>
      <c r="K264" s="642">
        <v>4.9750135563095231E-2</v>
      </c>
      <c r="L264" s="642">
        <v>0.14917924002261906</v>
      </c>
      <c r="M264" s="642">
        <v>4.9726413340873007E-2</v>
      </c>
      <c r="N264" s="642">
        <v>4.9726413340873007E-2</v>
      </c>
      <c r="O264" s="642">
        <v>4.9726413340873021E-2</v>
      </c>
      <c r="P264" s="642">
        <v>0.14917924002261906</v>
      </c>
      <c r="Q264" s="642">
        <v>4.9726413340873007E-2</v>
      </c>
      <c r="R264" s="642">
        <v>4.9726413340873007E-2</v>
      </c>
      <c r="S264" s="642">
        <v>4.9726413340873021E-2</v>
      </c>
      <c r="T264" s="642">
        <v>3.3933896684099191E-3</v>
      </c>
      <c r="V264" s="650"/>
      <c r="W264" s="653"/>
    </row>
    <row r="265" spans="1:23" ht="14.45" customHeight="1">
      <c r="A265" s="78" t="s">
        <v>938</v>
      </c>
      <c r="B265" s="436" t="s">
        <v>69</v>
      </c>
      <c r="C265" s="642">
        <v>50.969285714285718</v>
      </c>
      <c r="D265" s="642">
        <v>9.6880952380952383</v>
      </c>
      <c r="E265" s="642">
        <v>3.2293650793650719</v>
      </c>
      <c r="F265" s="642">
        <v>3.2293650793650719</v>
      </c>
      <c r="G265" s="642">
        <v>3.2293650793650719</v>
      </c>
      <c r="H265" s="642">
        <v>15.826666666666668</v>
      </c>
      <c r="I265" s="642">
        <v>5.275555555555556</v>
      </c>
      <c r="J265" s="642">
        <v>5.275555555555556</v>
      </c>
      <c r="K265" s="642">
        <v>5.2755555555555542</v>
      </c>
      <c r="L265" s="642">
        <v>15.216190476190476</v>
      </c>
      <c r="M265" s="642">
        <v>5.0720634920634922</v>
      </c>
      <c r="N265" s="642">
        <v>5.0720634920634922</v>
      </c>
      <c r="O265" s="642">
        <v>5.0720634920634939</v>
      </c>
      <c r="P265" s="642">
        <v>10.238333333333333</v>
      </c>
      <c r="Q265" s="642">
        <v>3.4127777777777779</v>
      </c>
      <c r="R265" s="642">
        <v>3.4127777777777779</v>
      </c>
      <c r="S265" s="642">
        <v>3.4127777777777766</v>
      </c>
      <c r="T265" s="642">
        <v>4.4165873015872856</v>
      </c>
      <c r="U265" s="314"/>
      <c r="V265" s="650"/>
      <c r="W265" s="653"/>
    </row>
    <row r="266" spans="1:23" ht="14.45" customHeight="1">
      <c r="A266" s="75" t="s">
        <v>939</v>
      </c>
      <c r="B266" s="436" t="s">
        <v>71</v>
      </c>
      <c r="C266" s="313">
        <v>103.4699642857143</v>
      </c>
      <c r="D266" s="313">
        <v>20.642180952380954</v>
      </c>
      <c r="E266" s="313">
        <v>6.9598571428571434</v>
      </c>
      <c r="F266" s="313">
        <v>6.625352380952382</v>
      </c>
      <c r="G266" s="313">
        <v>7.0569714285714289</v>
      </c>
      <c r="H266" s="313">
        <v>24.008809523809525</v>
      </c>
      <c r="I266" s="313">
        <v>8.0029365079365071</v>
      </c>
      <c r="J266" s="313">
        <v>8.0029365079365071</v>
      </c>
      <c r="K266" s="313">
        <v>8.0029365079365071</v>
      </c>
      <c r="L266" s="313">
        <v>32.123249999999999</v>
      </c>
      <c r="M266" s="313">
        <v>10.707750000000001</v>
      </c>
      <c r="N266" s="313">
        <v>10.707750000000001</v>
      </c>
      <c r="O266" s="313">
        <v>10.707750000000001</v>
      </c>
      <c r="P266" s="313">
        <v>26.695723809523813</v>
      </c>
      <c r="Q266" s="313">
        <v>8.8985746031746054</v>
      </c>
      <c r="R266" s="313">
        <v>8.8985746031746054</v>
      </c>
      <c r="S266" s="313">
        <v>8.8985746031746018</v>
      </c>
      <c r="T266" s="313">
        <v>8.5784285714285726</v>
      </c>
      <c r="U266" s="650"/>
      <c r="V266" s="650"/>
      <c r="W266" s="653"/>
    </row>
    <row r="267" spans="1:23" ht="14.45" customHeight="1">
      <c r="A267" s="77" t="s">
        <v>940</v>
      </c>
      <c r="B267" s="433" t="s">
        <v>73</v>
      </c>
      <c r="C267" s="642">
        <v>103.4699642857143</v>
      </c>
      <c r="D267" s="642">
        <v>20.642180952380954</v>
      </c>
      <c r="E267" s="642">
        <v>6.9598571428571434</v>
      </c>
      <c r="F267" s="642">
        <v>6.625352380952382</v>
      </c>
      <c r="G267" s="642">
        <v>7.0569714285714289</v>
      </c>
      <c r="H267" s="642">
        <v>24.008809523809525</v>
      </c>
      <c r="I267" s="642">
        <v>8.0029365079365071</v>
      </c>
      <c r="J267" s="642">
        <v>8.0029365079365071</v>
      </c>
      <c r="K267" s="642">
        <v>8.0029365079365071</v>
      </c>
      <c r="L267" s="642">
        <v>32.123249999999999</v>
      </c>
      <c r="M267" s="642">
        <v>10.707750000000001</v>
      </c>
      <c r="N267" s="642">
        <v>10.707750000000001</v>
      </c>
      <c r="O267" s="642">
        <v>10.707750000000001</v>
      </c>
      <c r="P267" s="642">
        <v>26.695723809523813</v>
      </c>
      <c r="Q267" s="642">
        <v>8.8985746031746054</v>
      </c>
      <c r="R267" s="642">
        <v>8.8985746031746054</v>
      </c>
      <c r="S267" s="642">
        <v>8.8985746031746018</v>
      </c>
      <c r="T267" s="642">
        <v>8.5784285714285726</v>
      </c>
      <c r="V267" s="650"/>
      <c r="W267" s="653"/>
    </row>
    <row r="268" spans="1:23" ht="14.45" customHeight="1">
      <c r="A268" s="77" t="s">
        <v>941</v>
      </c>
      <c r="B268" s="433" t="s">
        <v>75</v>
      </c>
      <c r="C268" s="642">
        <v>0</v>
      </c>
      <c r="D268" s="642">
        <v>0</v>
      </c>
      <c r="E268" s="642">
        <v>0</v>
      </c>
      <c r="F268" s="642">
        <v>0</v>
      </c>
      <c r="G268" s="642">
        <v>0</v>
      </c>
      <c r="H268" s="642">
        <v>0</v>
      </c>
      <c r="I268" s="642">
        <v>0</v>
      </c>
      <c r="J268" s="642">
        <v>0</v>
      </c>
      <c r="K268" s="642">
        <v>0</v>
      </c>
      <c r="L268" s="642">
        <v>0</v>
      </c>
      <c r="M268" s="642">
        <v>0</v>
      </c>
      <c r="N268" s="642">
        <v>0</v>
      </c>
      <c r="O268" s="642">
        <v>0</v>
      </c>
      <c r="P268" s="642">
        <v>0</v>
      </c>
      <c r="Q268" s="642">
        <v>0</v>
      </c>
      <c r="R268" s="642">
        <v>0</v>
      </c>
      <c r="S268" s="642">
        <v>0</v>
      </c>
      <c r="T268" s="642">
        <v>0</v>
      </c>
      <c r="V268" s="650"/>
      <c r="W268" s="653"/>
    </row>
    <row r="269" spans="1:23" ht="14.45" customHeight="1">
      <c r="A269" s="75" t="s">
        <v>942</v>
      </c>
      <c r="B269" s="436" t="s">
        <v>77</v>
      </c>
      <c r="C269" s="642">
        <v>5.0543200666666666</v>
      </c>
      <c r="D269" s="642">
        <v>0</v>
      </c>
      <c r="E269" s="642">
        <v>0</v>
      </c>
      <c r="F269" s="642">
        <v>0</v>
      </c>
      <c r="G269" s="642">
        <v>0</v>
      </c>
      <c r="H269" s="642">
        <v>2.3894134197619046</v>
      </c>
      <c r="I269" s="642">
        <v>0.7964711399206349</v>
      </c>
      <c r="J269" s="642">
        <v>0.7964711399206349</v>
      </c>
      <c r="K269" s="642">
        <v>0.79647113992063523</v>
      </c>
      <c r="L269" s="642">
        <v>1.8180336580952381</v>
      </c>
      <c r="M269" s="642">
        <v>0.6060112193650794</v>
      </c>
      <c r="N269" s="642">
        <v>0.6060112193650794</v>
      </c>
      <c r="O269" s="642">
        <v>0.60601121936507929</v>
      </c>
      <c r="P269" s="642">
        <v>0.84687298880952377</v>
      </c>
      <c r="Q269" s="642">
        <v>0.28229099626984122</v>
      </c>
      <c r="R269" s="642">
        <v>0.28229099626984122</v>
      </c>
      <c r="S269" s="642">
        <v>0.28229099626984133</v>
      </c>
      <c r="T269" s="642">
        <v>0.11309967913313332</v>
      </c>
      <c r="U269" s="650"/>
      <c r="V269" s="650"/>
      <c r="W269" s="653"/>
    </row>
    <row r="270" spans="1:23" ht="14.45" customHeight="1">
      <c r="A270" s="75" t="s">
        <v>943</v>
      </c>
      <c r="B270" s="436" t="s">
        <v>79</v>
      </c>
      <c r="C270" s="642">
        <v>32.76085761904762</v>
      </c>
      <c r="D270" s="642">
        <v>2.1246575339162739</v>
      </c>
      <c r="E270" s="642">
        <v>0.70821917797209044</v>
      </c>
      <c r="F270" s="642">
        <v>0.70821917797209044</v>
      </c>
      <c r="G270" s="642">
        <v>0.70821917797209044</v>
      </c>
      <c r="H270" s="642">
        <v>4.426830963045119</v>
      </c>
      <c r="I270" s="642">
        <v>1.4756103210150397</v>
      </c>
      <c r="J270" s="642">
        <v>1.4756103210150397</v>
      </c>
      <c r="K270" s="642">
        <v>1.4756103210150395</v>
      </c>
      <c r="L270" s="642">
        <v>20.720933288484122</v>
      </c>
      <c r="M270" s="642">
        <v>6.9069777628280402</v>
      </c>
      <c r="N270" s="642">
        <v>6.9069777628280402</v>
      </c>
      <c r="O270" s="642">
        <v>6.9069777628280402</v>
      </c>
      <c r="P270" s="642">
        <v>5.4884358336021197</v>
      </c>
      <c r="Q270" s="642">
        <v>1.8294786112007067</v>
      </c>
      <c r="R270" s="642">
        <v>1.8294786112007067</v>
      </c>
      <c r="S270" s="642">
        <v>1.829478611200706</v>
      </c>
      <c r="T270" s="642">
        <v>1.6986263915206261</v>
      </c>
      <c r="U270" s="650"/>
      <c r="V270" s="650"/>
      <c r="W270" s="653"/>
    </row>
    <row r="271" spans="1:23" ht="3.75" customHeight="1">
      <c r="A271" s="438" t="s">
        <v>944</v>
      </c>
      <c r="B271" s="433"/>
      <c r="C271" s="313">
        <v>0</v>
      </c>
      <c r="D271" s="313">
        <v>0</v>
      </c>
      <c r="E271" s="313">
        <v>0</v>
      </c>
      <c r="F271" s="313">
        <v>0</v>
      </c>
      <c r="G271" s="313">
        <v>0</v>
      </c>
      <c r="H271" s="313">
        <v>0</v>
      </c>
      <c r="I271" s="313">
        <v>0</v>
      </c>
      <c r="J271" s="313">
        <v>0</v>
      </c>
      <c r="K271" s="313">
        <v>0</v>
      </c>
      <c r="L271" s="313">
        <v>0</v>
      </c>
      <c r="M271" s="313">
        <v>0</v>
      </c>
      <c r="N271" s="313">
        <v>0</v>
      </c>
      <c r="O271" s="313">
        <v>0</v>
      </c>
      <c r="P271" s="313">
        <v>0</v>
      </c>
      <c r="Q271" s="313">
        <v>0</v>
      </c>
      <c r="R271" s="313">
        <v>0</v>
      </c>
      <c r="S271" s="313">
        <v>0</v>
      </c>
      <c r="T271" s="313">
        <v>0</v>
      </c>
      <c r="V271" s="650"/>
      <c r="W271" s="653"/>
    </row>
    <row r="272" spans="1:23" ht="3.75" customHeight="1">
      <c r="A272" s="438" t="s">
        <v>944</v>
      </c>
      <c r="B272" s="433"/>
      <c r="C272" s="313">
        <v>0</v>
      </c>
      <c r="D272" s="313">
        <v>0</v>
      </c>
      <c r="E272" s="313">
        <v>0</v>
      </c>
      <c r="F272" s="313">
        <v>0</v>
      </c>
      <c r="G272" s="313">
        <v>0</v>
      </c>
      <c r="H272" s="313">
        <v>0</v>
      </c>
      <c r="I272" s="313">
        <v>0</v>
      </c>
      <c r="J272" s="313">
        <v>0</v>
      </c>
      <c r="K272" s="313">
        <v>0</v>
      </c>
      <c r="L272" s="313">
        <v>0</v>
      </c>
      <c r="M272" s="313">
        <v>0</v>
      </c>
      <c r="N272" s="313">
        <v>0</v>
      </c>
      <c r="O272" s="313">
        <v>0</v>
      </c>
      <c r="P272" s="313">
        <v>0</v>
      </c>
      <c r="Q272" s="313">
        <v>0</v>
      </c>
      <c r="R272" s="313">
        <v>0</v>
      </c>
      <c r="S272" s="313">
        <v>0</v>
      </c>
      <c r="T272" s="313">
        <v>0</v>
      </c>
      <c r="V272" s="650"/>
      <c r="W272" s="653"/>
    </row>
    <row r="273" spans="1:23" ht="3.75" customHeight="1">
      <c r="A273" s="438" t="s">
        <v>944</v>
      </c>
      <c r="B273" s="433"/>
      <c r="C273" s="313">
        <v>0</v>
      </c>
      <c r="D273" s="313">
        <v>0</v>
      </c>
      <c r="E273" s="313">
        <v>0</v>
      </c>
      <c r="F273" s="313">
        <v>0</v>
      </c>
      <c r="G273" s="313">
        <v>0</v>
      </c>
      <c r="H273" s="313">
        <v>0</v>
      </c>
      <c r="I273" s="313">
        <v>0</v>
      </c>
      <c r="J273" s="313">
        <v>0</v>
      </c>
      <c r="K273" s="313">
        <v>0</v>
      </c>
      <c r="L273" s="313">
        <v>0</v>
      </c>
      <c r="M273" s="313">
        <v>0</v>
      </c>
      <c r="N273" s="313">
        <v>0</v>
      </c>
      <c r="O273" s="313">
        <v>0</v>
      </c>
      <c r="P273" s="313">
        <v>0</v>
      </c>
      <c r="Q273" s="313">
        <v>0</v>
      </c>
      <c r="R273" s="313">
        <v>0</v>
      </c>
      <c r="S273" s="313">
        <v>0</v>
      </c>
      <c r="T273" s="313">
        <v>0</v>
      </c>
      <c r="V273" s="650"/>
      <c r="W273" s="653"/>
    </row>
    <row r="274" spans="1:23" ht="14.45" customHeight="1">
      <c r="A274" s="77" t="s">
        <v>945</v>
      </c>
      <c r="B274" s="433" t="s">
        <v>163</v>
      </c>
      <c r="C274" s="642">
        <v>3.3314285714285718</v>
      </c>
      <c r="D274" s="642">
        <v>0.76686072150152385</v>
      </c>
      <c r="E274" s="642">
        <v>0.25562024050050713</v>
      </c>
      <c r="F274" s="642">
        <v>0.25562024050050713</v>
      </c>
      <c r="G274" s="642">
        <v>0.25562024050050713</v>
      </c>
      <c r="H274" s="642">
        <v>0.71902733874031421</v>
      </c>
      <c r="I274" s="642">
        <v>0.23967577958010472</v>
      </c>
      <c r="J274" s="642">
        <v>0.23967577958010472</v>
      </c>
      <c r="K274" s="642">
        <v>0.2396757795801048</v>
      </c>
      <c r="L274" s="642">
        <v>0.87938944835514288</v>
      </c>
      <c r="M274" s="642">
        <v>0.29312981611838096</v>
      </c>
      <c r="N274" s="642">
        <v>0.29312981611838096</v>
      </c>
      <c r="O274" s="642">
        <v>0.29312981611838101</v>
      </c>
      <c r="P274" s="642">
        <v>0.96615106283159291</v>
      </c>
      <c r="Q274" s="642">
        <v>0.32205035427719764</v>
      </c>
      <c r="R274" s="642">
        <v>0.32205035427719764</v>
      </c>
      <c r="S274" s="642">
        <v>0.32205035427719764</v>
      </c>
      <c r="T274" s="642">
        <v>0.32476190476190475</v>
      </c>
      <c r="V274" s="650"/>
      <c r="W274" s="653"/>
    </row>
    <row r="275" spans="1:23" ht="3.75" customHeight="1">
      <c r="A275" s="77" t="s">
        <v>944</v>
      </c>
      <c r="B275" s="433"/>
      <c r="C275" s="313">
        <v>0</v>
      </c>
      <c r="D275" s="313">
        <v>0</v>
      </c>
      <c r="E275" s="313">
        <v>0</v>
      </c>
      <c r="F275" s="313">
        <v>0</v>
      </c>
      <c r="G275" s="313">
        <v>0</v>
      </c>
      <c r="H275" s="313">
        <v>0</v>
      </c>
      <c r="I275" s="313">
        <v>0</v>
      </c>
      <c r="J275" s="313">
        <v>0</v>
      </c>
      <c r="K275" s="313">
        <v>0</v>
      </c>
      <c r="L275" s="313">
        <v>0</v>
      </c>
      <c r="M275" s="313">
        <v>0</v>
      </c>
      <c r="N275" s="313">
        <v>0</v>
      </c>
      <c r="O275" s="313">
        <v>0</v>
      </c>
      <c r="P275" s="313">
        <v>0</v>
      </c>
      <c r="Q275" s="313">
        <v>0</v>
      </c>
      <c r="R275" s="313">
        <v>0</v>
      </c>
      <c r="S275" s="313">
        <v>0</v>
      </c>
      <c r="T275" s="313">
        <v>0</v>
      </c>
      <c r="V275" s="650"/>
      <c r="W275" s="653"/>
    </row>
    <row r="276" spans="1:23" ht="14.45" customHeight="1">
      <c r="A276" s="75" t="s">
        <v>946</v>
      </c>
      <c r="B276" s="436" t="s">
        <v>82</v>
      </c>
      <c r="C276" s="642">
        <v>0</v>
      </c>
      <c r="D276" s="642">
        <v>0</v>
      </c>
      <c r="E276" s="642">
        <v>0</v>
      </c>
      <c r="F276" s="642">
        <v>0</v>
      </c>
      <c r="G276" s="642">
        <v>0</v>
      </c>
      <c r="H276" s="642">
        <v>0</v>
      </c>
      <c r="I276" s="642">
        <v>0</v>
      </c>
      <c r="J276" s="642">
        <v>0</v>
      </c>
      <c r="K276" s="642">
        <v>0</v>
      </c>
      <c r="L276" s="642">
        <v>0</v>
      </c>
      <c r="M276" s="642">
        <v>0</v>
      </c>
      <c r="N276" s="642">
        <v>0</v>
      </c>
      <c r="O276" s="642">
        <v>0</v>
      </c>
      <c r="P276" s="642">
        <v>0</v>
      </c>
      <c r="Q276" s="642">
        <v>0</v>
      </c>
      <c r="R276" s="642">
        <v>0</v>
      </c>
      <c r="S276" s="642">
        <v>0</v>
      </c>
      <c r="T276" s="642">
        <v>0</v>
      </c>
      <c r="U276" s="650"/>
      <c r="V276" s="650"/>
      <c r="W276" s="653"/>
    </row>
    <row r="277" spans="1:23" ht="14.45" customHeight="1">
      <c r="A277" s="75" t="s">
        <v>947</v>
      </c>
      <c r="B277" s="436" t="s">
        <v>84</v>
      </c>
      <c r="C277" s="642">
        <v>1.1509523809523832</v>
      </c>
      <c r="D277" s="642">
        <v>8.928661401991024E-2</v>
      </c>
      <c r="E277" s="642">
        <v>2.976220467330333E-2</v>
      </c>
      <c r="F277" s="642">
        <v>2.976220467330333E-2</v>
      </c>
      <c r="G277" s="642">
        <v>2.976220467330333E-2</v>
      </c>
      <c r="H277" s="642">
        <v>0.58397731836406186</v>
      </c>
      <c r="I277" s="642">
        <v>0.19465910612135398</v>
      </c>
      <c r="J277" s="642">
        <v>0.19465910612135398</v>
      </c>
      <c r="K277" s="642">
        <v>0.1946591061213539</v>
      </c>
      <c r="L277" s="642">
        <v>0.14092777759526809</v>
      </c>
      <c r="M277" s="642">
        <v>4.6975925865089363E-2</v>
      </c>
      <c r="N277" s="642">
        <v>4.6975925865089363E-2</v>
      </c>
      <c r="O277" s="642">
        <v>4.6975925865089377E-2</v>
      </c>
      <c r="P277" s="642">
        <v>0.33676067097314288</v>
      </c>
      <c r="Q277" s="642">
        <v>0.11225355699104761</v>
      </c>
      <c r="R277" s="642">
        <v>0.11225355699104761</v>
      </c>
      <c r="S277" s="642">
        <v>0.11225355699104765</v>
      </c>
      <c r="T277" s="642">
        <v>5.3097119724298328E-2</v>
      </c>
      <c r="U277" s="650"/>
      <c r="V277" s="650"/>
      <c r="W277" s="653"/>
    </row>
    <row r="278" spans="1:23" ht="14.45" customHeight="1">
      <c r="A278" s="75" t="s">
        <v>948</v>
      </c>
      <c r="B278" s="436" t="s">
        <v>86</v>
      </c>
      <c r="C278" s="642">
        <v>0.4802380952380953</v>
      </c>
      <c r="D278" s="642">
        <v>0.12005952380952382</v>
      </c>
      <c r="E278" s="642">
        <v>4.0019841269841192E-2</v>
      </c>
      <c r="F278" s="642">
        <v>4.0019841269841192E-2</v>
      </c>
      <c r="G278" s="642">
        <v>4.0019841269841192E-2</v>
      </c>
      <c r="H278" s="642">
        <v>0.12005952380952382</v>
      </c>
      <c r="I278" s="642">
        <v>4.0019841269841275E-2</v>
      </c>
      <c r="J278" s="642">
        <v>4.0019841269841275E-2</v>
      </c>
      <c r="K278" s="642">
        <v>4.0019841269841282E-2</v>
      </c>
      <c r="L278" s="642">
        <v>0.12005952380952382</v>
      </c>
      <c r="M278" s="642">
        <v>4.0019841269841275E-2</v>
      </c>
      <c r="N278" s="642">
        <v>4.0019841269841275E-2</v>
      </c>
      <c r="O278" s="642">
        <v>4.0019841269841282E-2</v>
      </c>
      <c r="P278" s="642">
        <v>0.12005952380952382</v>
      </c>
      <c r="Q278" s="642">
        <v>4.0019841269841275E-2</v>
      </c>
      <c r="R278" s="642">
        <v>4.0019841269841275E-2</v>
      </c>
      <c r="S278" s="642">
        <v>4.0019841269841282E-2</v>
      </c>
      <c r="T278" s="642">
        <v>4.0019841269841192E-2</v>
      </c>
      <c r="U278" s="650"/>
      <c r="V278" s="650"/>
      <c r="W278" s="653"/>
    </row>
    <row r="279" spans="1:23" ht="14.45" customHeight="1">
      <c r="A279" s="78" t="s">
        <v>949</v>
      </c>
      <c r="B279" s="436" t="s">
        <v>88</v>
      </c>
      <c r="C279" s="642">
        <v>3.1695952380952384</v>
      </c>
      <c r="D279" s="642">
        <v>0.80423214285714284</v>
      </c>
      <c r="E279" s="642">
        <v>0.26807738095238093</v>
      </c>
      <c r="F279" s="642">
        <v>0.26807738095238093</v>
      </c>
      <c r="G279" s="642">
        <v>0.26807738095238093</v>
      </c>
      <c r="H279" s="642">
        <v>0.69687499999999991</v>
      </c>
      <c r="I279" s="642">
        <v>0.23229166666666665</v>
      </c>
      <c r="J279" s="642">
        <v>0.23229166666666665</v>
      </c>
      <c r="K279" s="642">
        <v>0.23229166666666656</v>
      </c>
      <c r="L279" s="642">
        <v>0.67151785714285717</v>
      </c>
      <c r="M279" s="642">
        <v>0.22383928571428569</v>
      </c>
      <c r="N279" s="642">
        <v>0.22383928571428569</v>
      </c>
      <c r="O279" s="642">
        <v>0.22383928571428577</v>
      </c>
      <c r="P279" s="642">
        <v>0.99697023809523799</v>
      </c>
      <c r="Q279" s="642">
        <v>0.33232341269841265</v>
      </c>
      <c r="R279" s="642">
        <v>0.33232341269841265</v>
      </c>
      <c r="S279" s="642">
        <v>0.33232341269841265</v>
      </c>
      <c r="T279" s="642">
        <v>-8.8476190476190486E-2</v>
      </c>
      <c r="U279" s="314"/>
      <c r="V279" s="650"/>
      <c r="W279" s="653"/>
    </row>
    <row r="280" spans="1:23" ht="14.45" customHeight="1">
      <c r="A280" s="78" t="s">
        <v>950</v>
      </c>
      <c r="B280" s="436" t="s">
        <v>89</v>
      </c>
      <c r="C280" s="642">
        <v>8.5247178571399065</v>
      </c>
      <c r="D280" s="642">
        <v>3.670001636382024</v>
      </c>
      <c r="E280" s="642">
        <v>1.223333878794008</v>
      </c>
      <c r="F280" s="642">
        <v>1.223333878794008</v>
      </c>
      <c r="G280" s="642">
        <v>1.223333878794008</v>
      </c>
      <c r="H280" s="642">
        <v>1.4250687328481095</v>
      </c>
      <c r="I280" s="642">
        <v>0.47502291094936988</v>
      </c>
      <c r="J280" s="642">
        <v>0.47502291094936988</v>
      </c>
      <c r="K280" s="642">
        <v>0.47502291094936971</v>
      </c>
      <c r="L280" s="642">
        <v>1.9995449960968639</v>
      </c>
      <c r="M280" s="642">
        <v>0.6665149986989547</v>
      </c>
      <c r="N280" s="642">
        <v>0.6665149986989547</v>
      </c>
      <c r="O280" s="642">
        <v>0.6665149986989547</v>
      </c>
      <c r="P280" s="642">
        <v>1.4301024918129022</v>
      </c>
      <c r="Q280" s="642">
        <v>0.47670083060430074</v>
      </c>
      <c r="R280" s="642">
        <v>0.47670083060430074</v>
      </c>
      <c r="S280" s="642">
        <v>0.47670083060430074</v>
      </c>
      <c r="T280" s="642">
        <v>1.0381097060473294</v>
      </c>
      <c r="U280" s="314"/>
      <c r="V280" s="650"/>
      <c r="W280" s="653"/>
    </row>
    <row r="281" spans="1:23" ht="24.75" customHeight="1">
      <c r="A281" s="75" t="s">
        <v>951</v>
      </c>
      <c r="B281" s="436" t="s">
        <v>91</v>
      </c>
      <c r="C281" s="313">
        <v>20.703619632325246</v>
      </c>
      <c r="D281" s="313">
        <v>2.7930050750262967</v>
      </c>
      <c r="E281" s="313">
        <v>0.93100169167543123</v>
      </c>
      <c r="F281" s="313">
        <v>0.93100169167543123</v>
      </c>
      <c r="G281" s="313">
        <v>0.93100169167543123</v>
      </c>
      <c r="H281" s="313">
        <v>5.2482332375459757</v>
      </c>
      <c r="I281" s="313">
        <v>1.7494110791819923</v>
      </c>
      <c r="J281" s="313">
        <v>1.7494110791819923</v>
      </c>
      <c r="K281" s="313">
        <v>1.7494110791819919</v>
      </c>
      <c r="L281" s="313">
        <v>6.4133992892297629</v>
      </c>
      <c r="M281" s="313">
        <v>2.137799763076587</v>
      </c>
      <c r="N281" s="313">
        <v>2.137799763076587</v>
      </c>
      <c r="O281" s="313">
        <v>2.137799763076587</v>
      </c>
      <c r="P281" s="313">
        <v>6.2489820305231998</v>
      </c>
      <c r="Q281" s="313">
        <v>2.0829940101744007</v>
      </c>
      <c r="R281" s="313">
        <v>2.0829940101744007</v>
      </c>
      <c r="S281" s="313">
        <v>2.0829940101744002</v>
      </c>
      <c r="T281" s="313">
        <v>1.6217535638992249</v>
      </c>
      <c r="V281" s="650"/>
      <c r="W281" s="653"/>
    </row>
    <row r="282" spans="1:23" ht="14.45" customHeight="1">
      <c r="A282" s="75" t="s">
        <v>952</v>
      </c>
      <c r="B282" s="436" t="s">
        <v>95</v>
      </c>
      <c r="C282" s="642">
        <v>0.14864857142857144</v>
      </c>
      <c r="D282" s="642">
        <v>0</v>
      </c>
      <c r="E282" s="642">
        <v>0</v>
      </c>
      <c r="F282" s="642">
        <v>0</v>
      </c>
      <c r="G282" s="642">
        <v>0</v>
      </c>
      <c r="H282" s="642">
        <v>0</v>
      </c>
      <c r="I282" s="642">
        <v>0</v>
      </c>
      <c r="J282" s="642">
        <v>0</v>
      </c>
      <c r="K282" s="642">
        <v>0</v>
      </c>
      <c r="L282" s="642">
        <v>2.7958095238095237E-2</v>
      </c>
      <c r="M282" s="642">
        <v>9.3193650793650801E-3</v>
      </c>
      <c r="N282" s="642">
        <v>9.3193650793650801E-3</v>
      </c>
      <c r="O282" s="642">
        <v>9.3193650793650766E-3</v>
      </c>
      <c r="P282" s="642">
        <v>0.1206904761904762</v>
      </c>
      <c r="Q282" s="642">
        <v>4.0230158730158727E-2</v>
      </c>
      <c r="R282" s="642">
        <v>4.0230158730158727E-2</v>
      </c>
      <c r="S282" s="642">
        <v>4.0230158730158727E-2</v>
      </c>
      <c r="T282" s="642">
        <v>6.5000000000000006E-3</v>
      </c>
      <c r="U282" s="650"/>
      <c r="V282" s="650"/>
      <c r="W282" s="653"/>
    </row>
    <row r="283" spans="1:23" ht="14.45" customHeight="1">
      <c r="A283" s="75" t="s">
        <v>953</v>
      </c>
      <c r="B283" s="436" t="s">
        <v>96</v>
      </c>
      <c r="C283" s="642">
        <v>5.4707142857142861</v>
      </c>
      <c r="D283" s="642">
        <v>1.3529166666666668</v>
      </c>
      <c r="E283" s="642">
        <v>0.46303498961409995</v>
      </c>
      <c r="F283" s="642">
        <v>0.39593214585794761</v>
      </c>
      <c r="G283" s="642">
        <v>0.49394953131023817</v>
      </c>
      <c r="H283" s="642">
        <v>-0.39779761904761901</v>
      </c>
      <c r="I283" s="642">
        <v>-0.13259920634920636</v>
      </c>
      <c r="J283" s="642">
        <v>-0.13259920634920636</v>
      </c>
      <c r="K283" s="642">
        <v>-0.1325992063492063</v>
      </c>
      <c r="L283" s="642">
        <v>1.3529166666666668</v>
      </c>
      <c r="M283" s="642">
        <v>0.45097222222222222</v>
      </c>
      <c r="N283" s="642">
        <v>0.45097222222222222</v>
      </c>
      <c r="O283" s="642">
        <v>0.45097222222222239</v>
      </c>
      <c r="P283" s="642">
        <v>3.1626785714285717</v>
      </c>
      <c r="Q283" s="642">
        <v>1.0542261904761905</v>
      </c>
      <c r="R283" s="642">
        <v>1.0542261904761905</v>
      </c>
      <c r="S283" s="642">
        <v>1.0542261904761905</v>
      </c>
      <c r="T283" s="642">
        <v>0.59316488157676195</v>
      </c>
      <c r="U283" s="650"/>
      <c r="V283" s="650"/>
      <c r="W283" s="653"/>
    </row>
    <row r="284" spans="1:23" ht="14.45" customHeight="1">
      <c r="A284" s="73" t="s">
        <v>690</v>
      </c>
      <c r="B284" s="436" t="s">
        <v>203</v>
      </c>
      <c r="C284" s="313">
        <v>0</v>
      </c>
      <c r="D284" s="313">
        <v>0</v>
      </c>
      <c r="E284" s="313">
        <v>0</v>
      </c>
      <c r="F284" s="313">
        <v>0</v>
      </c>
      <c r="G284" s="313">
        <v>0</v>
      </c>
      <c r="H284" s="313">
        <v>0</v>
      </c>
      <c r="I284" s="313">
        <v>0</v>
      </c>
      <c r="J284" s="313">
        <v>0</v>
      </c>
      <c r="K284" s="313">
        <v>0</v>
      </c>
      <c r="L284" s="313">
        <v>0</v>
      </c>
      <c r="M284" s="313">
        <v>0</v>
      </c>
      <c r="N284" s="313">
        <v>0</v>
      </c>
      <c r="O284" s="313">
        <v>0</v>
      </c>
      <c r="P284" s="313">
        <v>0</v>
      </c>
      <c r="Q284" s="313">
        <v>0</v>
      </c>
      <c r="R284" s="313">
        <v>0</v>
      </c>
      <c r="S284" s="313">
        <v>0</v>
      </c>
      <c r="T284" s="313">
        <v>0</v>
      </c>
      <c r="V284" s="650"/>
      <c r="W284" s="653"/>
    </row>
    <row r="285" spans="1:23" ht="14.45" customHeight="1">
      <c r="A285" s="74" t="s">
        <v>691</v>
      </c>
      <c r="B285" s="436" t="s">
        <v>5</v>
      </c>
      <c r="C285" s="313">
        <v>0</v>
      </c>
      <c r="D285" s="313">
        <v>0</v>
      </c>
      <c r="E285" s="313">
        <v>0</v>
      </c>
      <c r="F285" s="313">
        <v>0</v>
      </c>
      <c r="G285" s="313">
        <v>0</v>
      </c>
      <c r="H285" s="313">
        <v>0</v>
      </c>
      <c r="I285" s="313">
        <v>0</v>
      </c>
      <c r="J285" s="313">
        <v>0</v>
      </c>
      <c r="K285" s="313">
        <v>0</v>
      </c>
      <c r="L285" s="313">
        <v>0</v>
      </c>
      <c r="M285" s="313">
        <v>0</v>
      </c>
      <c r="N285" s="313">
        <v>0</v>
      </c>
      <c r="O285" s="313">
        <v>0</v>
      </c>
      <c r="P285" s="313">
        <v>0</v>
      </c>
      <c r="Q285" s="313">
        <v>0</v>
      </c>
      <c r="R285" s="313">
        <v>0</v>
      </c>
      <c r="S285" s="313">
        <v>0</v>
      </c>
      <c r="T285" s="313">
        <v>0</v>
      </c>
      <c r="V285" s="650"/>
      <c r="W285" s="653"/>
    </row>
    <row r="286" spans="1:23" ht="14.45" hidden="1" customHeight="1">
      <c r="A286" s="73" t="s">
        <v>684</v>
      </c>
      <c r="B286" s="435">
        <v>4</v>
      </c>
      <c r="C286" s="313">
        <v>0</v>
      </c>
      <c r="D286" s="313">
        <v>0</v>
      </c>
      <c r="E286" s="313">
        <v>0</v>
      </c>
      <c r="F286" s="313">
        <v>0</v>
      </c>
      <c r="G286" s="313">
        <v>0</v>
      </c>
      <c r="H286" s="313">
        <v>0</v>
      </c>
      <c r="I286" s="313">
        <v>0</v>
      </c>
      <c r="J286" s="313">
        <v>0</v>
      </c>
      <c r="K286" s="313">
        <v>0</v>
      </c>
      <c r="L286" s="313">
        <v>0</v>
      </c>
      <c r="M286" s="313">
        <v>0</v>
      </c>
      <c r="N286" s="313">
        <v>0</v>
      </c>
      <c r="O286" s="313">
        <v>0</v>
      </c>
      <c r="P286" s="313">
        <v>0</v>
      </c>
      <c r="Q286" s="313">
        <v>0</v>
      </c>
      <c r="R286" s="313">
        <v>0</v>
      </c>
      <c r="S286" s="313">
        <v>0</v>
      </c>
      <c r="T286" s="313">
        <v>0</v>
      </c>
      <c r="V286" s="650"/>
      <c r="W286" s="653"/>
    </row>
    <row r="287" spans="1:23" ht="14.45" hidden="1" customHeight="1">
      <c r="A287" s="71" t="s">
        <v>101</v>
      </c>
      <c r="B287" s="433" t="s">
        <v>100</v>
      </c>
      <c r="C287" s="313">
        <v>0</v>
      </c>
      <c r="D287" s="313">
        <v>0</v>
      </c>
      <c r="E287" s="313">
        <v>0</v>
      </c>
      <c r="F287" s="313">
        <v>0</v>
      </c>
      <c r="G287" s="313">
        <v>0</v>
      </c>
      <c r="H287" s="313">
        <v>0</v>
      </c>
      <c r="I287" s="313">
        <v>0</v>
      </c>
      <c r="J287" s="313">
        <v>0</v>
      </c>
      <c r="K287" s="313">
        <v>0</v>
      </c>
      <c r="L287" s="313">
        <v>0</v>
      </c>
      <c r="M287" s="313">
        <v>0</v>
      </c>
      <c r="N287" s="313">
        <v>0</v>
      </c>
      <c r="O287" s="313">
        <v>0</v>
      </c>
      <c r="P287" s="313">
        <v>0</v>
      </c>
      <c r="Q287" s="313">
        <v>0</v>
      </c>
      <c r="R287" s="313">
        <v>0</v>
      </c>
      <c r="S287" s="313">
        <v>0</v>
      </c>
      <c r="T287" s="313">
        <v>0</v>
      </c>
      <c r="V287" s="650"/>
      <c r="W287" s="653"/>
    </row>
    <row r="288" spans="1:23" ht="14.45" hidden="1" customHeight="1">
      <c r="A288" s="71" t="s">
        <v>103</v>
      </c>
      <c r="B288" s="433" t="s">
        <v>102</v>
      </c>
      <c r="C288" s="313">
        <v>0</v>
      </c>
      <c r="D288" s="313">
        <v>0</v>
      </c>
      <c r="E288" s="313">
        <v>0</v>
      </c>
      <c r="F288" s="313">
        <v>0</v>
      </c>
      <c r="G288" s="313">
        <v>0</v>
      </c>
      <c r="H288" s="313">
        <v>0</v>
      </c>
      <c r="I288" s="313">
        <v>0</v>
      </c>
      <c r="J288" s="313">
        <v>0</v>
      </c>
      <c r="K288" s="313">
        <v>0</v>
      </c>
      <c r="L288" s="313">
        <v>0</v>
      </c>
      <c r="M288" s="313">
        <v>0</v>
      </c>
      <c r="N288" s="313">
        <v>0</v>
      </c>
      <c r="O288" s="313">
        <v>0</v>
      </c>
      <c r="P288" s="313">
        <v>0</v>
      </c>
      <c r="Q288" s="313">
        <v>0</v>
      </c>
      <c r="R288" s="313">
        <v>0</v>
      </c>
      <c r="S288" s="313">
        <v>0</v>
      </c>
      <c r="T288" s="313">
        <v>0</v>
      </c>
      <c r="V288" s="650"/>
      <c r="W288" s="653"/>
    </row>
    <row r="289" spans="1:23" ht="14.45" hidden="1" customHeight="1">
      <c r="A289" s="71" t="s">
        <v>135</v>
      </c>
      <c r="B289" s="433" t="s">
        <v>104</v>
      </c>
      <c r="C289" s="313">
        <v>0</v>
      </c>
      <c r="D289" s="313">
        <v>0</v>
      </c>
      <c r="E289" s="313">
        <v>0</v>
      </c>
      <c r="F289" s="313">
        <v>0</v>
      </c>
      <c r="G289" s="313">
        <v>0</v>
      </c>
      <c r="H289" s="313">
        <v>0</v>
      </c>
      <c r="I289" s="313">
        <v>0</v>
      </c>
      <c r="J289" s="313">
        <v>0</v>
      </c>
      <c r="K289" s="313">
        <v>0</v>
      </c>
      <c r="L289" s="313">
        <v>0</v>
      </c>
      <c r="M289" s="313">
        <v>0</v>
      </c>
      <c r="N289" s="313">
        <v>0</v>
      </c>
      <c r="O289" s="313">
        <v>0</v>
      </c>
      <c r="P289" s="313">
        <v>0</v>
      </c>
      <c r="Q289" s="313">
        <v>0</v>
      </c>
      <c r="R289" s="313">
        <v>0</v>
      </c>
      <c r="S289" s="313">
        <v>0</v>
      </c>
      <c r="T289" s="313">
        <v>0</v>
      </c>
      <c r="V289" s="650"/>
      <c r="W289" s="653"/>
    </row>
    <row r="290" spans="1:23" ht="14.45" hidden="1" customHeight="1">
      <c r="A290" s="71" t="s">
        <v>107</v>
      </c>
      <c r="B290" s="433" t="s">
        <v>106</v>
      </c>
      <c r="C290" s="313">
        <v>0</v>
      </c>
      <c r="D290" s="313">
        <v>0</v>
      </c>
      <c r="E290" s="313">
        <v>0</v>
      </c>
      <c r="F290" s="313">
        <v>0</v>
      </c>
      <c r="G290" s="313">
        <v>0</v>
      </c>
      <c r="H290" s="313">
        <v>0</v>
      </c>
      <c r="I290" s="313">
        <v>0</v>
      </c>
      <c r="J290" s="313">
        <v>0</v>
      </c>
      <c r="K290" s="313">
        <v>0</v>
      </c>
      <c r="L290" s="313">
        <v>0</v>
      </c>
      <c r="M290" s="313">
        <v>0</v>
      </c>
      <c r="N290" s="313">
        <v>0</v>
      </c>
      <c r="O290" s="313">
        <v>0</v>
      </c>
      <c r="P290" s="313">
        <v>0</v>
      </c>
      <c r="Q290" s="313">
        <v>0</v>
      </c>
      <c r="R290" s="313">
        <v>0</v>
      </c>
      <c r="S290" s="313">
        <v>0</v>
      </c>
      <c r="T290" s="313">
        <v>0</v>
      </c>
      <c r="V290" s="650"/>
      <c r="W290" s="653"/>
    </row>
    <row r="291" spans="1:23" ht="14.45" hidden="1" customHeight="1">
      <c r="A291" s="73" t="s">
        <v>687</v>
      </c>
      <c r="B291" s="435" t="s">
        <v>202</v>
      </c>
      <c r="C291" s="313">
        <v>0</v>
      </c>
      <c r="D291" s="313">
        <v>0</v>
      </c>
      <c r="E291" s="313">
        <v>0</v>
      </c>
      <c r="F291" s="313">
        <v>0</v>
      </c>
      <c r="G291" s="313">
        <v>0</v>
      </c>
      <c r="H291" s="313">
        <v>0</v>
      </c>
      <c r="I291" s="313">
        <v>0</v>
      </c>
      <c r="J291" s="313">
        <v>0</v>
      </c>
      <c r="K291" s="313">
        <v>0</v>
      </c>
      <c r="L291" s="313">
        <v>0</v>
      </c>
      <c r="M291" s="313">
        <v>0</v>
      </c>
      <c r="N291" s="313">
        <v>0</v>
      </c>
      <c r="O291" s="313">
        <v>0</v>
      </c>
      <c r="P291" s="313">
        <v>0</v>
      </c>
      <c r="Q291" s="313">
        <v>0</v>
      </c>
      <c r="R291" s="313">
        <v>0</v>
      </c>
      <c r="S291" s="313">
        <v>0</v>
      </c>
      <c r="T291" s="313">
        <v>0</v>
      </c>
      <c r="V291" s="650"/>
      <c r="W291" s="653"/>
    </row>
    <row r="292" spans="1:23" ht="14.45" hidden="1" customHeight="1">
      <c r="A292" s="71" t="s">
        <v>110</v>
      </c>
      <c r="B292" s="433" t="s">
        <v>109</v>
      </c>
      <c r="C292" s="313">
        <v>0</v>
      </c>
      <c r="D292" s="313">
        <v>0</v>
      </c>
      <c r="E292" s="313">
        <v>0</v>
      </c>
      <c r="F292" s="313">
        <v>0</v>
      </c>
      <c r="G292" s="313">
        <v>0</v>
      </c>
      <c r="H292" s="313">
        <v>0</v>
      </c>
      <c r="I292" s="313">
        <v>0</v>
      </c>
      <c r="J292" s="313">
        <v>0</v>
      </c>
      <c r="K292" s="313">
        <v>0</v>
      </c>
      <c r="L292" s="313">
        <v>0</v>
      </c>
      <c r="M292" s="313">
        <v>0</v>
      </c>
      <c r="N292" s="313">
        <v>0</v>
      </c>
      <c r="O292" s="313">
        <v>0</v>
      </c>
      <c r="P292" s="313">
        <v>0</v>
      </c>
      <c r="Q292" s="313">
        <v>0</v>
      </c>
      <c r="R292" s="313">
        <v>0</v>
      </c>
      <c r="S292" s="313">
        <v>0</v>
      </c>
      <c r="T292" s="313">
        <v>0</v>
      </c>
      <c r="V292" s="650"/>
      <c r="W292" s="653"/>
    </row>
    <row r="293" spans="1:23" ht="14.45" hidden="1" customHeight="1">
      <c r="A293" s="71" t="s">
        <v>112</v>
      </c>
      <c r="B293" s="433" t="s">
        <v>111</v>
      </c>
      <c r="C293" s="313">
        <v>0</v>
      </c>
      <c r="D293" s="313">
        <v>0</v>
      </c>
      <c r="E293" s="313">
        <v>0</v>
      </c>
      <c r="F293" s="313">
        <v>0</v>
      </c>
      <c r="G293" s="313">
        <v>0</v>
      </c>
      <c r="H293" s="313">
        <v>0</v>
      </c>
      <c r="I293" s="313">
        <v>0</v>
      </c>
      <c r="J293" s="313">
        <v>0</v>
      </c>
      <c r="K293" s="313">
        <v>0</v>
      </c>
      <c r="L293" s="313">
        <v>0</v>
      </c>
      <c r="M293" s="313">
        <v>0</v>
      </c>
      <c r="N293" s="313">
        <v>0</v>
      </c>
      <c r="O293" s="313">
        <v>0</v>
      </c>
      <c r="P293" s="313">
        <v>0</v>
      </c>
      <c r="Q293" s="313">
        <v>0</v>
      </c>
      <c r="R293" s="313">
        <v>0</v>
      </c>
      <c r="S293" s="313">
        <v>0</v>
      </c>
      <c r="T293" s="313">
        <v>0</v>
      </c>
      <c r="V293" s="650"/>
      <c r="W293" s="653"/>
    </row>
    <row r="294" spans="1:23" ht="36" customHeight="1">
      <c r="A294" s="72">
        <v>1</v>
      </c>
      <c r="B294" s="433" t="s">
        <v>113</v>
      </c>
      <c r="C294" s="313">
        <v>8.8576190476190479</v>
      </c>
      <c r="D294" s="313">
        <v>2.214404761904762</v>
      </c>
      <c r="E294" s="313">
        <v>0.73813492063492059</v>
      </c>
      <c r="F294" s="313">
        <v>0.73813492063492059</v>
      </c>
      <c r="G294" s="313">
        <v>0.73813492063492059</v>
      </c>
      <c r="H294" s="313">
        <v>2.214404761904762</v>
      </c>
      <c r="I294" s="313">
        <v>0.73813492063492059</v>
      </c>
      <c r="J294" s="313">
        <v>0.73813492063492059</v>
      </c>
      <c r="K294" s="313">
        <v>0.73813492063492059</v>
      </c>
      <c r="L294" s="313">
        <v>2.214404761904762</v>
      </c>
      <c r="M294" s="313">
        <v>0.73813492063492059</v>
      </c>
      <c r="N294" s="313">
        <v>0.73813492063492059</v>
      </c>
      <c r="O294" s="313">
        <v>0.73813492063492059</v>
      </c>
      <c r="P294" s="313">
        <v>2.214404761904762</v>
      </c>
      <c r="Q294" s="313">
        <v>0.73813492063492059</v>
      </c>
      <c r="R294" s="313">
        <v>0.73813492063492059</v>
      </c>
      <c r="S294" s="313">
        <v>0.73813492063492059</v>
      </c>
      <c r="T294" s="313">
        <v>0.1565277777777774</v>
      </c>
      <c r="V294" s="650"/>
      <c r="W294" s="653"/>
    </row>
    <row r="295" spans="1:23" ht="14.45" customHeight="1">
      <c r="A295" s="73" t="s">
        <v>690</v>
      </c>
      <c r="B295" s="436" t="s">
        <v>201</v>
      </c>
      <c r="C295" s="313">
        <v>0</v>
      </c>
      <c r="D295" s="313">
        <v>0</v>
      </c>
      <c r="E295" s="313">
        <v>0</v>
      </c>
      <c r="F295" s="313">
        <v>0</v>
      </c>
      <c r="G295" s="313">
        <v>0</v>
      </c>
      <c r="H295" s="313">
        <v>0</v>
      </c>
      <c r="I295" s="313">
        <v>0</v>
      </c>
      <c r="J295" s="313">
        <v>0</v>
      </c>
      <c r="K295" s="313">
        <v>0</v>
      </c>
      <c r="L295" s="313">
        <v>0</v>
      </c>
      <c r="M295" s="313">
        <v>0</v>
      </c>
      <c r="N295" s="313">
        <v>0</v>
      </c>
      <c r="O295" s="313">
        <v>0</v>
      </c>
      <c r="P295" s="313">
        <v>0</v>
      </c>
      <c r="Q295" s="313">
        <v>0</v>
      </c>
      <c r="R295" s="313">
        <v>0</v>
      </c>
      <c r="S295" s="313">
        <v>0</v>
      </c>
      <c r="T295" s="313">
        <v>0</v>
      </c>
      <c r="V295" s="650"/>
      <c r="W295" s="653"/>
    </row>
    <row r="296" spans="1:23" ht="36" customHeight="1">
      <c r="A296" s="72">
        <v>1</v>
      </c>
      <c r="B296" s="433" t="s">
        <v>113</v>
      </c>
      <c r="C296" s="313">
        <v>8.8576190476190479</v>
      </c>
      <c r="D296" s="313">
        <v>2.214404761904762</v>
      </c>
      <c r="E296" s="313">
        <v>0.73813492063492059</v>
      </c>
      <c r="F296" s="313">
        <v>0.73813492063492059</v>
      </c>
      <c r="G296" s="313">
        <v>0.73813492063492059</v>
      </c>
      <c r="H296" s="313">
        <v>2.214404761904762</v>
      </c>
      <c r="I296" s="313">
        <v>0.73813492063492059</v>
      </c>
      <c r="J296" s="313">
        <v>0.73813492063492059</v>
      </c>
      <c r="K296" s="313">
        <v>0.73813492063492059</v>
      </c>
      <c r="L296" s="313">
        <v>2.214404761904762</v>
      </c>
      <c r="M296" s="313">
        <v>0.73813492063492059</v>
      </c>
      <c r="N296" s="313">
        <v>0.73813492063492059</v>
      </c>
      <c r="O296" s="313">
        <v>0.73813492063492059</v>
      </c>
      <c r="P296" s="313">
        <v>2.214404761904762</v>
      </c>
      <c r="Q296" s="313">
        <v>0.73813492063492059</v>
      </c>
      <c r="R296" s="313">
        <v>0.73813492063492059</v>
      </c>
      <c r="S296" s="313">
        <v>0.73813492063492059</v>
      </c>
      <c r="T296" s="313">
        <v>0.1565277777777774</v>
      </c>
      <c r="U296" s="650"/>
      <c r="V296" s="650"/>
      <c r="W296" s="653"/>
    </row>
    <row r="297" spans="1:23" ht="36" customHeight="1">
      <c r="A297" s="72">
        <v>2</v>
      </c>
      <c r="B297" s="433" t="s">
        <v>113</v>
      </c>
      <c r="C297" s="313">
        <v>0</v>
      </c>
      <c r="D297" s="313">
        <v>0</v>
      </c>
      <c r="E297" s="313">
        <v>0</v>
      </c>
      <c r="F297" s="313">
        <v>0</v>
      </c>
      <c r="G297" s="313">
        <v>0</v>
      </c>
      <c r="H297" s="313">
        <v>0</v>
      </c>
      <c r="I297" s="313">
        <v>0</v>
      </c>
      <c r="J297" s="313">
        <v>0</v>
      </c>
      <c r="K297" s="313">
        <v>0</v>
      </c>
      <c r="L297" s="313">
        <v>0</v>
      </c>
      <c r="M297" s="313">
        <v>0</v>
      </c>
      <c r="N297" s="313">
        <v>0</v>
      </c>
      <c r="O297" s="313">
        <v>0</v>
      </c>
      <c r="P297" s="313">
        <v>0</v>
      </c>
      <c r="Q297" s="654">
        <v>0</v>
      </c>
      <c r="R297" s="654">
        <v>0</v>
      </c>
      <c r="S297" s="654">
        <v>0</v>
      </c>
      <c r="T297" s="654">
        <v>0</v>
      </c>
      <c r="U297" s="650"/>
      <c r="V297" s="650"/>
      <c r="W297" s="653"/>
    </row>
    <row r="298" spans="1:23" ht="51" customHeight="1" thickBot="1">
      <c r="A298" s="655">
        <v>3</v>
      </c>
      <c r="B298" s="433" t="s">
        <v>113</v>
      </c>
      <c r="C298" s="313">
        <v>0</v>
      </c>
      <c r="D298" s="313">
        <v>0</v>
      </c>
      <c r="E298" s="313">
        <v>0</v>
      </c>
      <c r="F298" s="313">
        <v>0</v>
      </c>
      <c r="G298" s="313">
        <v>0</v>
      </c>
      <c r="H298" s="313">
        <v>0</v>
      </c>
      <c r="I298" s="313">
        <v>0</v>
      </c>
      <c r="J298" s="313">
        <v>0</v>
      </c>
      <c r="K298" s="313">
        <v>0</v>
      </c>
      <c r="L298" s="313">
        <v>0</v>
      </c>
      <c r="M298" s="313">
        <v>0</v>
      </c>
      <c r="N298" s="313">
        <v>0</v>
      </c>
      <c r="O298" s="313">
        <v>0</v>
      </c>
      <c r="P298" s="313">
        <v>0</v>
      </c>
      <c r="Q298" s="313">
        <v>0</v>
      </c>
      <c r="R298" s="313">
        <v>0</v>
      </c>
      <c r="S298" s="313">
        <v>0</v>
      </c>
      <c r="T298" s="313">
        <v>0</v>
      </c>
      <c r="W298" s="653"/>
    </row>
    <row r="299" spans="1:23" ht="21" customHeight="1" thickBot="1">
      <c r="C299" s="656">
        <v>48.142857142857146</v>
      </c>
      <c r="D299" s="656" t="str">
        <f>D242</f>
        <v>I quarter 2021</v>
      </c>
      <c r="E299" s="656" t="str">
        <f t="shared" ref="E299:T299" si="0">E242</f>
        <v>Jan 2021</v>
      </c>
      <c r="F299" s="656" t="str">
        <f t="shared" si="0"/>
        <v>Feb 2021</v>
      </c>
      <c r="G299" s="656" t="str">
        <f t="shared" si="0"/>
        <v>Mar 2021</v>
      </c>
      <c r="H299" s="656" t="str">
        <f t="shared" si="0"/>
        <v>II quarter 2021</v>
      </c>
      <c r="I299" s="656" t="str">
        <f t="shared" si="0"/>
        <v>Apr 2021</v>
      </c>
      <c r="J299" s="656" t="str">
        <f t="shared" si="0"/>
        <v>May 2021</v>
      </c>
      <c r="K299" s="656" t="str">
        <f t="shared" si="0"/>
        <v>Jun 2021</v>
      </c>
      <c r="L299" s="656" t="str">
        <f t="shared" si="0"/>
        <v>III quarter 2021</v>
      </c>
      <c r="M299" s="656" t="str">
        <f t="shared" si="0"/>
        <v>Jul 2021</v>
      </c>
      <c r="N299" s="656" t="str">
        <f t="shared" si="0"/>
        <v>Aug 2021</v>
      </c>
      <c r="O299" s="656" t="str">
        <f t="shared" si="0"/>
        <v>Sep 2021</v>
      </c>
      <c r="P299" s="656" t="str">
        <f t="shared" si="0"/>
        <v>IV quarter 2021</v>
      </c>
      <c r="Q299" s="656" t="str">
        <f t="shared" si="0"/>
        <v>Oct 2021</v>
      </c>
      <c r="R299" s="656" t="str">
        <f t="shared" si="0"/>
        <v>Nov 2021</v>
      </c>
      <c r="S299" s="656" t="str">
        <f t="shared" si="0"/>
        <v>Dec 2021</v>
      </c>
      <c r="T299" s="656" t="str">
        <f t="shared" si="0"/>
        <v>Dec 2020</v>
      </c>
      <c r="W299" s="653"/>
    </row>
    <row r="300" spans="1:23" ht="14.45" customHeight="1">
      <c r="A300" s="657" t="s">
        <v>692</v>
      </c>
      <c r="C300" s="123">
        <v>0</v>
      </c>
      <c r="D300" s="123">
        <v>0</v>
      </c>
      <c r="E300" s="123">
        <v>0</v>
      </c>
      <c r="F300" s="123">
        <v>0</v>
      </c>
      <c r="G300" s="123">
        <v>0</v>
      </c>
      <c r="H300" s="123">
        <v>0</v>
      </c>
      <c r="I300" s="123">
        <v>0</v>
      </c>
      <c r="J300" s="123">
        <v>0</v>
      </c>
      <c r="K300" s="123">
        <v>0</v>
      </c>
      <c r="L300" s="123">
        <v>0</v>
      </c>
      <c r="M300" s="123">
        <v>0</v>
      </c>
      <c r="N300" s="123">
        <v>0</v>
      </c>
      <c r="O300" s="123">
        <v>0</v>
      </c>
      <c r="P300" s="123">
        <v>0</v>
      </c>
      <c r="Q300" s="123">
        <v>0</v>
      </c>
      <c r="R300" s="123">
        <v>0</v>
      </c>
      <c r="S300" s="123">
        <v>0</v>
      </c>
      <c r="T300" s="123">
        <v>0</v>
      </c>
      <c r="W300" s="653"/>
    </row>
    <row r="301" spans="1:23" ht="14.45" customHeight="1">
      <c r="A301" s="123">
        <v>1</v>
      </c>
      <c r="C301" s="641">
        <v>98.732190476190482</v>
      </c>
      <c r="D301" s="641">
        <v>20.424809523809571</v>
      </c>
      <c r="E301" s="641">
        <v>6.8082698412698575</v>
      </c>
      <c r="F301" s="641">
        <v>6.8082698412698575</v>
      </c>
      <c r="G301" s="641">
        <v>6.8082698412698566</v>
      </c>
      <c r="H301" s="641">
        <v>27.946761904761907</v>
      </c>
      <c r="I301" s="641">
        <v>9.3155873015873034</v>
      </c>
      <c r="J301" s="641">
        <v>9.3155873015873034</v>
      </c>
      <c r="K301" s="641">
        <v>9.3155873015873034</v>
      </c>
      <c r="L301" s="641">
        <v>25.379238095238097</v>
      </c>
      <c r="M301" s="641">
        <v>8.4597460317460325</v>
      </c>
      <c r="N301" s="641">
        <v>8.4597460317460325</v>
      </c>
      <c r="O301" s="641">
        <v>8.4597460317460325</v>
      </c>
      <c r="P301" s="641">
        <v>24.981380952380952</v>
      </c>
      <c r="Q301" s="641">
        <v>8.3271269841269859</v>
      </c>
      <c r="R301" s="641">
        <v>8.3271269841269859</v>
      </c>
      <c r="S301" s="641">
        <v>8.3271269841269842</v>
      </c>
      <c r="T301" s="658">
        <v>6.2561349206349295</v>
      </c>
      <c r="W301" s="653"/>
    </row>
    <row r="302" spans="1:23" ht="14.45" customHeight="1">
      <c r="A302" s="123">
        <v>2</v>
      </c>
      <c r="C302" s="641">
        <v>1.9306190476190477</v>
      </c>
      <c r="D302" s="641">
        <v>0.30159523809523808</v>
      </c>
      <c r="E302" s="641">
        <v>0.10053174603174603</v>
      </c>
      <c r="F302" s="641">
        <v>0.10053174603174603</v>
      </c>
      <c r="G302" s="641">
        <v>0.10053174603174603</v>
      </c>
      <c r="H302" s="641">
        <v>0.36078571428571432</v>
      </c>
      <c r="I302" s="641">
        <v>0.12026190476190476</v>
      </c>
      <c r="J302" s="641">
        <v>0.12026190476190476</v>
      </c>
      <c r="K302" s="641">
        <v>0.12026190476190476</v>
      </c>
      <c r="L302" s="641">
        <v>0.3985238095238095</v>
      </c>
      <c r="M302" s="641">
        <v>0.13284126984126984</v>
      </c>
      <c r="N302" s="641">
        <v>0.13284126984126984</v>
      </c>
      <c r="O302" s="641">
        <v>0.13284126984126982</v>
      </c>
      <c r="P302" s="641">
        <v>0.86971428571428566</v>
      </c>
      <c r="Q302" s="641">
        <v>0.28990476190476189</v>
      </c>
      <c r="R302" s="641">
        <v>0.28990476190476189</v>
      </c>
      <c r="S302" s="641">
        <v>0.28990476190476189</v>
      </c>
      <c r="T302" s="658">
        <v>0.21466666666666667</v>
      </c>
      <c r="W302" s="653"/>
    </row>
    <row r="303" spans="1:23" ht="14.45" customHeight="1">
      <c r="A303" s="123">
        <v>3</v>
      </c>
      <c r="C303" s="641">
        <v>29.674047619047617</v>
      </c>
      <c r="D303" s="641">
        <v>6.7015952380952388</v>
      </c>
      <c r="E303" s="641">
        <v>2.2338650793650796</v>
      </c>
      <c r="F303" s="641">
        <v>2.2338650793650796</v>
      </c>
      <c r="G303" s="641">
        <v>2.2338650793650796</v>
      </c>
      <c r="H303" s="641">
        <v>9.219261904761904</v>
      </c>
      <c r="I303" s="641">
        <v>3.0730873015873019</v>
      </c>
      <c r="J303" s="641">
        <v>3.0730873015873019</v>
      </c>
      <c r="K303" s="641">
        <v>3.073087301587301</v>
      </c>
      <c r="L303" s="641">
        <v>8.1606428571428573</v>
      </c>
      <c r="M303" s="641">
        <v>2.7202142857142859</v>
      </c>
      <c r="N303" s="641">
        <v>2.7202142857142859</v>
      </c>
      <c r="O303" s="641">
        <v>2.7202142857142855</v>
      </c>
      <c r="P303" s="641">
        <v>5.5925476190476191</v>
      </c>
      <c r="Q303" s="641">
        <v>1.8641825396825396</v>
      </c>
      <c r="R303" s="641">
        <v>1.8641825396825396</v>
      </c>
      <c r="S303" s="641">
        <v>1.86418253968254</v>
      </c>
      <c r="T303" s="658">
        <v>1.7599206349206353</v>
      </c>
      <c r="W303" s="653"/>
    </row>
    <row r="304" spans="1:23" ht="14.45" customHeight="1">
      <c r="A304" s="123">
        <v>4</v>
      </c>
      <c r="C304" s="641">
        <v>0.12090476190476192</v>
      </c>
      <c r="D304" s="641">
        <v>2.6666666666666668E-2</v>
      </c>
      <c r="E304" s="641">
        <v>8.8888888888888889E-3</v>
      </c>
      <c r="F304" s="641">
        <v>8.8888888888888889E-3</v>
      </c>
      <c r="G304" s="641">
        <v>8.8888888888888906E-3</v>
      </c>
      <c r="H304" s="641">
        <v>3.7047619047619051E-2</v>
      </c>
      <c r="I304" s="641">
        <v>1.2349206349206351E-2</v>
      </c>
      <c r="J304" s="641">
        <v>1.2349206349206351E-2</v>
      </c>
      <c r="K304" s="641">
        <v>1.2349206349206348E-2</v>
      </c>
      <c r="L304" s="641">
        <v>3.3547619047619048E-2</v>
      </c>
      <c r="M304" s="641">
        <v>1.1182539682539683E-2</v>
      </c>
      <c r="N304" s="641">
        <v>1.1182539682539683E-2</v>
      </c>
      <c r="O304" s="641">
        <v>1.1182539682539683E-2</v>
      </c>
      <c r="P304" s="641">
        <v>2.3642857142857143E-2</v>
      </c>
      <c r="Q304" s="641">
        <v>7.8809523809523808E-3</v>
      </c>
      <c r="R304" s="641">
        <v>7.8809523809523808E-3</v>
      </c>
      <c r="S304" s="641">
        <v>7.8809523809523808E-3</v>
      </c>
      <c r="T304" s="658">
        <v>-1.1587301587301596E-2</v>
      </c>
      <c r="W304" s="653"/>
    </row>
    <row r="305" spans="1:23" ht="14.45" customHeight="1">
      <c r="C305" s="123">
        <v>0</v>
      </c>
      <c r="D305" s="123">
        <v>0</v>
      </c>
      <c r="E305" s="123">
        <v>0</v>
      </c>
      <c r="F305" s="123">
        <v>0</v>
      </c>
      <c r="G305" s="123">
        <v>0</v>
      </c>
      <c r="H305" s="123">
        <v>0</v>
      </c>
      <c r="I305" s="123">
        <v>0</v>
      </c>
      <c r="J305" s="123">
        <v>0</v>
      </c>
      <c r="K305" s="123">
        <v>0</v>
      </c>
      <c r="L305" s="123">
        <v>0</v>
      </c>
      <c r="M305" s="123">
        <v>0</v>
      </c>
      <c r="N305" s="123">
        <v>0</v>
      </c>
      <c r="O305" s="123">
        <v>0</v>
      </c>
      <c r="P305" s="123">
        <v>0</v>
      </c>
      <c r="Q305" s="123">
        <v>0</v>
      </c>
      <c r="R305" s="123">
        <v>0</v>
      </c>
      <c r="S305" s="123">
        <v>0</v>
      </c>
      <c r="T305" s="123">
        <v>0</v>
      </c>
      <c r="W305" s="653"/>
    </row>
    <row r="306" spans="1:23" ht="14.45" customHeight="1">
      <c r="C306" s="123">
        <v>0</v>
      </c>
      <c r="D306" s="123">
        <v>0</v>
      </c>
      <c r="E306" s="123">
        <v>0</v>
      </c>
      <c r="F306" s="123">
        <v>0</v>
      </c>
      <c r="G306" s="123">
        <v>0</v>
      </c>
      <c r="H306" s="123">
        <v>0</v>
      </c>
      <c r="I306" s="123">
        <v>0</v>
      </c>
      <c r="J306" s="123">
        <v>0</v>
      </c>
      <c r="K306" s="123">
        <v>0</v>
      </c>
      <c r="L306" s="123">
        <v>0</v>
      </c>
      <c r="M306" s="123">
        <v>0</v>
      </c>
      <c r="N306" s="123">
        <v>0</v>
      </c>
      <c r="O306" s="123">
        <v>0</v>
      </c>
      <c r="P306" s="123">
        <v>0</v>
      </c>
      <c r="Q306" s="123">
        <v>0</v>
      </c>
      <c r="R306" s="123">
        <v>0</v>
      </c>
      <c r="S306" s="123">
        <v>0</v>
      </c>
      <c r="T306" s="123">
        <v>0</v>
      </c>
      <c r="W306" s="653"/>
    </row>
    <row r="307" spans="1:23" ht="14.45" customHeight="1">
      <c r="C307" s="123">
        <v>0</v>
      </c>
      <c r="D307" s="123">
        <v>0</v>
      </c>
      <c r="E307" s="123">
        <v>0</v>
      </c>
      <c r="F307" s="123">
        <v>0</v>
      </c>
      <c r="G307" s="123">
        <v>0</v>
      </c>
      <c r="H307" s="123">
        <v>0</v>
      </c>
      <c r="I307" s="123">
        <v>0</v>
      </c>
      <c r="J307" s="123">
        <v>0</v>
      </c>
      <c r="K307" s="123">
        <v>0</v>
      </c>
      <c r="L307" s="123">
        <v>0</v>
      </c>
      <c r="M307" s="123">
        <v>0</v>
      </c>
      <c r="N307" s="123">
        <v>0</v>
      </c>
      <c r="O307" s="123">
        <v>0</v>
      </c>
      <c r="P307" s="123">
        <v>0</v>
      </c>
      <c r="Q307" s="123">
        <v>0</v>
      </c>
      <c r="R307" s="123">
        <v>0</v>
      </c>
      <c r="S307" s="123">
        <v>0</v>
      </c>
      <c r="T307" s="123">
        <v>0</v>
      </c>
      <c r="W307" s="653"/>
    </row>
    <row r="308" spans="1:23" ht="14.45" customHeight="1">
      <c r="C308" s="123">
        <v>0</v>
      </c>
      <c r="D308" s="123">
        <v>0</v>
      </c>
      <c r="E308" s="123">
        <v>0</v>
      </c>
      <c r="F308" s="123">
        <v>0</v>
      </c>
      <c r="G308" s="123">
        <v>0</v>
      </c>
      <c r="H308" s="123">
        <v>0</v>
      </c>
      <c r="I308" s="123">
        <v>0</v>
      </c>
      <c r="J308" s="123">
        <v>0</v>
      </c>
      <c r="K308" s="123">
        <v>0</v>
      </c>
      <c r="L308" s="123">
        <v>0</v>
      </c>
      <c r="M308" s="123">
        <v>0</v>
      </c>
      <c r="N308" s="123">
        <v>0</v>
      </c>
      <c r="O308" s="123">
        <v>0</v>
      </c>
      <c r="P308" s="123">
        <v>0</v>
      </c>
      <c r="Q308" s="123">
        <v>0</v>
      </c>
      <c r="R308" s="123">
        <v>0</v>
      </c>
      <c r="S308" s="123">
        <v>0</v>
      </c>
      <c r="T308" s="123">
        <v>0</v>
      </c>
      <c r="W308" s="653"/>
    </row>
    <row r="309" spans="1:23" ht="14.45" customHeight="1">
      <c r="C309" s="123">
        <v>0</v>
      </c>
      <c r="D309" s="123">
        <v>0</v>
      </c>
      <c r="E309" s="123">
        <v>0</v>
      </c>
      <c r="F309" s="123">
        <v>0</v>
      </c>
      <c r="G309" s="123">
        <v>0</v>
      </c>
      <c r="H309" s="123">
        <v>0</v>
      </c>
      <c r="I309" s="123">
        <v>0</v>
      </c>
      <c r="J309" s="123">
        <v>0</v>
      </c>
      <c r="K309" s="123">
        <v>0</v>
      </c>
      <c r="L309" s="123">
        <v>0</v>
      </c>
      <c r="M309" s="123">
        <v>0</v>
      </c>
      <c r="N309" s="123">
        <v>0</v>
      </c>
      <c r="O309" s="123">
        <v>0</v>
      </c>
      <c r="P309" s="123">
        <v>0</v>
      </c>
      <c r="Q309" s="123">
        <v>0</v>
      </c>
      <c r="R309" s="123">
        <v>0</v>
      </c>
      <c r="S309" s="123">
        <v>0</v>
      </c>
      <c r="T309" s="123">
        <v>0</v>
      </c>
      <c r="W309" s="653"/>
    </row>
    <row r="310" spans="1:23" ht="14.45" customHeight="1">
      <c r="C310" s="123">
        <v>0</v>
      </c>
      <c r="D310" s="123">
        <v>0</v>
      </c>
      <c r="E310" s="123">
        <v>0</v>
      </c>
      <c r="F310" s="123">
        <v>0</v>
      </c>
      <c r="G310" s="123">
        <v>0</v>
      </c>
      <c r="H310" s="123">
        <v>0</v>
      </c>
      <c r="I310" s="123">
        <v>0</v>
      </c>
      <c r="J310" s="123">
        <v>0</v>
      </c>
      <c r="K310" s="123">
        <v>0</v>
      </c>
      <c r="L310" s="123">
        <v>0</v>
      </c>
      <c r="M310" s="123">
        <v>0</v>
      </c>
      <c r="N310" s="123">
        <v>0</v>
      </c>
      <c r="O310" s="123">
        <v>0</v>
      </c>
      <c r="P310" s="123">
        <v>0</v>
      </c>
      <c r="Q310" s="123">
        <v>0</v>
      </c>
      <c r="R310" s="123">
        <v>0</v>
      </c>
      <c r="S310" s="123">
        <v>0</v>
      </c>
      <c r="T310" s="123">
        <v>0</v>
      </c>
      <c r="W310" s="653"/>
    </row>
    <row r="311" spans="1:23" ht="14.45" customHeight="1">
      <c r="C311" s="123">
        <v>0</v>
      </c>
      <c r="D311" s="123">
        <v>0</v>
      </c>
      <c r="E311" s="123">
        <v>0</v>
      </c>
      <c r="F311" s="123">
        <v>0</v>
      </c>
      <c r="G311" s="123">
        <v>0</v>
      </c>
      <c r="H311" s="123">
        <v>0</v>
      </c>
      <c r="I311" s="123">
        <v>0</v>
      </c>
      <c r="J311" s="123">
        <v>0</v>
      </c>
      <c r="K311" s="123">
        <v>0</v>
      </c>
      <c r="L311" s="123">
        <v>0</v>
      </c>
      <c r="M311" s="123">
        <v>0</v>
      </c>
      <c r="N311" s="123">
        <v>0</v>
      </c>
      <c r="O311" s="123">
        <v>0</v>
      </c>
      <c r="P311" s="123">
        <v>0</v>
      </c>
      <c r="Q311" s="123">
        <v>0</v>
      </c>
      <c r="R311" s="123">
        <v>0</v>
      </c>
      <c r="S311" s="123">
        <v>0</v>
      </c>
      <c r="T311" s="123">
        <v>0</v>
      </c>
      <c r="W311" s="653"/>
    </row>
    <row r="312" spans="1:23" ht="14.45" customHeight="1">
      <c r="C312" s="123">
        <v>0</v>
      </c>
      <c r="D312" s="123">
        <v>0</v>
      </c>
      <c r="E312" s="123">
        <v>0</v>
      </c>
      <c r="F312" s="123">
        <v>0</v>
      </c>
      <c r="G312" s="123">
        <v>0</v>
      </c>
      <c r="H312" s="123">
        <v>0</v>
      </c>
      <c r="I312" s="123">
        <v>0</v>
      </c>
      <c r="J312" s="123">
        <v>0</v>
      </c>
      <c r="K312" s="123">
        <v>0</v>
      </c>
      <c r="L312" s="123">
        <v>0</v>
      </c>
      <c r="M312" s="123">
        <v>0</v>
      </c>
      <c r="N312" s="123">
        <v>0</v>
      </c>
      <c r="O312" s="123">
        <v>0</v>
      </c>
      <c r="P312" s="123">
        <v>0</v>
      </c>
      <c r="Q312" s="123">
        <v>0</v>
      </c>
      <c r="R312" s="123">
        <v>0</v>
      </c>
      <c r="S312" s="123">
        <v>0</v>
      </c>
      <c r="T312" s="123">
        <v>0</v>
      </c>
      <c r="W312" s="653"/>
    </row>
    <row r="313" spans="1:23" ht="14.45" customHeight="1">
      <c r="C313" s="123">
        <v>0</v>
      </c>
      <c r="D313" s="123">
        <v>0</v>
      </c>
      <c r="E313" s="123">
        <v>0</v>
      </c>
      <c r="F313" s="123">
        <v>0</v>
      </c>
      <c r="G313" s="123">
        <v>0</v>
      </c>
      <c r="H313" s="123">
        <v>0</v>
      </c>
      <c r="I313" s="123">
        <v>0</v>
      </c>
      <c r="J313" s="123">
        <v>0</v>
      </c>
      <c r="K313" s="123">
        <v>0</v>
      </c>
      <c r="L313" s="123">
        <v>0</v>
      </c>
      <c r="M313" s="123">
        <v>0</v>
      </c>
      <c r="N313" s="123">
        <v>0</v>
      </c>
      <c r="O313" s="123">
        <v>0</v>
      </c>
      <c r="P313" s="123">
        <v>0</v>
      </c>
      <c r="Q313" s="123">
        <v>0</v>
      </c>
      <c r="R313" s="123">
        <v>0</v>
      </c>
      <c r="S313" s="123">
        <v>0</v>
      </c>
      <c r="T313" s="123">
        <v>0</v>
      </c>
      <c r="W313" s="653"/>
    </row>
    <row r="314" spans="1:23" ht="14.45" customHeight="1">
      <c r="C314" s="123">
        <v>0</v>
      </c>
      <c r="D314" s="123">
        <v>0</v>
      </c>
      <c r="E314" s="123">
        <v>0</v>
      </c>
      <c r="F314" s="123">
        <v>0</v>
      </c>
      <c r="G314" s="123">
        <v>0</v>
      </c>
      <c r="H314" s="123">
        <v>0</v>
      </c>
      <c r="I314" s="123">
        <v>0</v>
      </c>
      <c r="J314" s="123">
        <v>0</v>
      </c>
      <c r="K314" s="123">
        <v>0</v>
      </c>
      <c r="L314" s="123">
        <v>0</v>
      </c>
      <c r="M314" s="123">
        <v>0</v>
      </c>
      <c r="N314" s="123">
        <v>0</v>
      </c>
      <c r="O314" s="123">
        <v>0</v>
      </c>
      <c r="P314" s="123">
        <v>0</v>
      </c>
      <c r="Q314" s="123">
        <v>0</v>
      </c>
      <c r="R314" s="123">
        <v>0</v>
      </c>
      <c r="S314" s="123">
        <v>0</v>
      </c>
      <c r="T314" s="123">
        <v>0</v>
      </c>
      <c r="W314" s="653"/>
    </row>
    <row r="315" spans="1:23" ht="14.45" customHeight="1">
      <c r="C315" s="123">
        <v>0</v>
      </c>
      <c r="D315" s="123">
        <v>0</v>
      </c>
      <c r="E315" s="123">
        <v>0</v>
      </c>
      <c r="F315" s="123">
        <v>0</v>
      </c>
      <c r="G315" s="123">
        <v>0</v>
      </c>
      <c r="H315" s="123">
        <v>0</v>
      </c>
      <c r="I315" s="123">
        <v>0</v>
      </c>
      <c r="J315" s="123">
        <v>0</v>
      </c>
      <c r="K315" s="123">
        <v>0</v>
      </c>
      <c r="L315" s="123">
        <v>0</v>
      </c>
      <c r="M315" s="123">
        <v>0</v>
      </c>
      <c r="N315" s="123">
        <v>0</v>
      </c>
      <c r="O315" s="123">
        <v>0</v>
      </c>
      <c r="P315" s="123">
        <v>0</v>
      </c>
      <c r="Q315" s="123">
        <v>0</v>
      </c>
      <c r="R315" s="123">
        <v>0</v>
      </c>
      <c r="S315" s="123">
        <v>0</v>
      </c>
      <c r="T315" s="123">
        <v>0</v>
      </c>
      <c r="W315" s="653"/>
    </row>
    <row r="316" spans="1:23" ht="14.45" customHeight="1">
      <c r="C316" s="123">
        <v>0</v>
      </c>
      <c r="D316" s="123">
        <v>0</v>
      </c>
      <c r="E316" s="123">
        <v>0</v>
      </c>
      <c r="F316" s="123">
        <v>0</v>
      </c>
      <c r="G316" s="123">
        <v>0</v>
      </c>
      <c r="H316" s="123">
        <v>0</v>
      </c>
      <c r="I316" s="123">
        <v>0</v>
      </c>
      <c r="J316" s="123">
        <v>0</v>
      </c>
      <c r="K316" s="123">
        <v>0</v>
      </c>
      <c r="L316" s="123">
        <v>0</v>
      </c>
      <c r="M316" s="123">
        <v>0</v>
      </c>
      <c r="N316" s="123">
        <v>0</v>
      </c>
      <c r="O316" s="123">
        <v>0</v>
      </c>
      <c r="P316" s="123">
        <v>0</v>
      </c>
      <c r="Q316" s="123">
        <v>0</v>
      </c>
      <c r="R316" s="123">
        <v>0</v>
      </c>
      <c r="S316" s="123">
        <v>0</v>
      </c>
      <c r="T316" s="123">
        <v>0</v>
      </c>
      <c r="W316" s="653"/>
    </row>
    <row r="317" spans="1:23" ht="14.45" customHeight="1">
      <c r="C317" s="123">
        <v>0</v>
      </c>
      <c r="D317" s="123">
        <v>0</v>
      </c>
      <c r="E317" s="123">
        <v>0</v>
      </c>
      <c r="F317" s="123">
        <v>0</v>
      </c>
      <c r="G317" s="123">
        <v>0</v>
      </c>
      <c r="H317" s="123">
        <v>0</v>
      </c>
      <c r="I317" s="123">
        <v>0</v>
      </c>
      <c r="J317" s="123">
        <v>0</v>
      </c>
      <c r="K317" s="123">
        <v>0</v>
      </c>
      <c r="L317" s="123">
        <v>0</v>
      </c>
      <c r="M317" s="123">
        <v>0</v>
      </c>
      <c r="N317" s="123">
        <v>0</v>
      </c>
      <c r="O317" s="123">
        <v>0</v>
      </c>
      <c r="P317" s="123">
        <v>0</v>
      </c>
      <c r="Q317" s="123">
        <v>0</v>
      </c>
      <c r="R317" s="123">
        <v>0</v>
      </c>
      <c r="S317" s="123">
        <v>0</v>
      </c>
      <c r="T317" s="123">
        <v>0</v>
      </c>
      <c r="W317" s="653"/>
    </row>
    <row r="318" spans="1:23" ht="14.45" customHeight="1">
      <c r="C318" s="123">
        <v>0</v>
      </c>
      <c r="D318" s="123">
        <v>0</v>
      </c>
      <c r="E318" s="123">
        <v>0</v>
      </c>
      <c r="F318" s="123">
        <v>0</v>
      </c>
      <c r="G318" s="123">
        <v>0</v>
      </c>
      <c r="H318" s="123">
        <v>0</v>
      </c>
      <c r="I318" s="123">
        <v>0</v>
      </c>
      <c r="J318" s="123">
        <v>0</v>
      </c>
      <c r="K318" s="123">
        <v>0</v>
      </c>
      <c r="L318" s="123">
        <v>0</v>
      </c>
      <c r="M318" s="123">
        <v>0</v>
      </c>
      <c r="N318" s="123">
        <v>0</v>
      </c>
      <c r="O318" s="123">
        <v>0</v>
      </c>
      <c r="P318" s="123">
        <v>0</v>
      </c>
      <c r="Q318" s="123">
        <v>0</v>
      </c>
      <c r="R318" s="123">
        <v>0</v>
      </c>
      <c r="S318" s="123">
        <v>0</v>
      </c>
      <c r="T318" s="123">
        <v>0</v>
      </c>
      <c r="W318" s="653"/>
    </row>
    <row r="319" spans="1:23" ht="14.45" customHeight="1">
      <c r="C319" s="123">
        <v>0</v>
      </c>
      <c r="D319" s="123">
        <v>0</v>
      </c>
      <c r="E319" s="123">
        <v>0</v>
      </c>
      <c r="F319" s="123">
        <v>0</v>
      </c>
      <c r="G319" s="123">
        <v>0</v>
      </c>
      <c r="H319" s="123">
        <v>0</v>
      </c>
      <c r="I319" s="123">
        <v>0</v>
      </c>
      <c r="J319" s="123">
        <v>0</v>
      </c>
      <c r="K319" s="123">
        <v>0</v>
      </c>
      <c r="L319" s="123">
        <v>0</v>
      </c>
      <c r="M319" s="123">
        <v>0</v>
      </c>
      <c r="N319" s="123">
        <v>0</v>
      </c>
      <c r="O319" s="123">
        <v>0</v>
      </c>
      <c r="P319" s="123">
        <v>0</v>
      </c>
      <c r="Q319" s="123">
        <v>0</v>
      </c>
      <c r="R319" s="123">
        <v>0</v>
      </c>
      <c r="S319" s="123">
        <v>0</v>
      </c>
      <c r="T319" s="123">
        <v>0</v>
      </c>
      <c r="W319" s="653"/>
    </row>
    <row r="320" spans="1:23" ht="14.45" customHeight="1">
      <c r="A320" s="111" t="s">
        <v>675</v>
      </c>
      <c r="C320" s="314">
        <v>0</v>
      </c>
      <c r="D320" s="314">
        <v>0</v>
      </c>
      <c r="E320" s="314">
        <v>0</v>
      </c>
      <c r="F320" s="314">
        <v>0</v>
      </c>
      <c r="G320" s="314">
        <v>0</v>
      </c>
      <c r="H320" s="314">
        <v>0</v>
      </c>
      <c r="I320" s="314">
        <v>0</v>
      </c>
      <c r="J320" s="314">
        <v>0</v>
      </c>
      <c r="K320" s="314">
        <v>0</v>
      </c>
      <c r="L320" s="314">
        <v>0</v>
      </c>
      <c r="M320" s="314">
        <v>0</v>
      </c>
      <c r="N320" s="314">
        <v>0</v>
      </c>
      <c r="O320" s="314">
        <v>0</v>
      </c>
      <c r="P320" s="314">
        <v>0</v>
      </c>
      <c r="Q320" s="314">
        <v>0</v>
      </c>
      <c r="R320" s="314">
        <v>0</v>
      </c>
      <c r="S320" s="314">
        <v>0</v>
      </c>
      <c r="T320" s="314">
        <v>0</v>
      </c>
      <c r="W320" s="653"/>
    </row>
    <row r="321" spans="1:23" ht="14.45" customHeight="1">
      <c r="A321" s="77" t="s">
        <v>676</v>
      </c>
      <c r="B321" s="81" t="s">
        <v>51</v>
      </c>
      <c r="C321" s="313">
        <v>4.0453625800723838</v>
      </c>
      <c r="D321" s="313">
        <v>0.96429977503284603</v>
      </c>
      <c r="E321" s="313">
        <v>0.32143325834428199</v>
      </c>
      <c r="F321" s="313">
        <v>0.32143325834428199</v>
      </c>
      <c r="G321" s="313">
        <v>0.32143325834428199</v>
      </c>
      <c r="H321" s="313">
        <v>0.96278072060130548</v>
      </c>
      <c r="I321" s="313">
        <v>0.32092690686710179</v>
      </c>
      <c r="J321" s="313">
        <v>0.32092690686710179</v>
      </c>
      <c r="K321" s="313">
        <v>0.32092690686710185</v>
      </c>
      <c r="L321" s="313">
        <v>1.0428207572558084</v>
      </c>
      <c r="M321" s="313">
        <v>0.34760691908526942</v>
      </c>
      <c r="N321" s="313">
        <v>0.34760691908526942</v>
      </c>
      <c r="O321" s="313">
        <v>0.34760691908526942</v>
      </c>
      <c r="P321" s="313">
        <v>1.0754613271824223</v>
      </c>
      <c r="Q321" s="313">
        <v>0.35848710906080744</v>
      </c>
      <c r="R321" s="313">
        <v>0.35848710906080744</v>
      </c>
      <c r="S321" s="313">
        <v>0.35848710906080744</v>
      </c>
      <c r="T321" s="313">
        <v>0.40891833541263045</v>
      </c>
      <c r="U321" s="650"/>
      <c r="V321" s="650"/>
      <c r="W321" s="653"/>
    </row>
    <row r="322" spans="1:23" ht="14.45" customHeight="1">
      <c r="A322" s="77" t="s">
        <v>677</v>
      </c>
      <c r="B322" s="81" t="s">
        <v>52</v>
      </c>
      <c r="C322" s="313">
        <v>1.4718716666666714</v>
      </c>
      <c r="D322" s="313">
        <v>0.25330427373500475</v>
      </c>
      <c r="E322" s="313">
        <v>8.4434757911668337E-2</v>
      </c>
      <c r="F322" s="313">
        <v>8.4434757911668337E-2</v>
      </c>
      <c r="G322" s="313">
        <v>8.4434757911668337E-2</v>
      </c>
      <c r="H322" s="313">
        <v>0.33719268909548095</v>
      </c>
      <c r="I322" s="313">
        <v>0.11239756303182698</v>
      </c>
      <c r="J322" s="313">
        <v>0.11239756303182698</v>
      </c>
      <c r="K322" s="313">
        <v>0.11239756303182698</v>
      </c>
      <c r="L322" s="313">
        <v>0.60619189430112619</v>
      </c>
      <c r="M322" s="313">
        <v>0.20206396476704205</v>
      </c>
      <c r="N322" s="313">
        <v>0.20206396476704205</v>
      </c>
      <c r="O322" s="313">
        <v>0.20206396476704205</v>
      </c>
      <c r="P322" s="313">
        <v>0.27518280953505952</v>
      </c>
      <c r="Q322" s="313">
        <v>9.172760317835317E-2</v>
      </c>
      <c r="R322" s="313">
        <v>9.172760317835317E-2</v>
      </c>
      <c r="S322" s="313">
        <v>9.1727603178353184E-2</v>
      </c>
      <c r="T322" s="313">
        <v>8.5820607542619037E-3</v>
      </c>
      <c r="U322" s="314"/>
      <c r="V322" s="650"/>
      <c r="W322" s="653"/>
    </row>
    <row r="323" spans="1:23" ht="14.45" customHeight="1">
      <c r="A323" s="111" t="s">
        <v>681</v>
      </c>
      <c r="B323" s="123" t="s">
        <v>56</v>
      </c>
      <c r="C323" s="314">
        <v>0</v>
      </c>
      <c r="D323" s="314">
        <v>0</v>
      </c>
      <c r="E323" s="314">
        <v>0</v>
      </c>
      <c r="F323" s="314">
        <v>0</v>
      </c>
      <c r="G323" s="314">
        <v>0</v>
      </c>
      <c r="H323" s="314">
        <v>0</v>
      </c>
      <c r="I323" s="314">
        <v>0</v>
      </c>
      <c r="J323" s="314">
        <v>0</v>
      </c>
      <c r="K323" s="314">
        <v>0</v>
      </c>
      <c r="L323" s="314">
        <v>0</v>
      </c>
      <c r="M323" s="314">
        <v>0</v>
      </c>
      <c r="N323" s="314">
        <v>0</v>
      </c>
      <c r="O323" s="314">
        <v>0</v>
      </c>
      <c r="P323" s="314">
        <v>0</v>
      </c>
      <c r="Q323" s="314">
        <v>0</v>
      </c>
      <c r="R323" s="314">
        <v>0</v>
      </c>
      <c r="S323" s="314">
        <v>0</v>
      </c>
      <c r="T323" s="314">
        <v>0</v>
      </c>
      <c r="V323" s="650"/>
      <c r="W323" s="653"/>
    </row>
    <row r="324" spans="1:23" ht="14.45" customHeight="1">
      <c r="A324" s="77" t="s">
        <v>678</v>
      </c>
      <c r="B324" s="81" t="s">
        <v>422</v>
      </c>
      <c r="C324" s="313">
        <v>110.18011904761906</v>
      </c>
      <c r="D324" s="313">
        <v>22.619500000000048</v>
      </c>
      <c r="E324" s="313">
        <v>7.5398333333333483</v>
      </c>
      <c r="F324" s="313">
        <v>7.5398333333333483</v>
      </c>
      <c r="G324" s="313">
        <v>7.5398333333333483</v>
      </c>
      <c r="H324" s="313">
        <v>30.251547619047621</v>
      </c>
      <c r="I324" s="313">
        <v>10.083849206349207</v>
      </c>
      <c r="J324" s="313">
        <v>10.083849206349207</v>
      </c>
      <c r="K324" s="313">
        <v>10.083849206349207</v>
      </c>
      <c r="L324" s="313">
        <v>29.492880952380958</v>
      </c>
      <c r="M324" s="313">
        <v>9.8309603174603186</v>
      </c>
      <c r="N324" s="313">
        <v>9.8309603174603186</v>
      </c>
      <c r="O324" s="313">
        <v>9.8309603174603186</v>
      </c>
      <c r="P324" s="313">
        <v>27.816190476190481</v>
      </c>
      <c r="Q324" s="313">
        <v>9.2720634920634915</v>
      </c>
      <c r="R324" s="313">
        <v>9.2720634920634915</v>
      </c>
      <c r="S324" s="313">
        <v>9.2720634920634915</v>
      </c>
      <c r="T324" s="313">
        <v>7.0884761904762001</v>
      </c>
      <c r="U324" s="650"/>
      <c r="V324" s="650"/>
      <c r="W324" s="653"/>
    </row>
    <row r="325" spans="1:23" ht="14.45" customHeight="1">
      <c r="A325" s="77" t="s">
        <v>679</v>
      </c>
      <c r="B325" s="81" t="s">
        <v>424</v>
      </c>
      <c r="C325" s="313">
        <v>3.6636607142857143</v>
      </c>
      <c r="D325" s="313">
        <v>0.82567708333333334</v>
      </c>
      <c r="E325" s="313">
        <v>0.27522569444444522</v>
      </c>
      <c r="F325" s="313">
        <v>0.27522569444444522</v>
      </c>
      <c r="G325" s="313">
        <v>0.27522569444444522</v>
      </c>
      <c r="H325" s="313">
        <v>0.89786755952380948</v>
      </c>
      <c r="I325" s="313">
        <v>0.29928918650793651</v>
      </c>
      <c r="J325" s="313">
        <v>0.29928918650793651</v>
      </c>
      <c r="K325" s="313">
        <v>0.2992891865079364</v>
      </c>
      <c r="L325" s="313">
        <v>0.93396279761904766</v>
      </c>
      <c r="M325" s="313">
        <v>0.31132093253968257</v>
      </c>
      <c r="N325" s="313">
        <v>0.31132093253968257</v>
      </c>
      <c r="O325" s="313">
        <v>0.31132093253968257</v>
      </c>
      <c r="P325" s="313">
        <v>1.0061532738095238</v>
      </c>
      <c r="Q325" s="313">
        <v>0.33538442460317458</v>
      </c>
      <c r="R325" s="313">
        <v>0.33538442460317458</v>
      </c>
      <c r="S325" s="313">
        <v>0.33538442460317458</v>
      </c>
      <c r="T325" s="313">
        <v>0.30521031746031668</v>
      </c>
      <c r="U325" s="314"/>
      <c r="V325" s="650"/>
      <c r="W325" s="653"/>
    </row>
    <row r="326" spans="1:23" ht="14.45" customHeight="1">
      <c r="A326" s="111" t="s">
        <v>680</v>
      </c>
      <c r="B326" s="81"/>
      <c r="C326" s="313">
        <v>0</v>
      </c>
      <c r="D326" s="313">
        <v>0</v>
      </c>
      <c r="E326" s="313">
        <v>0</v>
      </c>
      <c r="F326" s="313">
        <v>0</v>
      </c>
      <c r="G326" s="313">
        <v>0</v>
      </c>
      <c r="H326" s="313">
        <v>0</v>
      </c>
      <c r="I326" s="313">
        <v>0</v>
      </c>
      <c r="J326" s="313">
        <v>0</v>
      </c>
      <c r="K326" s="313">
        <v>0</v>
      </c>
      <c r="L326" s="313">
        <v>0</v>
      </c>
      <c r="M326" s="313">
        <v>0</v>
      </c>
      <c r="N326" s="313">
        <v>0</v>
      </c>
      <c r="O326" s="313">
        <v>0</v>
      </c>
      <c r="P326" s="313">
        <v>0</v>
      </c>
      <c r="Q326" s="313">
        <v>0</v>
      </c>
      <c r="R326" s="313">
        <v>0</v>
      </c>
      <c r="S326" s="313">
        <v>0</v>
      </c>
      <c r="T326" s="313">
        <v>0</v>
      </c>
      <c r="V326" s="650"/>
      <c r="W326" s="653"/>
    </row>
    <row r="327" spans="1:23" ht="14.45" customHeight="1">
      <c r="A327" s="77" t="s">
        <v>676</v>
      </c>
      <c r="B327" s="81" t="s">
        <v>93</v>
      </c>
      <c r="C327" s="642">
        <v>19.919476775182392</v>
      </c>
      <c r="D327" s="642">
        <v>2.629231265502487</v>
      </c>
      <c r="E327" s="642">
        <v>0.87641042183416129</v>
      </c>
      <c r="F327" s="642">
        <v>0.87641042183416129</v>
      </c>
      <c r="G327" s="642">
        <v>0.87641042183416129</v>
      </c>
      <c r="H327" s="642">
        <v>5.0180308565935947</v>
      </c>
      <c r="I327" s="642">
        <v>1.6726769521978655</v>
      </c>
      <c r="J327" s="642">
        <v>1.6726769521978655</v>
      </c>
      <c r="K327" s="642">
        <v>1.6726769521978651</v>
      </c>
      <c r="L327" s="642">
        <v>6.1893873844678584</v>
      </c>
      <c r="M327" s="642">
        <v>2.0631291281559521</v>
      </c>
      <c r="N327" s="642">
        <v>2.0631291281559521</v>
      </c>
      <c r="O327" s="642">
        <v>2.0631291281559521</v>
      </c>
      <c r="P327" s="642">
        <v>6.0828272686184377</v>
      </c>
      <c r="Q327" s="642">
        <v>2.0276090895394798</v>
      </c>
      <c r="R327" s="642">
        <v>2.0276090895394798</v>
      </c>
      <c r="S327" s="642">
        <v>2.0276090895394794</v>
      </c>
      <c r="T327" s="642">
        <v>1.565178167133352</v>
      </c>
      <c r="U327" s="650"/>
      <c r="V327" s="650"/>
      <c r="W327" s="653"/>
    </row>
    <row r="328" spans="1:23" ht="14.45" customHeight="1">
      <c r="A328" s="76" t="s">
        <v>677</v>
      </c>
      <c r="B328" s="81" t="s">
        <v>94</v>
      </c>
      <c r="C328" s="313">
        <v>0.78414285714285703</v>
      </c>
      <c r="D328" s="313">
        <v>0.16377380952380952</v>
      </c>
      <c r="E328" s="313">
        <v>5.4591269841269843E-2</v>
      </c>
      <c r="F328" s="313">
        <v>5.4591269841269843E-2</v>
      </c>
      <c r="G328" s="313">
        <v>5.4591269841269843E-2</v>
      </c>
      <c r="H328" s="313">
        <v>0.23020238095238094</v>
      </c>
      <c r="I328" s="313">
        <v>7.6734126984126974E-2</v>
      </c>
      <c r="J328" s="313">
        <v>7.6734126984126974E-2</v>
      </c>
      <c r="K328" s="313">
        <v>7.6734126984126974E-2</v>
      </c>
      <c r="L328" s="313">
        <v>0.22401190476190477</v>
      </c>
      <c r="M328" s="313">
        <v>7.4670634920634915E-2</v>
      </c>
      <c r="N328" s="313">
        <v>7.4670634920634915E-2</v>
      </c>
      <c r="O328" s="313">
        <v>7.4670634920634929E-2</v>
      </c>
      <c r="P328" s="313">
        <v>0.16615476190476192</v>
      </c>
      <c r="Q328" s="313">
        <v>5.5384920634920634E-2</v>
      </c>
      <c r="R328" s="313">
        <v>5.5384920634920634E-2</v>
      </c>
      <c r="S328" s="313">
        <v>5.5384920634920641E-2</v>
      </c>
      <c r="T328" s="313">
        <v>5.6575396765873025E-2</v>
      </c>
      <c r="U328" s="314"/>
      <c r="V328" s="650"/>
      <c r="W328" s="653"/>
    </row>
    <row r="329" spans="1:23" ht="14.45" customHeight="1">
      <c r="A329" s="439"/>
      <c r="B329" s="440"/>
      <c r="C329" s="441">
        <v>0</v>
      </c>
      <c r="D329" s="441">
        <v>0</v>
      </c>
      <c r="E329" s="441">
        <v>0</v>
      </c>
      <c r="F329" s="441">
        <v>0</v>
      </c>
      <c r="G329" s="441">
        <v>0</v>
      </c>
      <c r="H329" s="441">
        <v>0</v>
      </c>
      <c r="I329" s="441">
        <v>0</v>
      </c>
      <c r="J329" s="441">
        <v>0</v>
      </c>
      <c r="K329" s="441">
        <v>0</v>
      </c>
      <c r="L329" s="441">
        <v>0</v>
      </c>
      <c r="M329" s="441">
        <v>0</v>
      </c>
      <c r="N329" s="441">
        <v>0</v>
      </c>
      <c r="O329" s="441">
        <v>0</v>
      </c>
      <c r="P329" s="441">
        <v>0</v>
      </c>
      <c r="Q329" s="441">
        <v>0</v>
      </c>
      <c r="R329" s="441">
        <v>0</v>
      </c>
      <c r="S329" s="441">
        <v>0</v>
      </c>
      <c r="T329" s="441">
        <v>0</v>
      </c>
      <c r="V329" s="650"/>
    </row>
    <row r="330" spans="1:23" ht="14.45" customHeight="1">
      <c r="A330" s="75" t="s">
        <v>954</v>
      </c>
      <c r="B330" s="70" t="s">
        <v>160</v>
      </c>
      <c r="C330" s="313">
        <v>11.55695555552381</v>
      </c>
      <c r="D330" s="313">
        <v>2.8892388888809526</v>
      </c>
      <c r="E330" s="313">
        <v>0.96307962962698335</v>
      </c>
      <c r="F330" s="313">
        <v>0.96307962962698335</v>
      </c>
      <c r="G330" s="313">
        <v>0.96307962962698335</v>
      </c>
      <c r="H330" s="313">
        <v>2.8892388888809526</v>
      </c>
      <c r="I330" s="313">
        <v>0.96307962962698412</v>
      </c>
      <c r="J330" s="313">
        <v>0.96307962962698412</v>
      </c>
      <c r="K330" s="313">
        <v>0.96307962962698412</v>
      </c>
      <c r="L330" s="313">
        <v>2.8892388888809526</v>
      </c>
      <c r="M330" s="313">
        <v>0.96307962962698412</v>
      </c>
      <c r="N330" s="313">
        <v>0.96307962962698412</v>
      </c>
      <c r="O330" s="313">
        <v>0.96307962962698412</v>
      </c>
      <c r="P330" s="313">
        <v>2.8892388888809526</v>
      </c>
      <c r="Q330" s="313">
        <v>0.96307962962698412</v>
      </c>
      <c r="R330" s="313">
        <v>0.96307962962698412</v>
      </c>
      <c r="S330" s="313">
        <v>0.96307962962698412</v>
      </c>
      <c r="T330" s="313">
        <v>0.97143042327777862</v>
      </c>
    </row>
    <row r="331" spans="1:23" ht="14.45" customHeight="1">
      <c r="A331" s="75" t="s">
        <v>955</v>
      </c>
      <c r="B331" s="70" t="s">
        <v>161</v>
      </c>
      <c r="C331" s="313">
        <v>0</v>
      </c>
      <c r="D331" s="313">
        <v>0</v>
      </c>
      <c r="E331" s="313">
        <v>0.73758766394613562</v>
      </c>
      <c r="F331" s="313">
        <v>-3.471150983187715</v>
      </c>
      <c r="G331" s="313">
        <v>2.7335633270695237</v>
      </c>
      <c r="H331" s="313">
        <v>0</v>
      </c>
      <c r="I331" s="313">
        <v>0</v>
      </c>
      <c r="J331" s="313">
        <v>0</v>
      </c>
      <c r="K331" s="313">
        <v>0</v>
      </c>
      <c r="L331" s="313">
        <v>0</v>
      </c>
      <c r="M331" s="313">
        <v>0</v>
      </c>
      <c r="N331" s="313">
        <v>0</v>
      </c>
      <c r="O331" s="313">
        <v>0</v>
      </c>
      <c r="P331" s="313">
        <v>0</v>
      </c>
      <c r="Q331" s="313">
        <v>0</v>
      </c>
      <c r="R331" s="313">
        <v>0</v>
      </c>
      <c r="S331" s="313">
        <v>0</v>
      </c>
      <c r="T331" s="313">
        <v>1.5919756985913356</v>
      </c>
    </row>
  </sheetData>
  <mergeCells count="20">
    <mergeCell ref="D1:J3"/>
    <mergeCell ref="AM5:AP5"/>
    <mergeCell ref="A5:A6"/>
    <mergeCell ref="C5:F5"/>
    <mergeCell ref="G5:J5"/>
    <mergeCell ref="K5:N5"/>
    <mergeCell ref="O5:R5"/>
    <mergeCell ref="S5:V5"/>
    <mergeCell ref="W5:Z5"/>
    <mergeCell ref="AA5:AD5"/>
    <mergeCell ref="AE5:AH5"/>
    <mergeCell ref="AI5:AL5"/>
    <mergeCell ref="BO5:BR5"/>
    <mergeCell ref="BS5:BV5"/>
    <mergeCell ref="AQ5:AT5"/>
    <mergeCell ref="AU5:AX5"/>
    <mergeCell ref="AY5:BB5"/>
    <mergeCell ref="BC5:BF5"/>
    <mergeCell ref="BG5:BJ5"/>
    <mergeCell ref="BK5:BN5"/>
  </mergeCells>
  <conditionalFormatting sqref="C246:C247 C249:C251 C256 C258:C262 C283 C253:C254 C264:C279 M264:O279 M283:O283 P266:P279 Q263:S279 Q282:S283 M246:S247 M249:S251 M253:S254 M256:S256 M258:S258 M327:S328 M321:S321 M324:S325 M260:S262 D259:T259">
    <cfRule type="cellIs" dxfId="29" priority="30" stopIfTrue="1" operator="lessThan">
      <formula>0</formula>
    </cfRule>
  </conditionalFormatting>
  <conditionalFormatting sqref="C327:C328 C321">
    <cfRule type="cellIs" dxfId="28" priority="29" stopIfTrue="1" operator="lessThan">
      <formula>0</formula>
    </cfRule>
  </conditionalFormatting>
  <conditionalFormatting sqref="C327:C328 C321">
    <cfRule type="cellIs" dxfId="27" priority="28" stopIfTrue="1" operator="lessThan">
      <formula>0</formula>
    </cfRule>
  </conditionalFormatting>
  <conditionalFormatting sqref="B327:B328 B321">
    <cfRule type="cellIs" dxfId="26" priority="27" stopIfTrue="1" operator="lessThan">
      <formula>0</formula>
    </cfRule>
  </conditionalFormatting>
  <conditionalFormatting sqref="C324:C325">
    <cfRule type="cellIs" dxfId="25" priority="26" stopIfTrue="1" operator="lessThan">
      <formula>0</formula>
    </cfRule>
  </conditionalFormatting>
  <conditionalFormatting sqref="C324:C325">
    <cfRule type="cellIs" dxfId="24" priority="25" stopIfTrue="1" operator="lessThan">
      <formula>0</formula>
    </cfRule>
  </conditionalFormatting>
  <conditionalFormatting sqref="B324">
    <cfRule type="cellIs" dxfId="23" priority="24" stopIfTrue="1" operator="lessThan">
      <formula>0</formula>
    </cfRule>
  </conditionalFormatting>
  <conditionalFormatting sqref="D246:D247 D249:D251 D256 D258 D283 D253:D254 D264:D279 D260:D262">
    <cfRule type="cellIs" dxfId="22" priority="23" stopIfTrue="1" operator="lessThan">
      <formula>0</formula>
    </cfRule>
  </conditionalFormatting>
  <conditionalFormatting sqref="D327:D328 D321">
    <cfRule type="cellIs" dxfId="21" priority="22" stopIfTrue="1" operator="lessThan">
      <formula>0</formula>
    </cfRule>
  </conditionalFormatting>
  <conditionalFormatting sqref="D327:D328 D321">
    <cfRule type="cellIs" dxfId="20" priority="21" stopIfTrue="1" operator="lessThan">
      <formula>0</formula>
    </cfRule>
  </conditionalFormatting>
  <conditionalFormatting sqref="D324:D325">
    <cfRule type="cellIs" dxfId="19" priority="20" stopIfTrue="1" operator="lessThan">
      <formula>0</formula>
    </cfRule>
  </conditionalFormatting>
  <conditionalFormatting sqref="D324:D325">
    <cfRule type="cellIs" dxfId="18" priority="19" stopIfTrue="1" operator="lessThan">
      <formula>0</formula>
    </cfRule>
  </conditionalFormatting>
  <conditionalFormatting sqref="E246:E247 E249:E251 E256 E258 E283 E253:E254 E264:E279 E260:E262">
    <cfRule type="cellIs" dxfId="17" priority="18" stopIfTrue="1" operator="lessThan">
      <formula>0</formula>
    </cfRule>
  </conditionalFormatting>
  <conditionalFormatting sqref="E327:E328 E321">
    <cfRule type="cellIs" dxfId="16" priority="17" stopIfTrue="1" operator="lessThan">
      <formula>0</formula>
    </cfRule>
  </conditionalFormatting>
  <conditionalFormatting sqref="E327:E328 E321">
    <cfRule type="cellIs" dxfId="15" priority="16" stopIfTrue="1" operator="lessThan">
      <formula>0</formula>
    </cfRule>
  </conditionalFormatting>
  <conditionalFormatting sqref="E324:E325">
    <cfRule type="cellIs" dxfId="14" priority="15" stopIfTrue="1" operator="lessThan">
      <formula>0</formula>
    </cfRule>
  </conditionalFormatting>
  <conditionalFormatting sqref="E324:E325">
    <cfRule type="cellIs" dxfId="13" priority="14" stopIfTrue="1" operator="lessThan">
      <formula>0</formula>
    </cfRule>
  </conditionalFormatting>
  <conditionalFormatting sqref="F283:J283 F246:J247 F249:J251 F253:J254 F256:J256 F258:J258 F264:J279 L264:L279 L258 L256 L253:L254 L249:L251 L246:L247 L283 P283 P264:P265 L260:L262 F260:J262">
    <cfRule type="cellIs" dxfId="12" priority="13" stopIfTrue="1" operator="lessThan">
      <formula>0</formula>
    </cfRule>
  </conditionalFormatting>
  <conditionalFormatting sqref="F327:J328 F321:J321 L321 L327:L328">
    <cfRule type="cellIs" dxfId="11" priority="12" stopIfTrue="1" operator="lessThan">
      <formula>0</formula>
    </cfRule>
  </conditionalFormatting>
  <conditionalFormatting sqref="F327:J328 F321:J321 L321 L327:L328">
    <cfRule type="cellIs" dxfId="10" priority="11" stopIfTrue="1" operator="lessThan">
      <formula>0</formula>
    </cfRule>
  </conditionalFormatting>
  <conditionalFormatting sqref="F324:J325 L324:L325">
    <cfRule type="cellIs" dxfId="9" priority="10" stopIfTrue="1" operator="lessThan">
      <formula>0</formula>
    </cfRule>
  </conditionalFormatting>
  <conditionalFormatting sqref="F324:J325 L324:L325">
    <cfRule type="cellIs" dxfId="8" priority="9" stopIfTrue="1" operator="lessThan">
      <formula>0</formula>
    </cfRule>
  </conditionalFormatting>
  <conditionalFormatting sqref="K283 K246:K247 K249:K251 K253:K254 K256 K258 K264:K279 K260:K262">
    <cfRule type="cellIs" dxfId="7" priority="8" stopIfTrue="1" operator="lessThan">
      <formula>0</formula>
    </cfRule>
  </conditionalFormatting>
  <conditionalFormatting sqref="K327:K328 K321">
    <cfRule type="cellIs" dxfId="6" priority="7" stopIfTrue="1" operator="lessThan">
      <formula>0</formula>
    </cfRule>
  </conditionalFormatting>
  <conditionalFormatting sqref="K327:K328 K321">
    <cfRule type="cellIs" dxfId="5" priority="6" stopIfTrue="1" operator="lessThan">
      <formula>0</formula>
    </cfRule>
  </conditionalFormatting>
  <conditionalFormatting sqref="K324:K325">
    <cfRule type="cellIs" dxfId="4" priority="5" stopIfTrue="1" operator="lessThan">
      <formula>0</formula>
    </cfRule>
  </conditionalFormatting>
  <conditionalFormatting sqref="K324:K325">
    <cfRule type="cellIs" dxfId="3" priority="4" stopIfTrue="1" operator="lessThan">
      <formula>0</formula>
    </cfRule>
  </conditionalFormatting>
  <conditionalFormatting sqref="T327:T328 T321 T324:T325">
    <cfRule type="cellIs" dxfId="2" priority="3" stopIfTrue="1" operator="lessThan">
      <formula>0</formula>
    </cfRule>
  </conditionalFormatting>
  <conditionalFormatting sqref="T282:T283 T246:T247 T249:T251 T253:T254 T256 T258 T260:T280 C280:S280">
    <cfRule type="cellIs" dxfId="1" priority="2" stopIfTrue="1" operator="lessThan">
      <formula>0</formula>
    </cfRule>
  </conditionalFormatting>
  <conditionalFormatting sqref="C7:BV223">
    <cfRule type="cellIs" dxfId="0" priority="1" operator="lessThan">
      <formula>0</formula>
    </cfRule>
  </conditionalFormatting>
  <pageMargins left="0.39" right="0.39" top="0.39" bottom="0.39" header="0.39" footer="0.39"/>
  <pageSetup paperSize="9" fitToWidth="0" fitToHeight="0"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
  <dimension ref="A1:BI35"/>
  <sheetViews>
    <sheetView topLeftCell="B1" workbookViewId="0">
      <selection activeCell="E2" sqref="E2"/>
    </sheetView>
  </sheetViews>
  <sheetFormatPr defaultRowHeight="15"/>
  <cols>
    <col min="1" max="1" width="22.7109375" customWidth="1"/>
    <col min="2" max="3" width="15.85546875" customWidth="1"/>
    <col min="4" max="4" width="20.28515625" customWidth="1"/>
    <col min="5" max="5" width="16.85546875" customWidth="1"/>
    <col min="6" max="6" width="12.85546875" customWidth="1"/>
    <col min="7" max="7" width="3.140625" bestFit="1" customWidth="1"/>
    <col min="8" max="8" width="29.42578125" customWidth="1"/>
    <col min="9" max="9" width="13.5703125" bestFit="1" customWidth="1"/>
    <col min="10" max="10" width="25.42578125" customWidth="1"/>
    <col min="11" max="11" width="40.85546875" bestFit="1" customWidth="1"/>
  </cols>
  <sheetData>
    <row r="1" spans="1:61">
      <c r="A1" s="91"/>
      <c r="B1" s="92"/>
      <c r="C1" s="91"/>
      <c r="D1" s="91"/>
      <c r="E1" s="91"/>
    </row>
    <row r="2" spans="1:61">
      <c r="A2" s="91"/>
      <c r="B2" s="92"/>
      <c r="C2" s="91"/>
      <c r="D2" s="91"/>
      <c r="E2" s="91"/>
      <c r="F2" s="121"/>
      <c r="BB2" t="s">
        <v>1</v>
      </c>
      <c r="BC2" t="s">
        <v>172</v>
      </c>
      <c r="BD2" t="s">
        <v>173</v>
      </c>
      <c r="BE2" t="s">
        <v>174</v>
      </c>
      <c r="BF2" t="s">
        <v>175</v>
      </c>
      <c r="BG2" t="s">
        <v>176</v>
      </c>
      <c r="BH2" t="s">
        <v>177</v>
      </c>
      <c r="BI2" t="s">
        <v>178</v>
      </c>
    </row>
    <row r="3" spans="1:61">
      <c r="A3" s="91"/>
      <c r="B3" s="91"/>
      <c r="C3" s="91"/>
      <c r="D3" s="91"/>
      <c r="E3" s="137"/>
      <c r="F3" s="121"/>
      <c r="BB3" t="s">
        <v>3</v>
      </c>
      <c r="BC3" t="s">
        <v>179</v>
      </c>
      <c r="BD3" t="s">
        <v>180</v>
      </c>
      <c r="BE3" t="s">
        <v>181</v>
      </c>
      <c r="BF3" t="s">
        <v>182</v>
      </c>
      <c r="BG3" t="s">
        <v>183</v>
      </c>
      <c r="BH3" t="s">
        <v>184</v>
      </c>
      <c r="BI3" t="s">
        <v>185</v>
      </c>
    </row>
    <row r="4" spans="1:61">
      <c r="A4" s="91"/>
      <c r="B4" s="91"/>
      <c r="C4" s="91"/>
      <c r="D4" s="91"/>
      <c r="E4" s="134"/>
      <c r="F4" s="138"/>
      <c r="G4" s="139" t="s">
        <v>693</v>
      </c>
      <c r="H4" s="118" t="s">
        <v>694</v>
      </c>
      <c r="I4" s="119" t="s">
        <v>695</v>
      </c>
      <c r="J4" s="353" t="s">
        <v>693</v>
      </c>
      <c r="K4" s="491" t="s">
        <v>696</v>
      </c>
      <c r="BB4" t="s">
        <v>5</v>
      </c>
      <c r="BC4" t="s">
        <v>186</v>
      </c>
      <c r="BD4" t="s">
        <v>187</v>
      </c>
      <c r="BE4" t="s">
        <v>188</v>
      </c>
      <c r="BF4" t="s">
        <v>189</v>
      </c>
      <c r="BG4" t="s">
        <v>190</v>
      </c>
      <c r="BH4" t="s">
        <v>191</v>
      </c>
      <c r="BI4" t="s">
        <v>192</v>
      </c>
    </row>
    <row r="5" spans="1:61">
      <c r="A5" s="91"/>
      <c r="B5" s="91"/>
      <c r="C5" s="91"/>
      <c r="D5" s="91"/>
      <c r="E5" s="91"/>
      <c r="F5" s="121"/>
      <c r="G5" s="139" t="s">
        <v>697</v>
      </c>
      <c r="H5" s="119" t="s">
        <v>693</v>
      </c>
      <c r="J5" s="578"/>
      <c r="BB5" t="s">
        <v>171</v>
      </c>
      <c r="BC5" t="s">
        <v>193</v>
      </c>
      <c r="BD5" t="s">
        <v>194</v>
      </c>
      <c r="BE5" t="s">
        <v>195</v>
      </c>
      <c r="BF5" t="s">
        <v>196</v>
      </c>
      <c r="BG5" t="s">
        <v>197</v>
      </c>
      <c r="BH5" t="s">
        <v>198</v>
      </c>
      <c r="BI5" t="s">
        <v>199</v>
      </c>
    </row>
    <row r="6" spans="1:61">
      <c r="D6" s="134"/>
      <c r="E6" s="135"/>
      <c r="F6" s="136"/>
      <c r="J6" s="578"/>
    </row>
    <row r="7" spans="1:61">
      <c r="G7" s="421" t="s">
        <v>698</v>
      </c>
      <c r="H7" s="421" t="s">
        <v>693</v>
      </c>
      <c r="I7" s="353" t="s">
        <v>699</v>
      </c>
      <c r="J7" s="353" t="s">
        <v>700</v>
      </c>
      <c r="K7" s="578" t="s">
        <v>1</v>
      </c>
      <c r="L7" s="578" t="s">
        <v>484</v>
      </c>
      <c r="M7" t="s">
        <v>485</v>
      </c>
      <c r="N7" t="s">
        <v>486</v>
      </c>
      <c r="O7" t="s">
        <v>487</v>
      </c>
      <c r="P7" t="s">
        <v>488</v>
      </c>
      <c r="Q7" t="s">
        <v>489</v>
      </c>
      <c r="R7" t="s">
        <v>490</v>
      </c>
      <c r="S7" t="s">
        <v>491</v>
      </c>
    </row>
    <row r="8" spans="1:61">
      <c r="M8" s="606"/>
    </row>
    <row r="9" spans="1:61">
      <c r="D9" s="121"/>
      <c r="E9" s="121"/>
      <c r="J9" s="121"/>
      <c r="K9" s="121"/>
      <c r="M9" s="121"/>
    </row>
    <row r="10" spans="1:61">
      <c r="J10" s="121"/>
      <c r="K10" s="121"/>
      <c r="L10" s="121"/>
      <c r="M10" s="121"/>
    </row>
    <row r="11" spans="1:61">
      <c r="J11" s="121"/>
      <c r="K11" s="121"/>
      <c r="L11" s="121"/>
      <c r="M11" s="121"/>
    </row>
    <row r="12" spans="1:61">
      <c r="J12" s="121"/>
      <c r="K12" s="121"/>
      <c r="L12" s="121"/>
      <c r="M12" s="121"/>
    </row>
    <row r="13" spans="1:61">
      <c r="J13" s="121"/>
      <c r="K13" s="121"/>
      <c r="L13" s="121"/>
      <c r="M13" s="121"/>
    </row>
    <row r="14" spans="1:61">
      <c r="J14" s="121"/>
      <c r="K14" s="121"/>
      <c r="L14" s="121"/>
      <c r="M14" s="121"/>
    </row>
    <row r="15" spans="1:61">
      <c r="B15" s="83"/>
      <c r="J15" s="121"/>
      <c r="K15" s="121"/>
      <c r="L15" s="121"/>
      <c r="M15" s="121"/>
    </row>
    <row r="16" spans="1:61">
      <c r="J16" s="121"/>
      <c r="K16" s="121"/>
      <c r="L16" s="121"/>
      <c r="M16" s="121"/>
    </row>
    <row r="17" spans="10:13">
      <c r="J17" s="121"/>
      <c r="K17" s="121"/>
      <c r="L17" s="121"/>
      <c r="M17" s="121"/>
    </row>
    <row r="18" spans="10:13">
      <c r="J18" s="121"/>
      <c r="K18" s="121"/>
      <c r="L18" s="121"/>
      <c r="M18" s="121"/>
    </row>
    <row r="19" spans="10:13">
      <c r="J19" s="121"/>
      <c r="K19" s="121"/>
      <c r="L19" s="121"/>
      <c r="M19" s="121"/>
    </row>
    <row r="20" spans="10:13">
      <c r="J20" s="121"/>
      <c r="K20" s="121"/>
      <c r="L20" s="121"/>
      <c r="M20" s="121"/>
    </row>
    <row r="21" spans="10:13">
      <c r="J21" s="121"/>
      <c r="K21" s="121"/>
      <c r="L21" s="121"/>
      <c r="M21" s="121"/>
    </row>
    <row r="22" spans="10:13">
      <c r="J22" s="121"/>
      <c r="K22" s="121"/>
      <c r="L22" s="121"/>
      <c r="M22" s="121"/>
    </row>
    <row r="23" spans="10:13">
      <c r="J23" s="121"/>
      <c r="K23" s="121"/>
      <c r="L23" s="121"/>
      <c r="M23" s="121"/>
    </row>
    <row r="24" spans="10:13">
      <c r="J24" s="121"/>
      <c r="K24" s="121"/>
      <c r="L24" s="121"/>
      <c r="M24" s="121"/>
    </row>
    <row r="25" spans="10:13">
      <c r="J25" s="121"/>
      <c r="K25" s="121"/>
      <c r="L25" s="121"/>
      <c r="M25" s="121"/>
    </row>
    <row r="26" spans="10:13">
      <c r="J26" s="121"/>
      <c r="K26" s="121"/>
      <c r="L26" s="121"/>
      <c r="M26" s="121"/>
    </row>
    <row r="27" spans="10:13">
      <c r="J27" s="121"/>
      <c r="K27" s="121"/>
      <c r="L27" s="121"/>
      <c r="M27" s="121"/>
    </row>
    <row r="28" spans="10:13">
      <c r="J28" s="121"/>
      <c r="K28" s="121"/>
      <c r="L28" s="121"/>
      <c r="M28" s="121"/>
    </row>
    <row r="29" spans="10:13">
      <c r="J29" s="121"/>
      <c r="K29" s="121"/>
      <c r="L29" s="121"/>
      <c r="M29" s="121"/>
    </row>
    <row r="30" spans="10:13">
      <c r="J30" s="121"/>
      <c r="K30" s="121"/>
      <c r="L30" s="121"/>
      <c r="M30" s="121"/>
    </row>
    <row r="31" spans="10:13">
      <c r="J31" s="121"/>
      <c r="K31" s="121"/>
      <c r="L31" s="121"/>
      <c r="M31" s="121"/>
    </row>
    <row r="32" spans="10:13">
      <c r="J32" s="121"/>
      <c r="K32" s="121"/>
      <c r="L32" s="121"/>
      <c r="M32" s="121"/>
    </row>
    <row r="33" spans="10:13">
      <c r="J33" s="121"/>
      <c r="K33" s="121"/>
      <c r="L33" s="121"/>
      <c r="M33" s="121"/>
    </row>
    <row r="34" spans="10:13">
      <c r="J34" s="121"/>
      <c r="K34" s="121"/>
      <c r="L34" s="121"/>
      <c r="M34" s="121"/>
    </row>
    <row r="35" spans="10:13">
      <c r="J35" s="121"/>
      <c r="K35" s="121"/>
      <c r="L35" s="121"/>
      <c r="M35" s="121"/>
    </row>
  </sheetData>
  <dataValidations count="2">
    <dataValidation type="list" allowBlank="1" showInputMessage="1" showErrorMessage="1" sqref="E3">
      <formula1>$B$3:$B$5</formula1>
    </dataValidation>
    <dataValidation type="list" allowBlank="1" showInputMessage="1" showErrorMessage="1" sqref="B2">
      <formula1>$BB$2:$BB$5</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4">
    <tabColor theme="2" tint="-9.9978637043366805E-2"/>
  </sheetPr>
  <dimension ref="A2:AJ98"/>
  <sheetViews>
    <sheetView topLeftCell="B13" zoomScale="85" zoomScaleNormal="85" workbookViewId="0">
      <pane xSplit="2" ySplit="5" topLeftCell="D30" activePane="bottomRight" state="frozen"/>
      <selection activeCell="Z44" sqref="Z44"/>
      <selection pane="topRight" activeCell="Z44" sqref="Z44"/>
      <selection pane="bottomLeft" activeCell="Z44" sqref="Z44"/>
      <selection pane="bottomRight" activeCell="Z44" sqref="Z44"/>
    </sheetView>
  </sheetViews>
  <sheetFormatPr defaultRowHeight="12.75"/>
  <cols>
    <col min="1" max="1" width="8" style="511" customWidth="1"/>
    <col min="2" max="2" width="72.5703125" style="511" customWidth="1"/>
    <col min="3" max="3" width="11.42578125" style="511" customWidth="1"/>
    <col min="4" max="11" width="20.7109375" style="511" customWidth="1"/>
    <col min="12" max="15" width="13.28515625" style="511" customWidth="1"/>
    <col min="16" max="16" width="20.7109375" style="511" customWidth="1"/>
    <col min="17" max="22" width="10.85546875" style="511" customWidth="1"/>
    <col min="23" max="23" width="9.140625" style="511"/>
    <col min="24" max="29" width="10.85546875" style="511" customWidth="1"/>
    <col min="30" max="30" width="9.140625" style="511"/>
    <col min="31" max="36" width="10.85546875" style="511" customWidth="1"/>
    <col min="37" max="16384" width="9.140625" style="511"/>
  </cols>
  <sheetData>
    <row r="2" spans="1:36" ht="18.75">
      <c r="C2" s="512" t="s">
        <v>314</v>
      </c>
    </row>
    <row r="3" spans="1:36" ht="18.75">
      <c r="C3" s="512"/>
    </row>
    <row r="4" spans="1:36" ht="18.75">
      <c r="C4" s="512"/>
    </row>
    <row r="5" spans="1:36">
      <c r="B5" s="513" t="s">
        <v>138</v>
      </c>
      <c r="C5" s="735" t="s">
        <v>315</v>
      </c>
      <c r="D5" s="735"/>
      <c r="E5" s="735"/>
    </row>
    <row r="6" spans="1:36">
      <c r="B6" s="513" t="s">
        <v>0</v>
      </c>
      <c r="C6" s="736">
        <f>яГод</f>
        <v>0</v>
      </c>
      <c r="D6" s="737"/>
      <c r="E6" s="738"/>
    </row>
    <row r="7" spans="1:36">
      <c r="B7" s="513" t="s">
        <v>316</v>
      </c>
      <c r="C7" s="736" t="s">
        <v>421</v>
      </c>
      <c r="D7" s="737"/>
      <c r="E7" s="738"/>
    </row>
    <row r="8" spans="1:36">
      <c r="B8" s="513" t="s">
        <v>317</v>
      </c>
      <c r="C8" s="736" t="s">
        <v>155</v>
      </c>
      <c r="D8" s="739"/>
      <c r="E8" s="740"/>
    </row>
    <row r="9" spans="1:36">
      <c r="B9" s="513" t="s">
        <v>137</v>
      </c>
      <c r="C9" s="741" t="s">
        <v>11</v>
      </c>
      <c r="D9" s="739"/>
      <c r="E9" s="740"/>
    </row>
    <row r="10" spans="1:36">
      <c r="B10" s="514"/>
      <c r="C10" s="514"/>
    </row>
    <row r="11" spans="1:36">
      <c r="C11" s="514"/>
    </row>
    <row r="12" spans="1:36" ht="12.75" customHeight="1">
      <c r="A12" s="742"/>
      <c r="B12" s="745" t="s">
        <v>12</v>
      </c>
      <c r="C12" s="748" t="s">
        <v>318</v>
      </c>
      <c r="D12" s="726" t="s">
        <v>432</v>
      </c>
      <c r="E12" s="727"/>
      <c r="F12" s="727"/>
      <c r="G12" s="727"/>
      <c r="H12" s="727"/>
      <c r="I12" s="727"/>
      <c r="J12" s="728"/>
      <c r="K12" s="726" t="s">
        <v>319</v>
      </c>
      <c r="L12" s="727"/>
      <c r="M12" s="727"/>
      <c r="N12" s="727"/>
      <c r="O12" s="728"/>
      <c r="P12" s="726" t="s">
        <v>320</v>
      </c>
      <c r="Q12" s="727"/>
      <c r="R12" s="727"/>
      <c r="S12" s="727"/>
      <c r="T12" s="727"/>
      <c r="U12" s="727"/>
      <c r="V12" s="728"/>
    </row>
    <row r="13" spans="1:36" ht="12.75" customHeight="1">
      <c r="A13" s="743"/>
      <c r="B13" s="746"/>
      <c r="C13" s="749"/>
      <c r="D13" s="723" t="s">
        <v>321</v>
      </c>
      <c r="E13" s="717" t="s">
        <v>322</v>
      </c>
      <c r="F13" s="718"/>
      <c r="G13" s="718"/>
      <c r="H13" s="718"/>
      <c r="I13" s="718"/>
      <c r="J13" s="719"/>
      <c r="K13" s="723" t="s">
        <v>321</v>
      </c>
      <c r="L13" s="729" t="s">
        <v>433</v>
      </c>
      <c r="M13" s="730"/>
      <c r="N13" s="730"/>
      <c r="O13" s="731"/>
      <c r="P13" s="723" t="s">
        <v>321</v>
      </c>
      <c r="Q13" s="717" t="s">
        <v>322</v>
      </c>
      <c r="R13" s="718"/>
      <c r="S13" s="718"/>
      <c r="T13" s="718"/>
      <c r="U13" s="718"/>
      <c r="V13" s="719"/>
      <c r="X13" s="717" t="s">
        <v>322</v>
      </c>
      <c r="Y13" s="718"/>
      <c r="Z13" s="718"/>
      <c r="AA13" s="718"/>
      <c r="AB13" s="718"/>
      <c r="AC13" s="719"/>
      <c r="AE13" s="717" t="s">
        <v>322</v>
      </c>
      <c r="AF13" s="718"/>
      <c r="AG13" s="718"/>
      <c r="AH13" s="718"/>
      <c r="AI13" s="718"/>
      <c r="AJ13" s="719"/>
    </row>
    <row r="14" spans="1:36" ht="12.75" customHeight="1">
      <c r="A14" s="743"/>
      <c r="B14" s="746"/>
      <c r="C14" s="749"/>
      <c r="D14" s="724"/>
      <c r="E14" s="720" t="s">
        <v>323</v>
      </c>
      <c r="F14" s="721"/>
      <c r="G14" s="721"/>
      <c r="H14" s="722"/>
      <c r="I14" s="723" t="s">
        <v>324</v>
      </c>
      <c r="J14" s="515" t="s">
        <v>325</v>
      </c>
      <c r="K14" s="724"/>
      <c r="L14" s="732"/>
      <c r="M14" s="733"/>
      <c r="N14" s="733"/>
      <c r="O14" s="734"/>
      <c r="P14" s="724"/>
      <c r="Q14" s="720" t="s">
        <v>323</v>
      </c>
      <c r="R14" s="721"/>
      <c r="S14" s="721"/>
      <c r="T14" s="722"/>
      <c r="U14" s="723" t="s">
        <v>324</v>
      </c>
      <c r="V14" s="515" t="s">
        <v>325</v>
      </c>
      <c r="X14" s="720" t="s">
        <v>323</v>
      </c>
      <c r="Y14" s="721"/>
      <c r="Z14" s="721"/>
      <c r="AA14" s="722"/>
      <c r="AB14" s="723" t="s">
        <v>324</v>
      </c>
      <c r="AC14" s="515" t="s">
        <v>325</v>
      </c>
      <c r="AE14" s="720" t="s">
        <v>323</v>
      </c>
      <c r="AF14" s="721"/>
      <c r="AG14" s="721"/>
      <c r="AH14" s="722"/>
      <c r="AI14" s="723" t="s">
        <v>324</v>
      </c>
      <c r="AJ14" s="515" t="s">
        <v>325</v>
      </c>
    </row>
    <row r="15" spans="1:36" ht="15.75" customHeight="1">
      <c r="A15" s="743"/>
      <c r="B15" s="746"/>
      <c r="C15" s="749"/>
      <c r="D15" s="724"/>
      <c r="E15" s="715" t="s">
        <v>326</v>
      </c>
      <c r="F15" s="515" t="s">
        <v>325</v>
      </c>
      <c r="G15" s="715" t="s">
        <v>327</v>
      </c>
      <c r="H15" s="515" t="s">
        <v>325</v>
      </c>
      <c r="I15" s="724"/>
      <c r="J15" s="715" t="s">
        <v>328</v>
      </c>
      <c r="K15" s="724"/>
      <c r="L15" s="715" t="s">
        <v>326</v>
      </c>
      <c r="M15" s="515" t="s">
        <v>325</v>
      </c>
      <c r="N15" s="715" t="s">
        <v>327</v>
      </c>
      <c r="O15" s="515" t="s">
        <v>325</v>
      </c>
      <c r="P15" s="724"/>
      <c r="Q15" s="715" t="s">
        <v>326</v>
      </c>
      <c r="R15" s="515" t="s">
        <v>325</v>
      </c>
      <c r="S15" s="715" t="s">
        <v>327</v>
      </c>
      <c r="T15" s="515" t="s">
        <v>325</v>
      </c>
      <c r="U15" s="724"/>
      <c r="V15" s="715" t="s">
        <v>328</v>
      </c>
      <c r="X15" s="715" t="s">
        <v>326</v>
      </c>
      <c r="Y15" s="515" t="s">
        <v>325</v>
      </c>
      <c r="Z15" s="715" t="s">
        <v>327</v>
      </c>
      <c r="AA15" s="515" t="s">
        <v>325</v>
      </c>
      <c r="AB15" s="724"/>
      <c r="AC15" s="715" t="s">
        <v>328</v>
      </c>
      <c r="AE15" s="715" t="s">
        <v>326</v>
      </c>
      <c r="AF15" s="515" t="s">
        <v>325</v>
      </c>
      <c r="AG15" s="715" t="s">
        <v>327</v>
      </c>
      <c r="AH15" s="515" t="s">
        <v>325</v>
      </c>
      <c r="AI15" s="724"/>
      <c r="AJ15" s="715" t="s">
        <v>328</v>
      </c>
    </row>
    <row r="16" spans="1:36" ht="28.5" customHeight="1">
      <c r="A16" s="744"/>
      <c r="B16" s="747"/>
      <c r="C16" s="750"/>
      <c r="D16" s="725"/>
      <c r="E16" s="716"/>
      <c r="F16" s="516" t="s">
        <v>328</v>
      </c>
      <c r="G16" s="716"/>
      <c r="H16" s="516" t="s">
        <v>328</v>
      </c>
      <c r="I16" s="725"/>
      <c r="J16" s="716"/>
      <c r="K16" s="725"/>
      <c r="L16" s="716"/>
      <c r="M16" s="516" t="s">
        <v>328</v>
      </c>
      <c r="N16" s="716"/>
      <c r="O16" s="516" t="s">
        <v>328</v>
      </c>
      <c r="P16" s="725"/>
      <c r="Q16" s="716"/>
      <c r="R16" s="516" t="s">
        <v>328</v>
      </c>
      <c r="S16" s="716"/>
      <c r="T16" s="516" t="s">
        <v>328</v>
      </c>
      <c r="U16" s="725"/>
      <c r="V16" s="716"/>
      <c r="X16" s="716"/>
      <c r="Y16" s="516" t="s">
        <v>328</v>
      </c>
      <c r="Z16" s="716"/>
      <c r="AA16" s="516" t="s">
        <v>328</v>
      </c>
      <c r="AB16" s="725"/>
      <c r="AC16" s="716"/>
      <c r="AE16" s="716"/>
      <c r="AF16" s="516" t="s">
        <v>328</v>
      </c>
      <c r="AG16" s="716"/>
      <c r="AH16" s="516" t="s">
        <v>328</v>
      </c>
      <c r="AI16" s="725"/>
      <c r="AJ16" s="716"/>
    </row>
    <row r="17" spans="1:36" ht="22.5" customHeight="1">
      <c r="A17" s="517">
        <v>1</v>
      </c>
      <c r="B17" s="518">
        <v>2</v>
      </c>
      <c r="C17" s="518">
        <v>3</v>
      </c>
      <c r="D17" s="518" t="s">
        <v>329</v>
      </c>
      <c r="E17" s="519" t="s">
        <v>330</v>
      </c>
      <c r="F17" s="519" t="s">
        <v>331</v>
      </c>
      <c r="G17" s="519" t="s">
        <v>332</v>
      </c>
      <c r="H17" s="519" t="s">
        <v>333</v>
      </c>
      <c r="I17" s="518" t="s">
        <v>334</v>
      </c>
      <c r="J17" s="519" t="s">
        <v>335</v>
      </c>
      <c r="K17" s="518" t="s">
        <v>336</v>
      </c>
      <c r="L17" s="519">
        <v>12</v>
      </c>
      <c r="M17" s="519">
        <v>13</v>
      </c>
      <c r="N17" s="519">
        <v>14</v>
      </c>
      <c r="O17" s="519">
        <v>15</v>
      </c>
      <c r="P17" s="518" t="s">
        <v>337</v>
      </c>
      <c r="Q17" s="519">
        <v>17</v>
      </c>
      <c r="R17" s="519">
        <v>18</v>
      </c>
      <c r="S17" s="519">
        <v>19</v>
      </c>
      <c r="T17" s="519">
        <v>20</v>
      </c>
      <c r="U17" s="518">
        <v>21</v>
      </c>
      <c r="V17" s="519">
        <v>22</v>
      </c>
      <c r="X17" s="519">
        <v>17</v>
      </c>
      <c r="Y17" s="519">
        <v>18</v>
      </c>
      <c r="Z17" s="519">
        <v>19</v>
      </c>
      <c r="AA17" s="519">
        <v>20</v>
      </c>
      <c r="AB17" s="518">
        <v>21</v>
      </c>
      <c r="AC17" s="519">
        <v>22</v>
      </c>
      <c r="AE17" s="519">
        <v>17</v>
      </c>
      <c r="AF17" s="519">
        <v>18</v>
      </c>
      <c r="AG17" s="519">
        <v>19</v>
      </c>
      <c r="AH17" s="519">
        <v>20</v>
      </c>
      <c r="AI17" s="518">
        <v>21</v>
      </c>
      <c r="AJ17" s="519">
        <v>22</v>
      </c>
    </row>
    <row r="18" spans="1:36" ht="13.5" customHeight="1">
      <c r="A18" s="520" t="s">
        <v>1</v>
      </c>
      <c r="B18" s="521" t="s">
        <v>338</v>
      </c>
      <c r="C18" s="522" t="s">
        <v>339</v>
      </c>
      <c r="D18" s="523"/>
      <c r="E18" s="523"/>
      <c r="F18" s="523"/>
      <c r="G18" s="523"/>
      <c r="H18" s="523"/>
      <c r="I18" s="523"/>
      <c r="J18" s="523"/>
      <c r="K18" s="523"/>
      <c r="L18" s="523"/>
      <c r="M18" s="523"/>
      <c r="N18" s="523"/>
      <c r="O18" s="524"/>
      <c r="P18" s="524"/>
      <c r="Q18" s="524"/>
      <c r="R18" s="524"/>
      <c r="S18" s="524"/>
      <c r="T18" s="524"/>
      <c r="U18" s="524"/>
      <c r="V18" s="524"/>
      <c r="X18" s="524"/>
      <c r="Y18" s="524"/>
      <c r="Z18" s="524"/>
      <c r="AA18" s="524"/>
      <c r="AB18" s="524"/>
      <c r="AC18" s="524"/>
      <c r="AE18" s="524">
        <f t="shared" ref="AE18:AE62" si="0">Q18-X18</f>
        <v>0</v>
      </c>
      <c r="AF18" s="524">
        <f t="shared" ref="AF18:AJ80" si="1">R18-Y18</f>
        <v>0</v>
      </c>
      <c r="AG18" s="524">
        <f t="shared" si="1"/>
        <v>0</v>
      </c>
      <c r="AH18" s="524">
        <f t="shared" si="1"/>
        <v>0</v>
      </c>
      <c r="AI18" s="524">
        <f t="shared" si="1"/>
        <v>0</v>
      </c>
      <c r="AJ18" s="524">
        <f t="shared" si="1"/>
        <v>0</v>
      </c>
    </row>
    <row r="19" spans="1:36" ht="13.5" customHeight="1">
      <c r="A19" s="525"/>
      <c r="B19" s="526" t="s">
        <v>340</v>
      </c>
      <c r="C19" s="522" t="s">
        <v>339</v>
      </c>
      <c r="D19" s="523"/>
      <c r="E19" s="523"/>
      <c r="F19" s="523"/>
      <c r="G19" s="523"/>
      <c r="H19" s="523"/>
      <c r="I19" s="523"/>
      <c r="J19" s="523"/>
      <c r="K19" s="523"/>
      <c r="L19" s="523"/>
      <c r="M19" s="523"/>
      <c r="N19" s="523"/>
      <c r="O19" s="524"/>
      <c r="P19" s="524"/>
      <c r="Q19" s="524"/>
      <c r="R19" s="524"/>
      <c r="S19" s="524"/>
      <c r="T19" s="524"/>
      <c r="U19" s="524"/>
      <c r="V19" s="524"/>
      <c r="X19" s="524"/>
      <c r="Y19" s="524"/>
      <c r="Z19" s="524"/>
      <c r="AA19" s="524"/>
      <c r="AB19" s="524"/>
      <c r="AC19" s="524"/>
      <c r="AE19" s="524">
        <f t="shared" si="0"/>
        <v>0</v>
      </c>
      <c r="AF19" s="524">
        <f t="shared" si="1"/>
        <v>0</v>
      </c>
      <c r="AG19" s="524">
        <f t="shared" si="1"/>
        <v>0</v>
      </c>
      <c r="AH19" s="524">
        <f t="shared" si="1"/>
        <v>0</v>
      </c>
      <c r="AI19" s="524">
        <f t="shared" si="1"/>
        <v>0</v>
      </c>
      <c r="AJ19" s="524">
        <f t="shared" si="1"/>
        <v>0</v>
      </c>
    </row>
    <row r="20" spans="1:36" ht="13.5" customHeight="1">
      <c r="A20" s="525"/>
      <c r="B20" s="526" t="s">
        <v>341</v>
      </c>
      <c r="C20" s="522" t="s">
        <v>339</v>
      </c>
      <c r="D20" s="523"/>
      <c r="E20" s="523"/>
      <c r="F20" s="523"/>
      <c r="G20" s="523"/>
      <c r="H20" s="523"/>
      <c r="I20" s="523"/>
      <c r="J20" s="523"/>
      <c r="K20" s="523"/>
      <c r="L20" s="523"/>
      <c r="M20" s="523"/>
      <c r="N20" s="523"/>
      <c r="O20" s="524"/>
      <c r="P20" s="524"/>
      <c r="Q20" s="524"/>
      <c r="R20" s="524"/>
      <c r="S20" s="524"/>
      <c r="T20" s="524"/>
      <c r="U20" s="524"/>
      <c r="V20" s="524"/>
      <c r="X20" s="524"/>
      <c r="Y20" s="524"/>
      <c r="Z20" s="524"/>
      <c r="AA20" s="524"/>
      <c r="AB20" s="524"/>
      <c r="AC20" s="524"/>
      <c r="AE20" s="524">
        <f t="shared" si="0"/>
        <v>0</v>
      </c>
      <c r="AF20" s="524">
        <f t="shared" si="1"/>
        <v>0</v>
      </c>
      <c r="AG20" s="524">
        <f t="shared" si="1"/>
        <v>0</v>
      </c>
      <c r="AH20" s="524">
        <f t="shared" si="1"/>
        <v>0</v>
      </c>
      <c r="AI20" s="524">
        <f t="shared" si="1"/>
        <v>0</v>
      </c>
      <c r="AJ20" s="524">
        <f t="shared" si="1"/>
        <v>0</v>
      </c>
    </row>
    <row r="21" spans="1:36">
      <c r="A21" s="527" t="s">
        <v>3</v>
      </c>
      <c r="B21" s="521" t="s">
        <v>30</v>
      </c>
      <c r="C21" s="522" t="s">
        <v>342</v>
      </c>
      <c r="D21" s="523"/>
      <c r="E21" s="523"/>
      <c r="F21" s="523"/>
      <c r="G21" s="523"/>
      <c r="H21" s="523"/>
      <c r="I21" s="523"/>
      <c r="J21" s="523"/>
      <c r="K21" s="523"/>
      <c r="L21" s="523"/>
      <c r="M21" s="523"/>
      <c r="N21" s="523"/>
      <c r="O21" s="524"/>
      <c r="P21" s="524"/>
      <c r="Q21" s="524"/>
      <c r="R21" s="524"/>
      <c r="S21" s="524"/>
      <c r="T21" s="524"/>
      <c r="U21" s="524"/>
      <c r="V21" s="524"/>
      <c r="X21" s="524"/>
      <c r="Y21" s="524"/>
      <c r="Z21" s="524"/>
      <c r="AA21" s="524"/>
      <c r="AB21" s="524"/>
      <c r="AC21" s="524"/>
      <c r="AE21" s="524">
        <f t="shared" si="0"/>
        <v>0</v>
      </c>
      <c r="AF21" s="524">
        <f t="shared" si="1"/>
        <v>0</v>
      </c>
      <c r="AG21" s="524">
        <f t="shared" si="1"/>
        <v>0</v>
      </c>
      <c r="AH21" s="524">
        <f t="shared" si="1"/>
        <v>0</v>
      </c>
      <c r="AI21" s="524">
        <f t="shared" si="1"/>
        <v>0</v>
      </c>
      <c r="AJ21" s="524">
        <f t="shared" si="1"/>
        <v>0</v>
      </c>
    </row>
    <row r="22" spans="1:36">
      <c r="A22" s="527">
        <v>1</v>
      </c>
      <c r="B22" s="528" t="s">
        <v>31</v>
      </c>
      <c r="C22" s="522" t="s">
        <v>343</v>
      </c>
      <c r="D22" s="523"/>
      <c r="E22" s="523"/>
      <c r="F22" s="523"/>
      <c r="G22" s="523"/>
      <c r="H22" s="523"/>
      <c r="I22" s="523"/>
      <c r="J22" s="523"/>
      <c r="K22" s="523"/>
      <c r="L22" s="523"/>
      <c r="M22" s="523"/>
      <c r="N22" s="523"/>
      <c r="O22" s="524"/>
      <c r="P22" s="524"/>
      <c r="Q22" s="524"/>
      <c r="R22" s="524"/>
      <c r="S22" s="524"/>
      <c r="T22" s="524"/>
      <c r="U22" s="524"/>
      <c r="V22" s="524"/>
      <c r="X22" s="524"/>
      <c r="Y22" s="524"/>
      <c r="Z22" s="524"/>
      <c r="AA22" s="524"/>
      <c r="AB22" s="524"/>
      <c r="AC22" s="524"/>
      <c r="AE22" s="524">
        <f t="shared" si="0"/>
        <v>0</v>
      </c>
      <c r="AF22" s="524">
        <f t="shared" si="1"/>
        <v>0</v>
      </c>
      <c r="AG22" s="524">
        <f t="shared" si="1"/>
        <v>0</v>
      </c>
      <c r="AH22" s="524">
        <f t="shared" si="1"/>
        <v>0</v>
      </c>
      <c r="AI22" s="524">
        <f t="shared" si="1"/>
        <v>0</v>
      </c>
      <c r="AJ22" s="524">
        <f t="shared" si="1"/>
        <v>0</v>
      </c>
    </row>
    <row r="23" spans="1:36">
      <c r="A23" s="529" t="s">
        <v>32</v>
      </c>
      <c r="B23" s="530" t="s">
        <v>33</v>
      </c>
      <c r="C23" s="522" t="s">
        <v>344</v>
      </c>
      <c r="D23" s="523"/>
      <c r="E23" s="523"/>
      <c r="F23" s="523"/>
      <c r="G23" s="523"/>
      <c r="H23" s="523"/>
      <c r="I23" s="523"/>
      <c r="J23" s="523"/>
      <c r="K23" s="523"/>
      <c r="L23" s="523"/>
      <c r="M23" s="523"/>
      <c r="N23" s="523"/>
      <c r="O23" s="524"/>
      <c r="P23" s="524"/>
      <c r="Q23" s="524"/>
      <c r="R23" s="524"/>
      <c r="S23" s="524"/>
      <c r="T23" s="524"/>
      <c r="U23" s="524"/>
      <c r="V23" s="524"/>
      <c r="X23" s="524"/>
      <c r="Y23" s="524"/>
      <c r="Z23" s="524"/>
      <c r="AA23" s="524"/>
      <c r="AB23" s="524"/>
      <c r="AC23" s="524"/>
      <c r="AE23" s="524">
        <f t="shared" si="0"/>
        <v>0</v>
      </c>
      <c r="AF23" s="524">
        <f t="shared" si="1"/>
        <v>0</v>
      </c>
      <c r="AG23" s="524">
        <f t="shared" si="1"/>
        <v>0</v>
      </c>
      <c r="AH23" s="524">
        <f t="shared" si="1"/>
        <v>0</v>
      </c>
      <c r="AI23" s="524">
        <f t="shared" si="1"/>
        <v>0</v>
      </c>
      <c r="AJ23" s="524">
        <f t="shared" si="1"/>
        <v>0</v>
      </c>
    </row>
    <row r="24" spans="1:36">
      <c r="A24" s="531" t="s">
        <v>34</v>
      </c>
      <c r="B24" s="532" t="s">
        <v>35</v>
      </c>
      <c r="C24" s="522" t="s">
        <v>345</v>
      </c>
      <c r="D24" s="523"/>
      <c r="E24" s="523"/>
      <c r="F24" s="523"/>
      <c r="G24" s="523"/>
      <c r="H24" s="523"/>
      <c r="I24" s="523"/>
      <c r="J24" s="523"/>
      <c r="K24" s="523"/>
      <c r="L24" s="523"/>
      <c r="M24" s="523"/>
      <c r="N24" s="523"/>
      <c r="O24" s="524"/>
      <c r="P24" s="524"/>
      <c r="Q24" s="524"/>
      <c r="R24" s="524"/>
      <c r="S24" s="524"/>
      <c r="T24" s="524"/>
      <c r="U24" s="524"/>
      <c r="V24" s="524"/>
      <c r="X24" s="524"/>
      <c r="Y24" s="524"/>
      <c r="Z24" s="524"/>
      <c r="AA24" s="524"/>
      <c r="AB24" s="524"/>
      <c r="AC24" s="524"/>
      <c r="AE24" s="524">
        <f t="shared" si="0"/>
        <v>0</v>
      </c>
      <c r="AF24" s="524">
        <f t="shared" si="1"/>
        <v>0</v>
      </c>
      <c r="AG24" s="524">
        <f t="shared" si="1"/>
        <v>0</v>
      </c>
      <c r="AH24" s="524">
        <f t="shared" si="1"/>
        <v>0</v>
      </c>
      <c r="AI24" s="524">
        <f t="shared" si="1"/>
        <v>0</v>
      </c>
      <c r="AJ24" s="524">
        <f t="shared" si="1"/>
        <v>0</v>
      </c>
    </row>
    <row r="25" spans="1:36">
      <c r="A25" s="531" t="s">
        <v>36</v>
      </c>
      <c r="B25" s="532" t="s">
        <v>42</v>
      </c>
      <c r="C25" s="522" t="s">
        <v>346</v>
      </c>
      <c r="D25" s="523"/>
      <c r="E25" s="523"/>
      <c r="F25" s="523"/>
      <c r="G25" s="523"/>
      <c r="H25" s="523"/>
      <c r="I25" s="523"/>
      <c r="J25" s="523"/>
      <c r="K25" s="523"/>
      <c r="L25" s="523"/>
      <c r="M25" s="523"/>
      <c r="N25" s="523"/>
      <c r="O25" s="524"/>
      <c r="P25" s="524"/>
      <c r="Q25" s="524"/>
      <c r="R25" s="524"/>
      <c r="S25" s="524"/>
      <c r="T25" s="524"/>
      <c r="U25" s="524"/>
      <c r="V25" s="524"/>
      <c r="X25" s="524"/>
      <c r="Y25" s="524"/>
      <c r="Z25" s="524"/>
      <c r="AA25" s="524"/>
      <c r="AB25" s="524"/>
      <c r="AC25" s="524"/>
      <c r="AE25" s="524">
        <f t="shared" si="0"/>
        <v>0</v>
      </c>
      <c r="AF25" s="524">
        <f t="shared" si="1"/>
        <v>0</v>
      </c>
      <c r="AG25" s="524">
        <f t="shared" si="1"/>
        <v>0</v>
      </c>
      <c r="AH25" s="524">
        <f t="shared" si="1"/>
        <v>0</v>
      </c>
      <c r="AI25" s="524">
        <f t="shared" si="1"/>
        <v>0</v>
      </c>
      <c r="AJ25" s="524">
        <f t="shared" si="1"/>
        <v>0</v>
      </c>
    </row>
    <row r="26" spans="1:36">
      <c r="A26" s="529" t="s">
        <v>38</v>
      </c>
      <c r="B26" s="530" t="s">
        <v>39</v>
      </c>
      <c r="C26" s="522" t="s">
        <v>347</v>
      </c>
      <c r="D26" s="523"/>
      <c r="E26" s="523"/>
      <c r="F26" s="523"/>
      <c r="G26" s="523"/>
      <c r="H26" s="523"/>
      <c r="I26" s="523"/>
      <c r="J26" s="523"/>
      <c r="K26" s="523"/>
      <c r="L26" s="523"/>
      <c r="M26" s="523"/>
      <c r="N26" s="523"/>
      <c r="O26" s="524"/>
      <c r="P26" s="524"/>
      <c r="Q26" s="524"/>
      <c r="R26" s="524"/>
      <c r="S26" s="524"/>
      <c r="T26" s="524"/>
      <c r="U26" s="524"/>
      <c r="V26" s="524"/>
      <c r="X26" s="524"/>
      <c r="Y26" s="524"/>
      <c r="Z26" s="524"/>
      <c r="AA26" s="524"/>
      <c r="AB26" s="524"/>
      <c r="AC26" s="524"/>
      <c r="AE26" s="524">
        <f t="shared" si="0"/>
        <v>0</v>
      </c>
      <c r="AF26" s="524">
        <f t="shared" si="1"/>
        <v>0</v>
      </c>
      <c r="AG26" s="524">
        <f t="shared" si="1"/>
        <v>0</v>
      </c>
      <c r="AH26" s="524">
        <f t="shared" si="1"/>
        <v>0</v>
      </c>
      <c r="AI26" s="524">
        <f t="shared" si="1"/>
        <v>0</v>
      </c>
      <c r="AJ26" s="524">
        <f t="shared" si="1"/>
        <v>0</v>
      </c>
    </row>
    <row r="27" spans="1:36">
      <c r="A27" s="531" t="s">
        <v>40</v>
      </c>
      <c r="B27" s="532" t="s">
        <v>35</v>
      </c>
      <c r="C27" s="522" t="s">
        <v>348</v>
      </c>
      <c r="D27" s="523"/>
      <c r="E27" s="523"/>
      <c r="F27" s="523"/>
      <c r="G27" s="523"/>
      <c r="H27" s="523"/>
      <c r="I27" s="523"/>
      <c r="J27" s="523"/>
      <c r="K27" s="523"/>
      <c r="L27" s="523"/>
      <c r="M27" s="523"/>
      <c r="N27" s="523"/>
      <c r="O27" s="524"/>
      <c r="P27" s="524"/>
      <c r="Q27" s="524"/>
      <c r="R27" s="524"/>
      <c r="S27" s="524"/>
      <c r="T27" s="524"/>
      <c r="U27" s="524"/>
      <c r="V27" s="524"/>
      <c r="X27" s="524"/>
      <c r="Y27" s="524"/>
      <c r="Z27" s="524"/>
      <c r="AA27" s="524"/>
      <c r="AB27" s="524"/>
      <c r="AC27" s="524"/>
      <c r="AE27" s="524">
        <f t="shared" si="0"/>
        <v>0</v>
      </c>
      <c r="AF27" s="524">
        <f t="shared" si="1"/>
        <v>0</v>
      </c>
      <c r="AG27" s="524">
        <f t="shared" si="1"/>
        <v>0</v>
      </c>
      <c r="AH27" s="524">
        <f t="shared" si="1"/>
        <v>0</v>
      </c>
      <c r="AI27" s="524">
        <f t="shared" si="1"/>
        <v>0</v>
      </c>
      <c r="AJ27" s="524">
        <f t="shared" si="1"/>
        <v>0</v>
      </c>
    </row>
    <row r="28" spans="1:36">
      <c r="A28" s="531" t="s">
        <v>41</v>
      </c>
      <c r="B28" s="532" t="s">
        <v>42</v>
      </c>
      <c r="C28" s="522" t="s">
        <v>349</v>
      </c>
      <c r="D28" s="523"/>
      <c r="E28" s="523"/>
      <c r="F28" s="523"/>
      <c r="G28" s="523"/>
      <c r="H28" s="523"/>
      <c r="I28" s="523"/>
      <c r="J28" s="523"/>
      <c r="K28" s="523"/>
      <c r="L28" s="523"/>
      <c r="M28" s="523"/>
      <c r="N28" s="523"/>
      <c r="O28" s="524"/>
      <c r="P28" s="524"/>
      <c r="Q28" s="524"/>
      <c r="R28" s="524"/>
      <c r="S28" s="524"/>
      <c r="T28" s="524"/>
      <c r="U28" s="524"/>
      <c r="V28" s="524"/>
      <c r="X28" s="524"/>
      <c r="Y28" s="524"/>
      <c r="Z28" s="524"/>
      <c r="AA28" s="524"/>
      <c r="AB28" s="524"/>
      <c r="AC28" s="524"/>
      <c r="AE28" s="524">
        <f t="shared" si="0"/>
        <v>0</v>
      </c>
      <c r="AF28" s="524">
        <f t="shared" si="1"/>
        <v>0</v>
      </c>
      <c r="AG28" s="524">
        <f t="shared" si="1"/>
        <v>0</v>
      </c>
      <c r="AH28" s="524">
        <f t="shared" si="1"/>
        <v>0</v>
      </c>
      <c r="AI28" s="524">
        <f t="shared" si="1"/>
        <v>0</v>
      </c>
      <c r="AJ28" s="524">
        <f t="shared" si="1"/>
        <v>0</v>
      </c>
    </row>
    <row r="29" spans="1:36">
      <c r="A29" s="529" t="s">
        <v>43</v>
      </c>
      <c r="B29" s="530" t="s">
        <v>44</v>
      </c>
      <c r="C29" s="522" t="s">
        <v>350</v>
      </c>
      <c r="D29" s="523"/>
      <c r="E29" s="523"/>
      <c r="F29" s="523"/>
      <c r="G29" s="523"/>
      <c r="H29" s="523"/>
      <c r="I29" s="523"/>
      <c r="J29" s="523"/>
      <c r="K29" s="523"/>
      <c r="L29" s="523"/>
      <c r="M29" s="523"/>
      <c r="N29" s="523"/>
      <c r="O29" s="524"/>
      <c r="P29" s="524"/>
      <c r="Q29" s="524"/>
      <c r="R29" s="524"/>
      <c r="S29" s="524"/>
      <c r="T29" s="524"/>
      <c r="U29" s="524"/>
      <c r="V29" s="524"/>
      <c r="X29" s="524"/>
      <c r="Y29" s="524"/>
      <c r="Z29" s="524"/>
      <c r="AA29" s="524"/>
      <c r="AB29" s="524"/>
      <c r="AC29" s="524"/>
      <c r="AE29" s="524">
        <f t="shared" si="0"/>
        <v>0</v>
      </c>
      <c r="AF29" s="524">
        <f t="shared" si="1"/>
        <v>0</v>
      </c>
      <c r="AG29" s="524">
        <f t="shared" si="1"/>
        <v>0</v>
      </c>
      <c r="AH29" s="524">
        <f t="shared" si="1"/>
        <v>0</v>
      </c>
      <c r="AI29" s="524">
        <f t="shared" si="1"/>
        <v>0</v>
      </c>
      <c r="AJ29" s="524">
        <f t="shared" si="1"/>
        <v>0</v>
      </c>
    </row>
    <row r="30" spans="1:36" ht="38.25">
      <c r="A30" s="533" t="s">
        <v>45</v>
      </c>
      <c r="B30" s="534" t="s">
        <v>351</v>
      </c>
      <c r="C30" s="522" t="s">
        <v>352</v>
      </c>
      <c r="D30" s="523"/>
      <c r="E30" s="523"/>
      <c r="F30" s="523"/>
      <c r="G30" s="523"/>
      <c r="H30" s="523"/>
      <c r="I30" s="523"/>
      <c r="J30" s="523"/>
      <c r="K30" s="523"/>
      <c r="L30" s="523"/>
      <c r="M30" s="523"/>
      <c r="N30" s="523"/>
      <c r="O30" s="524"/>
      <c r="P30" s="524"/>
      <c r="Q30" s="524"/>
      <c r="R30" s="524"/>
      <c r="S30" s="524"/>
      <c r="T30" s="524"/>
      <c r="U30" s="524"/>
      <c r="V30" s="524"/>
      <c r="X30" s="524"/>
      <c r="Y30" s="524"/>
      <c r="Z30" s="524"/>
      <c r="AA30" s="524"/>
      <c r="AB30" s="524"/>
      <c r="AC30" s="524"/>
      <c r="AE30" s="524">
        <f t="shared" si="0"/>
        <v>0</v>
      </c>
      <c r="AF30" s="524">
        <f t="shared" si="1"/>
        <v>0</v>
      </c>
      <c r="AG30" s="524">
        <f t="shared" si="1"/>
        <v>0</v>
      </c>
      <c r="AH30" s="524">
        <f t="shared" si="1"/>
        <v>0</v>
      </c>
      <c r="AI30" s="524">
        <f t="shared" si="1"/>
        <v>0</v>
      </c>
      <c r="AJ30" s="524">
        <f t="shared" si="1"/>
        <v>0</v>
      </c>
    </row>
    <row r="31" spans="1:36">
      <c r="A31" s="531" t="s">
        <v>47</v>
      </c>
      <c r="B31" s="532" t="s">
        <v>35</v>
      </c>
      <c r="C31" s="522" t="s">
        <v>353</v>
      </c>
      <c r="D31" s="523"/>
      <c r="E31" s="523"/>
      <c r="F31" s="523"/>
      <c r="G31" s="523"/>
      <c r="H31" s="523"/>
      <c r="I31" s="523"/>
      <c r="J31" s="523"/>
      <c r="K31" s="523"/>
      <c r="L31" s="523"/>
      <c r="M31" s="523"/>
      <c r="N31" s="523"/>
      <c r="O31" s="524"/>
      <c r="P31" s="524"/>
      <c r="Q31" s="524"/>
      <c r="R31" s="524"/>
      <c r="S31" s="524"/>
      <c r="T31" s="524"/>
      <c r="U31" s="524"/>
      <c r="V31" s="524"/>
      <c r="X31" s="524"/>
      <c r="Y31" s="524"/>
      <c r="Z31" s="524"/>
      <c r="AA31" s="524"/>
      <c r="AB31" s="524"/>
      <c r="AC31" s="524"/>
      <c r="AE31" s="524">
        <f t="shared" si="0"/>
        <v>0</v>
      </c>
      <c r="AF31" s="524">
        <f t="shared" si="1"/>
        <v>0</v>
      </c>
      <c r="AG31" s="524">
        <f t="shared" si="1"/>
        <v>0</v>
      </c>
      <c r="AH31" s="524">
        <f t="shared" si="1"/>
        <v>0</v>
      </c>
      <c r="AI31" s="524">
        <f t="shared" si="1"/>
        <v>0</v>
      </c>
      <c r="AJ31" s="524">
        <f t="shared" si="1"/>
        <v>0</v>
      </c>
    </row>
    <row r="32" spans="1:36">
      <c r="A32" s="531" t="s">
        <v>48</v>
      </c>
      <c r="B32" s="532" t="s">
        <v>42</v>
      </c>
      <c r="C32" s="522" t="s">
        <v>354</v>
      </c>
      <c r="D32" s="523"/>
      <c r="E32" s="523"/>
      <c r="F32" s="523"/>
      <c r="G32" s="523"/>
      <c r="H32" s="523"/>
      <c r="I32" s="523"/>
      <c r="J32" s="523"/>
      <c r="K32" s="523"/>
      <c r="L32" s="523"/>
      <c r="M32" s="523"/>
      <c r="N32" s="523"/>
      <c r="O32" s="524"/>
      <c r="P32" s="524"/>
      <c r="Q32" s="524"/>
      <c r="R32" s="524"/>
      <c r="S32" s="524"/>
      <c r="T32" s="524"/>
      <c r="U32" s="524"/>
      <c r="V32" s="524"/>
      <c r="X32" s="524"/>
      <c r="Y32" s="524"/>
      <c r="Z32" s="524"/>
      <c r="AA32" s="524"/>
      <c r="AB32" s="524"/>
      <c r="AC32" s="524"/>
      <c r="AE32" s="524">
        <f t="shared" si="0"/>
        <v>0</v>
      </c>
      <c r="AF32" s="524">
        <f t="shared" si="1"/>
        <v>0</v>
      </c>
      <c r="AG32" s="524">
        <f t="shared" si="1"/>
        <v>0</v>
      </c>
      <c r="AH32" s="524">
        <f t="shared" si="1"/>
        <v>0</v>
      </c>
      <c r="AI32" s="524">
        <f t="shared" si="1"/>
        <v>0</v>
      </c>
      <c r="AJ32" s="524">
        <f t="shared" si="1"/>
        <v>0</v>
      </c>
    </row>
    <row r="33" spans="1:36">
      <c r="A33" s="529" t="s">
        <v>49</v>
      </c>
      <c r="B33" s="530" t="s">
        <v>355</v>
      </c>
      <c r="C33" s="522" t="s">
        <v>356</v>
      </c>
      <c r="D33" s="523"/>
      <c r="E33" s="523"/>
      <c r="F33" s="523"/>
      <c r="G33" s="523"/>
      <c r="H33" s="523"/>
      <c r="I33" s="523"/>
      <c r="J33" s="523"/>
      <c r="K33" s="523"/>
      <c r="L33" s="523"/>
      <c r="M33" s="523"/>
      <c r="N33" s="523"/>
      <c r="O33" s="524"/>
      <c r="P33" s="524"/>
      <c r="Q33" s="524"/>
      <c r="R33" s="524"/>
      <c r="S33" s="524"/>
      <c r="T33" s="524"/>
      <c r="U33" s="524"/>
      <c r="V33" s="524"/>
      <c r="X33" s="524"/>
      <c r="Y33" s="524"/>
      <c r="Z33" s="524"/>
      <c r="AA33" s="524"/>
      <c r="AB33" s="524"/>
      <c r="AC33" s="524"/>
      <c r="AE33" s="524">
        <f t="shared" si="0"/>
        <v>0</v>
      </c>
      <c r="AF33" s="524">
        <f t="shared" si="1"/>
        <v>0</v>
      </c>
      <c r="AG33" s="524">
        <f t="shared" si="1"/>
        <v>0</v>
      </c>
      <c r="AH33" s="524">
        <f t="shared" si="1"/>
        <v>0</v>
      </c>
      <c r="AI33" s="524">
        <f t="shared" si="1"/>
        <v>0</v>
      </c>
      <c r="AJ33" s="524">
        <f t="shared" si="1"/>
        <v>0</v>
      </c>
    </row>
    <row r="34" spans="1:36">
      <c r="A34" s="531" t="s">
        <v>51</v>
      </c>
      <c r="B34" s="532" t="s">
        <v>357</v>
      </c>
      <c r="C34" s="522" t="s">
        <v>358</v>
      </c>
      <c r="D34" s="523"/>
      <c r="E34" s="523"/>
      <c r="F34" s="523"/>
      <c r="G34" s="523"/>
      <c r="H34" s="523"/>
      <c r="I34" s="523"/>
      <c r="J34" s="523"/>
      <c r="K34" s="523"/>
      <c r="L34" s="523"/>
      <c r="M34" s="523"/>
      <c r="N34" s="523"/>
      <c r="O34" s="524"/>
      <c r="P34" s="524"/>
      <c r="Q34" s="524"/>
      <c r="R34" s="524"/>
      <c r="S34" s="524"/>
      <c r="T34" s="524"/>
      <c r="U34" s="524"/>
      <c r="V34" s="524"/>
      <c r="X34" s="524"/>
      <c r="Y34" s="524"/>
      <c r="Z34" s="524"/>
      <c r="AA34" s="524"/>
      <c r="AB34" s="524"/>
      <c r="AC34" s="524"/>
      <c r="AE34" s="524">
        <f t="shared" si="0"/>
        <v>0</v>
      </c>
      <c r="AF34" s="524">
        <f t="shared" si="1"/>
        <v>0</v>
      </c>
      <c r="AG34" s="524">
        <f t="shared" si="1"/>
        <v>0</v>
      </c>
      <c r="AH34" s="524">
        <f t="shared" si="1"/>
        <v>0</v>
      </c>
      <c r="AI34" s="524">
        <f t="shared" si="1"/>
        <v>0</v>
      </c>
      <c r="AJ34" s="524">
        <f t="shared" si="1"/>
        <v>0</v>
      </c>
    </row>
    <row r="35" spans="1:36">
      <c r="A35" s="535" t="s">
        <v>53</v>
      </c>
      <c r="B35" s="530" t="s">
        <v>7</v>
      </c>
      <c r="C35" s="522" t="s">
        <v>359</v>
      </c>
      <c r="D35" s="523"/>
      <c r="E35" s="523"/>
      <c r="F35" s="523"/>
      <c r="G35" s="523"/>
      <c r="H35" s="523"/>
      <c r="I35" s="523"/>
      <c r="J35" s="523"/>
      <c r="K35" s="523"/>
      <c r="L35" s="523"/>
      <c r="M35" s="523"/>
      <c r="N35" s="523"/>
      <c r="O35" s="524"/>
      <c r="P35" s="524"/>
      <c r="Q35" s="524"/>
      <c r="R35" s="524"/>
      <c r="S35" s="524"/>
      <c r="T35" s="524"/>
      <c r="U35" s="524"/>
      <c r="V35" s="524"/>
      <c r="X35" s="524"/>
      <c r="Y35" s="524"/>
      <c r="Z35" s="524"/>
      <c r="AA35" s="524"/>
      <c r="AB35" s="524"/>
      <c r="AC35" s="524"/>
      <c r="AE35" s="524">
        <f t="shared" si="0"/>
        <v>0</v>
      </c>
      <c r="AF35" s="524">
        <f t="shared" si="1"/>
        <v>0</v>
      </c>
      <c r="AG35" s="524">
        <f t="shared" si="1"/>
        <v>0</v>
      </c>
      <c r="AH35" s="524">
        <f t="shared" si="1"/>
        <v>0</v>
      </c>
      <c r="AI35" s="524">
        <f t="shared" si="1"/>
        <v>0</v>
      </c>
      <c r="AJ35" s="524">
        <f t="shared" si="1"/>
        <v>0</v>
      </c>
    </row>
    <row r="36" spans="1:36">
      <c r="A36" s="527">
        <v>2</v>
      </c>
      <c r="B36" s="528" t="s">
        <v>360</v>
      </c>
      <c r="C36" s="522" t="s">
        <v>339</v>
      </c>
      <c r="D36" s="523"/>
      <c r="E36" s="523"/>
      <c r="F36" s="523"/>
      <c r="G36" s="523"/>
      <c r="H36" s="523"/>
      <c r="I36" s="523"/>
      <c r="J36" s="523"/>
      <c r="K36" s="523"/>
      <c r="L36" s="523"/>
      <c r="M36" s="523"/>
      <c r="N36" s="523"/>
      <c r="O36" s="524"/>
      <c r="P36" s="524"/>
      <c r="Q36" s="524"/>
      <c r="R36" s="524"/>
      <c r="S36" s="524"/>
      <c r="T36" s="524"/>
      <c r="U36" s="524"/>
      <c r="V36" s="524"/>
      <c r="X36" s="524"/>
      <c r="Y36" s="524"/>
      <c r="Z36" s="524"/>
      <c r="AA36" s="524"/>
      <c r="AB36" s="524"/>
      <c r="AC36" s="524"/>
      <c r="AE36" s="536">
        <f t="shared" si="0"/>
        <v>0</v>
      </c>
      <c r="AF36" s="536">
        <f t="shared" si="1"/>
        <v>0</v>
      </c>
      <c r="AG36" s="536">
        <f t="shared" si="1"/>
        <v>0</v>
      </c>
      <c r="AH36" s="536">
        <f t="shared" si="1"/>
        <v>0</v>
      </c>
      <c r="AI36" s="536">
        <f t="shared" si="1"/>
        <v>0</v>
      </c>
      <c r="AJ36" s="536">
        <f t="shared" si="1"/>
        <v>0</v>
      </c>
    </row>
    <row r="37" spans="1:36" ht="25.5">
      <c r="A37" s="529" t="s">
        <v>56</v>
      </c>
      <c r="B37" s="534" t="s">
        <v>361</v>
      </c>
      <c r="C37" s="522" t="s">
        <v>249</v>
      </c>
      <c r="D37" s="523"/>
      <c r="E37" s="523"/>
      <c r="F37" s="523"/>
      <c r="G37" s="523"/>
      <c r="H37" s="523"/>
      <c r="I37" s="523"/>
      <c r="J37" s="523"/>
      <c r="K37" s="523"/>
      <c r="L37" s="523"/>
      <c r="M37" s="523"/>
      <c r="N37" s="523"/>
      <c r="O37" s="524"/>
      <c r="P37" s="524"/>
      <c r="Q37" s="524"/>
      <c r="R37" s="524"/>
      <c r="S37" s="524"/>
      <c r="T37" s="524"/>
      <c r="U37" s="524"/>
      <c r="V37" s="524"/>
      <c r="X37" s="537"/>
      <c r="Y37" s="537"/>
      <c r="Z37" s="537"/>
      <c r="AA37" s="537"/>
      <c r="AB37" s="537"/>
      <c r="AC37" s="537"/>
      <c r="AD37" s="538"/>
      <c r="AE37" s="539">
        <f t="shared" si="0"/>
        <v>0</v>
      </c>
      <c r="AF37" s="539">
        <f t="shared" si="1"/>
        <v>0</v>
      </c>
      <c r="AG37" s="539">
        <f t="shared" si="1"/>
        <v>0</v>
      </c>
      <c r="AH37" s="539">
        <f t="shared" si="1"/>
        <v>0</v>
      </c>
      <c r="AI37" s="539">
        <f t="shared" si="1"/>
        <v>0</v>
      </c>
      <c r="AJ37" s="539">
        <f t="shared" si="1"/>
        <v>0</v>
      </c>
    </row>
    <row r="38" spans="1:36">
      <c r="A38" s="529" t="s">
        <v>58</v>
      </c>
      <c r="B38" s="530" t="s">
        <v>8</v>
      </c>
      <c r="C38" s="522" t="s">
        <v>251</v>
      </c>
      <c r="D38" s="523"/>
      <c r="E38" s="523"/>
      <c r="F38" s="523"/>
      <c r="G38" s="523"/>
      <c r="H38" s="523"/>
      <c r="I38" s="523"/>
      <c r="J38" s="523"/>
      <c r="K38" s="523"/>
      <c r="L38" s="523"/>
      <c r="M38" s="523"/>
      <c r="N38" s="523"/>
      <c r="O38" s="524"/>
      <c r="P38" s="524"/>
      <c r="Q38" s="524"/>
      <c r="R38" s="524"/>
      <c r="S38" s="524"/>
      <c r="T38" s="524"/>
      <c r="U38" s="524"/>
      <c r="V38" s="524"/>
      <c r="X38" s="537"/>
      <c r="Y38" s="537"/>
      <c r="Z38" s="537"/>
      <c r="AA38" s="537"/>
      <c r="AB38" s="537"/>
      <c r="AC38" s="537"/>
      <c r="AD38" s="538"/>
      <c r="AE38" s="539">
        <f t="shared" si="0"/>
        <v>0</v>
      </c>
      <c r="AF38" s="539">
        <f t="shared" si="1"/>
        <v>0</v>
      </c>
      <c r="AG38" s="539">
        <f t="shared" si="1"/>
        <v>0</v>
      </c>
      <c r="AH38" s="539">
        <f t="shared" si="1"/>
        <v>0</v>
      </c>
      <c r="AI38" s="539">
        <f t="shared" si="1"/>
        <v>0</v>
      </c>
      <c r="AJ38" s="539">
        <f t="shared" si="1"/>
        <v>0</v>
      </c>
    </row>
    <row r="39" spans="1:36">
      <c r="A39" s="529" t="s">
        <v>59</v>
      </c>
      <c r="B39" s="530" t="s">
        <v>362</v>
      </c>
      <c r="C39" s="522" t="s">
        <v>253</v>
      </c>
      <c r="D39" s="523"/>
      <c r="E39" s="523"/>
      <c r="F39" s="523"/>
      <c r="G39" s="523"/>
      <c r="H39" s="523"/>
      <c r="I39" s="523"/>
      <c r="J39" s="523"/>
      <c r="K39" s="523"/>
      <c r="L39" s="523"/>
      <c r="M39" s="523"/>
      <c r="N39" s="523"/>
      <c r="O39" s="524"/>
      <c r="P39" s="524"/>
      <c r="Q39" s="524"/>
      <c r="R39" s="524"/>
      <c r="S39" s="524"/>
      <c r="T39" s="524"/>
      <c r="U39" s="524"/>
      <c r="V39" s="524"/>
      <c r="X39" s="537"/>
      <c r="Y39" s="537"/>
      <c r="Z39" s="537"/>
      <c r="AA39" s="537"/>
      <c r="AB39" s="537"/>
      <c r="AC39" s="537"/>
      <c r="AD39" s="538"/>
      <c r="AE39" s="539">
        <f t="shared" si="0"/>
        <v>0</v>
      </c>
      <c r="AF39" s="539">
        <f t="shared" si="1"/>
        <v>0</v>
      </c>
      <c r="AG39" s="539">
        <f t="shared" si="1"/>
        <v>0</v>
      </c>
      <c r="AH39" s="539">
        <f t="shared" si="1"/>
        <v>0</v>
      </c>
      <c r="AI39" s="539">
        <f t="shared" si="1"/>
        <v>0</v>
      </c>
      <c r="AJ39" s="539">
        <f t="shared" si="1"/>
        <v>0</v>
      </c>
    </row>
    <row r="40" spans="1:36">
      <c r="A40" s="529" t="s">
        <v>61</v>
      </c>
      <c r="B40" s="530" t="s">
        <v>363</v>
      </c>
      <c r="C40" s="522" t="s">
        <v>255</v>
      </c>
      <c r="D40" s="523"/>
      <c r="E40" s="523"/>
      <c r="F40" s="523"/>
      <c r="G40" s="523"/>
      <c r="H40" s="523"/>
      <c r="I40" s="523"/>
      <c r="J40" s="523"/>
      <c r="K40" s="523"/>
      <c r="L40" s="523"/>
      <c r="M40" s="523"/>
      <c r="N40" s="523"/>
      <c r="O40" s="524"/>
      <c r="P40" s="524"/>
      <c r="Q40" s="524"/>
      <c r="R40" s="524"/>
      <c r="S40" s="524"/>
      <c r="T40" s="524"/>
      <c r="U40" s="524"/>
      <c r="V40" s="524"/>
      <c r="X40" s="537"/>
      <c r="Y40" s="537"/>
      <c r="Z40" s="537"/>
      <c r="AA40" s="537"/>
      <c r="AB40" s="537"/>
      <c r="AC40" s="537"/>
      <c r="AD40" s="538"/>
      <c r="AE40" s="539">
        <f t="shared" si="0"/>
        <v>0</v>
      </c>
      <c r="AF40" s="539">
        <f t="shared" si="1"/>
        <v>0</v>
      </c>
      <c r="AG40" s="539">
        <f t="shared" si="1"/>
        <v>0</v>
      </c>
      <c r="AH40" s="539">
        <f t="shared" si="1"/>
        <v>0</v>
      </c>
      <c r="AI40" s="539">
        <f t="shared" si="1"/>
        <v>0</v>
      </c>
      <c r="AJ40" s="539">
        <f t="shared" si="1"/>
        <v>0</v>
      </c>
    </row>
    <row r="41" spans="1:36">
      <c r="A41" s="529" t="s">
        <v>63</v>
      </c>
      <c r="B41" s="530" t="s">
        <v>64</v>
      </c>
      <c r="C41" s="522" t="s">
        <v>257</v>
      </c>
      <c r="D41" s="523"/>
      <c r="E41" s="523"/>
      <c r="F41" s="523"/>
      <c r="G41" s="523"/>
      <c r="H41" s="523"/>
      <c r="I41" s="523"/>
      <c r="J41" s="523"/>
      <c r="K41" s="523"/>
      <c r="L41" s="523"/>
      <c r="M41" s="523"/>
      <c r="N41" s="523"/>
      <c r="O41" s="524"/>
      <c r="P41" s="524"/>
      <c r="Q41" s="524"/>
      <c r="R41" s="524"/>
      <c r="S41" s="524"/>
      <c r="T41" s="524"/>
      <c r="U41" s="524"/>
      <c r="V41" s="524"/>
      <c r="X41" s="537"/>
      <c r="Y41" s="537"/>
      <c r="Z41" s="537"/>
      <c r="AA41" s="537"/>
      <c r="AB41" s="537"/>
      <c r="AC41" s="537"/>
      <c r="AD41" s="538"/>
      <c r="AE41" s="539">
        <f t="shared" si="0"/>
        <v>0</v>
      </c>
      <c r="AF41" s="539">
        <f t="shared" si="1"/>
        <v>0</v>
      </c>
      <c r="AG41" s="539">
        <f t="shared" si="1"/>
        <v>0</v>
      </c>
      <c r="AH41" s="539">
        <f t="shared" si="1"/>
        <v>0</v>
      </c>
      <c r="AI41" s="539">
        <f t="shared" si="1"/>
        <v>0</v>
      </c>
      <c r="AJ41" s="539">
        <f t="shared" si="1"/>
        <v>0</v>
      </c>
    </row>
    <row r="42" spans="1:36">
      <c r="A42" s="531" t="s">
        <v>65</v>
      </c>
      <c r="B42" s="532" t="s">
        <v>66</v>
      </c>
      <c r="C42" s="522" t="s">
        <v>259</v>
      </c>
      <c r="D42" s="523"/>
      <c r="E42" s="523"/>
      <c r="F42" s="523"/>
      <c r="G42" s="523"/>
      <c r="H42" s="523"/>
      <c r="I42" s="523"/>
      <c r="J42" s="523"/>
      <c r="K42" s="523"/>
      <c r="L42" s="523"/>
      <c r="M42" s="523"/>
      <c r="N42" s="523"/>
      <c r="O42" s="524"/>
      <c r="P42" s="524"/>
      <c r="Q42" s="524"/>
      <c r="R42" s="524"/>
      <c r="S42" s="524"/>
      <c r="T42" s="524"/>
      <c r="U42" s="524"/>
      <c r="V42" s="524"/>
      <c r="X42" s="537"/>
      <c r="Y42" s="537"/>
      <c r="Z42" s="537"/>
      <c r="AA42" s="537"/>
      <c r="AB42" s="537"/>
      <c r="AC42" s="537"/>
      <c r="AD42" s="538"/>
      <c r="AE42" s="539">
        <f t="shared" si="0"/>
        <v>0</v>
      </c>
      <c r="AF42" s="539">
        <f t="shared" si="1"/>
        <v>0</v>
      </c>
      <c r="AG42" s="539">
        <f t="shared" si="1"/>
        <v>0</v>
      </c>
      <c r="AH42" s="539">
        <f t="shared" si="1"/>
        <v>0</v>
      </c>
      <c r="AI42" s="539">
        <f t="shared" si="1"/>
        <v>0</v>
      </c>
      <c r="AJ42" s="539">
        <f t="shared" si="1"/>
        <v>0</v>
      </c>
    </row>
    <row r="43" spans="1:36">
      <c r="A43" s="531" t="s">
        <v>67</v>
      </c>
      <c r="B43" s="532" t="s">
        <v>68</v>
      </c>
      <c r="C43" s="522" t="s">
        <v>261</v>
      </c>
      <c r="D43" s="523"/>
      <c r="E43" s="523"/>
      <c r="F43" s="523"/>
      <c r="G43" s="523"/>
      <c r="H43" s="523"/>
      <c r="I43" s="523"/>
      <c r="J43" s="523"/>
      <c r="K43" s="523"/>
      <c r="L43" s="523"/>
      <c r="M43" s="523"/>
      <c r="N43" s="523"/>
      <c r="O43" s="524"/>
      <c r="P43" s="524"/>
      <c r="Q43" s="524"/>
      <c r="R43" s="524"/>
      <c r="S43" s="524"/>
      <c r="T43" s="524"/>
      <c r="U43" s="524"/>
      <c r="V43" s="524"/>
      <c r="X43" s="537"/>
      <c r="Y43" s="537"/>
      <c r="Z43" s="537"/>
      <c r="AA43" s="537"/>
      <c r="AB43" s="537"/>
      <c r="AC43" s="537"/>
      <c r="AD43" s="538"/>
      <c r="AE43" s="539">
        <f t="shared" si="0"/>
        <v>0</v>
      </c>
      <c r="AF43" s="539">
        <f t="shared" si="1"/>
        <v>0</v>
      </c>
      <c r="AG43" s="539">
        <f t="shared" si="1"/>
        <v>0</v>
      </c>
      <c r="AH43" s="539">
        <f t="shared" si="1"/>
        <v>0</v>
      </c>
      <c r="AI43" s="539">
        <f t="shared" si="1"/>
        <v>0</v>
      </c>
      <c r="AJ43" s="539">
        <f t="shared" si="1"/>
        <v>0</v>
      </c>
    </row>
    <row r="44" spans="1:36">
      <c r="A44" s="529" t="s">
        <v>69</v>
      </c>
      <c r="B44" s="530" t="s">
        <v>364</v>
      </c>
      <c r="C44" s="522" t="s">
        <v>263</v>
      </c>
      <c r="D44" s="523"/>
      <c r="E44" s="523"/>
      <c r="F44" s="523"/>
      <c r="G44" s="523"/>
      <c r="H44" s="523"/>
      <c r="I44" s="523"/>
      <c r="J44" s="523"/>
      <c r="K44" s="523"/>
      <c r="L44" s="523"/>
      <c r="M44" s="523"/>
      <c r="N44" s="523"/>
      <c r="O44" s="524"/>
      <c r="P44" s="524"/>
      <c r="Q44" s="524"/>
      <c r="R44" s="524"/>
      <c r="S44" s="524"/>
      <c r="T44" s="524"/>
      <c r="U44" s="524"/>
      <c r="V44" s="524"/>
      <c r="X44" s="537"/>
      <c r="Y44" s="537"/>
      <c r="Z44" s="537"/>
      <c r="AA44" s="537"/>
      <c r="AB44" s="537"/>
      <c r="AC44" s="537"/>
      <c r="AD44" s="538"/>
      <c r="AE44" s="539">
        <f t="shared" si="0"/>
        <v>0</v>
      </c>
      <c r="AF44" s="539">
        <f t="shared" si="1"/>
        <v>0</v>
      </c>
      <c r="AG44" s="539">
        <f t="shared" si="1"/>
        <v>0</v>
      </c>
      <c r="AH44" s="539">
        <f t="shared" si="1"/>
        <v>0</v>
      </c>
      <c r="AI44" s="539">
        <f t="shared" si="1"/>
        <v>0</v>
      </c>
      <c r="AJ44" s="539">
        <f t="shared" si="1"/>
        <v>0</v>
      </c>
    </row>
    <row r="45" spans="1:36">
      <c r="A45" s="529" t="s">
        <v>71</v>
      </c>
      <c r="B45" s="530" t="s">
        <v>72</v>
      </c>
      <c r="C45" s="522" t="s">
        <v>265</v>
      </c>
      <c r="D45" s="523"/>
      <c r="E45" s="523"/>
      <c r="F45" s="523"/>
      <c r="G45" s="523"/>
      <c r="H45" s="523"/>
      <c r="I45" s="523"/>
      <c r="J45" s="523"/>
      <c r="K45" s="523"/>
      <c r="L45" s="523"/>
      <c r="M45" s="523"/>
      <c r="N45" s="523"/>
      <c r="O45" s="524"/>
      <c r="P45" s="524"/>
      <c r="Q45" s="524"/>
      <c r="R45" s="524"/>
      <c r="S45" s="524"/>
      <c r="T45" s="524"/>
      <c r="U45" s="524"/>
      <c r="V45" s="524"/>
      <c r="X45" s="537"/>
      <c r="Y45" s="537"/>
      <c r="Z45" s="537"/>
      <c r="AA45" s="537"/>
      <c r="AB45" s="537"/>
      <c r="AC45" s="537"/>
      <c r="AD45" s="538"/>
      <c r="AE45" s="539">
        <f t="shared" si="0"/>
        <v>0</v>
      </c>
      <c r="AF45" s="539">
        <f t="shared" si="1"/>
        <v>0</v>
      </c>
      <c r="AG45" s="539">
        <f t="shared" si="1"/>
        <v>0</v>
      </c>
      <c r="AH45" s="539">
        <f t="shared" si="1"/>
        <v>0</v>
      </c>
      <c r="AI45" s="539">
        <f t="shared" si="1"/>
        <v>0</v>
      </c>
      <c r="AJ45" s="539">
        <f t="shared" si="1"/>
        <v>0</v>
      </c>
    </row>
    <row r="46" spans="1:36">
      <c r="A46" s="531" t="s">
        <v>73</v>
      </c>
      <c r="B46" s="532" t="s">
        <v>74</v>
      </c>
      <c r="C46" s="522" t="s">
        <v>267</v>
      </c>
      <c r="D46" s="523"/>
      <c r="E46" s="523"/>
      <c r="F46" s="523"/>
      <c r="G46" s="523"/>
      <c r="H46" s="523"/>
      <c r="I46" s="523"/>
      <c r="J46" s="523"/>
      <c r="K46" s="523"/>
      <c r="L46" s="523"/>
      <c r="M46" s="523"/>
      <c r="N46" s="523"/>
      <c r="O46" s="524"/>
      <c r="P46" s="524"/>
      <c r="Q46" s="524"/>
      <c r="R46" s="524"/>
      <c r="S46" s="524"/>
      <c r="T46" s="524"/>
      <c r="U46" s="524"/>
      <c r="V46" s="524"/>
      <c r="X46" s="537"/>
      <c r="Y46" s="537"/>
      <c r="Z46" s="537"/>
      <c r="AA46" s="537"/>
      <c r="AB46" s="537"/>
      <c r="AC46" s="537"/>
      <c r="AD46" s="538"/>
      <c r="AE46" s="539">
        <f t="shared" si="0"/>
        <v>0</v>
      </c>
      <c r="AF46" s="539">
        <f t="shared" si="1"/>
        <v>0</v>
      </c>
      <c r="AG46" s="539">
        <f t="shared" si="1"/>
        <v>0</v>
      </c>
      <c r="AH46" s="539">
        <f t="shared" si="1"/>
        <v>0</v>
      </c>
      <c r="AI46" s="539">
        <f t="shared" si="1"/>
        <v>0</v>
      </c>
      <c r="AJ46" s="539">
        <f t="shared" si="1"/>
        <v>0</v>
      </c>
    </row>
    <row r="47" spans="1:36">
      <c r="A47" s="531" t="s">
        <v>75</v>
      </c>
      <c r="B47" s="532" t="s">
        <v>76</v>
      </c>
      <c r="C47" s="522" t="s">
        <v>269</v>
      </c>
      <c r="D47" s="523"/>
      <c r="E47" s="523"/>
      <c r="F47" s="523"/>
      <c r="G47" s="523"/>
      <c r="H47" s="523"/>
      <c r="I47" s="523"/>
      <c r="J47" s="523"/>
      <c r="K47" s="523"/>
      <c r="L47" s="523"/>
      <c r="M47" s="523"/>
      <c r="N47" s="523"/>
      <c r="O47" s="524"/>
      <c r="P47" s="524"/>
      <c r="Q47" s="524"/>
      <c r="R47" s="524"/>
      <c r="S47" s="524"/>
      <c r="T47" s="524"/>
      <c r="U47" s="524"/>
      <c r="V47" s="524"/>
      <c r="X47" s="537"/>
      <c r="Y47" s="537"/>
      <c r="Z47" s="537"/>
      <c r="AA47" s="537"/>
      <c r="AB47" s="537"/>
      <c r="AC47" s="537"/>
      <c r="AD47" s="538"/>
      <c r="AE47" s="539">
        <f t="shared" si="0"/>
        <v>0</v>
      </c>
      <c r="AF47" s="539">
        <f t="shared" si="1"/>
        <v>0</v>
      </c>
      <c r="AG47" s="539">
        <f t="shared" si="1"/>
        <v>0</v>
      </c>
      <c r="AH47" s="539">
        <f t="shared" si="1"/>
        <v>0</v>
      </c>
      <c r="AI47" s="539">
        <f t="shared" si="1"/>
        <v>0</v>
      </c>
      <c r="AJ47" s="539">
        <f t="shared" si="1"/>
        <v>0</v>
      </c>
    </row>
    <row r="48" spans="1:36">
      <c r="A48" s="529" t="s">
        <v>77</v>
      </c>
      <c r="B48" s="530" t="s">
        <v>78</v>
      </c>
      <c r="C48" s="522" t="s">
        <v>271</v>
      </c>
      <c r="D48" s="523"/>
      <c r="E48" s="523"/>
      <c r="F48" s="523"/>
      <c r="G48" s="523"/>
      <c r="H48" s="523"/>
      <c r="I48" s="523"/>
      <c r="J48" s="523"/>
      <c r="K48" s="523"/>
      <c r="L48" s="523"/>
      <c r="M48" s="523"/>
      <c r="N48" s="523"/>
      <c r="O48" s="524"/>
      <c r="P48" s="524"/>
      <c r="Q48" s="524"/>
      <c r="R48" s="524"/>
      <c r="S48" s="524"/>
      <c r="T48" s="524"/>
      <c r="U48" s="524"/>
      <c r="V48" s="524"/>
      <c r="X48" s="537"/>
      <c r="Y48" s="537"/>
      <c r="Z48" s="537"/>
      <c r="AA48" s="537"/>
      <c r="AB48" s="537"/>
      <c r="AC48" s="537"/>
      <c r="AD48" s="538"/>
      <c r="AE48" s="539">
        <f t="shared" si="0"/>
        <v>0</v>
      </c>
      <c r="AF48" s="539">
        <f t="shared" si="1"/>
        <v>0</v>
      </c>
      <c r="AG48" s="539">
        <f t="shared" si="1"/>
        <v>0</v>
      </c>
      <c r="AH48" s="539">
        <f t="shared" si="1"/>
        <v>0</v>
      </c>
      <c r="AI48" s="539">
        <f t="shared" si="1"/>
        <v>0</v>
      </c>
      <c r="AJ48" s="539">
        <f t="shared" si="1"/>
        <v>0</v>
      </c>
    </row>
    <row r="49" spans="1:36">
      <c r="A49" s="529" t="s">
        <v>79</v>
      </c>
      <c r="B49" s="530" t="s">
        <v>80</v>
      </c>
      <c r="C49" s="522" t="s">
        <v>274</v>
      </c>
      <c r="D49" s="523"/>
      <c r="E49" s="523"/>
      <c r="F49" s="523"/>
      <c r="G49" s="523"/>
      <c r="H49" s="523"/>
      <c r="I49" s="523"/>
      <c r="J49" s="523"/>
      <c r="K49" s="523"/>
      <c r="L49" s="523"/>
      <c r="M49" s="523"/>
      <c r="N49" s="523"/>
      <c r="O49" s="524"/>
      <c r="P49" s="524"/>
      <c r="Q49" s="524"/>
      <c r="R49" s="524"/>
      <c r="S49" s="524"/>
      <c r="T49" s="524"/>
      <c r="U49" s="524"/>
      <c r="V49" s="524"/>
      <c r="X49" s="537"/>
      <c r="Y49" s="537"/>
      <c r="Z49" s="537"/>
      <c r="AA49" s="537"/>
      <c r="AB49" s="537"/>
      <c r="AC49" s="537"/>
      <c r="AD49" s="538"/>
      <c r="AE49" s="539">
        <f t="shared" si="0"/>
        <v>0</v>
      </c>
      <c r="AF49" s="539">
        <f t="shared" si="1"/>
        <v>0</v>
      </c>
      <c r="AG49" s="539">
        <f t="shared" si="1"/>
        <v>0</v>
      </c>
      <c r="AH49" s="539">
        <f t="shared" si="1"/>
        <v>0</v>
      </c>
      <c r="AI49" s="539">
        <f t="shared" si="1"/>
        <v>0</v>
      </c>
      <c r="AJ49" s="539">
        <f t="shared" si="1"/>
        <v>0</v>
      </c>
    </row>
    <row r="50" spans="1:36">
      <c r="A50" s="531" t="s">
        <v>165</v>
      </c>
      <c r="B50" s="540" t="s">
        <v>211</v>
      </c>
      <c r="C50" s="522" t="s">
        <v>276</v>
      </c>
      <c r="D50" s="523"/>
      <c r="E50" s="523"/>
      <c r="F50" s="523"/>
      <c r="G50" s="523"/>
      <c r="H50" s="523"/>
      <c r="I50" s="523"/>
      <c r="J50" s="523"/>
      <c r="K50" s="523"/>
      <c r="L50" s="523"/>
      <c r="M50" s="523"/>
      <c r="N50" s="523"/>
      <c r="O50" s="524"/>
      <c r="P50" s="524"/>
      <c r="Q50" s="524"/>
      <c r="R50" s="524"/>
      <c r="S50" s="524"/>
      <c r="T50" s="524"/>
      <c r="U50" s="524"/>
      <c r="V50" s="524"/>
      <c r="X50" s="537"/>
      <c r="Y50" s="537"/>
      <c r="Z50" s="537"/>
      <c r="AA50" s="537"/>
      <c r="AB50" s="537"/>
      <c r="AC50" s="537"/>
      <c r="AD50" s="538"/>
      <c r="AE50" s="539">
        <f t="shared" si="0"/>
        <v>0</v>
      </c>
      <c r="AF50" s="539">
        <f t="shared" si="1"/>
        <v>0</v>
      </c>
      <c r="AG50" s="539">
        <f t="shared" si="1"/>
        <v>0</v>
      </c>
      <c r="AH50" s="539">
        <f t="shared" si="1"/>
        <v>0</v>
      </c>
      <c r="AI50" s="539">
        <f t="shared" si="1"/>
        <v>0</v>
      </c>
      <c r="AJ50" s="539">
        <f t="shared" si="1"/>
        <v>0</v>
      </c>
    </row>
    <row r="51" spans="1:36">
      <c r="A51" s="531" t="s">
        <v>166</v>
      </c>
      <c r="B51" s="540" t="s">
        <v>169</v>
      </c>
      <c r="C51" s="522" t="s">
        <v>278</v>
      </c>
      <c r="D51" s="523"/>
      <c r="E51" s="523"/>
      <c r="F51" s="523"/>
      <c r="G51" s="523"/>
      <c r="H51" s="523"/>
      <c r="I51" s="523"/>
      <c r="J51" s="523"/>
      <c r="K51" s="523"/>
      <c r="L51" s="523"/>
      <c r="M51" s="523"/>
      <c r="N51" s="523"/>
      <c r="O51" s="524"/>
      <c r="P51" s="524"/>
      <c r="Q51" s="524"/>
      <c r="R51" s="524"/>
      <c r="S51" s="524"/>
      <c r="T51" s="524"/>
      <c r="U51" s="524"/>
      <c r="V51" s="524"/>
      <c r="X51" s="537"/>
      <c r="Y51" s="537"/>
      <c r="Z51" s="537"/>
      <c r="AA51" s="537"/>
      <c r="AB51" s="537"/>
      <c r="AC51" s="537"/>
      <c r="AD51" s="538"/>
      <c r="AE51" s="539">
        <f t="shared" si="0"/>
        <v>0</v>
      </c>
      <c r="AF51" s="539">
        <f t="shared" si="1"/>
        <v>0</v>
      </c>
      <c r="AG51" s="539">
        <f t="shared" si="1"/>
        <v>0</v>
      </c>
      <c r="AH51" s="539">
        <f t="shared" si="1"/>
        <v>0</v>
      </c>
      <c r="AI51" s="539">
        <f t="shared" si="1"/>
        <v>0</v>
      </c>
      <c r="AJ51" s="539">
        <f t="shared" si="1"/>
        <v>0</v>
      </c>
    </row>
    <row r="52" spans="1:36">
      <c r="A52" s="531" t="s">
        <v>167</v>
      </c>
      <c r="B52" s="540" t="s">
        <v>136</v>
      </c>
      <c r="C52" s="522" t="s">
        <v>280</v>
      </c>
      <c r="D52" s="523"/>
      <c r="E52" s="523"/>
      <c r="F52" s="523"/>
      <c r="G52" s="523"/>
      <c r="H52" s="523"/>
      <c r="I52" s="523"/>
      <c r="J52" s="523"/>
      <c r="K52" s="523"/>
      <c r="L52" s="523"/>
      <c r="M52" s="523"/>
      <c r="N52" s="523"/>
      <c r="O52" s="524"/>
      <c r="P52" s="524"/>
      <c r="Q52" s="524"/>
      <c r="R52" s="524"/>
      <c r="S52" s="524"/>
      <c r="T52" s="524"/>
      <c r="U52" s="524"/>
      <c r="V52" s="524"/>
      <c r="X52" s="537"/>
      <c r="Y52" s="537"/>
      <c r="Z52" s="537"/>
      <c r="AA52" s="537"/>
      <c r="AB52" s="537"/>
      <c r="AC52" s="537"/>
      <c r="AD52" s="538"/>
      <c r="AE52" s="539">
        <f t="shared" si="0"/>
        <v>0</v>
      </c>
      <c r="AF52" s="539">
        <f t="shared" si="1"/>
        <v>0</v>
      </c>
      <c r="AG52" s="539">
        <f t="shared" si="1"/>
        <v>0</v>
      </c>
      <c r="AH52" s="539">
        <f t="shared" si="1"/>
        <v>0</v>
      </c>
      <c r="AI52" s="539">
        <f t="shared" si="1"/>
        <v>0</v>
      </c>
      <c r="AJ52" s="539">
        <f t="shared" si="1"/>
        <v>0</v>
      </c>
    </row>
    <row r="53" spans="1:36">
      <c r="A53" s="531" t="s">
        <v>163</v>
      </c>
      <c r="B53" s="532" t="s">
        <v>365</v>
      </c>
      <c r="C53" s="522" t="s">
        <v>283</v>
      </c>
      <c r="D53" s="523"/>
      <c r="E53" s="523"/>
      <c r="F53" s="523"/>
      <c r="G53" s="523"/>
      <c r="H53" s="523"/>
      <c r="I53" s="523"/>
      <c r="J53" s="523"/>
      <c r="K53" s="523"/>
      <c r="L53" s="523"/>
      <c r="M53" s="523"/>
      <c r="N53" s="523"/>
      <c r="O53" s="524"/>
      <c r="P53" s="524"/>
      <c r="Q53" s="524"/>
      <c r="R53" s="524"/>
      <c r="S53" s="524"/>
      <c r="T53" s="524"/>
      <c r="U53" s="524"/>
      <c r="V53" s="524"/>
      <c r="X53" s="537"/>
      <c r="Y53" s="537"/>
      <c r="Z53" s="537"/>
      <c r="AA53" s="537"/>
      <c r="AB53" s="537"/>
      <c r="AC53" s="537"/>
      <c r="AD53" s="538"/>
      <c r="AE53" s="539">
        <f t="shared" si="0"/>
        <v>0</v>
      </c>
      <c r="AF53" s="539">
        <f t="shared" si="1"/>
        <v>0</v>
      </c>
      <c r="AG53" s="539">
        <f t="shared" si="1"/>
        <v>0</v>
      </c>
      <c r="AH53" s="539">
        <f t="shared" si="1"/>
        <v>0</v>
      </c>
      <c r="AI53" s="539">
        <f t="shared" si="1"/>
        <v>0</v>
      </c>
      <c r="AJ53" s="539">
        <f t="shared" si="1"/>
        <v>0</v>
      </c>
    </row>
    <row r="54" spans="1:36">
      <c r="A54" s="531" t="s">
        <v>164</v>
      </c>
      <c r="B54" s="532" t="s">
        <v>170</v>
      </c>
      <c r="C54" s="522" t="s">
        <v>285</v>
      </c>
      <c r="D54" s="523"/>
      <c r="E54" s="523"/>
      <c r="F54" s="523"/>
      <c r="G54" s="523"/>
      <c r="H54" s="523"/>
      <c r="I54" s="523"/>
      <c r="J54" s="523"/>
      <c r="K54" s="523"/>
      <c r="L54" s="523"/>
      <c r="M54" s="523"/>
      <c r="N54" s="523"/>
      <c r="O54" s="524"/>
      <c r="P54" s="524"/>
      <c r="Q54" s="524"/>
      <c r="R54" s="524"/>
      <c r="S54" s="524"/>
      <c r="T54" s="524"/>
      <c r="U54" s="524"/>
      <c r="V54" s="524"/>
      <c r="X54" s="537"/>
      <c r="Y54" s="537"/>
      <c r="Z54" s="537"/>
      <c r="AA54" s="537"/>
      <c r="AB54" s="537"/>
      <c r="AC54" s="537"/>
      <c r="AD54" s="538"/>
      <c r="AE54" s="539">
        <f t="shared" si="0"/>
        <v>0</v>
      </c>
      <c r="AF54" s="539">
        <f t="shared" si="1"/>
        <v>0</v>
      </c>
      <c r="AG54" s="539">
        <f t="shared" si="1"/>
        <v>0</v>
      </c>
      <c r="AH54" s="539">
        <f t="shared" si="1"/>
        <v>0</v>
      </c>
      <c r="AI54" s="539">
        <f t="shared" si="1"/>
        <v>0</v>
      </c>
      <c r="AJ54" s="539">
        <f t="shared" si="1"/>
        <v>0</v>
      </c>
    </row>
    <row r="55" spans="1:36">
      <c r="A55" s="529" t="s">
        <v>82</v>
      </c>
      <c r="B55" s="530" t="s">
        <v>366</v>
      </c>
      <c r="C55" s="522" t="s">
        <v>288</v>
      </c>
      <c r="D55" s="523"/>
      <c r="E55" s="523"/>
      <c r="F55" s="523"/>
      <c r="G55" s="523"/>
      <c r="H55" s="523"/>
      <c r="I55" s="523"/>
      <c r="J55" s="523"/>
      <c r="K55" s="523"/>
      <c r="L55" s="523"/>
      <c r="M55" s="523"/>
      <c r="N55" s="523"/>
      <c r="O55" s="524"/>
      <c r="P55" s="524"/>
      <c r="Q55" s="524"/>
      <c r="R55" s="524"/>
      <c r="S55" s="524"/>
      <c r="T55" s="524"/>
      <c r="U55" s="524"/>
      <c r="V55" s="524"/>
      <c r="X55" s="537"/>
      <c r="Y55" s="537"/>
      <c r="Z55" s="537"/>
      <c r="AA55" s="537"/>
      <c r="AB55" s="537"/>
      <c r="AC55" s="537"/>
      <c r="AD55" s="538"/>
      <c r="AE55" s="539">
        <f t="shared" si="0"/>
        <v>0</v>
      </c>
      <c r="AF55" s="539">
        <f t="shared" si="1"/>
        <v>0</v>
      </c>
      <c r="AG55" s="539">
        <f t="shared" si="1"/>
        <v>0</v>
      </c>
      <c r="AH55" s="539">
        <f t="shared" si="1"/>
        <v>0</v>
      </c>
      <c r="AI55" s="539">
        <f t="shared" si="1"/>
        <v>0</v>
      </c>
      <c r="AJ55" s="539">
        <f t="shared" si="1"/>
        <v>0</v>
      </c>
    </row>
    <row r="56" spans="1:36">
      <c r="A56" s="529" t="s">
        <v>84</v>
      </c>
      <c r="B56" s="530" t="s">
        <v>367</v>
      </c>
      <c r="C56" s="522" t="s">
        <v>290</v>
      </c>
      <c r="D56" s="523"/>
      <c r="E56" s="523"/>
      <c r="F56" s="523"/>
      <c r="G56" s="523"/>
      <c r="H56" s="523"/>
      <c r="I56" s="523"/>
      <c r="J56" s="523"/>
      <c r="K56" s="523"/>
      <c r="L56" s="523"/>
      <c r="M56" s="523"/>
      <c r="N56" s="523"/>
      <c r="O56" s="524"/>
      <c r="P56" s="524"/>
      <c r="Q56" s="524"/>
      <c r="R56" s="524"/>
      <c r="S56" s="524"/>
      <c r="T56" s="524"/>
      <c r="U56" s="524"/>
      <c r="V56" s="524"/>
      <c r="X56" s="537"/>
      <c r="Y56" s="537"/>
      <c r="Z56" s="537"/>
      <c r="AA56" s="537"/>
      <c r="AB56" s="537"/>
      <c r="AC56" s="537"/>
      <c r="AD56" s="538"/>
      <c r="AE56" s="539">
        <f t="shared" si="0"/>
        <v>0</v>
      </c>
      <c r="AF56" s="539">
        <f t="shared" si="1"/>
        <v>0</v>
      </c>
      <c r="AG56" s="539">
        <f t="shared" si="1"/>
        <v>0</v>
      </c>
      <c r="AH56" s="539">
        <f t="shared" si="1"/>
        <v>0</v>
      </c>
      <c r="AI56" s="539">
        <f t="shared" si="1"/>
        <v>0</v>
      </c>
      <c r="AJ56" s="539">
        <f t="shared" si="1"/>
        <v>0</v>
      </c>
    </row>
    <row r="57" spans="1:36">
      <c r="A57" s="529" t="s">
        <v>86</v>
      </c>
      <c r="B57" s="530" t="s">
        <v>368</v>
      </c>
      <c r="C57" s="522" t="s">
        <v>292</v>
      </c>
      <c r="D57" s="523"/>
      <c r="E57" s="523"/>
      <c r="F57" s="523"/>
      <c r="G57" s="523"/>
      <c r="H57" s="523"/>
      <c r="I57" s="523"/>
      <c r="J57" s="523"/>
      <c r="K57" s="523"/>
      <c r="L57" s="523"/>
      <c r="M57" s="523"/>
      <c r="N57" s="523"/>
      <c r="O57" s="524"/>
      <c r="P57" s="524"/>
      <c r="Q57" s="524"/>
      <c r="R57" s="524"/>
      <c r="S57" s="524"/>
      <c r="T57" s="524"/>
      <c r="U57" s="524"/>
      <c r="V57" s="524"/>
      <c r="X57" s="537"/>
      <c r="Y57" s="537"/>
      <c r="Z57" s="537"/>
      <c r="AA57" s="537"/>
      <c r="AB57" s="537"/>
      <c r="AC57" s="537"/>
      <c r="AD57" s="538"/>
      <c r="AE57" s="539">
        <f t="shared" si="0"/>
        <v>0</v>
      </c>
      <c r="AF57" s="539">
        <f t="shared" si="1"/>
        <v>0</v>
      </c>
      <c r="AG57" s="539">
        <f t="shared" si="1"/>
        <v>0</v>
      </c>
      <c r="AH57" s="539">
        <f t="shared" si="1"/>
        <v>0</v>
      </c>
      <c r="AI57" s="539">
        <f t="shared" si="1"/>
        <v>0</v>
      </c>
      <c r="AJ57" s="539">
        <f t="shared" si="1"/>
        <v>0</v>
      </c>
    </row>
    <row r="58" spans="1:36">
      <c r="A58" s="529" t="s">
        <v>88</v>
      </c>
      <c r="B58" s="530" t="s">
        <v>9</v>
      </c>
      <c r="C58" s="522" t="s">
        <v>294</v>
      </c>
      <c r="D58" s="523"/>
      <c r="E58" s="523"/>
      <c r="F58" s="523"/>
      <c r="G58" s="523"/>
      <c r="H58" s="523"/>
      <c r="I58" s="523"/>
      <c r="J58" s="523"/>
      <c r="K58" s="523"/>
      <c r="L58" s="523"/>
      <c r="M58" s="523"/>
      <c r="N58" s="523"/>
      <c r="O58" s="524"/>
      <c r="P58" s="524"/>
      <c r="Q58" s="524"/>
      <c r="R58" s="524"/>
      <c r="S58" s="524"/>
      <c r="T58" s="524"/>
      <c r="U58" s="524"/>
      <c r="V58" s="524"/>
      <c r="X58" s="537"/>
      <c r="Y58" s="537"/>
      <c r="Z58" s="537"/>
      <c r="AA58" s="537"/>
      <c r="AB58" s="537"/>
      <c r="AC58" s="537"/>
      <c r="AD58" s="538"/>
      <c r="AE58" s="539">
        <f t="shared" si="0"/>
        <v>0</v>
      </c>
      <c r="AF58" s="539">
        <f t="shared" si="1"/>
        <v>0</v>
      </c>
      <c r="AG58" s="539">
        <f t="shared" si="1"/>
        <v>0</v>
      </c>
      <c r="AH58" s="539">
        <f t="shared" si="1"/>
        <v>0</v>
      </c>
      <c r="AI58" s="539">
        <f t="shared" si="1"/>
        <v>0</v>
      </c>
      <c r="AJ58" s="539">
        <f t="shared" si="1"/>
        <v>0</v>
      </c>
    </row>
    <row r="59" spans="1:36">
      <c r="A59" s="529" t="s">
        <v>89</v>
      </c>
      <c r="B59" s="530" t="s">
        <v>90</v>
      </c>
      <c r="C59" s="522" t="s">
        <v>296</v>
      </c>
      <c r="D59" s="523"/>
      <c r="E59" s="523"/>
      <c r="F59" s="523"/>
      <c r="G59" s="523"/>
      <c r="H59" s="523"/>
      <c r="I59" s="523"/>
      <c r="J59" s="523"/>
      <c r="K59" s="523"/>
      <c r="L59" s="523"/>
      <c r="M59" s="523"/>
      <c r="N59" s="523"/>
      <c r="O59" s="524"/>
      <c r="P59" s="524"/>
      <c r="Q59" s="524"/>
      <c r="R59" s="524"/>
      <c r="S59" s="524"/>
      <c r="T59" s="524"/>
      <c r="U59" s="524"/>
      <c r="V59" s="524"/>
      <c r="X59" s="537"/>
      <c r="Y59" s="537"/>
      <c r="Z59" s="537"/>
      <c r="AA59" s="537"/>
      <c r="AB59" s="537"/>
      <c r="AC59" s="537"/>
      <c r="AD59" s="538"/>
      <c r="AE59" s="539">
        <f t="shared" si="0"/>
        <v>0</v>
      </c>
      <c r="AF59" s="539">
        <f t="shared" si="1"/>
        <v>0</v>
      </c>
      <c r="AG59" s="539">
        <f t="shared" si="1"/>
        <v>0</v>
      </c>
      <c r="AH59" s="539">
        <f t="shared" si="1"/>
        <v>0</v>
      </c>
      <c r="AI59" s="539">
        <f t="shared" si="1"/>
        <v>0</v>
      </c>
      <c r="AJ59" s="539">
        <f t="shared" si="1"/>
        <v>0</v>
      </c>
    </row>
    <row r="60" spans="1:36">
      <c r="A60" s="529" t="s">
        <v>91</v>
      </c>
      <c r="B60" s="530" t="s">
        <v>298</v>
      </c>
      <c r="C60" s="522" t="s">
        <v>299</v>
      </c>
      <c r="D60" s="523"/>
      <c r="E60" s="523"/>
      <c r="F60" s="523"/>
      <c r="G60" s="523"/>
      <c r="H60" s="523"/>
      <c r="I60" s="523"/>
      <c r="J60" s="523"/>
      <c r="K60" s="523"/>
      <c r="L60" s="523"/>
      <c r="M60" s="523"/>
      <c r="N60" s="523"/>
      <c r="O60" s="524"/>
      <c r="P60" s="524"/>
      <c r="Q60" s="524"/>
      <c r="R60" s="524"/>
      <c r="S60" s="524"/>
      <c r="T60" s="524"/>
      <c r="U60" s="524"/>
      <c r="V60" s="524"/>
      <c r="X60" s="537"/>
      <c r="Y60" s="537"/>
      <c r="Z60" s="537"/>
      <c r="AA60" s="537"/>
      <c r="AB60" s="537"/>
      <c r="AC60" s="537"/>
      <c r="AD60" s="538"/>
      <c r="AE60" s="539">
        <f t="shared" si="0"/>
        <v>0</v>
      </c>
      <c r="AF60" s="539">
        <f t="shared" si="1"/>
        <v>0</v>
      </c>
      <c r="AG60" s="539">
        <f t="shared" si="1"/>
        <v>0</v>
      </c>
      <c r="AH60" s="539">
        <f t="shared" si="1"/>
        <v>0</v>
      </c>
      <c r="AI60" s="539">
        <f t="shared" si="1"/>
        <v>0</v>
      </c>
      <c r="AJ60" s="539">
        <f t="shared" si="1"/>
        <v>0</v>
      </c>
    </row>
    <row r="61" spans="1:36">
      <c r="A61" s="529" t="s">
        <v>95</v>
      </c>
      <c r="B61" s="530" t="s">
        <v>7</v>
      </c>
      <c r="C61" s="522" t="s">
        <v>301</v>
      </c>
      <c r="D61" s="523"/>
      <c r="E61" s="523"/>
      <c r="F61" s="523"/>
      <c r="G61" s="523"/>
      <c r="H61" s="523"/>
      <c r="I61" s="523"/>
      <c r="J61" s="523"/>
      <c r="K61" s="523"/>
      <c r="L61" s="523"/>
      <c r="M61" s="523"/>
      <c r="N61" s="523"/>
      <c r="O61" s="524"/>
      <c r="P61" s="524"/>
      <c r="Q61" s="524"/>
      <c r="R61" s="524"/>
      <c r="S61" s="524"/>
      <c r="T61" s="524"/>
      <c r="U61" s="524"/>
      <c r="V61" s="524"/>
      <c r="X61" s="537"/>
      <c r="Y61" s="537"/>
      <c r="Z61" s="537"/>
      <c r="AA61" s="537"/>
      <c r="AB61" s="537"/>
      <c r="AC61" s="537"/>
      <c r="AD61" s="538"/>
      <c r="AE61" s="539">
        <f t="shared" si="0"/>
        <v>0</v>
      </c>
      <c r="AF61" s="539">
        <f t="shared" si="1"/>
        <v>0</v>
      </c>
      <c r="AG61" s="539">
        <f t="shared" si="1"/>
        <v>0</v>
      </c>
      <c r="AH61" s="539">
        <f t="shared" si="1"/>
        <v>0</v>
      </c>
      <c r="AI61" s="539">
        <f t="shared" si="1"/>
        <v>0</v>
      </c>
      <c r="AJ61" s="539">
        <f t="shared" si="1"/>
        <v>0</v>
      </c>
    </row>
    <row r="62" spans="1:36">
      <c r="A62" s="529" t="s">
        <v>96</v>
      </c>
      <c r="B62" s="530" t="s">
        <v>10</v>
      </c>
      <c r="C62" s="522" t="s">
        <v>303</v>
      </c>
      <c r="D62" s="523"/>
      <c r="E62" s="523"/>
      <c r="F62" s="523"/>
      <c r="G62" s="523"/>
      <c r="H62" s="523"/>
      <c r="I62" s="523"/>
      <c r="J62" s="523"/>
      <c r="K62" s="523"/>
      <c r="L62" s="523"/>
      <c r="M62" s="523"/>
      <c r="N62" s="523"/>
      <c r="O62" s="524"/>
      <c r="P62" s="524"/>
      <c r="Q62" s="524"/>
      <c r="R62" s="524"/>
      <c r="S62" s="524"/>
      <c r="T62" s="524"/>
      <c r="U62" s="524"/>
      <c r="V62" s="524"/>
      <c r="X62" s="537"/>
      <c r="Y62" s="537"/>
      <c r="Z62" s="537"/>
      <c r="AA62" s="537"/>
      <c r="AB62" s="537"/>
      <c r="AC62" s="537"/>
      <c r="AD62" s="538"/>
      <c r="AE62" s="539">
        <f t="shared" si="0"/>
        <v>0</v>
      </c>
      <c r="AF62" s="539">
        <f t="shared" si="1"/>
        <v>0</v>
      </c>
      <c r="AG62" s="539">
        <f t="shared" si="1"/>
        <v>0</v>
      </c>
      <c r="AH62" s="539">
        <f t="shared" si="1"/>
        <v>0</v>
      </c>
      <c r="AI62" s="539">
        <f t="shared" si="1"/>
        <v>0</v>
      </c>
      <c r="AJ62" s="539">
        <f t="shared" si="1"/>
        <v>0</v>
      </c>
    </row>
    <row r="63" spans="1:36">
      <c r="A63" s="541" t="s">
        <v>203</v>
      </c>
      <c r="B63" s="528" t="s">
        <v>97</v>
      </c>
      <c r="C63" s="522" t="s">
        <v>339</v>
      </c>
      <c r="D63" s="523"/>
      <c r="E63" s="523"/>
      <c r="F63" s="523"/>
      <c r="G63" s="523"/>
      <c r="H63" s="523"/>
      <c r="I63" s="523"/>
      <c r="J63" s="523"/>
      <c r="K63" s="523"/>
      <c r="L63" s="523"/>
      <c r="M63" s="523"/>
      <c r="N63" s="523"/>
      <c r="O63" s="524"/>
      <c r="P63" s="524"/>
      <c r="Q63" s="524"/>
      <c r="R63" s="524"/>
      <c r="S63" s="524"/>
      <c r="T63" s="524"/>
      <c r="U63" s="524"/>
      <c r="V63" s="524"/>
      <c r="X63" s="537"/>
      <c r="Y63" s="537"/>
      <c r="Z63" s="537"/>
      <c r="AA63" s="537"/>
      <c r="AB63" s="537"/>
      <c r="AC63" s="537"/>
      <c r="AD63" s="538"/>
      <c r="AE63" s="539"/>
      <c r="AF63" s="539"/>
      <c r="AG63" s="539"/>
      <c r="AH63" s="539"/>
      <c r="AI63" s="539"/>
      <c r="AJ63" s="539"/>
    </row>
    <row r="64" spans="1:36">
      <c r="A64" s="520" t="s">
        <v>5</v>
      </c>
      <c r="B64" s="521" t="s">
        <v>98</v>
      </c>
      <c r="C64" s="522" t="s">
        <v>342</v>
      </c>
      <c r="D64" s="523"/>
      <c r="E64" s="523"/>
      <c r="F64" s="523"/>
      <c r="G64" s="523"/>
      <c r="H64" s="523"/>
      <c r="I64" s="523"/>
      <c r="J64" s="523"/>
      <c r="K64" s="523"/>
      <c r="L64" s="523"/>
      <c r="M64" s="523"/>
      <c r="N64" s="523"/>
      <c r="O64" s="524"/>
      <c r="P64" s="524"/>
      <c r="Q64" s="524"/>
      <c r="R64" s="524"/>
      <c r="S64" s="524"/>
      <c r="T64" s="524"/>
      <c r="U64" s="524"/>
      <c r="V64" s="524"/>
      <c r="X64" s="537"/>
      <c r="Y64" s="537"/>
      <c r="Z64" s="537"/>
      <c r="AA64" s="537"/>
      <c r="AB64" s="537"/>
      <c r="AC64" s="537"/>
      <c r="AD64" s="538"/>
      <c r="AE64" s="539">
        <f>Q64-X64</f>
        <v>0</v>
      </c>
      <c r="AF64" s="539">
        <f t="shared" si="1"/>
        <v>0</v>
      </c>
      <c r="AG64" s="539">
        <f t="shared" si="1"/>
        <v>0</v>
      </c>
      <c r="AH64" s="539">
        <f t="shared" si="1"/>
        <v>0</v>
      </c>
      <c r="AI64" s="539">
        <f t="shared" si="1"/>
        <v>0</v>
      </c>
      <c r="AJ64" s="539">
        <f t="shared" si="1"/>
        <v>0</v>
      </c>
    </row>
    <row r="65" spans="1:36">
      <c r="A65" s="527">
        <v>4</v>
      </c>
      <c r="B65" s="528" t="s">
        <v>369</v>
      </c>
      <c r="C65" s="522" t="s">
        <v>339</v>
      </c>
      <c r="D65" s="523"/>
      <c r="E65" s="523"/>
      <c r="F65" s="523"/>
      <c r="G65" s="523"/>
      <c r="H65" s="523"/>
      <c r="I65" s="523"/>
      <c r="J65" s="523"/>
      <c r="K65" s="523"/>
      <c r="L65" s="523"/>
      <c r="M65" s="523"/>
      <c r="N65" s="523"/>
      <c r="O65" s="524"/>
      <c r="P65" s="524"/>
      <c r="Q65" s="524"/>
      <c r="R65" s="524"/>
      <c r="S65" s="524"/>
      <c r="T65" s="524"/>
      <c r="U65" s="524"/>
      <c r="V65" s="524"/>
      <c r="X65" s="537"/>
      <c r="Y65" s="537"/>
      <c r="Z65" s="537"/>
      <c r="AA65" s="537"/>
      <c r="AB65" s="537"/>
      <c r="AC65" s="537"/>
      <c r="AD65" s="538"/>
      <c r="AE65" s="539"/>
      <c r="AF65" s="539"/>
      <c r="AG65" s="539"/>
      <c r="AH65" s="539"/>
      <c r="AI65" s="539"/>
      <c r="AJ65" s="539"/>
    </row>
    <row r="66" spans="1:36">
      <c r="A66" s="531" t="s">
        <v>100</v>
      </c>
      <c r="B66" s="542" t="s">
        <v>101</v>
      </c>
      <c r="C66" s="522" t="s">
        <v>370</v>
      </c>
      <c r="D66" s="523"/>
      <c r="E66" s="523"/>
      <c r="F66" s="523"/>
      <c r="G66" s="523"/>
      <c r="H66" s="523"/>
      <c r="I66" s="523"/>
      <c r="J66" s="523"/>
      <c r="K66" s="523"/>
      <c r="L66" s="523"/>
      <c r="M66" s="523"/>
      <c r="N66" s="523"/>
      <c r="O66" s="524"/>
      <c r="P66" s="524"/>
      <c r="Q66" s="524"/>
      <c r="R66" s="524"/>
      <c r="S66" s="524"/>
      <c r="T66" s="524"/>
      <c r="U66" s="524"/>
      <c r="V66" s="524"/>
      <c r="X66" s="537"/>
      <c r="Y66" s="537"/>
      <c r="Z66" s="537"/>
      <c r="AA66" s="537"/>
      <c r="AB66" s="537"/>
      <c r="AC66" s="537"/>
      <c r="AD66" s="538"/>
      <c r="AE66" s="539"/>
      <c r="AF66" s="539"/>
      <c r="AG66" s="539"/>
      <c r="AH66" s="539"/>
      <c r="AI66" s="539"/>
      <c r="AJ66" s="539"/>
    </row>
    <row r="67" spans="1:36">
      <c r="A67" s="531" t="s">
        <v>102</v>
      </c>
      <c r="B67" s="542" t="s">
        <v>103</v>
      </c>
      <c r="C67" s="522" t="s">
        <v>371</v>
      </c>
      <c r="D67" s="523"/>
      <c r="E67" s="523"/>
      <c r="F67" s="523"/>
      <c r="G67" s="523"/>
      <c r="H67" s="523"/>
      <c r="I67" s="523"/>
      <c r="J67" s="523"/>
      <c r="K67" s="523"/>
      <c r="L67" s="523"/>
      <c r="M67" s="523"/>
      <c r="N67" s="523"/>
      <c r="O67" s="524"/>
      <c r="P67" s="524"/>
      <c r="Q67" s="524"/>
      <c r="R67" s="524"/>
      <c r="S67" s="524"/>
      <c r="T67" s="524"/>
      <c r="U67" s="524"/>
      <c r="V67" s="524"/>
      <c r="X67" s="537"/>
      <c r="Y67" s="537"/>
      <c r="Z67" s="537"/>
      <c r="AA67" s="537"/>
      <c r="AB67" s="537"/>
      <c r="AC67" s="537"/>
      <c r="AD67" s="538"/>
      <c r="AE67" s="539"/>
      <c r="AF67" s="539"/>
      <c r="AG67" s="539"/>
      <c r="AH67" s="539"/>
      <c r="AI67" s="539"/>
      <c r="AJ67" s="539"/>
    </row>
    <row r="68" spans="1:36">
      <c r="A68" s="531" t="s">
        <v>372</v>
      </c>
      <c r="B68" s="542" t="s">
        <v>373</v>
      </c>
      <c r="C68" s="522" t="s">
        <v>374</v>
      </c>
      <c r="D68" s="523"/>
      <c r="E68" s="523"/>
      <c r="F68" s="523"/>
      <c r="G68" s="523"/>
      <c r="H68" s="523"/>
      <c r="I68" s="523"/>
      <c r="J68" s="523"/>
      <c r="K68" s="523"/>
      <c r="L68" s="523"/>
      <c r="M68" s="523"/>
      <c r="N68" s="523"/>
      <c r="O68" s="524"/>
      <c r="P68" s="524"/>
      <c r="Q68" s="524"/>
      <c r="R68" s="524"/>
      <c r="S68" s="524"/>
      <c r="T68" s="524"/>
      <c r="U68" s="524"/>
      <c r="V68" s="524"/>
      <c r="X68" s="537"/>
      <c r="Y68" s="537"/>
      <c r="Z68" s="537"/>
      <c r="AA68" s="537"/>
      <c r="AB68" s="537"/>
      <c r="AC68" s="537"/>
      <c r="AD68" s="538"/>
      <c r="AE68" s="539"/>
      <c r="AF68" s="539"/>
      <c r="AG68" s="539"/>
      <c r="AH68" s="539"/>
      <c r="AI68" s="539"/>
      <c r="AJ68" s="539"/>
    </row>
    <row r="69" spans="1:36">
      <c r="A69" s="531" t="s">
        <v>104</v>
      </c>
      <c r="B69" s="542" t="s">
        <v>105</v>
      </c>
      <c r="C69" s="522" t="s">
        <v>375</v>
      </c>
      <c r="D69" s="523"/>
      <c r="E69" s="523"/>
      <c r="F69" s="523"/>
      <c r="G69" s="523"/>
      <c r="H69" s="523"/>
      <c r="I69" s="523"/>
      <c r="J69" s="523"/>
      <c r="K69" s="523"/>
      <c r="L69" s="523"/>
      <c r="M69" s="523"/>
      <c r="N69" s="523"/>
      <c r="O69" s="524"/>
      <c r="P69" s="524"/>
      <c r="Q69" s="524"/>
      <c r="R69" s="524"/>
      <c r="S69" s="524"/>
      <c r="T69" s="524"/>
      <c r="U69" s="524"/>
      <c r="V69" s="524"/>
      <c r="X69" s="537"/>
      <c r="Y69" s="537"/>
      <c r="Z69" s="537"/>
      <c r="AA69" s="537"/>
      <c r="AB69" s="537"/>
      <c r="AC69" s="537"/>
      <c r="AD69" s="538"/>
      <c r="AE69" s="539"/>
      <c r="AF69" s="539"/>
      <c r="AG69" s="539"/>
      <c r="AH69" s="539"/>
      <c r="AI69" s="539"/>
      <c r="AJ69" s="539"/>
    </row>
    <row r="70" spans="1:36">
      <c r="A70" s="531" t="s">
        <v>106</v>
      </c>
      <c r="B70" s="542" t="s">
        <v>107</v>
      </c>
      <c r="C70" s="522" t="s">
        <v>376</v>
      </c>
      <c r="D70" s="523"/>
      <c r="E70" s="523"/>
      <c r="F70" s="523"/>
      <c r="G70" s="523"/>
      <c r="H70" s="523"/>
      <c r="I70" s="523"/>
      <c r="J70" s="523"/>
      <c r="K70" s="523"/>
      <c r="L70" s="523"/>
      <c r="M70" s="523"/>
      <c r="N70" s="523"/>
      <c r="O70" s="524"/>
      <c r="P70" s="524"/>
      <c r="Q70" s="524"/>
      <c r="R70" s="524"/>
      <c r="S70" s="524"/>
      <c r="T70" s="524"/>
      <c r="U70" s="524"/>
      <c r="V70" s="524"/>
      <c r="X70" s="537"/>
      <c r="Y70" s="537"/>
      <c r="Z70" s="537"/>
      <c r="AA70" s="537"/>
      <c r="AB70" s="537"/>
      <c r="AC70" s="537"/>
      <c r="AD70" s="538"/>
      <c r="AE70" s="539"/>
      <c r="AF70" s="539"/>
      <c r="AG70" s="539"/>
      <c r="AH70" s="539"/>
      <c r="AI70" s="539"/>
      <c r="AJ70" s="539"/>
    </row>
    <row r="71" spans="1:36">
      <c r="A71" s="531" t="s">
        <v>377</v>
      </c>
      <c r="B71" s="542" t="s">
        <v>378</v>
      </c>
      <c r="C71" s="522" t="s">
        <v>379</v>
      </c>
      <c r="D71" s="523"/>
      <c r="E71" s="523"/>
      <c r="F71" s="523"/>
      <c r="G71" s="523"/>
      <c r="H71" s="523"/>
      <c r="I71" s="523"/>
      <c r="J71" s="523"/>
      <c r="K71" s="523"/>
      <c r="L71" s="523"/>
      <c r="M71" s="523"/>
      <c r="N71" s="523"/>
      <c r="O71" s="524"/>
      <c r="P71" s="524"/>
      <c r="Q71" s="524"/>
      <c r="R71" s="524"/>
      <c r="S71" s="524"/>
      <c r="T71" s="524"/>
      <c r="U71" s="524"/>
      <c r="V71" s="524"/>
      <c r="X71" s="537"/>
      <c r="Y71" s="537"/>
      <c r="Z71" s="537"/>
      <c r="AA71" s="537"/>
      <c r="AB71" s="537"/>
      <c r="AC71" s="537"/>
      <c r="AD71" s="538"/>
      <c r="AE71" s="539"/>
      <c r="AF71" s="539"/>
      <c r="AG71" s="539"/>
      <c r="AH71" s="539"/>
      <c r="AI71" s="539"/>
      <c r="AJ71" s="539"/>
    </row>
    <row r="72" spans="1:36">
      <c r="A72" s="527" t="s">
        <v>202</v>
      </c>
      <c r="B72" s="528" t="s">
        <v>380</v>
      </c>
      <c r="C72" s="522" t="s">
        <v>339</v>
      </c>
      <c r="D72" s="523"/>
      <c r="E72" s="523"/>
      <c r="F72" s="523"/>
      <c r="G72" s="523"/>
      <c r="H72" s="523"/>
      <c r="I72" s="523"/>
      <c r="J72" s="523"/>
      <c r="K72" s="523"/>
      <c r="L72" s="523"/>
      <c r="M72" s="523"/>
      <c r="N72" s="523"/>
      <c r="O72" s="524"/>
      <c r="P72" s="524"/>
      <c r="Q72" s="524"/>
      <c r="R72" s="524"/>
      <c r="S72" s="524"/>
      <c r="T72" s="524"/>
      <c r="U72" s="524"/>
      <c r="V72" s="524"/>
      <c r="X72" s="537"/>
      <c r="Y72" s="537"/>
      <c r="Z72" s="537"/>
      <c r="AA72" s="537"/>
      <c r="AB72" s="537"/>
      <c r="AC72" s="537"/>
      <c r="AD72" s="538"/>
      <c r="AE72" s="539"/>
      <c r="AF72" s="539"/>
      <c r="AG72" s="539"/>
      <c r="AH72" s="539"/>
      <c r="AI72" s="539"/>
      <c r="AJ72" s="539"/>
    </row>
    <row r="73" spans="1:36">
      <c r="A73" s="531" t="s">
        <v>109</v>
      </c>
      <c r="B73" s="542" t="s">
        <v>381</v>
      </c>
      <c r="C73" s="522" t="s">
        <v>382</v>
      </c>
      <c r="D73" s="523"/>
      <c r="E73" s="523"/>
      <c r="F73" s="523"/>
      <c r="G73" s="523"/>
      <c r="H73" s="523"/>
      <c r="I73" s="523"/>
      <c r="J73" s="523"/>
      <c r="K73" s="523"/>
      <c r="L73" s="523"/>
      <c r="M73" s="523"/>
      <c r="N73" s="523"/>
      <c r="O73" s="524"/>
      <c r="P73" s="524"/>
      <c r="Q73" s="524"/>
      <c r="R73" s="524"/>
      <c r="S73" s="524"/>
      <c r="T73" s="524"/>
      <c r="U73" s="524"/>
      <c r="V73" s="524"/>
      <c r="X73" s="537"/>
      <c r="Y73" s="537"/>
      <c r="Z73" s="537"/>
      <c r="AA73" s="537"/>
      <c r="AB73" s="537"/>
      <c r="AC73" s="537"/>
      <c r="AD73" s="538"/>
      <c r="AE73" s="539"/>
      <c r="AF73" s="539"/>
      <c r="AG73" s="539"/>
      <c r="AH73" s="539"/>
      <c r="AI73" s="539"/>
      <c r="AJ73" s="539"/>
    </row>
    <row r="74" spans="1:36">
      <c r="A74" s="531" t="s">
        <v>111</v>
      </c>
      <c r="B74" s="542" t="s">
        <v>383</v>
      </c>
      <c r="C74" s="522" t="s">
        <v>384</v>
      </c>
      <c r="D74" s="523"/>
      <c r="E74" s="523"/>
      <c r="F74" s="523"/>
      <c r="G74" s="523"/>
      <c r="H74" s="523"/>
      <c r="I74" s="523"/>
      <c r="J74" s="523"/>
      <c r="K74" s="523"/>
      <c r="L74" s="523"/>
      <c r="M74" s="523"/>
      <c r="N74" s="523"/>
      <c r="O74" s="524"/>
      <c r="P74" s="524"/>
      <c r="Q74" s="524"/>
      <c r="R74" s="524"/>
      <c r="S74" s="524"/>
      <c r="T74" s="524"/>
      <c r="U74" s="524"/>
      <c r="V74" s="524"/>
      <c r="X74" s="537"/>
      <c r="Y74" s="537"/>
      <c r="Z74" s="537"/>
      <c r="AA74" s="537"/>
      <c r="AB74" s="537"/>
      <c r="AC74" s="537"/>
      <c r="AD74" s="538"/>
      <c r="AE74" s="539"/>
      <c r="AF74" s="539"/>
      <c r="AG74" s="539"/>
      <c r="AH74" s="539"/>
      <c r="AI74" s="539"/>
      <c r="AJ74" s="539"/>
    </row>
    <row r="75" spans="1:36">
      <c r="A75" s="531" t="s">
        <v>385</v>
      </c>
      <c r="B75" s="542" t="s">
        <v>386</v>
      </c>
      <c r="C75" s="522" t="s">
        <v>387</v>
      </c>
      <c r="D75" s="523"/>
      <c r="E75" s="523"/>
      <c r="F75" s="523"/>
      <c r="G75" s="523"/>
      <c r="H75" s="523"/>
      <c r="I75" s="523"/>
      <c r="J75" s="523"/>
      <c r="K75" s="523"/>
      <c r="L75" s="523"/>
      <c r="M75" s="523"/>
      <c r="N75" s="523"/>
      <c r="O75" s="524"/>
      <c r="P75" s="524"/>
      <c r="Q75" s="524"/>
      <c r="R75" s="524"/>
      <c r="S75" s="524"/>
      <c r="T75" s="524"/>
      <c r="U75" s="524"/>
      <c r="V75" s="524"/>
      <c r="X75" s="537"/>
      <c r="Y75" s="537"/>
      <c r="Z75" s="537"/>
      <c r="AA75" s="537"/>
      <c r="AB75" s="537"/>
      <c r="AC75" s="537"/>
      <c r="AD75" s="538"/>
      <c r="AE75" s="539"/>
      <c r="AF75" s="539"/>
      <c r="AG75" s="539"/>
      <c r="AH75" s="539"/>
      <c r="AI75" s="539"/>
      <c r="AJ75" s="539"/>
    </row>
    <row r="76" spans="1:36" ht="25.5">
      <c r="A76" s="543" t="s">
        <v>113</v>
      </c>
      <c r="B76" s="544" t="s">
        <v>388</v>
      </c>
      <c r="C76" s="522" t="s">
        <v>306</v>
      </c>
      <c r="D76" s="523"/>
      <c r="E76" s="523"/>
      <c r="F76" s="523"/>
      <c r="G76" s="523"/>
      <c r="H76" s="523"/>
      <c r="I76" s="523"/>
      <c r="J76" s="523"/>
      <c r="K76" s="523"/>
      <c r="L76" s="523"/>
      <c r="M76" s="523"/>
      <c r="N76" s="523"/>
      <c r="O76" s="524"/>
      <c r="P76" s="524"/>
      <c r="Q76" s="524"/>
      <c r="R76" s="524"/>
      <c r="S76" s="524"/>
      <c r="T76" s="524"/>
      <c r="U76" s="524"/>
      <c r="V76" s="524"/>
      <c r="X76" s="537"/>
      <c r="Y76" s="537"/>
      <c r="Z76" s="537"/>
      <c r="AA76" s="537"/>
      <c r="AB76" s="537"/>
      <c r="AC76" s="537"/>
      <c r="AD76" s="538"/>
      <c r="AE76" s="539">
        <f t="shared" ref="AE76:AE82" si="2">Q76-X76</f>
        <v>0</v>
      </c>
      <c r="AF76" s="539">
        <f t="shared" si="1"/>
        <v>0</v>
      </c>
      <c r="AG76" s="539">
        <f t="shared" si="1"/>
        <v>0</v>
      </c>
      <c r="AH76" s="539">
        <f t="shared" si="1"/>
        <v>0</v>
      </c>
      <c r="AI76" s="539">
        <f t="shared" si="1"/>
        <v>0</v>
      </c>
      <c r="AJ76" s="539">
        <f t="shared" si="1"/>
        <v>0</v>
      </c>
    </row>
    <row r="77" spans="1:36">
      <c r="A77" s="529" t="s">
        <v>201</v>
      </c>
      <c r="B77" s="528" t="s">
        <v>115</v>
      </c>
      <c r="C77" s="522" t="s">
        <v>339</v>
      </c>
      <c r="D77" s="523"/>
      <c r="E77" s="523"/>
      <c r="F77" s="523"/>
      <c r="G77" s="523"/>
      <c r="H77" s="523"/>
      <c r="I77" s="523"/>
      <c r="J77" s="523"/>
      <c r="K77" s="523"/>
      <c r="L77" s="523"/>
      <c r="M77" s="523"/>
      <c r="N77" s="523"/>
      <c r="O77" s="524"/>
      <c r="P77" s="524"/>
      <c r="Q77" s="524"/>
      <c r="R77" s="524"/>
      <c r="S77" s="524"/>
      <c r="T77" s="524"/>
      <c r="U77" s="524"/>
      <c r="V77" s="524"/>
      <c r="X77" s="524"/>
      <c r="Y77" s="524"/>
      <c r="Z77" s="524"/>
      <c r="AA77" s="524"/>
      <c r="AB77" s="524"/>
      <c r="AC77" s="524"/>
      <c r="AE77" s="524">
        <f t="shared" si="2"/>
        <v>0</v>
      </c>
      <c r="AF77" s="524">
        <f t="shared" si="1"/>
        <v>0</v>
      </c>
      <c r="AG77" s="524">
        <f t="shared" si="1"/>
        <v>0</v>
      </c>
      <c r="AH77" s="524">
        <f t="shared" si="1"/>
        <v>0</v>
      </c>
      <c r="AI77" s="524">
        <f t="shared" si="1"/>
        <v>0</v>
      </c>
      <c r="AJ77" s="524">
        <f t="shared" si="1"/>
        <v>0</v>
      </c>
    </row>
    <row r="78" spans="1:36">
      <c r="A78" s="535" t="s">
        <v>171</v>
      </c>
      <c r="B78" s="521" t="s">
        <v>116</v>
      </c>
      <c r="C78" s="522" t="s">
        <v>342</v>
      </c>
      <c r="D78" s="523"/>
      <c r="E78" s="523"/>
      <c r="F78" s="523"/>
      <c r="G78" s="523"/>
      <c r="H78" s="523"/>
      <c r="I78" s="523"/>
      <c r="J78" s="523"/>
      <c r="K78" s="523"/>
      <c r="L78" s="523"/>
      <c r="M78" s="523"/>
      <c r="N78" s="523"/>
      <c r="O78" s="524"/>
      <c r="P78" s="524"/>
      <c r="Q78" s="524"/>
      <c r="R78" s="524"/>
      <c r="S78" s="524"/>
      <c r="T78" s="524"/>
      <c r="U78" s="524"/>
      <c r="V78" s="524"/>
      <c r="X78" s="524"/>
      <c r="Y78" s="524"/>
      <c r="Z78" s="524"/>
      <c r="AA78" s="524"/>
      <c r="AB78" s="524"/>
      <c r="AC78" s="524"/>
      <c r="AE78" s="524">
        <f t="shared" si="2"/>
        <v>0</v>
      </c>
      <c r="AF78" s="524">
        <f t="shared" si="1"/>
        <v>0</v>
      </c>
      <c r="AG78" s="524">
        <f t="shared" si="1"/>
        <v>0</v>
      </c>
      <c r="AH78" s="524">
        <f t="shared" si="1"/>
        <v>0</v>
      </c>
      <c r="AI78" s="524">
        <f t="shared" si="1"/>
        <v>0</v>
      </c>
      <c r="AJ78" s="524">
        <f t="shared" si="1"/>
        <v>0</v>
      </c>
    </row>
    <row r="79" spans="1:36">
      <c r="A79" s="527" t="s">
        <v>389</v>
      </c>
      <c r="B79" s="528" t="s">
        <v>117</v>
      </c>
      <c r="C79" s="522" t="s">
        <v>339</v>
      </c>
      <c r="D79" s="523"/>
      <c r="E79" s="523"/>
      <c r="F79" s="523"/>
      <c r="G79" s="523"/>
      <c r="H79" s="523"/>
      <c r="I79" s="523"/>
      <c r="J79" s="523"/>
      <c r="K79" s="523"/>
      <c r="L79" s="523"/>
      <c r="M79" s="523"/>
      <c r="N79" s="523"/>
      <c r="O79" s="524"/>
      <c r="P79" s="524"/>
      <c r="Q79" s="524"/>
      <c r="R79" s="524"/>
      <c r="S79" s="524"/>
      <c r="T79" s="524"/>
      <c r="U79" s="524"/>
      <c r="V79" s="524"/>
      <c r="X79" s="524"/>
      <c r="Y79" s="524"/>
      <c r="Z79" s="524"/>
      <c r="AA79" s="524"/>
      <c r="AB79" s="524"/>
      <c r="AC79" s="524"/>
      <c r="AE79" s="524">
        <f t="shared" si="2"/>
        <v>0</v>
      </c>
      <c r="AF79" s="524">
        <f t="shared" si="1"/>
        <v>0</v>
      </c>
      <c r="AG79" s="524">
        <f t="shared" si="1"/>
        <v>0</v>
      </c>
      <c r="AH79" s="524">
        <f t="shared" si="1"/>
        <v>0</v>
      </c>
      <c r="AI79" s="524">
        <f t="shared" si="1"/>
        <v>0</v>
      </c>
      <c r="AJ79" s="524">
        <f t="shared" si="1"/>
        <v>0</v>
      </c>
    </row>
    <row r="80" spans="1:36">
      <c r="A80" s="529" t="s">
        <v>118</v>
      </c>
      <c r="B80" s="530" t="s">
        <v>390</v>
      </c>
      <c r="C80" s="522" t="s">
        <v>391</v>
      </c>
      <c r="D80" s="523"/>
      <c r="E80" s="523"/>
      <c r="F80" s="523"/>
      <c r="G80" s="523"/>
      <c r="H80" s="523"/>
      <c r="I80" s="523"/>
      <c r="J80" s="523"/>
      <c r="K80" s="523"/>
      <c r="L80" s="523"/>
      <c r="M80" s="523"/>
      <c r="N80" s="523"/>
      <c r="O80" s="524"/>
      <c r="P80" s="524"/>
      <c r="Q80" s="524"/>
      <c r="R80" s="524"/>
      <c r="S80" s="524"/>
      <c r="T80" s="524"/>
      <c r="U80" s="524"/>
      <c r="V80" s="524"/>
      <c r="X80" s="524"/>
      <c r="Y80" s="524"/>
      <c r="Z80" s="524"/>
      <c r="AA80" s="524"/>
      <c r="AB80" s="524"/>
      <c r="AC80" s="524"/>
      <c r="AE80" s="524">
        <f t="shared" si="2"/>
        <v>0</v>
      </c>
      <c r="AF80" s="524">
        <f t="shared" si="1"/>
        <v>0</v>
      </c>
      <c r="AG80" s="524">
        <f t="shared" si="1"/>
        <v>0</v>
      </c>
      <c r="AH80" s="524">
        <f t="shared" si="1"/>
        <v>0</v>
      </c>
      <c r="AI80" s="524">
        <f t="shared" si="1"/>
        <v>0</v>
      </c>
      <c r="AJ80" s="524">
        <f t="shared" si="1"/>
        <v>0</v>
      </c>
    </row>
    <row r="81" spans="1:36">
      <c r="A81" s="531" t="s">
        <v>392</v>
      </c>
      <c r="B81" s="532" t="s">
        <v>393</v>
      </c>
      <c r="C81" s="522" t="s">
        <v>394</v>
      </c>
      <c r="D81" s="523"/>
      <c r="E81" s="523"/>
      <c r="F81" s="523"/>
      <c r="G81" s="523"/>
      <c r="H81" s="523"/>
      <c r="I81" s="523"/>
      <c r="J81" s="523"/>
      <c r="K81" s="523"/>
      <c r="L81" s="523"/>
      <c r="M81" s="523"/>
      <c r="N81" s="523"/>
      <c r="O81" s="524"/>
      <c r="P81" s="524"/>
      <c r="Q81" s="524"/>
      <c r="R81" s="524"/>
      <c r="S81" s="524"/>
      <c r="T81" s="524"/>
      <c r="U81" s="524"/>
      <c r="V81" s="524"/>
      <c r="X81" s="524"/>
      <c r="Y81" s="524"/>
      <c r="Z81" s="524"/>
      <c r="AA81" s="524"/>
      <c r="AB81" s="524"/>
      <c r="AC81" s="524"/>
      <c r="AE81" s="524">
        <f t="shared" si="2"/>
        <v>0</v>
      </c>
      <c r="AF81" s="524">
        <f t="shared" ref="AF81:AJ82" si="3">R81-Y81</f>
        <v>0</v>
      </c>
      <c r="AG81" s="524">
        <f t="shared" si="3"/>
        <v>0</v>
      </c>
      <c r="AH81" s="524">
        <f t="shared" si="3"/>
        <v>0</v>
      </c>
      <c r="AI81" s="524">
        <f t="shared" si="3"/>
        <v>0</v>
      </c>
      <c r="AJ81" s="524">
        <f t="shared" si="3"/>
        <v>0</v>
      </c>
    </row>
    <row r="82" spans="1:36">
      <c r="A82" s="531" t="s">
        <v>395</v>
      </c>
      <c r="B82" s="532" t="s">
        <v>396</v>
      </c>
      <c r="C82" s="522" t="s">
        <v>397</v>
      </c>
      <c r="D82" s="523"/>
      <c r="E82" s="523"/>
      <c r="F82" s="523"/>
      <c r="G82" s="523"/>
      <c r="H82" s="523"/>
      <c r="I82" s="523"/>
      <c r="J82" s="523"/>
      <c r="K82" s="523"/>
      <c r="L82" s="523"/>
      <c r="M82" s="523"/>
      <c r="N82" s="523"/>
      <c r="O82" s="524"/>
      <c r="P82" s="524"/>
      <c r="Q82" s="524"/>
      <c r="R82" s="524"/>
      <c r="S82" s="524"/>
      <c r="T82" s="524"/>
      <c r="U82" s="524"/>
      <c r="V82" s="524"/>
      <c r="X82" s="524"/>
      <c r="Y82" s="524"/>
      <c r="Z82" s="524"/>
      <c r="AA82" s="524"/>
      <c r="AB82" s="524"/>
      <c r="AC82" s="524"/>
      <c r="AE82" s="524">
        <f t="shared" si="2"/>
        <v>0</v>
      </c>
      <c r="AF82" s="524">
        <f t="shared" si="3"/>
        <v>0</v>
      </c>
      <c r="AG82" s="524">
        <f t="shared" si="3"/>
        <v>0</v>
      </c>
      <c r="AH82" s="524">
        <f t="shared" si="3"/>
        <v>0</v>
      </c>
      <c r="AI82" s="524">
        <f t="shared" si="3"/>
        <v>0</v>
      </c>
      <c r="AJ82" s="524">
        <f t="shared" si="3"/>
        <v>0</v>
      </c>
    </row>
    <row r="83" spans="1:36">
      <c r="A83" s="531" t="s">
        <v>398</v>
      </c>
      <c r="B83" s="532" t="s">
        <v>399</v>
      </c>
      <c r="C83" s="522" t="s">
        <v>400</v>
      </c>
      <c r="D83" s="523"/>
      <c r="E83" s="523"/>
      <c r="F83" s="523"/>
      <c r="G83" s="523"/>
      <c r="H83" s="523"/>
      <c r="I83" s="523"/>
      <c r="J83" s="523"/>
      <c r="K83" s="523"/>
      <c r="L83" s="523"/>
      <c r="M83" s="523"/>
      <c r="N83" s="523"/>
      <c r="O83" s="524"/>
      <c r="P83" s="524"/>
      <c r="Q83" s="524"/>
      <c r="R83" s="524"/>
      <c r="S83" s="524"/>
      <c r="T83" s="524"/>
      <c r="U83" s="524"/>
      <c r="V83" s="524"/>
      <c r="X83" s="524"/>
      <c r="Y83" s="524"/>
      <c r="Z83" s="524"/>
      <c r="AA83" s="524"/>
      <c r="AB83" s="524"/>
      <c r="AC83" s="524"/>
      <c r="AE83" s="524">
        <f t="shared" ref="AE83:AJ98" si="4">Q83-X83</f>
        <v>0</v>
      </c>
      <c r="AF83" s="524">
        <f t="shared" si="4"/>
        <v>0</v>
      </c>
      <c r="AG83" s="524">
        <f t="shared" si="4"/>
        <v>0</v>
      </c>
      <c r="AH83" s="524">
        <f t="shared" si="4"/>
        <v>0</v>
      </c>
      <c r="AI83" s="524">
        <f t="shared" si="4"/>
        <v>0</v>
      </c>
      <c r="AJ83" s="524">
        <f t="shared" si="4"/>
        <v>0</v>
      </c>
    </row>
    <row r="84" spans="1:36">
      <c r="A84" s="529" t="s">
        <v>120</v>
      </c>
      <c r="B84" s="530" t="s">
        <v>121</v>
      </c>
      <c r="C84" s="522" t="s">
        <v>401</v>
      </c>
      <c r="D84" s="523"/>
      <c r="E84" s="523"/>
      <c r="F84" s="523"/>
      <c r="G84" s="523"/>
      <c r="H84" s="523"/>
      <c r="I84" s="523"/>
      <c r="J84" s="523"/>
      <c r="K84" s="523"/>
      <c r="L84" s="523"/>
      <c r="M84" s="523"/>
      <c r="N84" s="523"/>
      <c r="O84" s="524"/>
      <c r="P84" s="524"/>
      <c r="Q84" s="524"/>
      <c r="R84" s="524"/>
      <c r="S84" s="524"/>
      <c r="T84" s="524"/>
      <c r="U84" s="524"/>
      <c r="V84" s="524"/>
      <c r="X84" s="524"/>
      <c r="Y84" s="524"/>
      <c r="Z84" s="524"/>
      <c r="AA84" s="524"/>
      <c r="AB84" s="524"/>
      <c r="AC84" s="524"/>
      <c r="AE84" s="524">
        <f t="shared" si="4"/>
        <v>0</v>
      </c>
      <c r="AF84" s="524">
        <f t="shared" si="4"/>
        <v>0</v>
      </c>
      <c r="AG84" s="524">
        <f t="shared" si="4"/>
        <v>0</v>
      </c>
      <c r="AH84" s="524">
        <f t="shared" si="4"/>
        <v>0</v>
      </c>
      <c r="AI84" s="524">
        <f t="shared" si="4"/>
        <v>0</v>
      </c>
      <c r="AJ84" s="524">
        <f t="shared" si="4"/>
        <v>0</v>
      </c>
    </row>
    <row r="85" spans="1:36">
      <c r="A85" s="527">
        <v>8</v>
      </c>
      <c r="B85" s="528" t="s">
        <v>402</v>
      </c>
      <c r="C85" s="522" t="s">
        <v>339</v>
      </c>
      <c r="D85" s="523"/>
      <c r="E85" s="523"/>
      <c r="F85" s="523"/>
      <c r="G85" s="523"/>
      <c r="H85" s="523"/>
      <c r="I85" s="523"/>
      <c r="J85" s="523"/>
      <c r="K85" s="523"/>
      <c r="L85" s="523"/>
      <c r="M85" s="523"/>
      <c r="N85" s="523"/>
      <c r="O85" s="524"/>
      <c r="P85" s="524"/>
      <c r="Q85" s="524"/>
      <c r="R85" s="524"/>
      <c r="S85" s="524"/>
      <c r="T85" s="524"/>
      <c r="U85" s="524"/>
      <c r="V85" s="524"/>
      <c r="X85" s="524"/>
      <c r="Y85" s="524"/>
      <c r="Z85" s="524"/>
      <c r="AA85" s="524"/>
      <c r="AB85" s="524"/>
      <c r="AC85" s="524"/>
      <c r="AE85" s="524">
        <f t="shared" si="4"/>
        <v>0</v>
      </c>
      <c r="AF85" s="524">
        <f t="shared" si="4"/>
        <v>0</v>
      </c>
      <c r="AG85" s="524">
        <f t="shared" si="4"/>
        <v>0</v>
      </c>
      <c r="AH85" s="524">
        <f t="shared" si="4"/>
        <v>0</v>
      </c>
      <c r="AI85" s="524">
        <f t="shared" si="4"/>
        <v>0</v>
      </c>
      <c r="AJ85" s="524">
        <f t="shared" si="4"/>
        <v>0</v>
      </c>
    </row>
    <row r="86" spans="1:36">
      <c r="A86" s="529" t="s">
        <v>123</v>
      </c>
      <c r="B86" s="530" t="s">
        <v>308</v>
      </c>
      <c r="C86" s="522" t="s">
        <v>309</v>
      </c>
      <c r="D86" s="523"/>
      <c r="E86" s="523"/>
      <c r="F86" s="523"/>
      <c r="G86" s="523"/>
      <c r="H86" s="523"/>
      <c r="I86" s="523"/>
      <c r="J86" s="523"/>
      <c r="K86" s="523"/>
      <c r="L86" s="523"/>
      <c r="M86" s="523"/>
      <c r="N86" s="523"/>
      <c r="O86" s="524"/>
      <c r="P86" s="524"/>
      <c r="Q86" s="524"/>
      <c r="R86" s="524"/>
      <c r="S86" s="524"/>
      <c r="T86" s="524"/>
      <c r="U86" s="524"/>
      <c r="V86" s="524"/>
      <c r="X86" s="524"/>
      <c r="Y86" s="524"/>
      <c r="Z86" s="524"/>
      <c r="AA86" s="524"/>
      <c r="AB86" s="524"/>
      <c r="AC86" s="524"/>
      <c r="AE86" s="524">
        <f t="shared" si="4"/>
        <v>0</v>
      </c>
      <c r="AF86" s="524">
        <f t="shared" si="4"/>
        <v>0</v>
      </c>
      <c r="AG86" s="524">
        <f t="shared" si="4"/>
        <v>0</v>
      </c>
      <c r="AH86" s="524">
        <f t="shared" si="4"/>
        <v>0</v>
      </c>
      <c r="AI86" s="524">
        <f t="shared" si="4"/>
        <v>0</v>
      </c>
      <c r="AJ86" s="524">
        <f t="shared" si="4"/>
        <v>0</v>
      </c>
    </row>
    <row r="87" spans="1:36">
      <c r="A87" s="529" t="s">
        <v>125</v>
      </c>
      <c r="B87" s="530" t="s">
        <v>403</v>
      </c>
      <c r="C87" s="522" t="s">
        <v>311</v>
      </c>
      <c r="D87" s="523"/>
      <c r="E87" s="523"/>
      <c r="F87" s="523"/>
      <c r="G87" s="523"/>
      <c r="H87" s="523"/>
      <c r="I87" s="523"/>
      <c r="J87" s="523"/>
      <c r="K87" s="523"/>
      <c r="L87" s="523"/>
      <c r="M87" s="523"/>
      <c r="N87" s="523"/>
      <c r="O87" s="524"/>
      <c r="P87" s="524"/>
      <c r="Q87" s="524"/>
      <c r="R87" s="524"/>
      <c r="S87" s="524"/>
      <c r="T87" s="524"/>
      <c r="U87" s="524"/>
      <c r="V87" s="524"/>
      <c r="X87" s="524"/>
      <c r="Y87" s="524"/>
      <c r="Z87" s="524"/>
      <c r="AA87" s="524"/>
      <c r="AB87" s="524"/>
      <c r="AC87" s="524"/>
      <c r="AE87" s="524">
        <f t="shared" si="4"/>
        <v>0</v>
      </c>
      <c r="AF87" s="524">
        <f t="shared" si="4"/>
        <v>0</v>
      </c>
      <c r="AG87" s="524">
        <f t="shared" si="4"/>
        <v>0</v>
      </c>
      <c r="AH87" s="524">
        <f t="shared" si="4"/>
        <v>0</v>
      </c>
      <c r="AI87" s="524">
        <f t="shared" si="4"/>
        <v>0</v>
      </c>
      <c r="AJ87" s="524">
        <f t="shared" si="4"/>
        <v>0</v>
      </c>
    </row>
    <row r="88" spans="1:36">
      <c r="A88" s="531" t="s">
        <v>404</v>
      </c>
      <c r="B88" s="532" t="s">
        <v>405</v>
      </c>
      <c r="C88" s="522" t="s">
        <v>406</v>
      </c>
      <c r="D88" s="523"/>
      <c r="E88" s="523"/>
      <c r="F88" s="523"/>
      <c r="G88" s="523"/>
      <c r="H88" s="523"/>
      <c r="I88" s="523"/>
      <c r="J88" s="523"/>
      <c r="K88" s="523"/>
      <c r="L88" s="523"/>
      <c r="M88" s="523"/>
      <c r="N88" s="523"/>
      <c r="O88" s="524"/>
      <c r="P88" s="524"/>
      <c r="Q88" s="524"/>
      <c r="R88" s="524"/>
      <c r="S88" s="524"/>
      <c r="T88" s="524"/>
      <c r="U88" s="524"/>
      <c r="V88" s="524"/>
      <c r="X88" s="524"/>
      <c r="Y88" s="524"/>
      <c r="Z88" s="524"/>
      <c r="AA88" s="524"/>
      <c r="AB88" s="524"/>
      <c r="AC88" s="524"/>
      <c r="AE88" s="524">
        <f t="shared" si="4"/>
        <v>0</v>
      </c>
      <c r="AF88" s="524">
        <f t="shared" si="4"/>
        <v>0</v>
      </c>
      <c r="AG88" s="524">
        <f t="shared" si="4"/>
        <v>0</v>
      </c>
      <c r="AH88" s="524">
        <f t="shared" si="4"/>
        <v>0</v>
      </c>
      <c r="AI88" s="524">
        <f t="shared" si="4"/>
        <v>0</v>
      </c>
      <c r="AJ88" s="524">
        <f t="shared" si="4"/>
        <v>0</v>
      </c>
    </row>
    <row r="89" spans="1:36">
      <c r="A89" s="531" t="s">
        <v>407</v>
      </c>
      <c r="B89" s="532" t="s">
        <v>408</v>
      </c>
      <c r="C89" s="522" t="s">
        <v>409</v>
      </c>
      <c r="D89" s="523"/>
      <c r="E89" s="523"/>
      <c r="F89" s="523"/>
      <c r="G89" s="523"/>
      <c r="H89" s="523"/>
      <c r="I89" s="523"/>
      <c r="J89" s="523"/>
      <c r="K89" s="523"/>
      <c r="L89" s="523"/>
      <c r="M89" s="523"/>
      <c r="N89" s="523"/>
      <c r="O89" s="524"/>
      <c r="P89" s="524"/>
      <c r="Q89" s="524"/>
      <c r="R89" s="524"/>
      <c r="S89" s="524"/>
      <c r="T89" s="524"/>
      <c r="U89" s="524"/>
      <c r="V89" s="524"/>
      <c r="X89" s="524"/>
      <c r="Y89" s="524"/>
      <c r="Z89" s="524"/>
      <c r="AA89" s="524"/>
      <c r="AB89" s="524"/>
      <c r="AC89" s="524"/>
      <c r="AE89" s="524">
        <f t="shared" si="4"/>
        <v>0</v>
      </c>
      <c r="AF89" s="524">
        <f t="shared" si="4"/>
        <v>0</v>
      </c>
      <c r="AG89" s="524">
        <f t="shared" si="4"/>
        <v>0</v>
      </c>
      <c r="AH89" s="524">
        <f t="shared" si="4"/>
        <v>0</v>
      </c>
      <c r="AI89" s="524">
        <f t="shared" si="4"/>
        <v>0</v>
      </c>
      <c r="AJ89" s="524">
        <f t="shared" si="4"/>
        <v>0</v>
      </c>
    </row>
    <row r="90" spans="1:36">
      <c r="A90" s="529" t="s">
        <v>410</v>
      </c>
      <c r="B90" s="530" t="s">
        <v>411</v>
      </c>
      <c r="C90" s="522" t="s">
        <v>412</v>
      </c>
      <c r="D90" s="523"/>
      <c r="E90" s="523"/>
      <c r="F90" s="523"/>
      <c r="G90" s="523"/>
      <c r="H90" s="523"/>
      <c r="I90" s="523"/>
      <c r="J90" s="523"/>
      <c r="K90" s="523"/>
      <c r="L90" s="523"/>
      <c r="M90" s="523"/>
      <c r="N90" s="523"/>
      <c r="O90" s="524"/>
      <c r="P90" s="524"/>
      <c r="Q90" s="524"/>
      <c r="R90" s="524"/>
      <c r="S90" s="524"/>
      <c r="T90" s="524"/>
      <c r="U90" s="524"/>
      <c r="V90" s="524"/>
      <c r="X90" s="524"/>
      <c r="Y90" s="524"/>
      <c r="Z90" s="524"/>
      <c r="AA90" s="524"/>
      <c r="AB90" s="524"/>
      <c r="AC90" s="524"/>
      <c r="AE90" s="524">
        <f t="shared" si="4"/>
        <v>0</v>
      </c>
      <c r="AF90" s="524">
        <f t="shared" si="4"/>
        <v>0</v>
      </c>
      <c r="AG90" s="524">
        <f t="shared" si="4"/>
        <v>0</v>
      </c>
      <c r="AH90" s="524">
        <f t="shared" si="4"/>
        <v>0</v>
      </c>
      <c r="AI90" s="524">
        <f t="shared" si="4"/>
        <v>0</v>
      </c>
      <c r="AJ90" s="524">
        <f t="shared" si="4"/>
        <v>0</v>
      </c>
    </row>
    <row r="91" spans="1:36">
      <c r="A91" s="529" t="s">
        <v>413</v>
      </c>
      <c r="B91" s="528" t="s">
        <v>127</v>
      </c>
      <c r="C91" s="522" t="s">
        <v>339</v>
      </c>
      <c r="D91" s="523"/>
      <c r="E91" s="523"/>
      <c r="F91" s="523"/>
      <c r="G91" s="523"/>
      <c r="H91" s="523"/>
      <c r="I91" s="523"/>
      <c r="J91" s="523"/>
      <c r="K91" s="523"/>
      <c r="L91" s="523"/>
      <c r="M91" s="523"/>
      <c r="N91" s="523"/>
      <c r="O91" s="524"/>
      <c r="P91" s="524"/>
      <c r="Q91" s="524"/>
      <c r="R91" s="524"/>
      <c r="S91" s="524"/>
      <c r="T91" s="524"/>
      <c r="U91" s="524"/>
      <c r="V91" s="524"/>
      <c r="X91" s="524"/>
      <c r="Y91" s="524"/>
      <c r="Z91" s="524"/>
      <c r="AA91" s="524"/>
      <c r="AB91" s="524"/>
      <c r="AC91" s="524"/>
      <c r="AE91" s="524">
        <f t="shared" si="4"/>
        <v>0</v>
      </c>
      <c r="AF91" s="524">
        <f t="shared" si="4"/>
        <v>0</v>
      </c>
      <c r="AG91" s="524">
        <f t="shared" si="4"/>
        <v>0</v>
      </c>
      <c r="AH91" s="524">
        <f t="shared" si="4"/>
        <v>0</v>
      </c>
      <c r="AI91" s="524">
        <f t="shared" si="4"/>
        <v>0</v>
      </c>
      <c r="AJ91" s="524">
        <f t="shared" si="4"/>
        <v>0</v>
      </c>
    </row>
    <row r="92" spans="1:36">
      <c r="A92" s="529" t="s">
        <v>414</v>
      </c>
      <c r="B92" s="528" t="s">
        <v>415</v>
      </c>
      <c r="C92" s="522" t="s">
        <v>339</v>
      </c>
      <c r="D92" s="523"/>
      <c r="E92" s="523"/>
      <c r="F92" s="523"/>
      <c r="G92" s="523"/>
      <c r="H92" s="523"/>
      <c r="I92" s="523"/>
      <c r="J92" s="523"/>
      <c r="K92" s="523"/>
      <c r="L92" s="523"/>
      <c r="M92" s="523"/>
      <c r="N92" s="523"/>
      <c r="O92" s="524"/>
      <c r="P92" s="524"/>
      <c r="Q92" s="524"/>
      <c r="R92" s="524"/>
      <c r="S92" s="524"/>
      <c r="T92" s="524"/>
      <c r="U92" s="524"/>
      <c r="V92" s="524"/>
      <c r="X92" s="524"/>
      <c r="Y92" s="524"/>
      <c r="Z92" s="524"/>
      <c r="AA92" s="524"/>
      <c r="AB92" s="524"/>
      <c r="AC92" s="524"/>
      <c r="AE92" s="524">
        <f t="shared" si="4"/>
        <v>0</v>
      </c>
      <c r="AF92" s="524">
        <f t="shared" si="4"/>
        <v>0</v>
      </c>
      <c r="AG92" s="524">
        <f t="shared" si="4"/>
        <v>0</v>
      </c>
      <c r="AH92" s="524">
        <f t="shared" si="4"/>
        <v>0</v>
      </c>
      <c r="AI92" s="524">
        <f t="shared" si="4"/>
        <v>0</v>
      </c>
      <c r="AJ92" s="524">
        <f t="shared" si="4"/>
        <v>0</v>
      </c>
    </row>
    <row r="93" spans="1:36">
      <c r="A93" s="531" t="s">
        <v>129</v>
      </c>
      <c r="B93" s="542" t="s">
        <v>130</v>
      </c>
      <c r="C93" s="522" t="s">
        <v>339</v>
      </c>
      <c r="D93" s="523"/>
      <c r="E93" s="523"/>
      <c r="F93" s="523"/>
      <c r="G93" s="523"/>
      <c r="H93" s="523"/>
      <c r="I93" s="523"/>
      <c r="J93" s="523"/>
      <c r="K93" s="523"/>
      <c r="L93" s="523"/>
      <c r="M93" s="523"/>
      <c r="N93" s="523"/>
      <c r="O93" s="524"/>
      <c r="P93" s="524"/>
      <c r="Q93" s="524"/>
      <c r="R93" s="524"/>
      <c r="S93" s="524"/>
      <c r="T93" s="524"/>
      <c r="U93" s="524"/>
      <c r="V93" s="524"/>
      <c r="X93" s="524"/>
      <c r="Y93" s="524"/>
      <c r="Z93" s="524"/>
      <c r="AA93" s="524"/>
      <c r="AB93" s="524"/>
      <c r="AC93" s="524"/>
      <c r="AE93" s="524">
        <f t="shared" si="4"/>
        <v>0</v>
      </c>
      <c r="AF93" s="524">
        <f t="shared" si="4"/>
        <v>0</v>
      </c>
      <c r="AG93" s="524">
        <f t="shared" si="4"/>
        <v>0</v>
      </c>
      <c r="AH93" s="524">
        <f t="shared" si="4"/>
        <v>0</v>
      </c>
      <c r="AI93" s="524">
        <f t="shared" si="4"/>
        <v>0</v>
      </c>
      <c r="AJ93" s="524">
        <f t="shared" si="4"/>
        <v>0</v>
      </c>
    </row>
    <row r="94" spans="1:36">
      <c r="A94" s="531" t="s">
        <v>131</v>
      </c>
      <c r="B94" s="542" t="s">
        <v>132</v>
      </c>
      <c r="C94" s="522" t="s">
        <v>339</v>
      </c>
      <c r="D94" s="523"/>
      <c r="E94" s="523"/>
      <c r="F94" s="523"/>
      <c r="G94" s="523"/>
      <c r="H94" s="523"/>
      <c r="I94" s="523"/>
      <c r="J94" s="523"/>
      <c r="K94" s="523"/>
      <c r="L94" s="523"/>
      <c r="M94" s="523"/>
      <c r="N94" s="523"/>
      <c r="O94" s="524"/>
      <c r="P94" s="524"/>
      <c r="Q94" s="524"/>
      <c r="R94" s="524"/>
      <c r="S94" s="524"/>
      <c r="T94" s="524"/>
      <c r="U94" s="524"/>
      <c r="V94" s="524"/>
      <c r="X94" s="524"/>
      <c r="Y94" s="524"/>
      <c r="Z94" s="524"/>
      <c r="AA94" s="524"/>
      <c r="AB94" s="524"/>
      <c r="AC94" s="524"/>
      <c r="AE94" s="524">
        <f t="shared" si="4"/>
        <v>0</v>
      </c>
      <c r="AF94" s="524">
        <f t="shared" si="4"/>
        <v>0</v>
      </c>
      <c r="AG94" s="524">
        <f t="shared" si="4"/>
        <v>0</v>
      </c>
      <c r="AH94" s="524">
        <f t="shared" si="4"/>
        <v>0</v>
      </c>
      <c r="AI94" s="524">
        <f t="shared" si="4"/>
        <v>0</v>
      </c>
      <c r="AJ94" s="524">
        <f t="shared" si="4"/>
        <v>0</v>
      </c>
    </row>
    <row r="95" spans="1:36">
      <c r="A95" s="529" t="s">
        <v>416</v>
      </c>
      <c r="B95" s="528" t="s">
        <v>417</v>
      </c>
      <c r="C95" s="522" t="s">
        <v>418</v>
      </c>
      <c r="D95" s="523"/>
      <c r="E95" s="523"/>
      <c r="F95" s="523"/>
      <c r="G95" s="523"/>
      <c r="H95" s="523"/>
      <c r="I95" s="523"/>
      <c r="J95" s="523"/>
      <c r="K95" s="523"/>
      <c r="L95" s="523"/>
      <c r="M95" s="523"/>
      <c r="N95" s="523"/>
      <c r="O95" s="524"/>
      <c r="P95" s="524"/>
      <c r="Q95" s="524"/>
      <c r="R95" s="524"/>
      <c r="S95" s="524"/>
      <c r="T95" s="524"/>
      <c r="U95" s="524"/>
      <c r="V95" s="524"/>
      <c r="X95" s="524"/>
      <c r="Y95" s="524"/>
      <c r="Z95" s="524"/>
      <c r="AA95" s="524"/>
      <c r="AB95" s="524"/>
      <c r="AC95" s="524"/>
      <c r="AE95" s="524">
        <f t="shared" si="4"/>
        <v>0</v>
      </c>
      <c r="AF95" s="524">
        <f t="shared" si="4"/>
        <v>0</v>
      </c>
      <c r="AG95" s="524">
        <f t="shared" si="4"/>
        <v>0</v>
      </c>
      <c r="AH95" s="524">
        <f t="shared" si="4"/>
        <v>0</v>
      </c>
      <c r="AI95" s="524">
        <f t="shared" si="4"/>
        <v>0</v>
      </c>
      <c r="AJ95" s="524">
        <f t="shared" si="4"/>
        <v>0</v>
      </c>
    </row>
    <row r="96" spans="1:36">
      <c r="A96" s="535" t="s">
        <v>419</v>
      </c>
      <c r="B96" s="521" t="s">
        <v>420</v>
      </c>
      <c r="C96" s="522" t="s">
        <v>339</v>
      </c>
      <c r="D96" s="523"/>
      <c r="E96" s="523"/>
      <c r="F96" s="523"/>
      <c r="G96" s="523"/>
      <c r="H96" s="523"/>
      <c r="I96" s="523"/>
      <c r="J96" s="523"/>
      <c r="K96" s="523"/>
      <c r="L96" s="523"/>
      <c r="M96" s="523"/>
      <c r="N96" s="523"/>
      <c r="O96" s="524"/>
      <c r="P96" s="524"/>
      <c r="Q96" s="524"/>
      <c r="R96" s="524"/>
      <c r="S96" s="524"/>
      <c r="T96" s="524"/>
      <c r="U96" s="524"/>
      <c r="V96" s="524"/>
      <c r="X96" s="524"/>
      <c r="Y96" s="524"/>
      <c r="Z96" s="524"/>
      <c r="AA96" s="524"/>
      <c r="AB96" s="524"/>
      <c r="AC96" s="524"/>
      <c r="AE96" s="524">
        <f t="shared" si="4"/>
        <v>0</v>
      </c>
      <c r="AF96" s="524">
        <f t="shared" si="4"/>
        <v>0</v>
      </c>
      <c r="AG96" s="524">
        <f t="shared" si="4"/>
        <v>0</v>
      </c>
      <c r="AH96" s="524">
        <f t="shared" si="4"/>
        <v>0</v>
      </c>
      <c r="AI96" s="524">
        <f t="shared" si="4"/>
        <v>0</v>
      </c>
      <c r="AJ96" s="524">
        <f t="shared" si="4"/>
        <v>0</v>
      </c>
    </row>
    <row r="97" spans="1:36">
      <c r="A97" s="531"/>
      <c r="B97" s="526" t="s">
        <v>340</v>
      </c>
      <c r="C97" s="522" t="s">
        <v>339</v>
      </c>
      <c r="D97" s="523"/>
      <c r="E97" s="523"/>
      <c r="F97" s="523"/>
      <c r="G97" s="523"/>
      <c r="H97" s="523"/>
      <c r="I97" s="523"/>
      <c r="J97" s="523"/>
      <c r="K97" s="523"/>
      <c r="L97" s="523"/>
      <c r="M97" s="523"/>
      <c r="N97" s="523"/>
      <c r="O97" s="524"/>
      <c r="P97" s="524"/>
      <c r="Q97" s="524"/>
      <c r="R97" s="524"/>
      <c r="S97" s="524"/>
      <c r="T97" s="524"/>
      <c r="U97" s="524"/>
      <c r="V97" s="524"/>
      <c r="X97" s="524"/>
      <c r="Y97" s="524"/>
      <c r="Z97" s="524"/>
      <c r="AA97" s="524"/>
      <c r="AB97" s="524"/>
      <c r="AC97" s="524"/>
      <c r="AE97" s="524">
        <f t="shared" si="4"/>
        <v>0</v>
      </c>
      <c r="AF97" s="524">
        <f t="shared" si="4"/>
        <v>0</v>
      </c>
      <c r="AG97" s="524">
        <f t="shared" si="4"/>
        <v>0</v>
      </c>
      <c r="AH97" s="524">
        <f t="shared" si="4"/>
        <v>0</v>
      </c>
      <c r="AI97" s="524">
        <f t="shared" si="4"/>
        <v>0</v>
      </c>
      <c r="AJ97" s="524">
        <f t="shared" si="4"/>
        <v>0</v>
      </c>
    </row>
    <row r="98" spans="1:36">
      <c r="A98" s="545"/>
      <c r="B98" s="526" t="s">
        <v>341</v>
      </c>
      <c r="C98" s="522" t="s">
        <v>339</v>
      </c>
      <c r="D98" s="523"/>
      <c r="E98" s="523"/>
      <c r="F98" s="523"/>
      <c r="G98" s="523"/>
      <c r="H98" s="523"/>
      <c r="I98" s="523"/>
      <c r="J98" s="523"/>
      <c r="K98" s="523"/>
      <c r="L98" s="523"/>
      <c r="M98" s="523"/>
      <c r="N98" s="523"/>
      <c r="O98" s="524"/>
      <c r="P98" s="524"/>
      <c r="Q98" s="524"/>
      <c r="R98" s="524"/>
      <c r="S98" s="524"/>
      <c r="T98" s="524"/>
      <c r="U98" s="524"/>
      <c r="V98" s="524"/>
      <c r="X98" s="524"/>
      <c r="Y98" s="524"/>
      <c r="Z98" s="524"/>
      <c r="AA98" s="524"/>
      <c r="AB98" s="524"/>
      <c r="AC98" s="524"/>
      <c r="AE98" s="524">
        <f t="shared" si="4"/>
        <v>0</v>
      </c>
      <c r="AF98" s="524">
        <f t="shared" si="4"/>
        <v>0</v>
      </c>
      <c r="AG98" s="524">
        <f t="shared" si="4"/>
        <v>0</v>
      </c>
      <c r="AH98" s="524">
        <f t="shared" si="4"/>
        <v>0</v>
      </c>
      <c r="AI98" s="524">
        <f t="shared" si="4"/>
        <v>0</v>
      </c>
      <c r="AJ98" s="524">
        <f t="shared" si="4"/>
        <v>0</v>
      </c>
    </row>
  </sheetData>
  <mergeCells count="41">
    <mergeCell ref="A12:A16"/>
    <mergeCell ref="B12:B16"/>
    <mergeCell ref="C12:C16"/>
    <mergeCell ref="D12:J12"/>
    <mergeCell ref="J15:J16"/>
    <mergeCell ref="C5:E5"/>
    <mergeCell ref="C6:E6"/>
    <mergeCell ref="C7:E7"/>
    <mergeCell ref="C8:E8"/>
    <mergeCell ref="C9:E9"/>
    <mergeCell ref="K12:O12"/>
    <mergeCell ref="P12:V12"/>
    <mergeCell ref="D13:D16"/>
    <mergeCell ref="E13:J13"/>
    <mergeCell ref="K13:K16"/>
    <mergeCell ref="L13:O14"/>
    <mergeCell ref="P13:P16"/>
    <mergeCell ref="Q13:V13"/>
    <mergeCell ref="E15:E16"/>
    <mergeCell ref="G15:G16"/>
    <mergeCell ref="X15:X16"/>
    <mergeCell ref="X13:AC13"/>
    <mergeCell ref="AE13:AJ13"/>
    <mergeCell ref="E14:H14"/>
    <mergeCell ref="I14:I16"/>
    <mergeCell ref="Q14:T14"/>
    <mergeCell ref="U14:U16"/>
    <mergeCell ref="X14:AA14"/>
    <mergeCell ref="AB14:AB16"/>
    <mergeCell ref="AE14:AH14"/>
    <mergeCell ref="AI14:AI16"/>
    <mergeCell ref="L15:L16"/>
    <mergeCell ref="N15:N16"/>
    <mergeCell ref="Q15:Q16"/>
    <mergeCell ref="S15:S16"/>
    <mergeCell ref="V15:V16"/>
    <mergeCell ref="Z15:Z16"/>
    <mergeCell ref="AC15:AC16"/>
    <mergeCell ref="AE15:AE16"/>
    <mergeCell ref="AG15:AG16"/>
    <mergeCell ref="AJ15:AJ1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7"/>
  <dimension ref="A1:HF81"/>
  <sheetViews>
    <sheetView zoomScale="80" zoomScaleNormal="80" workbookViewId="0">
      <selection activeCell="Z44" sqref="Z44"/>
    </sheetView>
  </sheetViews>
  <sheetFormatPr defaultRowHeight="15"/>
  <cols>
    <col min="1" max="1" width="6.7109375" style="93" customWidth="1"/>
    <col min="2" max="2" width="70.7109375" style="93" customWidth="1"/>
    <col min="3" max="5" width="12.7109375" style="93" customWidth="1"/>
    <col min="6" max="6" width="15.7109375" style="93" customWidth="1"/>
    <col min="7" max="7" width="17.7109375" style="93" customWidth="1"/>
    <col min="8" max="8" width="22.7109375" style="93" hidden="1" customWidth="1"/>
    <col min="9" max="9" width="26.7109375" style="93" hidden="1" customWidth="1"/>
    <col min="10" max="10" width="9.7109375" style="93" hidden="1" customWidth="1"/>
    <col min="11" max="11" width="13.7109375" style="93" hidden="1" customWidth="1"/>
    <col min="12" max="12" width="10.7109375" style="93" hidden="1" customWidth="1"/>
    <col min="13" max="14" width="12.7109375" style="93" hidden="1" customWidth="1"/>
    <col min="15" max="15" width="15.7109375" style="93" hidden="1" customWidth="1"/>
    <col min="16" max="16" width="17.7109375" style="93" hidden="1" customWidth="1"/>
    <col min="17" max="17" width="22.7109375" style="93" hidden="1" customWidth="1"/>
    <col min="18" max="18" width="26.7109375" style="93" hidden="1" customWidth="1"/>
    <col min="19" max="19" width="9.7109375" style="93" hidden="1" customWidth="1"/>
    <col min="20" max="20" width="13.7109375" style="93" hidden="1" customWidth="1"/>
    <col min="21" max="21" width="10.7109375" style="93" hidden="1" customWidth="1"/>
    <col min="22" max="22" width="12.7109375" style="93" hidden="1" customWidth="1"/>
    <col min="23" max="23" width="12.7109375" style="93" customWidth="1"/>
    <col min="24" max="24" width="15.7109375" style="93" customWidth="1"/>
    <col min="25" max="25" width="17.7109375" style="93" hidden="1" customWidth="1"/>
    <col min="26" max="26" width="22.7109375" style="93" hidden="1" customWidth="1"/>
    <col min="27" max="27" width="26.7109375" style="93" hidden="1" customWidth="1"/>
    <col min="28" max="28" width="9.7109375" style="93" hidden="1" customWidth="1"/>
    <col min="29" max="29" width="13.7109375" style="93" hidden="1" customWidth="1"/>
    <col min="30" max="30" width="10.7109375" style="93" hidden="1" customWidth="1"/>
    <col min="31" max="32" width="12.7109375" style="93" hidden="1" customWidth="1"/>
    <col min="33" max="33" width="15.7109375" style="93" hidden="1" customWidth="1"/>
    <col min="34" max="34" width="17.7109375" style="93" hidden="1" customWidth="1"/>
    <col min="35" max="35" width="22.7109375" style="93" hidden="1" customWidth="1"/>
    <col min="36" max="36" width="26.7109375" style="93" hidden="1" customWidth="1"/>
    <col min="37" max="37" width="9.7109375" style="93" hidden="1" customWidth="1"/>
    <col min="38" max="38" width="13.7109375" style="93" hidden="1" customWidth="1"/>
    <col min="39" max="39" width="10.7109375" style="93" hidden="1" customWidth="1"/>
    <col min="40" max="40" width="12.7109375" style="93" hidden="1" customWidth="1"/>
    <col min="41" max="41" width="12.7109375" style="93" customWidth="1"/>
    <col min="42" max="42" width="15.7109375" style="93" hidden="1" customWidth="1"/>
    <col min="43" max="43" width="15.5703125" style="93" customWidth="1"/>
    <col min="44" max="44" width="22.7109375" style="93" hidden="1" customWidth="1"/>
    <col min="45" max="45" width="26.7109375" style="93" hidden="1" customWidth="1"/>
    <col min="46" max="46" width="9.7109375" style="93" hidden="1" customWidth="1"/>
    <col min="47" max="47" width="13.7109375" style="93" hidden="1" customWidth="1"/>
    <col min="48" max="48" width="10.7109375" style="93" hidden="1" customWidth="1"/>
    <col min="49" max="50" width="12.7109375" style="93" hidden="1" customWidth="1"/>
    <col min="51" max="51" width="15.7109375" style="93" hidden="1" customWidth="1"/>
    <col min="52" max="52" width="17.7109375" style="93" hidden="1" customWidth="1"/>
    <col min="53" max="53" width="22.7109375" style="93" hidden="1" customWidth="1"/>
    <col min="54" max="54" width="26.7109375" style="93" hidden="1" customWidth="1"/>
    <col min="55" max="55" width="9.7109375" style="93" hidden="1" customWidth="1"/>
    <col min="56" max="56" width="13.7109375" style="93" hidden="1" customWidth="1"/>
    <col min="57" max="57" width="10.7109375" style="93" hidden="1" customWidth="1"/>
    <col min="58" max="59" width="12.7109375" style="93" hidden="1" customWidth="1"/>
    <col min="60" max="60" width="15.7109375" style="93" hidden="1" customWidth="1"/>
    <col min="61" max="61" width="17.7109375" style="93" hidden="1" customWidth="1"/>
    <col min="62" max="62" width="22.7109375" style="93" hidden="1" customWidth="1"/>
    <col min="63" max="63" width="26.7109375" style="93" hidden="1" customWidth="1"/>
    <col min="64" max="64" width="9.7109375" style="93" hidden="1" customWidth="1"/>
    <col min="65" max="65" width="13.7109375" style="93" hidden="1" customWidth="1"/>
    <col min="66" max="66" width="10.7109375" style="93" hidden="1" customWidth="1"/>
    <col min="67" max="68" width="12.7109375" style="93" hidden="1" customWidth="1"/>
    <col min="69" max="69" width="15.7109375" style="93" hidden="1" customWidth="1"/>
    <col min="70" max="70" width="17.7109375" style="93" hidden="1" customWidth="1"/>
    <col min="71" max="71" width="22.7109375" style="93" hidden="1" customWidth="1"/>
    <col min="72" max="72" width="26.7109375" style="93" hidden="1" customWidth="1"/>
    <col min="73" max="73" width="9.7109375" style="93" hidden="1" customWidth="1"/>
    <col min="74" max="74" width="13.7109375" style="93" hidden="1" customWidth="1"/>
    <col min="75" max="75" width="10.7109375" style="93" hidden="1" customWidth="1"/>
    <col min="76" max="76" width="12.7109375" style="93" hidden="1" customWidth="1"/>
    <col min="77" max="77" width="12.7109375" style="93" customWidth="1"/>
    <col min="78" max="78" width="15.7109375" style="93" hidden="1" customWidth="1"/>
    <col min="79" max="79" width="17.7109375" style="93" hidden="1" customWidth="1"/>
    <col min="80" max="80" width="22.7109375" style="93" hidden="1" customWidth="1"/>
    <col min="81" max="81" width="26.7109375" style="93" hidden="1" customWidth="1"/>
    <col min="82" max="82" width="9.7109375" style="93" hidden="1" customWidth="1"/>
    <col min="83" max="83" width="13.7109375" style="93" hidden="1" customWidth="1"/>
    <col min="84" max="84" width="10.7109375" style="93" hidden="1" customWidth="1"/>
    <col min="85" max="86" width="12.7109375" style="93" hidden="1" customWidth="1"/>
    <col min="87" max="87" width="15.7109375" style="93" hidden="1" customWidth="1"/>
    <col min="88" max="88" width="17.7109375" style="93" hidden="1" customWidth="1"/>
    <col min="89" max="89" width="22.7109375" style="93" hidden="1" customWidth="1"/>
    <col min="90" max="90" width="26.7109375" style="93" hidden="1" customWidth="1"/>
    <col min="91" max="91" width="9.7109375" style="93" hidden="1" customWidth="1"/>
    <col min="92" max="92" width="13.7109375" style="93" hidden="1" customWidth="1"/>
    <col min="93" max="93" width="10.7109375" style="93" hidden="1" customWidth="1"/>
    <col min="94" max="94" width="12.7109375" style="93" hidden="1" customWidth="1"/>
    <col min="95" max="95" width="12.7109375" style="93" customWidth="1"/>
    <col min="96" max="96" width="15.7109375" style="93" hidden="1" customWidth="1"/>
    <col min="97" max="97" width="17.7109375" style="93" hidden="1" customWidth="1"/>
    <col min="98" max="98" width="22.7109375" style="93" hidden="1" customWidth="1"/>
    <col min="99" max="99" width="26.7109375" style="93" hidden="1" customWidth="1"/>
    <col min="100" max="100" width="9.7109375" style="93" hidden="1" customWidth="1"/>
    <col min="101" max="101" width="13.7109375" style="93" hidden="1" customWidth="1"/>
    <col min="102" max="102" width="10.7109375" style="93" hidden="1" customWidth="1"/>
    <col min="103" max="104" width="12.7109375" style="93" hidden="1" customWidth="1"/>
    <col min="105" max="105" width="15.7109375" style="93" hidden="1" customWidth="1"/>
    <col min="106" max="106" width="17.7109375" style="93" hidden="1" customWidth="1"/>
    <col min="107" max="107" width="22.7109375" style="93" hidden="1" customWidth="1"/>
    <col min="108" max="108" width="26.7109375" style="93" hidden="1" customWidth="1"/>
    <col min="109" max="109" width="9.7109375" style="93" hidden="1" customWidth="1"/>
    <col min="110" max="110" width="13.7109375" style="93" hidden="1" customWidth="1"/>
    <col min="111" max="111" width="10.7109375" style="93" hidden="1" customWidth="1"/>
    <col min="112" max="113" width="12.7109375" style="93" hidden="1" customWidth="1"/>
    <col min="114" max="114" width="15.7109375" style="93" hidden="1" customWidth="1"/>
    <col min="115" max="115" width="17.7109375" style="93" hidden="1" customWidth="1"/>
    <col min="116" max="116" width="22.7109375" style="93" hidden="1" customWidth="1"/>
    <col min="117" max="117" width="26.7109375" style="93" hidden="1" customWidth="1"/>
    <col min="118" max="118" width="9.7109375" style="93" hidden="1" customWidth="1"/>
    <col min="119" max="119" width="13.7109375" style="93" hidden="1" customWidth="1"/>
    <col min="120" max="120" width="10.7109375" style="93" hidden="1" customWidth="1"/>
    <col min="121" max="122" width="12.7109375" style="93" hidden="1" customWidth="1"/>
    <col min="123" max="123" width="15.7109375" style="93" hidden="1" customWidth="1"/>
    <col min="124" max="124" width="17.7109375" style="93" hidden="1" customWidth="1"/>
    <col min="125" max="125" width="22.7109375" style="93" hidden="1" customWidth="1"/>
    <col min="126" max="126" width="26.7109375" style="93" hidden="1" customWidth="1"/>
    <col min="127" max="127" width="9.7109375" style="93" hidden="1" customWidth="1"/>
    <col min="128" max="128" width="13.7109375" style="93" hidden="1" customWidth="1"/>
    <col min="129" max="129" width="10.7109375" style="93" hidden="1" customWidth="1"/>
    <col min="130" max="131" width="12.7109375" style="93" hidden="1" customWidth="1"/>
    <col min="132" max="132" width="15.7109375" style="93" hidden="1" customWidth="1"/>
    <col min="133" max="133" width="17.7109375" style="93" hidden="1" customWidth="1"/>
    <col min="134" max="134" width="22.7109375" style="93" hidden="1" customWidth="1"/>
    <col min="135" max="135" width="26.7109375" style="93" hidden="1" customWidth="1"/>
    <col min="136" max="136" width="9.7109375" style="93" hidden="1" customWidth="1"/>
    <col min="137" max="137" width="13.7109375" style="93" hidden="1" customWidth="1"/>
    <col min="138" max="138" width="10.7109375" style="93" hidden="1" customWidth="1"/>
    <col min="139" max="140" width="12.7109375" style="93" hidden="1" customWidth="1"/>
    <col min="141" max="141" width="15.7109375" style="93" hidden="1" customWidth="1"/>
    <col min="142" max="142" width="17.7109375" style="93" hidden="1" customWidth="1"/>
    <col min="143" max="143" width="22.7109375" style="93" hidden="1" customWidth="1"/>
    <col min="144" max="144" width="26.7109375" style="93" hidden="1" customWidth="1"/>
    <col min="145" max="145" width="9.7109375" style="93" hidden="1" customWidth="1"/>
    <col min="146" max="146" width="13.7109375" style="93" hidden="1" customWidth="1"/>
    <col min="147" max="147" width="10.7109375" style="93" hidden="1" customWidth="1"/>
    <col min="148" max="148" width="12.7109375" style="93" hidden="1" customWidth="1"/>
    <col min="149" max="149" width="12.7109375" style="93" customWidth="1"/>
    <col min="150" max="150" width="15.7109375" style="93" customWidth="1"/>
    <col min="151" max="151" width="17.7109375" style="93" customWidth="1"/>
    <col min="152" max="152" width="22.7109375" style="93" hidden="1" customWidth="1"/>
    <col min="153" max="153" width="26.7109375" style="93" hidden="1" customWidth="1"/>
    <col min="154" max="154" width="11.85546875" style="93" customWidth="1"/>
    <col min="155" max="155" width="13.7109375" style="93" hidden="1" customWidth="1"/>
    <col min="156" max="156" width="10.7109375" style="93" hidden="1" customWidth="1"/>
    <col min="157" max="158" width="12.7109375" style="93" hidden="1" customWidth="1"/>
    <col min="159" max="159" width="15.7109375" style="93" hidden="1" customWidth="1"/>
    <col min="160" max="160" width="17.7109375" style="93" hidden="1" customWidth="1"/>
    <col min="161" max="161" width="22.7109375" style="93" hidden="1" customWidth="1"/>
    <col min="162" max="162" width="26.7109375" style="93" hidden="1" customWidth="1"/>
    <col min="163" max="163" width="9.7109375" style="93" hidden="1" customWidth="1"/>
    <col min="164" max="164" width="13.7109375" style="93" hidden="1" customWidth="1"/>
    <col min="165" max="165" width="10.7109375" style="93" hidden="1" customWidth="1"/>
    <col min="166" max="166" width="12.7109375" style="93" hidden="1" customWidth="1"/>
    <col min="167" max="167" width="12.7109375" style="93" customWidth="1"/>
    <col min="168" max="168" width="15.7109375" style="93" customWidth="1"/>
    <col min="169" max="169" width="17.7109375" style="93" hidden="1" customWidth="1"/>
    <col min="170" max="170" width="22.7109375" style="93" hidden="1" customWidth="1"/>
    <col min="171" max="171" width="26.7109375" style="93" hidden="1" customWidth="1"/>
    <col min="172" max="172" width="9.7109375" style="93" hidden="1" customWidth="1"/>
    <col min="173" max="173" width="13.7109375" style="93" hidden="1" customWidth="1"/>
    <col min="174" max="174" width="10.7109375" style="93" hidden="1" customWidth="1"/>
    <col min="175" max="176" width="12.7109375" style="93" hidden="1" customWidth="1"/>
    <col min="177" max="177" width="15.7109375" style="93" hidden="1" customWidth="1"/>
    <col min="178" max="178" width="17.7109375" style="93" hidden="1" customWidth="1"/>
    <col min="179" max="179" width="22.7109375" style="93" hidden="1" customWidth="1"/>
    <col min="180" max="180" width="26.7109375" style="93" hidden="1" customWidth="1"/>
    <col min="181" max="181" width="9.7109375" style="93" hidden="1" customWidth="1"/>
    <col min="182" max="182" width="13.7109375" style="93" hidden="1" customWidth="1"/>
    <col min="183" max="183" width="10.7109375" style="93" hidden="1" customWidth="1"/>
    <col min="184" max="184" width="12.7109375" style="93" hidden="1" customWidth="1"/>
    <col min="185" max="193" width="9.140625" style="93"/>
    <col min="194" max="194" width="15.5703125" style="551" bestFit="1" customWidth="1"/>
    <col min="195" max="195" width="11.42578125" style="551" bestFit="1" customWidth="1"/>
    <col min="196" max="201" width="9.140625" style="551"/>
    <col min="202" max="202" width="11.85546875" style="551" customWidth="1"/>
    <col min="203" max="208" width="9.140625" style="551"/>
    <col min="209" max="209" width="11.42578125" style="551" bestFit="1" customWidth="1"/>
    <col min="210" max="213" width="9.28515625" style="551" bestFit="1" customWidth="1"/>
    <col min="214" max="214" width="9.140625" style="551"/>
    <col min="215" max="16384" width="9.140625" style="93"/>
  </cols>
  <sheetData>
    <row r="1" spans="1:214">
      <c r="GM1" s="551" t="s">
        <v>426</v>
      </c>
      <c r="GT1" s="551" t="s">
        <v>427</v>
      </c>
      <c r="HA1" s="551" t="s">
        <v>428</v>
      </c>
    </row>
    <row r="2" spans="1:214">
      <c r="E2" s="751" t="s">
        <v>220</v>
      </c>
      <c r="F2" s="751"/>
      <c r="G2" s="751"/>
      <c r="H2" s="751"/>
      <c r="I2" s="751"/>
      <c r="J2" s="751"/>
      <c r="K2" s="751"/>
      <c r="L2" s="751"/>
      <c r="M2" s="751"/>
      <c r="N2" s="751"/>
      <c r="O2" s="751"/>
      <c r="P2" s="751"/>
      <c r="Q2" s="751"/>
      <c r="R2" s="751"/>
      <c r="S2" s="751"/>
      <c r="T2" s="751"/>
      <c r="U2" s="751"/>
      <c r="V2" s="751"/>
      <c r="W2" s="751"/>
      <c r="X2" s="751"/>
      <c r="Y2" s="751"/>
      <c r="Z2" s="751"/>
      <c r="AA2" s="751"/>
      <c r="AB2" s="751"/>
      <c r="AC2" s="751"/>
      <c r="AD2" s="751"/>
      <c r="AE2" s="751"/>
      <c r="AF2" s="751"/>
      <c r="AG2" s="751"/>
      <c r="AH2" s="751"/>
      <c r="AI2" s="751"/>
      <c r="AJ2" s="751"/>
      <c r="AK2" s="751"/>
      <c r="AL2" s="751"/>
      <c r="AM2" s="751"/>
      <c r="AN2" s="751"/>
      <c r="AO2" s="751" t="s">
        <v>221</v>
      </c>
      <c r="AP2" s="751"/>
      <c r="AQ2" s="751"/>
      <c r="AR2" s="751"/>
      <c r="AS2" s="751"/>
      <c r="AT2" s="751"/>
      <c r="AU2" s="751"/>
      <c r="AV2" s="751"/>
      <c r="AW2" s="751"/>
      <c r="AX2" s="751"/>
      <c r="AY2" s="751"/>
      <c r="AZ2" s="751"/>
      <c r="BA2" s="751"/>
      <c r="BB2" s="751"/>
      <c r="BC2" s="751"/>
      <c r="BD2" s="751"/>
      <c r="BE2" s="751"/>
      <c r="BF2" s="751"/>
      <c r="BG2" s="751"/>
      <c r="BH2" s="751"/>
      <c r="BI2" s="751"/>
      <c r="BJ2" s="751"/>
      <c r="BK2" s="751"/>
      <c r="BL2" s="751"/>
      <c r="BM2" s="751"/>
      <c r="BN2" s="751"/>
      <c r="BO2" s="751"/>
      <c r="BP2" s="751"/>
      <c r="BQ2" s="751"/>
      <c r="BR2" s="751"/>
      <c r="BS2" s="751"/>
      <c r="BT2" s="751"/>
      <c r="BU2" s="751"/>
      <c r="BV2" s="751"/>
      <c r="BW2" s="751"/>
      <c r="BX2" s="751"/>
      <c r="BY2" s="751" t="s">
        <v>222</v>
      </c>
      <c r="BZ2" s="751"/>
      <c r="CA2" s="751"/>
      <c r="CB2" s="751"/>
      <c r="CC2" s="751"/>
      <c r="CD2" s="751"/>
      <c r="CE2" s="751"/>
      <c r="CF2" s="751"/>
      <c r="CG2" s="751"/>
      <c r="CH2" s="751"/>
      <c r="CI2" s="751"/>
      <c r="CJ2" s="751"/>
      <c r="CK2" s="751"/>
      <c r="CL2" s="751"/>
      <c r="CM2" s="751"/>
      <c r="CN2" s="751"/>
      <c r="CO2" s="751"/>
      <c r="CP2" s="751"/>
      <c r="CQ2" s="751"/>
      <c r="CR2" s="751"/>
      <c r="CS2" s="751"/>
      <c r="CT2" s="751"/>
      <c r="CU2" s="751"/>
      <c r="CV2" s="751"/>
      <c r="CW2" s="751"/>
      <c r="CX2" s="751"/>
      <c r="CY2" s="751"/>
      <c r="CZ2" s="751"/>
      <c r="DA2" s="751"/>
      <c r="DB2" s="751"/>
      <c r="DC2" s="751"/>
      <c r="DD2" s="751"/>
      <c r="DE2" s="751"/>
      <c r="DF2" s="751"/>
      <c r="DG2" s="751"/>
      <c r="DH2" s="751"/>
      <c r="DI2" s="751" t="s">
        <v>223</v>
      </c>
      <c r="DJ2" s="751"/>
      <c r="DK2" s="751"/>
      <c r="DL2" s="751"/>
      <c r="DM2" s="751"/>
      <c r="DN2" s="751"/>
      <c r="DO2" s="751"/>
      <c r="DP2" s="751"/>
      <c r="DQ2" s="751"/>
      <c r="DR2" s="751"/>
      <c r="DS2" s="751"/>
      <c r="DT2" s="751"/>
      <c r="DU2" s="751"/>
      <c r="DV2" s="751"/>
      <c r="DW2" s="751"/>
      <c r="DX2" s="751"/>
      <c r="DY2" s="751"/>
      <c r="DZ2" s="751"/>
      <c r="EA2" s="751"/>
      <c r="EB2" s="751"/>
      <c r="EC2" s="751"/>
      <c r="ED2" s="751"/>
      <c r="EE2" s="751"/>
      <c r="EF2" s="751"/>
      <c r="EG2" s="751"/>
      <c r="EH2" s="751"/>
      <c r="EI2" s="751"/>
      <c r="EJ2" s="751"/>
      <c r="EK2" s="751"/>
      <c r="EL2" s="751"/>
      <c r="EM2" s="751"/>
      <c r="EN2" s="751"/>
      <c r="EO2" s="751"/>
      <c r="EP2" s="751"/>
      <c r="EQ2" s="751"/>
      <c r="ER2" s="751"/>
      <c r="ES2" s="751" t="s">
        <v>0</v>
      </c>
      <c r="ET2" s="751"/>
      <c r="EU2" s="751"/>
      <c r="EV2" s="751"/>
      <c r="EW2" s="751"/>
      <c r="EX2" s="751"/>
      <c r="EY2" s="751"/>
      <c r="EZ2" s="751"/>
      <c r="FA2" s="751"/>
      <c r="FB2" s="751"/>
      <c r="FC2" s="751"/>
      <c r="FD2" s="751"/>
      <c r="FE2" s="751"/>
      <c r="FF2" s="751"/>
      <c r="FG2" s="751"/>
      <c r="FH2" s="751"/>
      <c r="FI2" s="751"/>
      <c r="FJ2" s="751"/>
      <c r="FK2" s="751"/>
      <c r="FL2" s="751"/>
      <c r="FM2" s="751"/>
      <c r="FN2" s="751"/>
      <c r="FO2" s="751"/>
      <c r="FP2" s="751"/>
      <c r="FQ2" s="751"/>
      <c r="FR2" s="751"/>
      <c r="FS2" s="751"/>
      <c r="FT2" s="751"/>
      <c r="FU2" s="751"/>
      <c r="FV2" s="751"/>
      <c r="FW2" s="751"/>
      <c r="FX2" s="751"/>
      <c r="FY2" s="751"/>
      <c r="FZ2" s="751"/>
      <c r="GA2" s="751"/>
      <c r="GB2" s="751"/>
      <c r="GL2" s="515" t="s">
        <v>429</v>
      </c>
      <c r="GM2" s="720" t="s">
        <v>430</v>
      </c>
      <c r="GN2" s="721"/>
      <c r="GO2" s="721"/>
      <c r="GP2" s="722"/>
      <c r="GQ2" s="723" t="s">
        <v>324</v>
      </c>
      <c r="GR2" s="515" t="s">
        <v>325</v>
      </c>
      <c r="GT2" s="720" t="s">
        <v>430</v>
      </c>
      <c r="GU2" s="721"/>
      <c r="GV2" s="721"/>
      <c r="GW2" s="722"/>
      <c r="GX2" s="723" t="s">
        <v>324</v>
      </c>
      <c r="GY2" s="515" t="s">
        <v>325</v>
      </c>
      <c r="HA2" s="720" t="s">
        <v>430</v>
      </c>
      <c r="HB2" s="721"/>
      <c r="HC2" s="721"/>
      <c r="HD2" s="722"/>
      <c r="HE2" s="723" t="s">
        <v>324</v>
      </c>
      <c r="HF2" s="515" t="s">
        <v>325</v>
      </c>
    </row>
    <row r="3" spans="1:214">
      <c r="B3" s="93" t="s">
        <v>155</v>
      </c>
      <c r="E3" s="751" t="s">
        <v>224</v>
      </c>
      <c r="F3" s="751"/>
      <c r="G3" s="751"/>
      <c r="H3" s="751"/>
      <c r="I3" s="751"/>
      <c r="J3" s="751"/>
      <c r="K3" s="751"/>
      <c r="L3" s="751"/>
      <c r="M3" s="751"/>
      <c r="N3" s="751" t="s">
        <v>225</v>
      </c>
      <c r="O3" s="751"/>
      <c r="P3" s="751"/>
      <c r="Q3" s="751"/>
      <c r="R3" s="751"/>
      <c r="S3" s="751"/>
      <c r="T3" s="751"/>
      <c r="U3" s="751"/>
      <c r="V3" s="751"/>
      <c r="W3" s="751" t="s">
        <v>226</v>
      </c>
      <c r="X3" s="751"/>
      <c r="Y3" s="751"/>
      <c r="Z3" s="751"/>
      <c r="AA3" s="751"/>
      <c r="AB3" s="751"/>
      <c r="AC3" s="751"/>
      <c r="AD3" s="751"/>
      <c r="AE3" s="751"/>
      <c r="AF3" s="751" t="s">
        <v>227</v>
      </c>
      <c r="AG3" s="751"/>
      <c r="AH3" s="751"/>
      <c r="AI3" s="751"/>
      <c r="AJ3" s="751"/>
      <c r="AK3" s="751"/>
      <c r="AL3" s="751"/>
      <c r="AM3" s="751"/>
      <c r="AN3" s="751"/>
      <c r="AO3" s="751" t="s">
        <v>224</v>
      </c>
      <c r="AP3" s="751"/>
      <c r="AQ3" s="751"/>
      <c r="AR3" s="751"/>
      <c r="AS3" s="751"/>
      <c r="AT3" s="751"/>
      <c r="AU3" s="751"/>
      <c r="AV3" s="751"/>
      <c r="AW3" s="751"/>
      <c r="AX3" s="751" t="s">
        <v>225</v>
      </c>
      <c r="AY3" s="751"/>
      <c r="AZ3" s="751"/>
      <c r="BA3" s="751"/>
      <c r="BB3" s="751"/>
      <c r="BC3" s="751"/>
      <c r="BD3" s="751"/>
      <c r="BE3" s="751"/>
      <c r="BF3" s="751"/>
      <c r="BG3" s="751" t="s">
        <v>226</v>
      </c>
      <c r="BH3" s="751"/>
      <c r="BI3" s="751"/>
      <c r="BJ3" s="751"/>
      <c r="BK3" s="751"/>
      <c r="BL3" s="751"/>
      <c r="BM3" s="751"/>
      <c r="BN3" s="751"/>
      <c r="BO3" s="751"/>
      <c r="BP3" s="751" t="s">
        <v>227</v>
      </c>
      <c r="BQ3" s="751"/>
      <c r="BR3" s="751"/>
      <c r="BS3" s="751"/>
      <c r="BT3" s="751"/>
      <c r="BU3" s="751"/>
      <c r="BV3" s="751"/>
      <c r="BW3" s="751"/>
      <c r="BX3" s="751"/>
      <c r="BY3" s="751" t="s">
        <v>224</v>
      </c>
      <c r="BZ3" s="751"/>
      <c r="CA3" s="751"/>
      <c r="CB3" s="751"/>
      <c r="CC3" s="751"/>
      <c r="CD3" s="751"/>
      <c r="CE3" s="751"/>
      <c r="CF3" s="751"/>
      <c r="CG3" s="751"/>
      <c r="CH3" s="751" t="s">
        <v>225</v>
      </c>
      <c r="CI3" s="751"/>
      <c r="CJ3" s="751"/>
      <c r="CK3" s="751"/>
      <c r="CL3" s="751"/>
      <c r="CM3" s="751"/>
      <c r="CN3" s="751"/>
      <c r="CO3" s="751"/>
      <c r="CP3" s="751"/>
      <c r="CQ3" s="751" t="s">
        <v>226</v>
      </c>
      <c r="CR3" s="751"/>
      <c r="CS3" s="751"/>
      <c r="CT3" s="751"/>
      <c r="CU3" s="751"/>
      <c r="CV3" s="751"/>
      <c r="CW3" s="751"/>
      <c r="CX3" s="751"/>
      <c r="CY3" s="751"/>
      <c r="CZ3" s="751" t="s">
        <v>227</v>
      </c>
      <c r="DA3" s="751"/>
      <c r="DB3" s="751"/>
      <c r="DC3" s="751"/>
      <c r="DD3" s="751"/>
      <c r="DE3" s="751"/>
      <c r="DF3" s="751"/>
      <c r="DG3" s="751"/>
      <c r="DH3" s="751"/>
      <c r="DI3" s="752" t="s">
        <v>224</v>
      </c>
      <c r="DJ3" s="752"/>
      <c r="DK3" s="752"/>
      <c r="DL3" s="752"/>
      <c r="DM3" s="752"/>
      <c r="DN3" s="752"/>
      <c r="DO3" s="752"/>
      <c r="DP3" s="752"/>
      <c r="DQ3" s="752"/>
      <c r="DR3" s="752" t="s">
        <v>225</v>
      </c>
      <c r="DS3" s="752"/>
      <c r="DT3" s="752"/>
      <c r="DU3" s="752"/>
      <c r="DV3" s="752"/>
      <c r="DW3" s="752"/>
      <c r="DX3" s="752"/>
      <c r="DY3" s="752"/>
      <c r="DZ3" s="752"/>
      <c r="EA3" s="752" t="s">
        <v>226</v>
      </c>
      <c r="EB3" s="752"/>
      <c r="EC3" s="752"/>
      <c r="ED3" s="752"/>
      <c r="EE3" s="752"/>
      <c r="EF3" s="752"/>
      <c r="EG3" s="752"/>
      <c r="EH3" s="752"/>
      <c r="EI3" s="752"/>
      <c r="EJ3" s="752" t="s">
        <v>227</v>
      </c>
      <c r="EK3" s="752"/>
      <c r="EL3" s="752"/>
      <c r="EM3" s="752"/>
      <c r="EN3" s="752"/>
      <c r="EO3" s="752"/>
      <c r="EP3" s="752"/>
      <c r="EQ3" s="752"/>
      <c r="ER3" s="752"/>
      <c r="ES3" s="751" t="s">
        <v>224</v>
      </c>
      <c r="ET3" s="751"/>
      <c r="EU3" s="751"/>
      <c r="EV3" s="751"/>
      <c r="EW3" s="751"/>
      <c r="EX3" s="751"/>
      <c r="EY3" s="751"/>
      <c r="EZ3" s="751"/>
      <c r="FA3" s="751"/>
      <c r="FB3" s="751" t="s">
        <v>225</v>
      </c>
      <c r="FC3" s="751"/>
      <c r="FD3" s="751"/>
      <c r="FE3" s="751"/>
      <c r="FF3" s="751"/>
      <c r="FG3" s="751"/>
      <c r="FH3" s="751"/>
      <c r="FI3" s="751"/>
      <c r="FJ3" s="751"/>
      <c r="FK3" s="751" t="s">
        <v>226</v>
      </c>
      <c r="FL3" s="751"/>
      <c r="FM3" s="751"/>
      <c r="FN3" s="751"/>
      <c r="FO3" s="751"/>
      <c r="FP3" s="751"/>
      <c r="FQ3" s="751"/>
      <c r="FR3" s="751"/>
      <c r="FS3" s="751"/>
      <c r="FT3" s="751" t="s">
        <v>227</v>
      </c>
      <c r="FU3" s="751"/>
      <c r="FV3" s="751"/>
      <c r="FW3" s="751"/>
      <c r="FX3" s="751"/>
      <c r="FY3" s="751"/>
      <c r="FZ3" s="751"/>
      <c r="GA3" s="751"/>
      <c r="GB3" s="751"/>
      <c r="GL3" s="715" t="s">
        <v>431</v>
      </c>
      <c r="GM3" s="715" t="s">
        <v>326</v>
      </c>
      <c r="GN3" s="515" t="s">
        <v>325</v>
      </c>
      <c r="GO3" s="715" t="s">
        <v>327</v>
      </c>
      <c r="GP3" s="515" t="s">
        <v>325</v>
      </c>
      <c r="GQ3" s="724"/>
      <c r="GR3" s="715" t="s">
        <v>328</v>
      </c>
      <c r="GT3" s="715" t="s">
        <v>326</v>
      </c>
      <c r="GU3" s="515" t="s">
        <v>325</v>
      </c>
      <c r="GV3" s="715" t="s">
        <v>327</v>
      </c>
      <c r="GW3" s="515" t="s">
        <v>325</v>
      </c>
      <c r="GX3" s="724"/>
      <c r="GY3" s="715" t="s">
        <v>328</v>
      </c>
      <c r="HA3" s="715" t="s">
        <v>326</v>
      </c>
      <c r="HB3" s="515" t="s">
        <v>325</v>
      </c>
      <c r="HC3" s="715" t="s">
        <v>327</v>
      </c>
      <c r="HD3" s="515" t="s">
        <v>325</v>
      </c>
      <c r="HE3" s="724"/>
      <c r="HF3" s="715" t="s">
        <v>328</v>
      </c>
    </row>
    <row r="4" spans="1:214" ht="25.5">
      <c r="A4" s="149"/>
      <c r="B4" s="93" t="s">
        <v>12</v>
      </c>
      <c r="C4" s="501" t="s">
        <v>228</v>
      </c>
      <c r="D4" s="502" t="s">
        <v>229</v>
      </c>
      <c r="E4" s="93" t="s">
        <v>230</v>
      </c>
      <c r="F4" s="93" t="s">
        <v>231</v>
      </c>
      <c r="G4" s="93" t="s">
        <v>232</v>
      </c>
      <c r="H4" s="93" t="s">
        <v>233</v>
      </c>
      <c r="I4" s="93" t="s">
        <v>234</v>
      </c>
      <c r="J4" s="93" t="s">
        <v>235</v>
      </c>
      <c r="K4" s="93" t="s">
        <v>236</v>
      </c>
      <c r="L4" s="93" t="s">
        <v>237</v>
      </c>
      <c r="M4" s="93" t="s">
        <v>238</v>
      </c>
      <c r="N4" s="93" t="s">
        <v>230</v>
      </c>
      <c r="O4" s="93" t="s">
        <v>231</v>
      </c>
      <c r="P4" s="93" t="s">
        <v>232</v>
      </c>
      <c r="Q4" s="93" t="s">
        <v>233</v>
      </c>
      <c r="R4" s="93" t="s">
        <v>234</v>
      </c>
      <c r="S4" s="93" t="s">
        <v>235</v>
      </c>
      <c r="T4" s="93" t="s">
        <v>236</v>
      </c>
      <c r="U4" s="93" t="s">
        <v>237</v>
      </c>
      <c r="V4" s="93" t="s">
        <v>238</v>
      </c>
      <c r="W4" s="93" t="s">
        <v>230</v>
      </c>
      <c r="X4" s="93" t="s">
        <v>231</v>
      </c>
      <c r="Y4" s="93" t="s">
        <v>232</v>
      </c>
      <c r="Z4" s="93" t="s">
        <v>233</v>
      </c>
      <c r="AA4" s="93" t="s">
        <v>234</v>
      </c>
      <c r="AB4" s="93" t="s">
        <v>235</v>
      </c>
      <c r="AC4" s="93" t="s">
        <v>236</v>
      </c>
      <c r="AD4" s="93" t="s">
        <v>237</v>
      </c>
      <c r="AE4" s="93" t="s">
        <v>238</v>
      </c>
      <c r="AF4" s="93" t="s">
        <v>230</v>
      </c>
      <c r="AG4" s="93" t="s">
        <v>231</v>
      </c>
      <c r="AH4" s="93" t="s">
        <v>232</v>
      </c>
      <c r="AI4" s="93" t="s">
        <v>233</v>
      </c>
      <c r="AJ4" s="93" t="s">
        <v>234</v>
      </c>
      <c r="AK4" s="93" t="s">
        <v>235</v>
      </c>
      <c r="AL4" s="93" t="s">
        <v>236</v>
      </c>
      <c r="AM4" s="93" t="s">
        <v>237</v>
      </c>
      <c r="AN4" s="93" t="s">
        <v>238</v>
      </c>
      <c r="AO4" s="93" t="s">
        <v>230</v>
      </c>
      <c r="AP4" s="93" t="s">
        <v>231</v>
      </c>
      <c r="AQ4" s="93" t="s">
        <v>232</v>
      </c>
      <c r="AR4" s="93" t="s">
        <v>233</v>
      </c>
      <c r="AS4" s="93" t="s">
        <v>234</v>
      </c>
      <c r="AT4" s="93" t="s">
        <v>235</v>
      </c>
      <c r="AU4" s="93" t="s">
        <v>236</v>
      </c>
      <c r="AV4" s="93" t="s">
        <v>237</v>
      </c>
      <c r="AW4" s="93" t="s">
        <v>238</v>
      </c>
      <c r="AX4" s="93" t="s">
        <v>230</v>
      </c>
      <c r="AY4" s="93" t="s">
        <v>231</v>
      </c>
      <c r="AZ4" s="93" t="s">
        <v>232</v>
      </c>
      <c r="BA4" s="93" t="s">
        <v>233</v>
      </c>
      <c r="BB4" s="93" t="s">
        <v>234</v>
      </c>
      <c r="BC4" s="93" t="s">
        <v>235</v>
      </c>
      <c r="BD4" s="93" t="s">
        <v>236</v>
      </c>
      <c r="BE4" s="93" t="s">
        <v>237</v>
      </c>
      <c r="BF4" s="93" t="s">
        <v>238</v>
      </c>
      <c r="BG4" s="93" t="s">
        <v>230</v>
      </c>
      <c r="BH4" s="93" t="s">
        <v>231</v>
      </c>
      <c r="BI4" s="93" t="s">
        <v>232</v>
      </c>
      <c r="BJ4" s="93" t="s">
        <v>233</v>
      </c>
      <c r="BK4" s="93" t="s">
        <v>234</v>
      </c>
      <c r="BL4" s="93" t="s">
        <v>235</v>
      </c>
      <c r="BM4" s="93" t="s">
        <v>236</v>
      </c>
      <c r="BN4" s="93" t="s">
        <v>237</v>
      </c>
      <c r="BO4" s="93" t="s">
        <v>238</v>
      </c>
      <c r="BP4" s="93" t="s">
        <v>230</v>
      </c>
      <c r="BQ4" s="93" t="s">
        <v>231</v>
      </c>
      <c r="BR4" s="93" t="s">
        <v>232</v>
      </c>
      <c r="BS4" s="93" t="s">
        <v>233</v>
      </c>
      <c r="BT4" s="93" t="s">
        <v>234</v>
      </c>
      <c r="BU4" s="93" t="s">
        <v>235</v>
      </c>
      <c r="BV4" s="93" t="s">
        <v>236</v>
      </c>
      <c r="BW4" s="93" t="s">
        <v>237</v>
      </c>
      <c r="BX4" s="93" t="s">
        <v>238</v>
      </c>
      <c r="BY4" s="93" t="s">
        <v>230</v>
      </c>
      <c r="BZ4" s="93" t="s">
        <v>231</v>
      </c>
      <c r="CA4" s="93" t="s">
        <v>232</v>
      </c>
      <c r="CB4" s="93" t="s">
        <v>233</v>
      </c>
      <c r="CC4" s="93" t="s">
        <v>234</v>
      </c>
      <c r="CD4" s="93" t="s">
        <v>235</v>
      </c>
      <c r="CE4" s="93" t="s">
        <v>236</v>
      </c>
      <c r="CF4" s="93" t="s">
        <v>237</v>
      </c>
      <c r="CG4" s="93" t="s">
        <v>238</v>
      </c>
      <c r="CH4" s="93" t="s">
        <v>230</v>
      </c>
      <c r="CI4" s="93" t="s">
        <v>231</v>
      </c>
      <c r="CJ4" s="93" t="s">
        <v>232</v>
      </c>
      <c r="CK4" s="93" t="s">
        <v>233</v>
      </c>
      <c r="CL4" s="93" t="s">
        <v>234</v>
      </c>
      <c r="CM4" s="93" t="s">
        <v>235</v>
      </c>
      <c r="CN4" s="93" t="s">
        <v>236</v>
      </c>
      <c r="CO4" s="93" t="s">
        <v>237</v>
      </c>
      <c r="CP4" s="93" t="s">
        <v>238</v>
      </c>
      <c r="CQ4" s="93" t="s">
        <v>230</v>
      </c>
      <c r="CR4" s="93" t="s">
        <v>231</v>
      </c>
      <c r="CS4" s="93" t="s">
        <v>232</v>
      </c>
      <c r="CT4" s="93" t="s">
        <v>233</v>
      </c>
      <c r="CU4" s="93" t="s">
        <v>234</v>
      </c>
      <c r="CV4" s="93" t="s">
        <v>235</v>
      </c>
      <c r="CW4" s="93" t="s">
        <v>236</v>
      </c>
      <c r="CX4" s="93" t="s">
        <v>237</v>
      </c>
      <c r="CY4" s="93" t="s">
        <v>238</v>
      </c>
      <c r="CZ4" s="93" t="s">
        <v>230</v>
      </c>
      <c r="DA4" s="93" t="s">
        <v>231</v>
      </c>
      <c r="DB4" s="93" t="s">
        <v>232</v>
      </c>
      <c r="DC4" s="93" t="s">
        <v>233</v>
      </c>
      <c r="DD4" s="93" t="s">
        <v>234</v>
      </c>
      <c r="DE4" s="93" t="s">
        <v>235</v>
      </c>
      <c r="DF4" s="93" t="s">
        <v>236</v>
      </c>
      <c r="DG4" s="93" t="s">
        <v>237</v>
      </c>
      <c r="DH4" s="93" t="s">
        <v>238</v>
      </c>
      <c r="DI4" s="93" t="s">
        <v>230</v>
      </c>
      <c r="DJ4" s="93" t="s">
        <v>231</v>
      </c>
      <c r="DK4" s="93" t="s">
        <v>232</v>
      </c>
      <c r="DL4" s="93" t="s">
        <v>233</v>
      </c>
      <c r="DM4" s="93" t="s">
        <v>234</v>
      </c>
      <c r="DN4" s="93" t="s">
        <v>235</v>
      </c>
      <c r="DO4" s="93" t="s">
        <v>236</v>
      </c>
      <c r="DP4" s="93" t="s">
        <v>237</v>
      </c>
      <c r="DQ4" s="93" t="s">
        <v>238</v>
      </c>
      <c r="DR4" s="93" t="s">
        <v>230</v>
      </c>
      <c r="DS4" s="93" t="s">
        <v>231</v>
      </c>
      <c r="DT4" s="93" t="s">
        <v>232</v>
      </c>
      <c r="DU4" s="93" t="s">
        <v>233</v>
      </c>
      <c r="DV4" s="93" t="s">
        <v>234</v>
      </c>
      <c r="DW4" s="93" t="s">
        <v>235</v>
      </c>
      <c r="DX4" s="93" t="s">
        <v>236</v>
      </c>
      <c r="DY4" s="93" t="s">
        <v>237</v>
      </c>
      <c r="DZ4" s="93" t="s">
        <v>238</v>
      </c>
      <c r="EA4" s="93" t="s">
        <v>230</v>
      </c>
      <c r="EB4" s="93" t="s">
        <v>231</v>
      </c>
      <c r="EC4" s="93" t="s">
        <v>232</v>
      </c>
      <c r="ED4" s="93" t="s">
        <v>233</v>
      </c>
      <c r="EE4" s="93" t="s">
        <v>234</v>
      </c>
      <c r="EF4" s="93" t="s">
        <v>235</v>
      </c>
      <c r="EG4" s="93" t="s">
        <v>236</v>
      </c>
      <c r="EH4" s="93" t="s">
        <v>237</v>
      </c>
      <c r="EI4" s="93" t="s">
        <v>238</v>
      </c>
      <c r="EJ4" s="93" t="s">
        <v>230</v>
      </c>
      <c r="EK4" s="93" t="s">
        <v>231</v>
      </c>
      <c r="EL4" s="93" t="s">
        <v>232</v>
      </c>
      <c r="EM4" s="93" t="s">
        <v>233</v>
      </c>
      <c r="EN4" s="93" t="s">
        <v>234</v>
      </c>
      <c r="EO4" s="93" t="s">
        <v>235</v>
      </c>
      <c r="EP4" s="93" t="s">
        <v>236</v>
      </c>
      <c r="EQ4" s="93" t="s">
        <v>237</v>
      </c>
      <c r="ER4" s="93" t="s">
        <v>238</v>
      </c>
      <c r="ES4" s="93" t="s">
        <v>230</v>
      </c>
      <c r="ET4" s="93" t="s">
        <v>231</v>
      </c>
      <c r="EU4" s="93" t="s">
        <v>232</v>
      </c>
      <c r="EV4" s="93" t="s">
        <v>233</v>
      </c>
      <c r="EW4" s="93" t="s">
        <v>234</v>
      </c>
      <c r="EX4" s="93" t="s">
        <v>434</v>
      </c>
      <c r="EY4" s="93" t="s">
        <v>236</v>
      </c>
      <c r="EZ4" s="93" t="s">
        <v>237</v>
      </c>
      <c r="FA4" s="93" t="s">
        <v>238</v>
      </c>
      <c r="FB4" s="93" t="s">
        <v>230</v>
      </c>
      <c r="FC4" s="93" t="s">
        <v>231</v>
      </c>
      <c r="FD4" s="93" t="s">
        <v>232</v>
      </c>
      <c r="FE4" s="93" t="s">
        <v>233</v>
      </c>
      <c r="FF4" s="93" t="s">
        <v>234</v>
      </c>
      <c r="FG4" s="93" t="s">
        <v>235</v>
      </c>
      <c r="FH4" s="93" t="s">
        <v>236</v>
      </c>
      <c r="FI4" s="93" t="s">
        <v>237</v>
      </c>
      <c r="FJ4" s="93" t="s">
        <v>238</v>
      </c>
      <c r="FK4" s="93" t="s">
        <v>230</v>
      </c>
      <c r="FL4" s="93" t="s">
        <v>231</v>
      </c>
      <c r="FM4" s="93" t="s">
        <v>232</v>
      </c>
      <c r="FN4" s="93" t="s">
        <v>233</v>
      </c>
      <c r="FO4" s="93" t="s">
        <v>234</v>
      </c>
      <c r="FP4" s="93" t="s">
        <v>235</v>
      </c>
      <c r="FQ4" s="93" t="s">
        <v>236</v>
      </c>
      <c r="FR4" s="93" t="s">
        <v>237</v>
      </c>
      <c r="FS4" s="93" t="s">
        <v>238</v>
      </c>
      <c r="FT4" s="93" t="s">
        <v>230</v>
      </c>
      <c r="FU4" s="93" t="s">
        <v>231</v>
      </c>
      <c r="FV4" s="93" t="s">
        <v>232</v>
      </c>
      <c r="FW4" s="93" t="s">
        <v>233</v>
      </c>
      <c r="FX4" s="93" t="s">
        <v>234</v>
      </c>
      <c r="FY4" s="93" t="s">
        <v>235</v>
      </c>
      <c r="FZ4" s="93" t="s">
        <v>236</v>
      </c>
      <c r="GA4" s="93" t="s">
        <v>237</v>
      </c>
      <c r="GB4" s="93" t="s">
        <v>238</v>
      </c>
      <c r="GE4" s="93" t="s">
        <v>435</v>
      </c>
      <c r="GH4" s="93" t="s">
        <v>436</v>
      </c>
      <c r="GL4" s="716"/>
      <c r="GM4" s="716"/>
      <c r="GN4" s="516" t="s">
        <v>328</v>
      </c>
      <c r="GO4" s="716"/>
      <c r="GP4" s="516" t="s">
        <v>328</v>
      </c>
      <c r="GQ4" s="725"/>
      <c r="GR4" s="716"/>
      <c r="GT4" s="716"/>
      <c r="GU4" s="516" t="s">
        <v>328</v>
      </c>
      <c r="GV4" s="716"/>
      <c r="GW4" s="516" t="s">
        <v>328</v>
      </c>
      <c r="GX4" s="725"/>
      <c r="GY4" s="716"/>
      <c r="HA4" s="716"/>
      <c r="HB4" s="516" t="s">
        <v>328</v>
      </c>
      <c r="HC4" s="716"/>
      <c r="HD4" s="516" t="s">
        <v>328</v>
      </c>
      <c r="HE4" s="725"/>
      <c r="HF4" s="716"/>
    </row>
    <row r="5" spans="1:214" hidden="1">
      <c r="A5" s="149"/>
      <c r="B5" s="503" t="s">
        <v>239</v>
      </c>
      <c r="C5" s="501"/>
      <c r="D5" s="502"/>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c r="BM5" s="101"/>
      <c r="BN5" s="101"/>
      <c r="BO5" s="101"/>
      <c r="BP5" s="101"/>
      <c r="BQ5" s="101"/>
      <c r="BR5" s="101"/>
      <c r="BS5" s="101"/>
      <c r="BT5" s="101"/>
      <c r="BU5" s="101"/>
      <c r="BV5" s="101"/>
      <c r="BW5" s="101"/>
      <c r="BX5" s="101"/>
      <c r="BY5" s="101"/>
      <c r="BZ5" s="101"/>
      <c r="CA5" s="101"/>
      <c r="CB5" s="101"/>
      <c r="CC5" s="101"/>
      <c r="CD5" s="101"/>
      <c r="CE5" s="101"/>
      <c r="CF5" s="101"/>
      <c r="CG5" s="101"/>
      <c r="CH5" s="101"/>
      <c r="CI5" s="101"/>
      <c r="CJ5" s="101"/>
      <c r="CK5" s="101"/>
      <c r="CL5" s="101"/>
      <c r="CM5" s="101"/>
      <c r="CN5" s="101"/>
      <c r="CO5" s="101"/>
      <c r="CP5" s="101"/>
      <c r="CQ5" s="101"/>
      <c r="CR5" s="101"/>
      <c r="CS5" s="101"/>
      <c r="CT5" s="101"/>
      <c r="CU5" s="101"/>
      <c r="CV5" s="101"/>
      <c r="CW5" s="101"/>
      <c r="CX5" s="101"/>
      <c r="CY5" s="101"/>
      <c r="CZ5" s="101"/>
      <c r="DA5" s="101"/>
      <c r="DB5" s="101"/>
      <c r="DC5" s="101"/>
      <c r="DD5" s="101"/>
      <c r="DE5" s="101"/>
      <c r="DF5" s="101"/>
      <c r="DG5" s="101"/>
      <c r="DH5" s="101"/>
      <c r="DI5" s="101"/>
      <c r="DJ5" s="101"/>
      <c r="DK5" s="101"/>
      <c r="DL5" s="101"/>
      <c r="DM5" s="101"/>
      <c r="DN5" s="101"/>
      <c r="DO5" s="101"/>
      <c r="DP5" s="101"/>
      <c r="DQ5" s="101"/>
      <c r="DR5" s="101"/>
      <c r="DS5" s="101"/>
      <c r="DT5" s="101"/>
      <c r="DU5" s="101"/>
      <c r="DV5" s="101"/>
      <c r="DW5" s="101"/>
      <c r="DX5" s="101"/>
      <c r="DY5" s="101"/>
      <c r="DZ5" s="101"/>
      <c r="EA5" s="101"/>
      <c r="EB5" s="101"/>
      <c r="EC5" s="101"/>
      <c r="ED5" s="101"/>
      <c r="EE5" s="101"/>
      <c r="EF5" s="101"/>
      <c r="EG5" s="101"/>
      <c r="EH5" s="101"/>
      <c r="EI5" s="101"/>
      <c r="EJ5" s="101"/>
      <c r="EK5" s="101"/>
      <c r="EL5" s="101"/>
      <c r="EM5" s="101"/>
      <c r="EN5" s="101"/>
      <c r="EO5" s="101"/>
      <c r="EP5" s="101"/>
      <c r="EQ5" s="101"/>
      <c r="ER5" s="101"/>
      <c r="ES5" s="101">
        <f t="shared" ref="ES5:FH20" si="0">E5+AO5+BY5+DI5</f>
        <v>0</v>
      </c>
      <c r="ET5" s="101">
        <f t="shared" si="0"/>
        <v>0</v>
      </c>
      <c r="EU5" s="101">
        <f t="shared" si="0"/>
        <v>0</v>
      </c>
      <c r="EV5" s="101">
        <f t="shared" si="0"/>
        <v>0</v>
      </c>
      <c r="EW5" s="101">
        <f t="shared" si="0"/>
        <v>0</v>
      </c>
      <c r="EX5" s="101">
        <f t="shared" si="0"/>
        <v>0</v>
      </c>
      <c r="EY5" s="101">
        <f t="shared" si="0"/>
        <v>0</v>
      </c>
      <c r="EZ5" s="101">
        <f t="shared" si="0"/>
        <v>0</v>
      </c>
      <c r="FA5" s="101">
        <f t="shared" si="0"/>
        <v>0</v>
      </c>
      <c r="FB5" s="101">
        <f t="shared" si="0"/>
        <v>0</v>
      </c>
      <c r="FC5" s="101">
        <f t="shared" si="0"/>
        <v>0</v>
      </c>
      <c r="FD5" s="101">
        <f t="shared" si="0"/>
        <v>0</v>
      </c>
      <c r="FE5" s="101">
        <f t="shared" si="0"/>
        <v>0</v>
      </c>
      <c r="FF5" s="101">
        <f t="shared" si="0"/>
        <v>0</v>
      </c>
      <c r="FG5" s="101">
        <f t="shared" si="0"/>
        <v>0</v>
      </c>
      <c r="FH5" s="101">
        <f t="shared" si="0"/>
        <v>0</v>
      </c>
      <c r="FI5" s="101">
        <f t="shared" ref="FI5:FX20" si="1">U5+BE5+CO5+DY5</f>
        <v>0</v>
      </c>
      <c r="FJ5" s="101">
        <f t="shared" si="1"/>
        <v>0</v>
      </c>
      <c r="FK5" s="101">
        <f t="shared" si="1"/>
        <v>0</v>
      </c>
      <c r="FL5" s="101">
        <f t="shared" si="1"/>
        <v>0</v>
      </c>
      <c r="FM5" s="101">
        <f t="shared" si="1"/>
        <v>0</v>
      </c>
      <c r="FN5" s="101">
        <f t="shared" si="1"/>
        <v>0</v>
      </c>
      <c r="FO5" s="101">
        <f t="shared" si="1"/>
        <v>0</v>
      </c>
      <c r="FP5" s="101">
        <f t="shared" si="1"/>
        <v>0</v>
      </c>
      <c r="FQ5" s="101">
        <f t="shared" si="1"/>
        <v>0</v>
      </c>
      <c r="FR5" s="101">
        <f t="shared" si="1"/>
        <v>0</v>
      </c>
      <c r="FS5" s="101">
        <f t="shared" si="1"/>
        <v>0</v>
      </c>
      <c r="FT5" s="101">
        <f t="shared" si="1"/>
        <v>0</v>
      </c>
      <c r="FU5" s="101">
        <f t="shared" si="1"/>
        <v>0</v>
      </c>
      <c r="FV5" s="101">
        <f t="shared" si="1"/>
        <v>0</v>
      </c>
      <c r="FW5" s="101">
        <f t="shared" si="1"/>
        <v>0</v>
      </c>
      <c r="FX5" s="101">
        <f t="shared" si="1"/>
        <v>0</v>
      </c>
      <c r="FY5" s="101">
        <f t="shared" ref="FY5:GB36" si="2">AK5+BU5+DE5+EO5</f>
        <v>0</v>
      </c>
      <c r="FZ5" s="101">
        <f t="shared" si="2"/>
        <v>0</v>
      </c>
      <c r="GA5" s="101">
        <f t="shared" si="2"/>
        <v>0</v>
      </c>
      <c r="GB5" s="101">
        <f t="shared" si="2"/>
        <v>0</v>
      </c>
    </row>
    <row r="6" spans="1:214" hidden="1">
      <c r="A6" s="149" t="s">
        <v>34</v>
      </c>
      <c r="B6" s="93" t="s">
        <v>240</v>
      </c>
      <c r="C6" s="501" t="s">
        <v>241</v>
      </c>
      <c r="D6" s="502" t="s">
        <v>242</v>
      </c>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c r="BS6" s="101"/>
      <c r="BT6" s="101"/>
      <c r="BU6" s="101"/>
      <c r="BV6" s="101"/>
      <c r="BW6" s="101"/>
      <c r="BX6" s="101"/>
      <c r="BY6" s="101"/>
      <c r="BZ6" s="101"/>
      <c r="CA6" s="101"/>
      <c r="CB6" s="101"/>
      <c r="CC6" s="101"/>
      <c r="CD6" s="101"/>
      <c r="CE6" s="101"/>
      <c r="CF6" s="101"/>
      <c r="CG6" s="101"/>
      <c r="CH6" s="101"/>
      <c r="CI6" s="101"/>
      <c r="CJ6" s="101"/>
      <c r="CK6" s="101"/>
      <c r="CL6" s="101"/>
      <c r="CM6" s="101"/>
      <c r="CN6" s="101"/>
      <c r="CO6" s="101"/>
      <c r="CP6" s="101"/>
      <c r="CQ6" s="101"/>
      <c r="CR6" s="101"/>
      <c r="CS6" s="101"/>
      <c r="CT6" s="101"/>
      <c r="CU6" s="101"/>
      <c r="CV6" s="101"/>
      <c r="CW6" s="101"/>
      <c r="CX6" s="101"/>
      <c r="CY6" s="101"/>
      <c r="CZ6" s="101"/>
      <c r="DA6" s="101"/>
      <c r="DB6" s="101"/>
      <c r="DC6" s="101"/>
      <c r="DD6" s="101"/>
      <c r="DE6" s="101"/>
      <c r="DF6" s="101"/>
      <c r="DG6" s="101"/>
      <c r="DH6" s="101"/>
      <c r="DI6" s="101"/>
      <c r="DJ6" s="101"/>
      <c r="DK6" s="101"/>
      <c r="DL6" s="101"/>
      <c r="DM6" s="101"/>
      <c r="DN6" s="101"/>
      <c r="DO6" s="101"/>
      <c r="DP6" s="101"/>
      <c r="DQ6" s="101"/>
      <c r="DR6" s="101"/>
      <c r="DS6" s="101"/>
      <c r="DT6" s="101"/>
      <c r="DU6" s="101"/>
      <c r="DV6" s="101"/>
      <c r="DW6" s="101"/>
      <c r="DX6" s="101"/>
      <c r="DY6" s="101"/>
      <c r="DZ6" s="101"/>
      <c r="EA6" s="101"/>
      <c r="EB6" s="101"/>
      <c r="EC6" s="101"/>
      <c r="ED6" s="101"/>
      <c r="EE6" s="101"/>
      <c r="EF6" s="101"/>
      <c r="EG6" s="101"/>
      <c r="EH6" s="101"/>
      <c r="EI6" s="101"/>
      <c r="EJ6" s="101"/>
      <c r="EK6" s="101"/>
      <c r="EL6" s="101"/>
      <c r="EM6" s="101"/>
      <c r="EN6" s="101"/>
      <c r="EO6" s="101"/>
      <c r="EP6" s="101"/>
      <c r="EQ6" s="101"/>
      <c r="ER6" s="101"/>
      <c r="ES6" s="101">
        <f t="shared" si="0"/>
        <v>0</v>
      </c>
      <c r="ET6" s="101">
        <f t="shared" si="0"/>
        <v>0</v>
      </c>
      <c r="EU6" s="101">
        <f t="shared" si="0"/>
        <v>0</v>
      </c>
      <c r="EV6" s="101">
        <f t="shared" si="0"/>
        <v>0</v>
      </c>
      <c r="EW6" s="101">
        <f t="shared" si="0"/>
        <v>0</v>
      </c>
      <c r="EX6" s="101">
        <f t="shared" si="0"/>
        <v>0</v>
      </c>
      <c r="EY6" s="101">
        <f t="shared" si="0"/>
        <v>0</v>
      </c>
      <c r="EZ6" s="101">
        <f t="shared" si="0"/>
        <v>0</v>
      </c>
      <c r="FA6" s="101">
        <f t="shared" si="0"/>
        <v>0</v>
      </c>
      <c r="FB6" s="101">
        <f t="shared" si="0"/>
        <v>0</v>
      </c>
      <c r="FC6" s="101">
        <f t="shared" si="0"/>
        <v>0</v>
      </c>
      <c r="FD6" s="101">
        <f t="shared" si="0"/>
        <v>0</v>
      </c>
      <c r="FE6" s="101">
        <f t="shared" si="0"/>
        <v>0</v>
      </c>
      <c r="FF6" s="101">
        <f t="shared" si="0"/>
        <v>0</v>
      </c>
      <c r="FG6" s="101">
        <f t="shared" si="0"/>
        <v>0</v>
      </c>
      <c r="FH6" s="101">
        <f t="shared" si="0"/>
        <v>0</v>
      </c>
      <c r="FI6" s="101">
        <f t="shared" si="1"/>
        <v>0</v>
      </c>
      <c r="FJ6" s="101">
        <f t="shared" si="1"/>
        <v>0</v>
      </c>
      <c r="FK6" s="101">
        <f t="shared" si="1"/>
        <v>0</v>
      </c>
      <c r="FL6" s="101">
        <f t="shared" si="1"/>
        <v>0</v>
      </c>
      <c r="FM6" s="101">
        <f t="shared" si="1"/>
        <v>0</v>
      </c>
      <c r="FN6" s="101">
        <f t="shared" si="1"/>
        <v>0</v>
      </c>
      <c r="FO6" s="101">
        <f t="shared" si="1"/>
        <v>0</v>
      </c>
      <c r="FP6" s="101">
        <f t="shared" si="1"/>
        <v>0</v>
      </c>
      <c r="FQ6" s="101">
        <f t="shared" si="1"/>
        <v>0</v>
      </c>
      <c r="FR6" s="101">
        <f t="shared" si="1"/>
        <v>0</v>
      </c>
      <c r="FS6" s="101">
        <f t="shared" si="1"/>
        <v>0</v>
      </c>
      <c r="FT6" s="101">
        <f t="shared" si="1"/>
        <v>0</v>
      </c>
      <c r="FU6" s="101">
        <f t="shared" si="1"/>
        <v>0</v>
      </c>
      <c r="FV6" s="101">
        <f t="shared" si="1"/>
        <v>0</v>
      </c>
      <c r="FW6" s="101">
        <f t="shared" si="1"/>
        <v>0</v>
      </c>
      <c r="FX6" s="101">
        <f t="shared" si="1"/>
        <v>0</v>
      </c>
      <c r="FY6" s="101">
        <f t="shared" si="2"/>
        <v>0</v>
      </c>
      <c r="FZ6" s="101">
        <f t="shared" si="2"/>
        <v>0</v>
      </c>
      <c r="GA6" s="101">
        <f t="shared" si="2"/>
        <v>0</v>
      </c>
      <c r="GB6" s="101">
        <f t="shared" si="2"/>
        <v>0</v>
      </c>
    </row>
    <row r="7" spans="1:214" hidden="1">
      <c r="A7" s="149" t="s">
        <v>36</v>
      </c>
      <c r="B7" s="93" t="s">
        <v>243</v>
      </c>
      <c r="C7" s="501" t="s">
        <v>244</v>
      </c>
      <c r="D7" s="502" t="s">
        <v>245</v>
      </c>
      <c r="E7" s="101"/>
      <c r="F7" s="101"/>
      <c r="G7" s="101"/>
      <c r="H7" s="101"/>
      <c r="I7" s="101"/>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01"/>
      <c r="CD7" s="101"/>
      <c r="CE7" s="101"/>
      <c r="CF7" s="101"/>
      <c r="CG7" s="101"/>
      <c r="CH7" s="101"/>
      <c r="CI7" s="101"/>
      <c r="CJ7" s="101"/>
      <c r="CK7" s="101"/>
      <c r="CL7" s="101"/>
      <c r="CM7" s="101"/>
      <c r="CN7" s="101"/>
      <c r="CO7" s="101"/>
      <c r="CP7" s="101"/>
      <c r="CQ7" s="101"/>
      <c r="CR7" s="101"/>
      <c r="CS7" s="101"/>
      <c r="CT7" s="101"/>
      <c r="CU7" s="101"/>
      <c r="CV7" s="101"/>
      <c r="CW7" s="101"/>
      <c r="CX7" s="101"/>
      <c r="CY7" s="101"/>
      <c r="CZ7" s="101"/>
      <c r="DA7" s="101"/>
      <c r="DB7" s="101"/>
      <c r="DC7" s="101"/>
      <c r="DD7" s="101"/>
      <c r="DE7" s="101"/>
      <c r="DF7" s="101"/>
      <c r="DG7" s="101"/>
      <c r="DH7" s="101"/>
      <c r="DI7" s="101"/>
      <c r="DJ7" s="101"/>
      <c r="DK7" s="101"/>
      <c r="DL7" s="101"/>
      <c r="DM7" s="101"/>
      <c r="DN7" s="101"/>
      <c r="DO7" s="101"/>
      <c r="DP7" s="101"/>
      <c r="DQ7" s="101"/>
      <c r="DR7" s="101"/>
      <c r="DS7" s="101"/>
      <c r="DT7" s="101"/>
      <c r="DU7" s="101"/>
      <c r="DV7" s="101"/>
      <c r="DW7" s="101"/>
      <c r="DX7" s="101"/>
      <c r="DY7" s="101"/>
      <c r="DZ7" s="101"/>
      <c r="EA7" s="101"/>
      <c r="EB7" s="101"/>
      <c r="EC7" s="101"/>
      <c r="ED7" s="101"/>
      <c r="EE7" s="101"/>
      <c r="EF7" s="101"/>
      <c r="EG7" s="101"/>
      <c r="EH7" s="101"/>
      <c r="EI7" s="101"/>
      <c r="EJ7" s="101"/>
      <c r="EK7" s="101"/>
      <c r="EL7" s="101"/>
      <c r="EM7" s="101"/>
      <c r="EN7" s="101"/>
      <c r="EO7" s="101"/>
      <c r="EP7" s="101"/>
      <c r="EQ7" s="101"/>
      <c r="ER7" s="101"/>
      <c r="ES7" s="101">
        <f t="shared" si="0"/>
        <v>0</v>
      </c>
      <c r="ET7" s="101">
        <f t="shared" si="0"/>
        <v>0</v>
      </c>
      <c r="EU7" s="101">
        <f t="shared" si="0"/>
        <v>0</v>
      </c>
      <c r="EV7" s="101">
        <f t="shared" si="0"/>
        <v>0</v>
      </c>
      <c r="EW7" s="101">
        <f t="shared" si="0"/>
        <v>0</v>
      </c>
      <c r="EX7" s="101">
        <f t="shared" si="0"/>
        <v>0</v>
      </c>
      <c r="EY7" s="101">
        <f t="shared" si="0"/>
        <v>0</v>
      </c>
      <c r="EZ7" s="101">
        <f t="shared" si="0"/>
        <v>0</v>
      </c>
      <c r="FA7" s="101">
        <f t="shared" si="0"/>
        <v>0</v>
      </c>
      <c r="FB7" s="101">
        <f t="shared" si="0"/>
        <v>0</v>
      </c>
      <c r="FC7" s="101">
        <f t="shared" si="0"/>
        <v>0</v>
      </c>
      <c r="FD7" s="101">
        <f t="shared" si="0"/>
        <v>0</v>
      </c>
      <c r="FE7" s="101">
        <f t="shared" si="0"/>
        <v>0</v>
      </c>
      <c r="FF7" s="101">
        <f t="shared" si="0"/>
        <v>0</v>
      </c>
      <c r="FG7" s="101">
        <f t="shared" si="0"/>
        <v>0</v>
      </c>
      <c r="FH7" s="101">
        <f t="shared" si="0"/>
        <v>0</v>
      </c>
      <c r="FI7" s="101">
        <f t="shared" si="1"/>
        <v>0</v>
      </c>
      <c r="FJ7" s="101">
        <f t="shared" si="1"/>
        <v>0</v>
      </c>
      <c r="FK7" s="101">
        <f t="shared" si="1"/>
        <v>0</v>
      </c>
      <c r="FL7" s="101">
        <f t="shared" si="1"/>
        <v>0</v>
      </c>
      <c r="FM7" s="101">
        <f t="shared" si="1"/>
        <v>0</v>
      </c>
      <c r="FN7" s="101">
        <f t="shared" si="1"/>
        <v>0</v>
      </c>
      <c r="FO7" s="101">
        <f t="shared" si="1"/>
        <v>0</v>
      </c>
      <c r="FP7" s="101">
        <f t="shared" si="1"/>
        <v>0</v>
      </c>
      <c r="FQ7" s="101">
        <f t="shared" si="1"/>
        <v>0</v>
      </c>
      <c r="FR7" s="101">
        <f t="shared" si="1"/>
        <v>0</v>
      </c>
      <c r="FS7" s="101">
        <f t="shared" si="1"/>
        <v>0</v>
      </c>
      <c r="FT7" s="101">
        <f t="shared" si="1"/>
        <v>0</v>
      </c>
      <c r="FU7" s="101">
        <f t="shared" si="1"/>
        <v>0</v>
      </c>
      <c r="FV7" s="101">
        <f t="shared" si="1"/>
        <v>0</v>
      </c>
      <c r="FW7" s="101">
        <f t="shared" si="1"/>
        <v>0</v>
      </c>
      <c r="FX7" s="101">
        <f t="shared" si="1"/>
        <v>0</v>
      </c>
      <c r="FY7" s="101">
        <f t="shared" si="2"/>
        <v>0</v>
      </c>
      <c r="FZ7" s="101">
        <f t="shared" si="2"/>
        <v>0</v>
      </c>
      <c r="GA7" s="101">
        <f t="shared" si="2"/>
        <v>0</v>
      </c>
      <c r="GB7" s="101">
        <f t="shared" si="2"/>
        <v>0</v>
      </c>
    </row>
    <row r="8" spans="1:214" hidden="1">
      <c r="A8" s="149" t="s">
        <v>246</v>
      </c>
      <c r="B8" s="93" t="s">
        <v>247</v>
      </c>
      <c r="C8" s="501" t="s">
        <v>244</v>
      </c>
      <c r="D8" s="502" t="s">
        <v>248</v>
      </c>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01"/>
      <c r="CD8" s="101"/>
      <c r="CE8" s="101"/>
      <c r="CF8" s="101"/>
      <c r="CG8" s="101"/>
      <c r="CH8" s="101"/>
      <c r="CI8" s="101"/>
      <c r="CJ8" s="101"/>
      <c r="CK8" s="101"/>
      <c r="CL8" s="101"/>
      <c r="CM8" s="101"/>
      <c r="CN8" s="101"/>
      <c r="CO8" s="101"/>
      <c r="CP8" s="101"/>
      <c r="CQ8" s="101"/>
      <c r="CR8" s="101"/>
      <c r="CS8" s="101"/>
      <c r="CT8" s="101"/>
      <c r="CU8" s="101"/>
      <c r="CV8" s="101"/>
      <c r="CW8" s="101"/>
      <c r="CX8" s="101"/>
      <c r="CY8" s="101"/>
      <c r="CZ8" s="101"/>
      <c r="DA8" s="101"/>
      <c r="DB8" s="101"/>
      <c r="DC8" s="101"/>
      <c r="DD8" s="101"/>
      <c r="DE8" s="101"/>
      <c r="DF8" s="101"/>
      <c r="DG8" s="101"/>
      <c r="DH8" s="101"/>
      <c r="DI8" s="101"/>
      <c r="DJ8" s="101"/>
      <c r="DK8" s="101"/>
      <c r="DL8" s="101"/>
      <c r="DM8" s="101"/>
      <c r="DN8" s="101"/>
      <c r="DO8" s="101"/>
      <c r="DP8" s="101"/>
      <c r="DQ8" s="101"/>
      <c r="DR8" s="101"/>
      <c r="DS8" s="101"/>
      <c r="DT8" s="101"/>
      <c r="DU8" s="101"/>
      <c r="DV8" s="101"/>
      <c r="DW8" s="101"/>
      <c r="DX8" s="101"/>
      <c r="DY8" s="101"/>
      <c r="DZ8" s="101"/>
      <c r="EA8" s="101"/>
      <c r="EB8" s="101"/>
      <c r="EC8" s="101"/>
      <c r="ED8" s="101"/>
      <c r="EE8" s="101"/>
      <c r="EF8" s="101"/>
      <c r="EG8" s="101"/>
      <c r="EH8" s="101"/>
      <c r="EI8" s="101"/>
      <c r="EJ8" s="101"/>
      <c r="EK8" s="101"/>
      <c r="EL8" s="101"/>
      <c r="EM8" s="101"/>
      <c r="EN8" s="101"/>
      <c r="EO8" s="101"/>
      <c r="EP8" s="101"/>
      <c r="EQ8" s="101"/>
      <c r="ER8" s="101"/>
      <c r="ES8" s="101">
        <f t="shared" si="0"/>
        <v>0</v>
      </c>
      <c r="ET8" s="101">
        <f t="shared" si="0"/>
        <v>0</v>
      </c>
      <c r="EU8" s="101">
        <f t="shared" si="0"/>
        <v>0</v>
      </c>
      <c r="EV8" s="101">
        <f t="shared" si="0"/>
        <v>0</v>
      </c>
      <c r="EW8" s="101">
        <f t="shared" si="0"/>
        <v>0</v>
      </c>
      <c r="EX8" s="101">
        <f t="shared" si="0"/>
        <v>0</v>
      </c>
      <c r="EY8" s="101">
        <f t="shared" si="0"/>
        <v>0</v>
      </c>
      <c r="EZ8" s="101">
        <f t="shared" si="0"/>
        <v>0</v>
      </c>
      <c r="FA8" s="101">
        <f t="shared" si="0"/>
        <v>0</v>
      </c>
      <c r="FB8" s="101">
        <f t="shared" si="0"/>
        <v>0</v>
      </c>
      <c r="FC8" s="101">
        <f t="shared" si="0"/>
        <v>0</v>
      </c>
      <c r="FD8" s="101">
        <f t="shared" si="0"/>
        <v>0</v>
      </c>
      <c r="FE8" s="101">
        <f t="shared" si="0"/>
        <v>0</v>
      </c>
      <c r="FF8" s="101">
        <f t="shared" si="0"/>
        <v>0</v>
      </c>
      <c r="FG8" s="101">
        <f t="shared" si="0"/>
        <v>0</v>
      </c>
      <c r="FH8" s="101">
        <f t="shared" si="0"/>
        <v>0</v>
      </c>
      <c r="FI8" s="101">
        <f t="shared" si="1"/>
        <v>0</v>
      </c>
      <c r="FJ8" s="101">
        <f t="shared" si="1"/>
        <v>0</v>
      </c>
      <c r="FK8" s="101">
        <f t="shared" si="1"/>
        <v>0</v>
      </c>
      <c r="FL8" s="101">
        <f t="shared" si="1"/>
        <v>0</v>
      </c>
      <c r="FM8" s="101">
        <f t="shared" si="1"/>
        <v>0</v>
      </c>
      <c r="FN8" s="101">
        <f t="shared" si="1"/>
        <v>0</v>
      </c>
      <c r="FO8" s="101">
        <f t="shared" si="1"/>
        <v>0</v>
      </c>
      <c r="FP8" s="101">
        <f t="shared" si="1"/>
        <v>0</v>
      </c>
      <c r="FQ8" s="101">
        <f t="shared" si="1"/>
        <v>0</v>
      </c>
      <c r="FR8" s="101">
        <f t="shared" si="1"/>
        <v>0</v>
      </c>
      <c r="FS8" s="101">
        <f t="shared" si="1"/>
        <v>0</v>
      </c>
      <c r="FT8" s="101">
        <f t="shared" si="1"/>
        <v>0</v>
      </c>
      <c r="FU8" s="101">
        <f t="shared" si="1"/>
        <v>0</v>
      </c>
      <c r="FV8" s="101">
        <f t="shared" si="1"/>
        <v>0</v>
      </c>
      <c r="FW8" s="101">
        <f t="shared" si="1"/>
        <v>0</v>
      </c>
      <c r="FX8" s="101">
        <f t="shared" si="1"/>
        <v>0</v>
      </c>
      <c r="FY8" s="101">
        <f t="shared" si="2"/>
        <v>0</v>
      </c>
      <c r="FZ8" s="101">
        <f t="shared" si="2"/>
        <v>0</v>
      </c>
      <c r="GA8" s="101">
        <f t="shared" si="2"/>
        <v>0</v>
      </c>
      <c r="GB8" s="101">
        <f t="shared" si="2"/>
        <v>0</v>
      </c>
    </row>
    <row r="9" spans="1:214" hidden="1">
      <c r="A9" s="149"/>
      <c r="C9" s="501"/>
      <c r="D9" s="502"/>
      <c r="E9" s="101"/>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c r="BU9" s="101"/>
      <c r="BV9" s="101"/>
      <c r="BW9" s="101"/>
      <c r="BX9" s="101"/>
      <c r="BY9" s="101"/>
      <c r="BZ9" s="101"/>
      <c r="CA9" s="101"/>
      <c r="CB9" s="101"/>
      <c r="CC9" s="101"/>
      <c r="CD9" s="101"/>
      <c r="CE9" s="101"/>
      <c r="CF9" s="101"/>
      <c r="CG9" s="101"/>
      <c r="CH9" s="101"/>
      <c r="CI9" s="101"/>
      <c r="CJ9" s="101"/>
      <c r="CK9" s="101"/>
      <c r="CL9" s="101"/>
      <c r="CM9" s="101"/>
      <c r="CN9" s="101"/>
      <c r="CO9" s="101"/>
      <c r="CP9" s="101"/>
      <c r="CQ9" s="101"/>
      <c r="CR9" s="101"/>
      <c r="CS9" s="101"/>
      <c r="CT9" s="101"/>
      <c r="CU9" s="101"/>
      <c r="CV9" s="101"/>
      <c r="CW9" s="101"/>
      <c r="CX9" s="101"/>
      <c r="CY9" s="101"/>
      <c r="CZ9" s="101"/>
      <c r="DA9" s="101"/>
      <c r="DB9" s="101"/>
      <c r="DC9" s="101"/>
      <c r="DD9" s="101"/>
      <c r="DE9" s="101"/>
      <c r="DF9" s="101"/>
      <c r="DG9" s="101"/>
      <c r="DH9" s="101"/>
      <c r="DI9" s="101"/>
      <c r="DJ9" s="101"/>
      <c r="DK9" s="101"/>
      <c r="DL9" s="101"/>
      <c r="DM9" s="101"/>
      <c r="DN9" s="101"/>
      <c r="DO9" s="101"/>
      <c r="DP9" s="101"/>
      <c r="DQ9" s="101"/>
      <c r="DR9" s="101"/>
      <c r="DS9" s="101"/>
      <c r="DT9" s="101"/>
      <c r="DU9" s="101"/>
      <c r="DV9" s="101"/>
      <c r="DW9" s="101"/>
      <c r="DX9" s="101"/>
      <c r="DY9" s="101"/>
      <c r="DZ9" s="101"/>
      <c r="EA9" s="101"/>
      <c r="EB9" s="101"/>
      <c r="EC9" s="101"/>
      <c r="ED9" s="101"/>
      <c r="EE9" s="101"/>
      <c r="EF9" s="101"/>
      <c r="EG9" s="101"/>
      <c r="EH9" s="101"/>
      <c r="EI9" s="101"/>
      <c r="EJ9" s="101"/>
      <c r="EK9" s="101"/>
      <c r="EL9" s="101"/>
      <c r="EM9" s="101"/>
      <c r="EN9" s="101"/>
      <c r="EO9" s="101"/>
      <c r="EP9" s="101"/>
      <c r="EQ9" s="101"/>
      <c r="ER9" s="101"/>
      <c r="ES9" s="101">
        <f t="shared" si="0"/>
        <v>0</v>
      </c>
      <c r="ET9" s="101">
        <f t="shared" si="0"/>
        <v>0</v>
      </c>
      <c r="EU9" s="101">
        <f t="shared" si="0"/>
        <v>0</v>
      </c>
      <c r="EV9" s="101">
        <f t="shared" si="0"/>
        <v>0</v>
      </c>
      <c r="EW9" s="101">
        <f t="shared" si="0"/>
        <v>0</v>
      </c>
      <c r="EX9" s="101">
        <f t="shared" si="0"/>
        <v>0</v>
      </c>
      <c r="EY9" s="101">
        <f t="shared" si="0"/>
        <v>0</v>
      </c>
      <c r="EZ9" s="101">
        <f t="shared" si="0"/>
        <v>0</v>
      </c>
      <c r="FA9" s="101">
        <f t="shared" si="0"/>
        <v>0</v>
      </c>
      <c r="FB9" s="101">
        <f t="shared" si="0"/>
        <v>0</v>
      </c>
      <c r="FC9" s="101">
        <f t="shared" si="0"/>
        <v>0</v>
      </c>
      <c r="FD9" s="101">
        <f t="shared" si="0"/>
        <v>0</v>
      </c>
      <c r="FE9" s="101">
        <f t="shared" si="0"/>
        <v>0</v>
      </c>
      <c r="FF9" s="101">
        <f t="shared" si="0"/>
        <v>0</v>
      </c>
      <c r="FG9" s="101">
        <f t="shared" si="0"/>
        <v>0</v>
      </c>
      <c r="FH9" s="101">
        <f t="shared" si="0"/>
        <v>0</v>
      </c>
      <c r="FI9" s="101">
        <f t="shared" si="1"/>
        <v>0</v>
      </c>
      <c r="FJ9" s="101">
        <f t="shared" si="1"/>
        <v>0</v>
      </c>
      <c r="FK9" s="101">
        <f t="shared" si="1"/>
        <v>0</v>
      </c>
      <c r="FL9" s="101">
        <f t="shared" si="1"/>
        <v>0</v>
      </c>
      <c r="FM9" s="101">
        <f t="shared" si="1"/>
        <v>0</v>
      </c>
      <c r="FN9" s="101">
        <f t="shared" si="1"/>
        <v>0</v>
      </c>
      <c r="FO9" s="101">
        <f t="shared" si="1"/>
        <v>0</v>
      </c>
      <c r="FP9" s="101">
        <f t="shared" si="1"/>
        <v>0</v>
      </c>
      <c r="FQ9" s="101">
        <f t="shared" si="1"/>
        <v>0</v>
      </c>
      <c r="FR9" s="101">
        <f t="shared" si="1"/>
        <v>0</v>
      </c>
      <c r="FS9" s="101">
        <f t="shared" si="1"/>
        <v>0</v>
      </c>
      <c r="FT9" s="101">
        <f t="shared" si="1"/>
        <v>0</v>
      </c>
      <c r="FU9" s="101">
        <f t="shared" si="1"/>
        <v>0</v>
      </c>
      <c r="FV9" s="101">
        <f t="shared" si="1"/>
        <v>0</v>
      </c>
      <c r="FW9" s="101">
        <f t="shared" si="1"/>
        <v>0</v>
      </c>
      <c r="FX9" s="101">
        <f t="shared" si="1"/>
        <v>0</v>
      </c>
      <c r="FY9" s="101">
        <f t="shared" si="2"/>
        <v>0</v>
      </c>
      <c r="FZ9" s="101">
        <f t="shared" si="2"/>
        <v>0</v>
      </c>
      <c r="GA9" s="101">
        <f t="shared" si="2"/>
        <v>0</v>
      </c>
      <c r="GB9" s="101">
        <f t="shared" si="2"/>
        <v>0</v>
      </c>
    </row>
    <row r="10" spans="1:214" hidden="1">
      <c r="A10" s="149"/>
      <c r="C10" s="501"/>
      <c r="D10" s="502"/>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c r="BM10" s="101"/>
      <c r="BN10" s="101"/>
      <c r="BO10" s="101"/>
      <c r="BP10" s="101"/>
      <c r="BQ10" s="101"/>
      <c r="BR10" s="101"/>
      <c r="BS10" s="101"/>
      <c r="BT10" s="101"/>
      <c r="BU10" s="101"/>
      <c r="BV10" s="101"/>
      <c r="BW10" s="101"/>
      <c r="BX10" s="101"/>
      <c r="BY10" s="101"/>
      <c r="BZ10" s="101"/>
      <c r="CA10" s="101"/>
      <c r="CB10" s="101"/>
      <c r="CC10" s="101"/>
      <c r="CD10" s="101"/>
      <c r="CE10" s="101"/>
      <c r="CF10" s="101"/>
      <c r="CG10" s="101"/>
      <c r="CH10" s="101"/>
      <c r="CI10" s="101"/>
      <c r="CJ10" s="101"/>
      <c r="CK10" s="101"/>
      <c r="CL10" s="101"/>
      <c r="CM10" s="101"/>
      <c r="CN10" s="101"/>
      <c r="CO10" s="101"/>
      <c r="CP10" s="101"/>
      <c r="CQ10" s="101"/>
      <c r="CR10" s="101"/>
      <c r="CS10" s="101"/>
      <c r="CT10" s="101"/>
      <c r="CU10" s="101"/>
      <c r="CV10" s="101"/>
      <c r="CW10" s="101"/>
      <c r="CX10" s="101"/>
      <c r="CY10" s="101"/>
      <c r="CZ10" s="101"/>
      <c r="DA10" s="101"/>
      <c r="DB10" s="101"/>
      <c r="DC10" s="101"/>
      <c r="DD10" s="101"/>
      <c r="DE10" s="101"/>
      <c r="DF10" s="101"/>
      <c r="DG10" s="101"/>
      <c r="DH10" s="101"/>
      <c r="DI10" s="101"/>
      <c r="DJ10" s="101"/>
      <c r="DK10" s="101"/>
      <c r="DL10" s="101"/>
      <c r="DM10" s="101"/>
      <c r="DN10" s="101"/>
      <c r="DO10" s="101"/>
      <c r="DP10" s="101"/>
      <c r="DQ10" s="101"/>
      <c r="DR10" s="101"/>
      <c r="DS10" s="101"/>
      <c r="DT10" s="101"/>
      <c r="DU10" s="101"/>
      <c r="DV10" s="101"/>
      <c r="DW10" s="101"/>
      <c r="DX10" s="101"/>
      <c r="DY10" s="101"/>
      <c r="DZ10" s="101"/>
      <c r="EA10" s="101"/>
      <c r="EB10" s="101"/>
      <c r="EC10" s="101"/>
      <c r="ED10" s="101"/>
      <c r="EE10" s="101"/>
      <c r="EF10" s="101"/>
      <c r="EG10" s="101"/>
      <c r="EH10" s="101"/>
      <c r="EI10" s="101"/>
      <c r="EJ10" s="101"/>
      <c r="EK10" s="101"/>
      <c r="EL10" s="101"/>
      <c r="EM10" s="101"/>
      <c r="EN10" s="101"/>
      <c r="EO10" s="101"/>
      <c r="EP10" s="101"/>
      <c r="EQ10" s="101"/>
      <c r="ER10" s="101"/>
      <c r="ES10" s="101">
        <f t="shared" si="0"/>
        <v>0</v>
      </c>
      <c r="ET10" s="101">
        <f t="shared" si="0"/>
        <v>0</v>
      </c>
      <c r="EU10" s="101">
        <f t="shared" si="0"/>
        <v>0</v>
      </c>
      <c r="EV10" s="101">
        <f t="shared" si="0"/>
        <v>0</v>
      </c>
      <c r="EW10" s="101">
        <f t="shared" si="0"/>
        <v>0</v>
      </c>
      <c r="EX10" s="101">
        <f t="shared" si="0"/>
        <v>0</v>
      </c>
      <c r="EY10" s="101">
        <f t="shared" si="0"/>
        <v>0</v>
      </c>
      <c r="EZ10" s="101">
        <f t="shared" si="0"/>
        <v>0</v>
      </c>
      <c r="FA10" s="101">
        <f t="shared" si="0"/>
        <v>0</v>
      </c>
      <c r="FB10" s="101">
        <f t="shared" si="0"/>
        <v>0</v>
      </c>
      <c r="FC10" s="101">
        <f t="shared" si="0"/>
        <v>0</v>
      </c>
      <c r="FD10" s="101">
        <f t="shared" si="0"/>
        <v>0</v>
      </c>
      <c r="FE10" s="101">
        <f t="shared" si="0"/>
        <v>0</v>
      </c>
      <c r="FF10" s="101">
        <f t="shared" si="0"/>
        <v>0</v>
      </c>
      <c r="FG10" s="101">
        <f t="shared" si="0"/>
        <v>0</v>
      </c>
      <c r="FH10" s="101">
        <f t="shared" si="0"/>
        <v>0</v>
      </c>
      <c r="FI10" s="101">
        <f t="shared" si="1"/>
        <v>0</v>
      </c>
      <c r="FJ10" s="101">
        <f t="shared" si="1"/>
        <v>0</v>
      </c>
      <c r="FK10" s="101">
        <f t="shared" si="1"/>
        <v>0</v>
      </c>
      <c r="FL10" s="101">
        <f t="shared" si="1"/>
        <v>0</v>
      </c>
      <c r="FM10" s="101">
        <f t="shared" si="1"/>
        <v>0</v>
      </c>
      <c r="FN10" s="101">
        <f t="shared" si="1"/>
        <v>0</v>
      </c>
      <c r="FO10" s="101">
        <f t="shared" si="1"/>
        <v>0</v>
      </c>
      <c r="FP10" s="101">
        <f t="shared" si="1"/>
        <v>0</v>
      </c>
      <c r="FQ10" s="101">
        <f t="shared" si="1"/>
        <v>0</v>
      </c>
      <c r="FR10" s="101">
        <f t="shared" si="1"/>
        <v>0</v>
      </c>
      <c r="FS10" s="101">
        <f t="shared" si="1"/>
        <v>0</v>
      </c>
      <c r="FT10" s="101">
        <f t="shared" si="1"/>
        <v>0</v>
      </c>
      <c r="FU10" s="101">
        <f t="shared" si="1"/>
        <v>0</v>
      </c>
      <c r="FV10" s="101">
        <f t="shared" si="1"/>
        <v>0</v>
      </c>
      <c r="FW10" s="101">
        <f t="shared" si="1"/>
        <v>0</v>
      </c>
      <c r="FX10" s="101">
        <f t="shared" si="1"/>
        <v>0</v>
      </c>
      <c r="FY10" s="101">
        <f t="shared" si="2"/>
        <v>0</v>
      </c>
      <c r="FZ10" s="101">
        <f t="shared" si="2"/>
        <v>0</v>
      </c>
      <c r="GA10" s="101">
        <f t="shared" si="2"/>
        <v>0</v>
      </c>
      <c r="GB10" s="101">
        <f t="shared" si="2"/>
        <v>0</v>
      </c>
    </row>
    <row r="11" spans="1:214" hidden="1">
      <c r="A11" s="149"/>
      <c r="C11" s="501"/>
      <c r="D11" s="502"/>
      <c r="E11" s="101"/>
      <c r="F11" s="101"/>
      <c r="G11" s="101"/>
      <c r="H11" s="101"/>
      <c r="I11" s="101"/>
      <c r="J11" s="101"/>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c r="BS11" s="101"/>
      <c r="BT11" s="101"/>
      <c r="BU11" s="101"/>
      <c r="BV11" s="101"/>
      <c r="BW11" s="101"/>
      <c r="BX11" s="101"/>
      <c r="BY11" s="101"/>
      <c r="BZ11" s="101"/>
      <c r="CA11" s="101"/>
      <c r="CB11" s="101"/>
      <c r="CC11" s="101"/>
      <c r="CD11" s="101"/>
      <c r="CE11" s="101"/>
      <c r="CF11" s="101"/>
      <c r="CG11" s="101"/>
      <c r="CH11" s="101"/>
      <c r="CI11" s="101"/>
      <c r="CJ11" s="101"/>
      <c r="CK11" s="101"/>
      <c r="CL11" s="101"/>
      <c r="CM11" s="101"/>
      <c r="CN11" s="101"/>
      <c r="CO11" s="101"/>
      <c r="CP11" s="101"/>
      <c r="CQ11" s="101"/>
      <c r="CR11" s="101"/>
      <c r="CS11" s="101"/>
      <c r="CT11" s="101"/>
      <c r="CU11" s="101"/>
      <c r="CV11" s="101"/>
      <c r="CW11" s="101"/>
      <c r="CX11" s="101"/>
      <c r="CY11" s="101"/>
      <c r="CZ11" s="101"/>
      <c r="DA11" s="101"/>
      <c r="DB11" s="101"/>
      <c r="DC11" s="101"/>
      <c r="DD11" s="101"/>
      <c r="DE11" s="101"/>
      <c r="DF11" s="101"/>
      <c r="DG11" s="101"/>
      <c r="DH11" s="101"/>
      <c r="DI11" s="101"/>
      <c r="DJ11" s="101"/>
      <c r="DK11" s="101"/>
      <c r="DL11" s="101"/>
      <c r="DM11" s="101"/>
      <c r="DN11" s="101"/>
      <c r="DO11" s="101"/>
      <c r="DP11" s="101"/>
      <c r="DQ11" s="101"/>
      <c r="DR11" s="101"/>
      <c r="DS11" s="101"/>
      <c r="DT11" s="101"/>
      <c r="DU11" s="101"/>
      <c r="DV11" s="101"/>
      <c r="DW11" s="101"/>
      <c r="DX11" s="101"/>
      <c r="DY11" s="101"/>
      <c r="DZ11" s="101"/>
      <c r="EA11" s="101"/>
      <c r="EB11" s="101"/>
      <c r="EC11" s="101"/>
      <c r="ED11" s="101"/>
      <c r="EE11" s="101"/>
      <c r="EF11" s="101"/>
      <c r="EG11" s="101"/>
      <c r="EH11" s="101"/>
      <c r="EI11" s="101"/>
      <c r="EJ11" s="101"/>
      <c r="EK11" s="101"/>
      <c r="EL11" s="101"/>
      <c r="EM11" s="101"/>
      <c r="EN11" s="101"/>
      <c r="EO11" s="101"/>
      <c r="EP11" s="101"/>
      <c r="EQ11" s="101"/>
      <c r="ER11" s="101"/>
      <c r="ES11" s="101">
        <f t="shared" si="0"/>
        <v>0</v>
      </c>
      <c r="ET11" s="101">
        <f t="shared" si="0"/>
        <v>0</v>
      </c>
      <c r="EU11" s="101">
        <f t="shared" si="0"/>
        <v>0</v>
      </c>
      <c r="EV11" s="101">
        <f t="shared" si="0"/>
        <v>0</v>
      </c>
      <c r="EW11" s="101">
        <f t="shared" si="0"/>
        <v>0</v>
      </c>
      <c r="EX11" s="101">
        <f t="shared" si="0"/>
        <v>0</v>
      </c>
      <c r="EY11" s="101">
        <f t="shared" si="0"/>
        <v>0</v>
      </c>
      <c r="EZ11" s="101">
        <f t="shared" si="0"/>
        <v>0</v>
      </c>
      <c r="FA11" s="101">
        <f t="shared" si="0"/>
        <v>0</v>
      </c>
      <c r="FB11" s="101">
        <f t="shared" si="0"/>
        <v>0</v>
      </c>
      <c r="FC11" s="101">
        <f t="shared" si="0"/>
        <v>0</v>
      </c>
      <c r="FD11" s="101">
        <f t="shared" si="0"/>
        <v>0</v>
      </c>
      <c r="FE11" s="101">
        <f t="shared" si="0"/>
        <v>0</v>
      </c>
      <c r="FF11" s="101">
        <f t="shared" si="0"/>
        <v>0</v>
      </c>
      <c r="FG11" s="101">
        <f t="shared" si="0"/>
        <v>0</v>
      </c>
      <c r="FH11" s="101">
        <f t="shared" si="0"/>
        <v>0</v>
      </c>
      <c r="FI11" s="101">
        <f t="shared" si="1"/>
        <v>0</v>
      </c>
      <c r="FJ11" s="101">
        <f t="shared" si="1"/>
        <v>0</v>
      </c>
      <c r="FK11" s="101">
        <f t="shared" si="1"/>
        <v>0</v>
      </c>
      <c r="FL11" s="101">
        <f t="shared" si="1"/>
        <v>0</v>
      </c>
      <c r="FM11" s="101">
        <f t="shared" si="1"/>
        <v>0</v>
      </c>
      <c r="FN11" s="101">
        <f t="shared" si="1"/>
        <v>0</v>
      </c>
      <c r="FO11" s="101">
        <f t="shared" si="1"/>
        <v>0</v>
      </c>
      <c r="FP11" s="101">
        <f t="shared" si="1"/>
        <v>0</v>
      </c>
      <c r="FQ11" s="101">
        <f t="shared" si="1"/>
        <v>0</v>
      </c>
      <c r="FR11" s="101">
        <f t="shared" si="1"/>
        <v>0</v>
      </c>
      <c r="FS11" s="101">
        <f t="shared" si="1"/>
        <v>0</v>
      </c>
      <c r="FT11" s="101">
        <f t="shared" si="1"/>
        <v>0</v>
      </c>
      <c r="FU11" s="101">
        <f t="shared" si="1"/>
        <v>0</v>
      </c>
      <c r="FV11" s="101">
        <f t="shared" si="1"/>
        <v>0</v>
      </c>
      <c r="FW11" s="101">
        <f t="shared" si="1"/>
        <v>0</v>
      </c>
      <c r="FX11" s="101">
        <f t="shared" si="1"/>
        <v>0</v>
      </c>
      <c r="FY11" s="101">
        <f t="shared" si="2"/>
        <v>0</v>
      </c>
      <c r="FZ11" s="101">
        <f t="shared" si="2"/>
        <v>0</v>
      </c>
      <c r="GA11" s="101">
        <f t="shared" si="2"/>
        <v>0</v>
      </c>
      <c r="GB11" s="101">
        <f t="shared" si="2"/>
        <v>0</v>
      </c>
    </row>
    <row r="12" spans="1:214" hidden="1">
      <c r="A12" s="149"/>
      <c r="C12" s="501"/>
      <c r="D12" s="502"/>
      <c r="E12" s="101"/>
      <c r="F12" s="101"/>
      <c r="G12" s="101"/>
      <c r="H12" s="101"/>
      <c r="I12" s="101"/>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01"/>
      <c r="CD12" s="101"/>
      <c r="CE12" s="101"/>
      <c r="CF12" s="101"/>
      <c r="CG12" s="101"/>
      <c r="CH12" s="101"/>
      <c r="CI12" s="101"/>
      <c r="CJ12" s="101"/>
      <c r="CK12" s="101"/>
      <c r="CL12" s="101"/>
      <c r="CM12" s="101"/>
      <c r="CN12" s="101"/>
      <c r="CO12" s="101"/>
      <c r="CP12" s="101"/>
      <c r="CQ12" s="101"/>
      <c r="CR12" s="101"/>
      <c r="CS12" s="101"/>
      <c r="CT12" s="101"/>
      <c r="CU12" s="101"/>
      <c r="CV12" s="101"/>
      <c r="CW12" s="101"/>
      <c r="CX12" s="101"/>
      <c r="CY12" s="101"/>
      <c r="CZ12" s="101"/>
      <c r="DA12" s="101"/>
      <c r="DB12" s="101"/>
      <c r="DC12" s="101"/>
      <c r="DD12" s="101"/>
      <c r="DE12" s="101"/>
      <c r="DF12" s="101"/>
      <c r="DG12" s="101"/>
      <c r="DH12" s="101"/>
      <c r="DI12" s="101"/>
      <c r="DJ12" s="101"/>
      <c r="DK12" s="101"/>
      <c r="DL12" s="101"/>
      <c r="DM12" s="101"/>
      <c r="DN12" s="101"/>
      <c r="DO12" s="101"/>
      <c r="DP12" s="101"/>
      <c r="DQ12" s="101"/>
      <c r="DR12" s="101"/>
      <c r="DS12" s="101"/>
      <c r="DT12" s="101"/>
      <c r="DU12" s="101"/>
      <c r="DV12" s="101"/>
      <c r="DW12" s="101"/>
      <c r="DX12" s="101"/>
      <c r="DY12" s="101"/>
      <c r="DZ12" s="101"/>
      <c r="EA12" s="101"/>
      <c r="EB12" s="101"/>
      <c r="EC12" s="101"/>
      <c r="ED12" s="101"/>
      <c r="EE12" s="101"/>
      <c r="EF12" s="101"/>
      <c r="EG12" s="101"/>
      <c r="EH12" s="101"/>
      <c r="EI12" s="101"/>
      <c r="EJ12" s="101"/>
      <c r="EK12" s="101"/>
      <c r="EL12" s="101"/>
      <c r="EM12" s="101"/>
      <c r="EN12" s="101"/>
      <c r="EO12" s="101"/>
      <c r="EP12" s="101"/>
      <c r="EQ12" s="101"/>
      <c r="ER12" s="101"/>
      <c r="ES12" s="101">
        <f t="shared" si="0"/>
        <v>0</v>
      </c>
      <c r="ET12" s="101">
        <f t="shared" si="0"/>
        <v>0</v>
      </c>
      <c r="EU12" s="101">
        <f t="shared" si="0"/>
        <v>0</v>
      </c>
      <c r="EV12" s="101">
        <f t="shared" si="0"/>
        <v>0</v>
      </c>
      <c r="EW12" s="101">
        <f t="shared" si="0"/>
        <v>0</v>
      </c>
      <c r="EX12" s="101">
        <f t="shared" si="0"/>
        <v>0</v>
      </c>
      <c r="EY12" s="101">
        <f t="shared" si="0"/>
        <v>0</v>
      </c>
      <c r="EZ12" s="101">
        <f t="shared" si="0"/>
        <v>0</v>
      </c>
      <c r="FA12" s="101">
        <f t="shared" si="0"/>
        <v>0</v>
      </c>
      <c r="FB12" s="101">
        <f t="shared" si="0"/>
        <v>0</v>
      </c>
      <c r="FC12" s="101">
        <f t="shared" si="0"/>
        <v>0</v>
      </c>
      <c r="FD12" s="101">
        <f t="shared" si="0"/>
        <v>0</v>
      </c>
      <c r="FE12" s="101">
        <f t="shared" si="0"/>
        <v>0</v>
      </c>
      <c r="FF12" s="101">
        <f t="shared" si="0"/>
        <v>0</v>
      </c>
      <c r="FG12" s="101">
        <f t="shared" si="0"/>
        <v>0</v>
      </c>
      <c r="FH12" s="101">
        <f t="shared" si="0"/>
        <v>0</v>
      </c>
      <c r="FI12" s="101">
        <f t="shared" si="1"/>
        <v>0</v>
      </c>
      <c r="FJ12" s="101">
        <f t="shared" si="1"/>
        <v>0</v>
      </c>
      <c r="FK12" s="101">
        <f t="shared" si="1"/>
        <v>0</v>
      </c>
      <c r="FL12" s="101">
        <f t="shared" si="1"/>
        <v>0</v>
      </c>
      <c r="FM12" s="101">
        <f t="shared" si="1"/>
        <v>0</v>
      </c>
      <c r="FN12" s="101">
        <f t="shared" si="1"/>
        <v>0</v>
      </c>
      <c r="FO12" s="101">
        <f t="shared" si="1"/>
        <v>0</v>
      </c>
      <c r="FP12" s="101">
        <f t="shared" si="1"/>
        <v>0</v>
      </c>
      <c r="FQ12" s="101">
        <f t="shared" si="1"/>
        <v>0</v>
      </c>
      <c r="FR12" s="101">
        <f t="shared" si="1"/>
        <v>0</v>
      </c>
      <c r="FS12" s="101">
        <f t="shared" si="1"/>
        <v>0</v>
      </c>
      <c r="FT12" s="101">
        <f t="shared" si="1"/>
        <v>0</v>
      </c>
      <c r="FU12" s="101">
        <f t="shared" si="1"/>
        <v>0</v>
      </c>
      <c r="FV12" s="101">
        <f t="shared" si="1"/>
        <v>0</v>
      </c>
      <c r="FW12" s="101">
        <f t="shared" si="1"/>
        <v>0</v>
      </c>
      <c r="FX12" s="101">
        <f t="shared" si="1"/>
        <v>0</v>
      </c>
      <c r="FY12" s="101">
        <f t="shared" si="2"/>
        <v>0</v>
      </c>
      <c r="FZ12" s="101">
        <f t="shared" si="2"/>
        <v>0</v>
      </c>
      <c r="GA12" s="101">
        <f t="shared" si="2"/>
        <v>0</v>
      </c>
      <c r="GB12" s="101">
        <f t="shared" si="2"/>
        <v>0</v>
      </c>
    </row>
    <row r="13" spans="1:214" hidden="1">
      <c r="A13" s="149"/>
      <c r="C13" s="501"/>
      <c r="D13" s="502"/>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c r="BU13" s="101"/>
      <c r="BV13" s="101"/>
      <c r="BW13" s="101"/>
      <c r="BX13" s="101"/>
      <c r="BY13" s="101"/>
      <c r="BZ13" s="101"/>
      <c r="CA13" s="101"/>
      <c r="CB13" s="101"/>
      <c r="CC13" s="101"/>
      <c r="CD13" s="101"/>
      <c r="CE13" s="101"/>
      <c r="CF13" s="101"/>
      <c r="CG13" s="101"/>
      <c r="CH13" s="101"/>
      <c r="CI13" s="101"/>
      <c r="CJ13" s="101"/>
      <c r="CK13" s="101"/>
      <c r="CL13" s="101"/>
      <c r="CM13" s="101"/>
      <c r="CN13" s="101"/>
      <c r="CO13" s="101"/>
      <c r="CP13" s="101"/>
      <c r="CQ13" s="101"/>
      <c r="CR13" s="101"/>
      <c r="CS13" s="101"/>
      <c r="CT13" s="101"/>
      <c r="CU13" s="101"/>
      <c r="CV13" s="101"/>
      <c r="CW13" s="101"/>
      <c r="CX13" s="101"/>
      <c r="CY13" s="101"/>
      <c r="CZ13" s="101"/>
      <c r="DA13" s="101"/>
      <c r="DB13" s="101"/>
      <c r="DC13" s="101"/>
      <c r="DD13" s="101"/>
      <c r="DE13" s="101"/>
      <c r="DF13" s="101"/>
      <c r="DG13" s="101"/>
      <c r="DH13" s="101"/>
      <c r="DI13" s="101"/>
      <c r="DJ13" s="101"/>
      <c r="DK13" s="101"/>
      <c r="DL13" s="101"/>
      <c r="DM13" s="101"/>
      <c r="DN13" s="101"/>
      <c r="DO13" s="101"/>
      <c r="DP13" s="101"/>
      <c r="DQ13" s="101"/>
      <c r="DR13" s="101"/>
      <c r="DS13" s="101"/>
      <c r="DT13" s="101"/>
      <c r="DU13" s="101"/>
      <c r="DV13" s="101"/>
      <c r="DW13" s="101"/>
      <c r="DX13" s="101"/>
      <c r="DY13" s="101"/>
      <c r="DZ13" s="101"/>
      <c r="EA13" s="101"/>
      <c r="EB13" s="101"/>
      <c r="EC13" s="101"/>
      <c r="ED13" s="101"/>
      <c r="EE13" s="101"/>
      <c r="EF13" s="101"/>
      <c r="EG13" s="101"/>
      <c r="EH13" s="101"/>
      <c r="EI13" s="101"/>
      <c r="EJ13" s="101"/>
      <c r="EK13" s="101"/>
      <c r="EL13" s="101"/>
      <c r="EM13" s="101"/>
      <c r="EN13" s="101"/>
      <c r="EO13" s="101"/>
      <c r="EP13" s="101"/>
      <c r="EQ13" s="101"/>
      <c r="ER13" s="101"/>
      <c r="ES13" s="101">
        <f t="shared" si="0"/>
        <v>0</v>
      </c>
      <c r="ET13" s="101">
        <f t="shared" si="0"/>
        <v>0</v>
      </c>
      <c r="EU13" s="101">
        <f t="shared" si="0"/>
        <v>0</v>
      </c>
      <c r="EV13" s="101">
        <f t="shared" si="0"/>
        <v>0</v>
      </c>
      <c r="EW13" s="101">
        <f t="shared" si="0"/>
        <v>0</v>
      </c>
      <c r="EX13" s="101">
        <f t="shared" si="0"/>
        <v>0</v>
      </c>
      <c r="EY13" s="101">
        <f t="shared" si="0"/>
        <v>0</v>
      </c>
      <c r="EZ13" s="101">
        <f t="shared" si="0"/>
        <v>0</v>
      </c>
      <c r="FA13" s="101">
        <f t="shared" si="0"/>
        <v>0</v>
      </c>
      <c r="FB13" s="101">
        <f t="shared" si="0"/>
        <v>0</v>
      </c>
      <c r="FC13" s="101">
        <f t="shared" si="0"/>
        <v>0</v>
      </c>
      <c r="FD13" s="101">
        <f t="shared" si="0"/>
        <v>0</v>
      </c>
      <c r="FE13" s="101">
        <f t="shared" si="0"/>
        <v>0</v>
      </c>
      <c r="FF13" s="101">
        <f t="shared" si="0"/>
        <v>0</v>
      </c>
      <c r="FG13" s="101">
        <f t="shared" si="0"/>
        <v>0</v>
      </c>
      <c r="FH13" s="101">
        <f t="shared" si="0"/>
        <v>0</v>
      </c>
      <c r="FI13" s="101">
        <f t="shared" si="1"/>
        <v>0</v>
      </c>
      <c r="FJ13" s="101">
        <f t="shared" si="1"/>
        <v>0</v>
      </c>
      <c r="FK13" s="101">
        <f t="shared" si="1"/>
        <v>0</v>
      </c>
      <c r="FL13" s="101">
        <f t="shared" si="1"/>
        <v>0</v>
      </c>
      <c r="FM13" s="101">
        <f t="shared" si="1"/>
        <v>0</v>
      </c>
      <c r="FN13" s="101">
        <f t="shared" si="1"/>
        <v>0</v>
      </c>
      <c r="FO13" s="101">
        <f t="shared" si="1"/>
        <v>0</v>
      </c>
      <c r="FP13" s="101">
        <f t="shared" si="1"/>
        <v>0</v>
      </c>
      <c r="FQ13" s="101">
        <f t="shared" si="1"/>
        <v>0</v>
      </c>
      <c r="FR13" s="101">
        <f t="shared" si="1"/>
        <v>0</v>
      </c>
      <c r="FS13" s="101">
        <f t="shared" si="1"/>
        <v>0</v>
      </c>
      <c r="FT13" s="101">
        <f t="shared" si="1"/>
        <v>0</v>
      </c>
      <c r="FU13" s="101">
        <f t="shared" si="1"/>
        <v>0</v>
      </c>
      <c r="FV13" s="101">
        <f t="shared" si="1"/>
        <v>0</v>
      </c>
      <c r="FW13" s="101">
        <f t="shared" si="1"/>
        <v>0</v>
      </c>
      <c r="FX13" s="101">
        <f t="shared" si="1"/>
        <v>0</v>
      </c>
      <c r="FY13" s="101">
        <f t="shared" si="2"/>
        <v>0</v>
      </c>
      <c r="FZ13" s="101">
        <f t="shared" si="2"/>
        <v>0</v>
      </c>
      <c r="GA13" s="101">
        <f t="shared" si="2"/>
        <v>0</v>
      </c>
      <c r="GB13" s="101">
        <f t="shared" si="2"/>
        <v>0</v>
      </c>
    </row>
    <row r="14" spans="1:214" hidden="1">
      <c r="A14" s="149"/>
      <c r="C14" s="501"/>
      <c r="D14" s="502"/>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c r="BP14" s="101"/>
      <c r="BQ14" s="101"/>
      <c r="BR14" s="101"/>
      <c r="BS14" s="101"/>
      <c r="BT14" s="101"/>
      <c r="BU14" s="101"/>
      <c r="BV14" s="101"/>
      <c r="BW14" s="101"/>
      <c r="BX14" s="101"/>
      <c r="BY14" s="101"/>
      <c r="BZ14" s="101"/>
      <c r="CA14" s="101"/>
      <c r="CB14" s="101"/>
      <c r="CC14" s="101"/>
      <c r="CD14" s="101"/>
      <c r="CE14" s="101"/>
      <c r="CF14" s="101"/>
      <c r="CG14" s="101"/>
      <c r="CH14" s="101"/>
      <c r="CI14" s="101"/>
      <c r="CJ14" s="101"/>
      <c r="CK14" s="101"/>
      <c r="CL14" s="101"/>
      <c r="CM14" s="101"/>
      <c r="CN14" s="101"/>
      <c r="CO14" s="101"/>
      <c r="CP14" s="101"/>
      <c r="CQ14" s="101"/>
      <c r="CR14" s="101"/>
      <c r="CS14" s="101"/>
      <c r="CT14" s="101"/>
      <c r="CU14" s="101"/>
      <c r="CV14" s="101"/>
      <c r="CW14" s="101"/>
      <c r="CX14" s="101"/>
      <c r="CY14" s="101"/>
      <c r="CZ14" s="101"/>
      <c r="DA14" s="101"/>
      <c r="DB14" s="101"/>
      <c r="DC14" s="101"/>
      <c r="DD14" s="101"/>
      <c r="DE14" s="101"/>
      <c r="DF14" s="101"/>
      <c r="DG14" s="101"/>
      <c r="DH14" s="101"/>
      <c r="DI14" s="101"/>
      <c r="DJ14" s="101"/>
      <c r="DK14" s="101"/>
      <c r="DL14" s="101"/>
      <c r="DM14" s="101"/>
      <c r="DN14" s="101"/>
      <c r="DO14" s="101"/>
      <c r="DP14" s="101"/>
      <c r="DQ14" s="101"/>
      <c r="DR14" s="101"/>
      <c r="DS14" s="101"/>
      <c r="DT14" s="101"/>
      <c r="DU14" s="101"/>
      <c r="DV14" s="101"/>
      <c r="DW14" s="101"/>
      <c r="DX14" s="101"/>
      <c r="DY14" s="101"/>
      <c r="DZ14" s="101"/>
      <c r="EA14" s="101"/>
      <c r="EB14" s="101"/>
      <c r="EC14" s="101"/>
      <c r="ED14" s="101"/>
      <c r="EE14" s="101"/>
      <c r="EF14" s="101"/>
      <c r="EG14" s="101"/>
      <c r="EH14" s="101"/>
      <c r="EI14" s="101"/>
      <c r="EJ14" s="101"/>
      <c r="EK14" s="101"/>
      <c r="EL14" s="101"/>
      <c r="EM14" s="101"/>
      <c r="EN14" s="101"/>
      <c r="EO14" s="101"/>
      <c r="EP14" s="101"/>
      <c r="EQ14" s="101"/>
      <c r="ER14" s="101"/>
      <c r="ES14" s="101">
        <f t="shared" si="0"/>
        <v>0</v>
      </c>
      <c r="ET14" s="101">
        <f t="shared" si="0"/>
        <v>0</v>
      </c>
      <c r="EU14" s="101">
        <f t="shared" si="0"/>
        <v>0</v>
      </c>
      <c r="EV14" s="101">
        <f t="shared" si="0"/>
        <v>0</v>
      </c>
      <c r="EW14" s="101">
        <f t="shared" si="0"/>
        <v>0</v>
      </c>
      <c r="EX14" s="101">
        <f t="shared" si="0"/>
        <v>0</v>
      </c>
      <c r="EY14" s="101">
        <f t="shared" si="0"/>
        <v>0</v>
      </c>
      <c r="EZ14" s="101">
        <f t="shared" si="0"/>
        <v>0</v>
      </c>
      <c r="FA14" s="101">
        <f t="shared" si="0"/>
        <v>0</v>
      </c>
      <c r="FB14" s="101">
        <f t="shared" si="0"/>
        <v>0</v>
      </c>
      <c r="FC14" s="101">
        <f t="shared" si="0"/>
        <v>0</v>
      </c>
      <c r="FD14" s="101">
        <f t="shared" si="0"/>
        <v>0</v>
      </c>
      <c r="FE14" s="101">
        <f t="shared" si="0"/>
        <v>0</v>
      </c>
      <c r="FF14" s="101">
        <f t="shared" si="0"/>
        <v>0</v>
      </c>
      <c r="FG14" s="101">
        <f t="shared" si="0"/>
        <v>0</v>
      </c>
      <c r="FH14" s="101">
        <f t="shared" si="0"/>
        <v>0</v>
      </c>
      <c r="FI14" s="101">
        <f t="shared" si="1"/>
        <v>0</v>
      </c>
      <c r="FJ14" s="101">
        <f t="shared" si="1"/>
        <v>0</v>
      </c>
      <c r="FK14" s="101">
        <f t="shared" si="1"/>
        <v>0</v>
      </c>
      <c r="FL14" s="101">
        <f t="shared" si="1"/>
        <v>0</v>
      </c>
      <c r="FM14" s="101">
        <f t="shared" si="1"/>
        <v>0</v>
      </c>
      <c r="FN14" s="101">
        <f t="shared" si="1"/>
        <v>0</v>
      </c>
      <c r="FO14" s="101">
        <f t="shared" si="1"/>
        <v>0</v>
      </c>
      <c r="FP14" s="101">
        <f t="shared" si="1"/>
        <v>0</v>
      </c>
      <c r="FQ14" s="101">
        <f t="shared" si="1"/>
        <v>0</v>
      </c>
      <c r="FR14" s="101">
        <f t="shared" si="1"/>
        <v>0</v>
      </c>
      <c r="FS14" s="101">
        <f t="shared" si="1"/>
        <v>0</v>
      </c>
      <c r="FT14" s="101">
        <f t="shared" si="1"/>
        <v>0</v>
      </c>
      <c r="FU14" s="101">
        <f t="shared" si="1"/>
        <v>0</v>
      </c>
      <c r="FV14" s="101">
        <f t="shared" si="1"/>
        <v>0</v>
      </c>
      <c r="FW14" s="101">
        <f t="shared" si="1"/>
        <v>0</v>
      </c>
      <c r="FX14" s="101">
        <f t="shared" si="1"/>
        <v>0</v>
      </c>
      <c r="FY14" s="101">
        <f t="shared" si="2"/>
        <v>0</v>
      </c>
      <c r="FZ14" s="101">
        <f t="shared" si="2"/>
        <v>0</v>
      </c>
      <c r="GA14" s="101">
        <f t="shared" si="2"/>
        <v>0</v>
      </c>
      <c r="GB14" s="101">
        <f t="shared" si="2"/>
        <v>0</v>
      </c>
    </row>
    <row r="15" spans="1:214" hidden="1">
      <c r="A15" s="149"/>
      <c r="C15" s="501"/>
      <c r="D15" s="502"/>
      <c r="E15" s="101"/>
      <c r="F15" s="101"/>
      <c r="G15" s="101"/>
      <c r="H15" s="101"/>
      <c r="I15" s="101"/>
      <c r="J15" s="101"/>
      <c r="K15" s="101"/>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01"/>
      <c r="BI15" s="101"/>
      <c r="BJ15" s="101"/>
      <c r="BK15" s="101"/>
      <c r="BL15" s="101"/>
      <c r="BM15" s="101"/>
      <c r="BN15" s="101"/>
      <c r="BO15" s="101"/>
      <c r="BP15" s="101"/>
      <c r="BQ15" s="101"/>
      <c r="BR15" s="101"/>
      <c r="BS15" s="101"/>
      <c r="BT15" s="101"/>
      <c r="BU15" s="101"/>
      <c r="BV15" s="101"/>
      <c r="BW15" s="101"/>
      <c r="BX15" s="101"/>
      <c r="BY15" s="101"/>
      <c r="BZ15" s="101"/>
      <c r="CA15" s="101"/>
      <c r="CB15" s="101"/>
      <c r="CC15" s="101"/>
      <c r="CD15" s="101"/>
      <c r="CE15" s="101"/>
      <c r="CF15" s="101"/>
      <c r="CG15" s="101"/>
      <c r="CH15" s="101"/>
      <c r="CI15" s="101"/>
      <c r="CJ15" s="101"/>
      <c r="CK15" s="101"/>
      <c r="CL15" s="101"/>
      <c r="CM15" s="101"/>
      <c r="CN15" s="101"/>
      <c r="CO15" s="101"/>
      <c r="CP15" s="101"/>
      <c r="CQ15" s="101"/>
      <c r="CR15" s="101"/>
      <c r="CS15" s="101"/>
      <c r="CT15" s="101"/>
      <c r="CU15" s="101"/>
      <c r="CV15" s="101"/>
      <c r="CW15" s="101"/>
      <c r="CX15" s="101"/>
      <c r="CY15" s="101"/>
      <c r="CZ15" s="101"/>
      <c r="DA15" s="101"/>
      <c r="DB15" s="101"/>
      <c r="DC15" s="101"/>
      <c r="DD15" s="101"/>
      <c r="DE15" s="101"/>
      <c r="DF15" s="101"/>
      <c r="DG15" s="101"/>
      <c r="DH15" s="101"/>
      <c r="DI15" s="101"/>
      <c r="DJ15" s="101"/>
      <c r="DK15" s="101"/>
      <c r="DL15" s="101"/>
      <c r="DM15" s="101"/>
      <c r="DN15" s="101"/>
      <c r="DO15" s="101"/>
      <c r="DP15" s="101"/>
      <c r="DQ15" s="101"/>
      <c r="DR15" s="101"/>
      <c r="DS15" s="101"/>
      <c r="DT15" s="101"/>
      <c r="DU15" s="101"/>
      <c r="DV15" s="101"/>
      <c r="DW15" s="101"/>
      <c r="DX15" s="101"/>
      <c r="DY15" s="101"/>
      <c r="DZ15" s="101"/>
      <c r="EA15" s="101"/>
      <c r="EB15" s="101"/>
      <c r="EC15" s="101"/>
      <c r="ED15" s="101"/>
      <c r="EE15" s="101"/>
      <c r="EF15" s="101"/>
      <c r="EG15" s="101"/>
      <c r="EH15" s="101"/>
      <c r="EI15" s="101"/>
      <c r="EJ15" s="101"/>
      <c r="EK15" s="101"/>
      <c r="EL15" s="101"/>
      <c r="EM15" s="101"/>
      <c r="EN15" s="101"/>
      <c r="EO15" s="101"/>
      <c r="EP15" s="101"/>
      <c r="EQ15" s="101"/>
      <c r="ER15" s="101"/>
      <c r="ES15" s="101">
        <f t="shared" si="0"/>
        <v>0</v>
      </c>
      <c r="ET15" s="101">
        <f t="shared" si="0"/>
        <v>0</v>
      </c>
      <c r="EU15" s="101">
        <f t="shared" si="0"/>
        <v>0</v>
      </c>
      <c r="EV15" s="101">
        <f t="shared" si="0"/>
        <v>0</v>
      </c>
      <c r="EW15" s="101">
        <f t="shared" si="0"/>
        <v>0</v>
      </c>
      <c r="EX15" s="101">
        <f t="shared" si="0"/>
        <v>0</v>
      </c>
      <c r="EY15" s="101">
        <f t="shared" si="0"/>
        <v>0</v>
      </c>
      <c r="EZ15" s="101">
        <f t="shared" si="0"/>
        <v>0</v>
      </c>
      <c r="FA15" s="101">
        <f t="shared" si="0"/>
        <v>0</v>
      </c>
      <c r="FB15" s="101">
        <f t="shared" si="0"/>
        <v>0</v>
      </c>
      <c r="FC15" s="101">
        <f t="shared" si="0"/>
        <v>0</v>
      </c>
      <c r="FD15" s="101">
        <f t="shared" si="0"/>
        <v>0</v>
      </c>
      <c r="FE15" s="101">
        <f t="shared" si="0"/>
        <v>0</v>
      </c>
      <c r="FF15" s="101">
        <f t="shared" si="0"/>
        <v>0</v>
      </c>
      <c r="FG15" s="101">
        <f t="shared" si="0"/>
        <v>0</v>
      </c>
      <c r="FH15" s="101">
        <f t="shared" si="0"/>
        <v>0</v>
      </c>
      <c r="FI15" s="101">
        <f t="shared" si="1"/>
        <v>0</v>
      </c>
      <c r="FJ15" s="101">
        <f t="shared" si="1"/>
        <v>0</v>
      </c>
      <c r="FK15" s="101">
        <f t="shared" si="1"/>
        <v>0</v>
      </c>
      <c r="FL15" s="101">
        <f t="shared" si="1"/>
        <v>0</v>
      </c>
      <c r="FM15" s="101">
        <f t="shared" si="1"/>
        <v>0</v>
      </c>
      <c r="FN15" s="101">
        <f t="shared" si="1"/>
        <v>0</v>
      </c>
      <c r="FO15" s="101">
        <f t="shared" si="1"/>
        <v>0</v>
      </c>
      <c r="FP15" s="101">
        <f t="shared" si="1"/>
        <v>0</v>
      </c>
      <c r="FQ15" s="101">
        <f t="shared" si="1"/>
        <v>0</v>
      </c>
      <c r="FR15" s="101">
        <f t="shared" si="1"/>
        <v>0</v>
      </c>
      <c r="FS15" s="101">
        <f t="shared" si="1"/>
        <v>0</v>
      </c>
      <c r="FT15" s="101">
        <f t="shared" si="1"/>
        <v>0</v>
      </c>
      <c r="FU15" s="101">
        <f t="shared" si="1"/>
        <v>0</v>
      </c>
      <c r="FV15" s="101">
        <f t="shared" si="1"/>
        <v>0</v>
      </c>
      <c r="FW15" s="101">
        <f t="shared" si="1"/>
        <v>0</v>
      </c>
      <c r="FX15" s="101">
        <f t="shared" si="1"/>
        <v>0</v>
      </c>
      <c r="FY15" s="101">
        <f t="shared" si="2"/>
        <v>0</v>
      </c>
      <c r="FZ15" s="101">
        <f t="shared" si="2"/>
        <v>0</v>
      </c>
      <c r="GA15" s="101">
        <f t="shared" si="2"/>
        <v>0</v>
      </c>
      <c r="GB15" s="101">
        <f t="shared" si="2"/>
        <v>0</v>
      </c>
    </row>
    <row r="16" spans="1:214" hidden="1">
      <c r="A16" s="149"/>
      <c r="C16" s="501"/>
      <c r="D16" s="502"/>
      <c r="E16" s="101"/>
      <c r="F16" s="101"/>
      <c r="G16" s="101"/>
      <c r="H16" s="101"/>
      <c r="I16" s="101"/>
      <c r="J16" s="101"/>
      <c r="K16" s="101"/>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1"/>
      <c r="AU16" s="101"/>
      <c r="AV16" s="101"/>
      <c r="AW16" s="101"/>
      <c r="AX16" s="101"/>
      <c r="AY16" s="101"/>
      <c r="AZ16" s="101"/>
      <c r="BA16" s="101"/>
      <c r="BB16" s="101"/>
      <c r="BC16" s="101"/>
      <c r="BD16" s="101"/>
      <c r="BE16" s="101"/>
      <c r="BF16" s="101"/>
      <c r="BG16" s="101"/>
      <c r="BH16" s="101"/>
      <c r="BI16" s="101"/>
      <c r="BJ16" s="101"/>
      <c r="BK16" s="101"/>
      <c r="BL16" s="101"/>
      <c r="BM16" s="101"/>
      <c r="BN16" s="101"/>
      <c r="BO16" s="101"/>
      <c r="BP16" s="101"/>
      <c r="BQ16" s="101"/>
      <c r="BR16" s="101"/>
      <c r="BS16" s="101"/>
      <c r="BT16" s="101"/>
      <c r="BU16" s="101"/>
      <c r="BV16" s="101"/>
      <c r="BW16" s="101"/>
      <c r="BX16" s="101"/>
      <c r="BY16" s="101"/>
      <c r="BZ16" s="101"/>
      <c r="CA16" s="101"/>
      <c r="CB16" s="101"/>
      <c r="CC16" s="101"/>
      <c r="CD16" s="101"/>
      <c r="CE16" s="101"/>
      <c r="CF16" s="101"/>
      <c r="CG16" s="101"/>
      <c r="CH16" s="101"/>
      <c r="CI16" s="101"/>
      <c r="CJ16" s="101"/>
      <c r="CK16" s="101"/>
      <c r="CL16" s="101"/>
      <c r="CM16" s="101"/>
      <c r="CN16" s="101"/>
      <c r="CO16" s="101"/>
      <c r="CP16" s="101"/>
      <c r="CQ16" s="101"/>
      <c r="CR16" s="101"/>
      <c r="CS16" s="101"/>
      <c r="CT16" s="101"/>
      <c r="CU16" s="101"/>
      <c r="CV16" s="101"/>
      <c r="CW16" s="101"/>
      <c r="CX16" s="101"/>
      <c r="CY16" s="101"/>
      <c r="CZ16" s="101"/>
      <c r="DA16" s="101"/>
      <c r="DB16" s="101"/>
      <c r="DC16" s="101"/>
      <c r="DD16" s="101"/>
      <c r="DE16" s="101"/>
      <c r="DF16" s="101"/>
      <c r="DG16" s="101"/>
      <c r="DH16" s="101"/>
      <c r="DI16" s="101"/>
      <c r="DJ16" s="101"/>
      <c r="DK16" s="101"/>
      <c r="DL16" s="101"/>
      <c r="DM16" s="101"/>
      <c r="DN16" s="101"/>
      <c r="DO16" s="101"/>
      <c r="DP16" s="101"/>
      <c r="DQ16" s="101"/>
      <c r="DR16" s="101"/>
      <c r="DS16" s="101"/>
      <c r="DT16" s="101"/>
      <c r="DU16" s="101"/>
      <c r="DV16" s="101"/>
      <c r="DW16" s="101"/>
      <c r="DX16" s="101"/>
      <c r="DY16" s="101"/>
      <c r="DZ16" s="101"/>
      <c r="EA16" s="101"/>
      <c r="EB16" s="101"/>
      <c r="EC16" s="101"/>
      <c r="ED16" s="101"/>
      <c r="EE16" s="101"/>
      <c r="EF16" s="101"/>
      <c r="EG16" s="101"/>
      <c r="EH16" s="101"/>
      <c r="EI16" s="101"/>
      <c r="EJ16" s="101"/>
      <c r="EK16" s="101"/>
      <c r="EL16" s="101"/>
      <c r="EM16" s="101"/>
      <c r="EN16" s="101"/>
      <c r="EO16" s="101"/>
      <c r="EP16" s="101"/>
      <c r="EQ16" s="101"/>
      <c r="ER16" s="101"/>
      <c r="ES16" s="101">
        <f t="shared" si="0"/>
        <v>0</v>
      </c>
      <c r="ET16" s="101">
        <f t="shared" si="0"/>
        <v>0</v>
      </c>
      <c r="EU16" s="101">
        <f t="shared" si="0"/>
        <v>0</v>
      </c>
      <c r="EV16" s="101">
        <f t="shared" si="0"/>
        <v>0</v>
      </c>
      <c r="EW16" s="101">
        <f t="shared" si="0"/>
        <v>0</v>
      </c>
      <c r="EX16" s="101">
        <f t="shared" si="0"/>
        <v>0</v>
      </c>
      <c r="EY16" s="101">
        <f t="shared" si="0"/>
        <v>0</v>
      </c>
      <c r="EZ16" s="101">
        <f t="shared" si="0"/>
        <v>0</v>
      </c>
      <c r="FA16" s="101">
        <f t="shared" si="0"/>
        <v>0</v>
      </c>
      <c r="FB16" s="101">
        <f t="shared" si="0"/>
        <v>0</v>
      </c>
      <c r="FC16" s="101">
        <f t="shared" si="0"/>
        <v>0</v>
      </c>
      <c r="FD16" s="101">
        <f t="shared" si="0"/>
        <v>0</v>
      </c>
      <c r="FE16" s="101">
        <f t="shared" si="0"/>
        <v>0</v>
      </c>
      <c r="FF16" s="101">
        <f t="shared" si="0"/>
        <v>0</v>
      </c>
      <c r="FG16" s="101">
        <f t="shared" si="0"/>
        <v>0</v>
      </c>
      <c r="FH16" s="101">
        <f t="shared" si="0"/>
        <v>0</v>
      </c>
      <c r="FI16" s="101">
        <f t="shared" si="1"/>
        <v>0</v>
      </c>
      <c r="FJ16" s="101">
        <f t="shared" si="1"/>
        <v>0</v>
      </c>
      <c r="FK16" s="101">
        <f t="shared" si="1"/>
        <v>0</v>
      </c>
      <c r="FL16" s="101">
        <f t="shared" si="1"/>
        <v>0</v>
      </c>
      <c r="FM16" s="101">
        <f t="shared" si="1"/>
        <v>0</v>
      </c>
      <c r="FN16" s="101">
        <f t="shared" si="1"/>
        <v>0</v>
      </c>
      <c r="FO16" s="101">
        <f t="shared" si="1"/>
        <v>0</v>
      </c>
      <c r="FP16" s="101">
        <f t="shared" si="1"/>
        <v>0</v>
      </c>
      <c r="FQ16" s="101">
        <f t="shared" si="1"/>
        <v>0</v>
      </c>
      <c r="FR16" s="101">
        <f t="shared" si="1"/>
        <v>0</v>
      </c>
      <c r="FS16" s="101">
        <f t="shared" si="1"/>
        <v>0</v>
      </c>
      <c r="FT16" s="101">
        <f t="shared" si="1"/>
        <v>0</v>
      </c>
      <c r="FU16" s="101">
        <f t="shared" si="1"/>
        <v>0</v>
      </c>
      <c r="FV16" s="101">
        <f t="shared" si="1"/>
        <v>0</v>
      </c>
      <c r="FW16" s="101">
        <f t="shared" si="1"/>
        <v>0</v>
      </c>
      <c r="FX16" s="101">
        <f t="shared" si="1"/>
        <v>0</v>
      </c>
      <c r="FY16" s="101">
        <f t="shared" si="2"/>
        <v>0</v>
      </c>
      <c r="FZ16" s="101">
        <f t="shared" si="2"/>
        <v>0</v>
      </c>
      <c r="GA16" s="101">
        <f t="shared" si="2"/>
        <v>0</v>
      </c>
      <c r="GB16" s="101">
        <f t="shared" si="2"/>
        <v>0</v>
      </c>
    </row>
    <row r="17" spans="1:214" hidden="1">
      <c r="A17" s="149"/>
      <c r="C17" s="501"/>
      <c r="D17" s="502"/>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c r="BS17" s="101"/>
      <c r="BT17" s="101"/>
      <c r="BU17" s="101"/>
      <c r="BV17" s="101"/>
      <c r="BW17" s="101"/>
      <c r="BX17" s="101"/>
      <c r="BY17" s="101"/>
      <c r="BZ17" s="101"/>
      <c r="CA17" s="101"/>
      <c r="CB17" s="101"/>
      <c r="CC17" s="101"/>
      <c r="CD17" s="101"/>
      <c r="CE17" s="101"/>
      <c r="CF17" s="101"/>
      <c r="CG17" s="101"/>
      <c r="CH17" s="101"/>
      <c r="CI17" s="101"/>
      <c r="CJ17" s="101"/>
      <c r="CK17" s="101"/>
      <c r="CL17" s="101"/>
      <c r="CM17" s="101"/>
      <c r="CN17" s="101"/>
      <c r="CO17" s="101"/>
      <c r="CP17" s="101"/>
      <c r="CQ17" s="101"/>
      <c r="CR17" s="101"/>
      <c r="CS17" s="101"/>
      <c r="CT17" s="101"/>
      <c r="CU17" s="101"/>
      <c r="CV17" s="101"/>
      <c r="CW17" s="101"/>
      <c r="CX17" s="101"/>
      <c r="CY17" s="101"/>
      <c r="CZ17" s="101"/>
      <c r="DA17" s="101"/>
      <c r="DB17" s="101"/>
      <c r="DC17" s="101"/>
      <c r="DD17" s="101"/>
      <c r="DE17" s="101"/>
      <c r="DF17" s="101"/>
      <c r="DG17" s="101"/>
      <c r="DH17" s="101"/>
      <c r="DI17" s="101"/>
      <c r="DJ17" s="101"/>
      <c r="DK17" s="101"/>
      <c r="DL17" s="101"/>
      <c r="DM17" s="101"/>
      <c r="DN17" s="101"/>
      <c r="DO17" s="101"/>
      <c r="DP17" s="101"/>
      <c r="DQ17" s="101"/>
      <c r="DR17" s="101"/>
      <c r="DS17" s="101"/>
      <c r="DT17" s="101"/>
      <c r="DU17" s="101"/>
      <c r="DV17" s="101"/>
      <c r="DW17" s="101"/>
      <c r="DX17" s="101"/>
      <c r="DY17" s="101"/>
      <c r="DZ17" s="101"/>
      <c r="EA17" s="101"/>
      <c r="EB17" s="101"/>
      <c r="EC17" s="101"/>
      <c r="ED17" s="101"/>
      <c r="EE17" s="101"/>
      <c r="EF17" s="101"/>
      <c r="EG17" s="101"/>
      <c r="EH17" s="101"/>
      <c r="EI17" s="101"/>
      <c r="EJ17" s="101"/>
      <c r="EK17" s="101"/>
      <c r="EL17" s="101"/>
      <c r="EM17" s="101"/>
      <c r="EN17" s="101"/>
      <c r="EO17" s="101"/>
      <c r="EP17" s="101"/>
      <c r="EQ17" s="101"/>
      <c r="ER17" s="101"/>
      <c r="ES17" s="101">
        <f t="shared" si="0"/>
        <v>0</v>
      </c>
      <c r="ET17" s="101">
        <f t="shared" si="0"/>
        <v>0</v>
      </c>
      <c r="EU17" s="101">
        <f t="shared" si="0"/>
        <v>0</v>
      </c>
      <c r="EV17" s="101">
        <f t="shared" si="0"/>
        <v>0</v>
      </c>
      <c r="EW17" s="101">
        <f t="shared" si="0"/>
        <v>0</v>
      </c>
      <c r="EX17" s="101">
        <f t="shared" si="0"/>
        <v>0</v>
      </c>
      <c r="EY17" s="101">
        <f t="shared" si="0"/>
        <v>0</v>
      </c>
      <c r="EZ17" s="101">
        <f t="shared" si="0"/>
        <v>0</v>
      </c>
      <c r="FA17" s="101">
        <f t="shared" si="0"/>
        <v>0</v>
      </c>
      <c r="FB17" s="101">
        <f t="shared" si="0"/>
        <v>0</v>
      </c>
      <c r="FC17" s="101">
        <f t="shared" si="0"/>
        <v>0</v>
      </c>
      <c r="FD17" s="101">
        <f t="shared" si="0"/>
        <v>0</v>
      </c>
      <c r="FE17" s="101">
        <f t="shared" si="0"/>
        <v>0</v>
      </c>
      <c r="FF17" s="101">
        <f t="shared" si="0"/>
        <v>0</v>
      </c>
      <c r="FG17" s="101">
        <f t="shared" si="0"/>
        <v>0</v>
      </c>
      <c r="FH17" s="101">
        <f t="shared" si="0"/>
        <v>0</v>
      </c>
      <c r="FI17" s="101">
        <f t="shared" si="1"/>
        <v>0</v>
      </c>
      <c r="FJ17" s="101">
        <f t="shared" si="1"/>
        <v>0</v>
      </c>
      <c r="FK17" s="101">
        <f t="shared" si="1"/>
        <v>0</v>
      </c>
      <c r="FL17" s="101">
        <f t="shared" si="1"/>
        <v>0</v>
      </c>
      <c r="FM17" s="101">
        <f t="shared" si="1"/>
        <v>0</v>
      </c>
      <c r="FN17" s="101">
        <f t="shared" si="1"/>
        <v>0</v>
      </c>
      <c r="FO17" s="101">
        <f t="shared" si="1"/>
        <v>0</v>
      </c>
      <c r="FP17" s="101">
        <f t="shared" si="1"/>
        <v>0</v>
      </c>
      <c r="FQ17" s="101">
        <f t="shared" si="1"/>
        <v>0</v>
      </c>
      <c r="FR17" s="101">
        <f t="shared" si="1"/>
        <v>0</v>
      </c>
      <c r="FS17" s="101">
        <f t="shared" si="1"/>
        <v>0</v>
      </c>
      <c r="FT17" s="101">
        <f t="shared" si="1"/>
        <v>0</v>
      </c>
      <c r="FU17" s="101">
        <f t="shared" si="1"/>
        <v>0</v>
      </c>
      <c r="FV17" s="101">
        <f t="shared" si="1"/>
        <v>0</v>
      </c>
      <c r="FW17" s="101">
        <f t="shared" si="1"/>
        <v>0</v>
      </c>
      <c r="FX17" s="101">
        <f t="shared" si="1"/>
        <v>0</v>
      </c>
      <c r="FY17" s="101">
        <f t="shared" si="2"/>
        <v>0</v>
      </c>
      <c r="FZ17" s="101">
        <f t="shared" si="2"/>
        <v>0</v>
      </c>
      <c r="GA17" s="101">
        <f t="shared" si="2"/>
        <v>0</v>
      </c>
      <c r="GB17" s="101">
        <f t="shared" si="2"/>
        <v>0</v>
      </c>
    </row>
    <row r="18" spans="1:214" hidden="1">
      <c r="A18" s="149"/>
      <c r="C18" s="501"/>
      <c r="D18" s="502"/>
      <c r="E18" s="101"/>
      <c r="F18" s="101"/>
      <c r="G18" s="101"/>
      <c r="H18" s="101"/>
      <c r="I18" s="101"/>
      <c r="J18" s="101"/>
      <c r="K18" s="101"/>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1"/>
      <c r="AX18" s="101"/>
      <c r="AY18" s="101"/>
      <c r="AZ18" s="101"/>
      <c r="BA18" s="101"/>
      <c r="BB18" s="101"/>
      <c r="BC18" s="101"/>
      <c r="BD18" s="101"/>
      <c r="BE18" s="101"/>
      <c r="BF18" s="101"/>
      <c r="BG18" s="101"/>
      <c r="BH18" s="101"/>
      <c r="BI18" s="101"/>
      <c r="BJ18" s="101"/>
      <c r="BK18" s="101"/>
      <c r="BL18" s="101"/>
      <c r="BM18" s="101"/>
      <c r="BN18" s="101"/>
      <c r="BO18" s="101"/>
      <c r="BP18" s="101"/>
      <c r="BQ18" s="101"/>
      <c r="BR18" s="101"/>
      <c r="BS18" s="101"/>
      <c r="BT18" s="101"/>
      <c r="BU18" s="101"/>
      <c r="BV18" s="101"/>
      <c r="BW18" s="101"/>
      <c r="BX18" s="101"/>
      <c r="BY18" s="101"/>
      <c r="BZ18" s="101"/>
      <c r="CA18" s="101"/>
      <c r="CB18" s="101"/>
      <c r="CC18" s="101"/>
      <c r="CD18" s="101"/>
      <c r="CE18" s="101"/>
      <c r="CF18" s="101"/>
      <c r="CG18" s="101"/>
      <c r="CH18" s="101"/>
      <c r="CI18" s="101"/>
      <c r="CJ18" s="101"/>
      <c r="CK18" s="101"/>
      <c r="CL18" s="101"/>
      <c r="CM18" s="101"/>
      <c r="CN18" s="101"/>
      <c r="CO18" s="101"/>
      <c r="CP18" s="101"/>
      <c r="CQ18" s="101"/>
      <c r="CR18" s="101"/>
      <c r="CS18" s="101"/>
      <c r="CT18" s="101"/>
      <c r="CU18" s="101"/>
      <c r="CV18" s="101"/>
      <c r="CW18" s="101"/>
      <c r="CX18" s="101"/>
      <c r="CY18" s="101"/>
      <c r="CZ18" s="101"/>
      <c r="DA18" s="101"/>
      <c r="DB18" s="101"/>
      <c r="DC18" s="101"/>
      <c r="DD18" s="101"/>
      <c r="DE18" s="101"/>
      <c r="DF18" s="101"/>
      <c r="DG18" s="101"/>
      <c r="DH18" s="101"/>
      <c r="DI18" s="101"/>
      <c r="DJ18" s="101"/>
      <c r="DK18" s="101"/>
      <c r="DL18" s="101"/>
      <c r="DM18" s="101"/>
      <c r="DN18" s="101"/>
      <c r="DO18" s="101"/>
      <c r="DP18" s="101"/>
      <c r="DQ18" s="101"/>
      <c r="DR18" s="101"/>
      <c r="DS18" s="101"/>
      <c r="DT18" s="101"/>
      <c r="DU18" s="101"/>
      <c r="DV18" s="101"/>
      <c r="DW18" s="101"/>
      <c r="DX18" s="101"/>
      <c r="DY18" s="101"/>
      <c r="DZ18" s="101"/>
      <c r="EA18" s="101"/>
      <c r="EB18" s="101"/>
      <c r="EC18" s="101"/>
      <c r="ED18" s="101"/>
      <c r="EE18" s="101"/>
      <c r="EF18" s="101"/>
      <c r="EG18" s="101"/>
      <c r="EH18" s="101"/>
      <c r="EI18" s="101"/>
      <c r="EJ18" s="101"/>
      <c r="EK18" s="101"/>
      <c r="EL18" s="101"/>
      <c r="EM18" s="101"/>
      <c r="EN18" s="101"/>
      <c r="EO18" s="101"/>
      <c r="EP18" s="101"/>
      <c r="EQ18" s="101"/>
      <c r="ER18" s="101"/>
      <c r="ES18" s="101">
        <f t="shared" si="0"/>
        <v>0</v>
      </c>
      <c r="ET18" s="101">
        <f t="shared" si="0"/>
        <v>0</v>
      </c>
      <c r="EU18" s="101">
        <f t="shared" si="0"/>
        <v>0</v>
      </c>
      <c r="EV18" s="101">
        <f t="shared" si="0"/>
        <v>0</v>
      </c>
      <c r="EW18" s="101">
        <f t="shared" si="0"/>
        <v>0</v>
      </c>
      <c r="EX18" s="101">
        <f t="shared" si="0"/>
        <v>0</v>
      </c>
      <c r="EY18" s="101">
        <f t="shared" si="0"/>
        <v>0</v>
      </c>
      <c r="EZ18" s="101">
        <f t="shared" si="0"/>
        <v>0</v>
      </c>
      <c r="FA18" s="101">
        <f t="shared" si="0"/>
        <v>0</v>
      </c>
      <c r="FB18" s="101">
        <f t="shared" si="0"/>
        <v>0</v>
      </c>
      <c r="FC18" s="101">
        <f t="shared" si="0"/>
        <v>0</v>
      </c>
      <c r="FD18" s="101">
        <f t="shared" si="0"/>
        <v>0</v>
      </c>
      <c r="FE18" s="101">
        <f t="shared" si="0"/>
        <v>0</v>
      </c>
      <c r="FF18" s="101">
        <f t="shared" si="0"/>
        <v>0</v>
      </c>
      <c r="FG18" s="101">
        <f t="shared" si="0"/>
        <v>0</v>
      </c>
      <c r="FH18" s="101">
        <f t="shared" si="0"/>
        <v>0</v>
      </c>
      <c r="FI18" s="101">
        <f t="shared" si="1"/>
        <v>0</v>
      </c>
      <c r="FJ18" s="101">
        <f t="shared" si="1"/>
        <v>0</v>
      </c>
      <c r="FK18" s="101">
        <f t="shared" si="1"/>
        <v>0</v>
      </c>
      <c r="FL18" s="101">
        <f t="shared" si="1"/>
        <v>0</v>
      </c>
      <c r="FM18" s="101">
        <f t="shared" si="1"/>
        <v>0</v>
      </c>
      <c r="FN18" s="101">
        <f t="shared" si="1"/>
        <v>0</v>
      </c>
      <c r="FO18" s="101">
        <f t="shared" si="1"/>
        <v>0</v>
      </c>
      <c r="FP18" s="101">
        <f t="shared" si="1"/>
        <v>0</v>
      </c>
      <c r="FQ18" s="101">
        <f t="shared" si="1"/>
        <v>0</v>
      </c>
      <c r="FR18" s="101">
        <f t="shared" si="1"/>
        <v>0</v>
      </c>
      <c r="FS18" s="101">
        <f t="shared" si="1"/>
        <v>0</v>
      </c>
      <c r="FT18" s="101">
        <f t="shared" si="1"/>
        <v>0</v>
      </c>
      <c r="FU18" s="101">
        <f t="shared" si="1"/>
        <v>0</v>
      </c>
      <c r="FV18" s="101">
        <f t="shared" si="1"/>
        <v>0</v>
      </c>
      <c r="FW18" s="101">
        <f t="shared" si="1"/>
        <v>0</v>
      </c>
      <c r="FX18" s="101">
        <f t="shared" si="1"/>
        <v>0</v>
      </c>
      <c r="FY18" s="101">
        <f t="shared" si="2"/>
        <v>0</v>
      </c>
      <c r="FZ18" s="101">
        <f t="shared" si="2"/>
        <v>0</v>
      </c>
      <c r="GA18" s="101">
        <f t="shared" si="2"/>
        <v>0</v>
      </c>
      <c r="GB18" s="101">
        <f t="shared" si="2"/>
        <v>0</v>
      </c>
    </row>
    <row r="19" spans="1:214" hidden="1">
      <c r="A19" s="149"/>
      <c r="C19" s="501"/>
      <c r="D19" s="502"/>
      <c r="E19" s="101"/>
      <c r="F19" s="101"/>
      <c r="G19" s="101"/>
      <c r="H19" s="101"/>
      <c r="I19" s="101"/>
      <c r="J19" s="101"/>
      <c r="K19" s="101"/>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1"/>
      <c r="AX19" s="101"/>
      <c r="AY19" s="101"/>
      <c r="AZ19" s="101"/>
      <c r="BA19" s="101"/>
      <c r="BB19" s="101"/>
      <c r="BC19" s="101"/>
      <c r="BD19" s="101"/>
      <c r="BE19" s="101"/>
      <c r="BF19" s="101"/>
      <c r="BG19" s="101"/>
      <c r="BH19" s="101"/>
      <c r="BI19" s="101"/>
      <c r="BJ19" s="101"/>
      <c r="BK19" s="101"/>
      <c r="BL19" s="101"/>
      <c r="BM19" s="101"/>
      <c r="BN19" s="101"/>
      <c r="BO19" s="101"/>
      <c r="BP19" s="101"/>
      <c r="BQ19" s="101"/>
      <c r="BR19" s="101"/>
      <c r="BS19" s="101"/>
      <c r="BT19" s="101"/>
      <c r="BU19" s="101"/>
      <c r="BV19" s="101"/>
      <c r="BW19" s="101"/>
      <c r="BX19" s="101"/>
      <c r="BY19" s="101"/>
      <c r="BZ19" s="101"/>
      <c r="CA19" s="101"/>
      <c r="CB19" s="101"/>
      <c r="CC19" s="101"/>
      <c r="CD19" s="101"/>
      <c r="CE19" s="101"/>
      <c r="CF19" s="101"/>
      <c r="CG19" s="101"/>
      <c r="CH19" s="101"/>
      <c r="CI19" s="101"/>
      <c r="CJ19" s="101"/>
      <c r="CK19" s="101"/>
      <c r="CL19" s="101"/>
      <c r="CM19" s="101"/>
      <c r="CN19" s="101"/>
      <c r="CO19" s="101"/>
      <c r="CP19" s="101"/>
      <c r="CQ19" s="101"/>
      <c r="CR19" s="101"/>
      <c r="CS19" s="101"/>
      <c r="CT19" s="101"/>
      <c r="CU19" s="101"/>
      <c r="CV19" s="101"/>
      <c r="CW19" s="101"/>
      <c r="CX19" s="101"/>
      <c r="CY19" s="101"/>
      <c r="CZ19" s="101"/>
      <c r="DA19" s="101"/>
      <c r="DB19" s="101"/>
      <c r="DC19" s="101"/>
      <c r="DD19" s="101"/>
      <c r="DE19" s="101"/>
      <c r="DF19" s="101"/>
      <c r="DG19" s="101"/>
      <c r="DH19" s="101"/>
      <c r="DI19" s="101"/>
      <c r="DJ19" s="101"/>
      <c r="DK19" s="101"/>
      <c r="DL19" s="101"/>
      <c r="DM19" s="101"/>
      <c r="DN19" s="101"/>
      <c r="DO19" s="101"/>
      <c r="DP19" s="101"/>
      <c r="DQ19" s="101"/>
      <c r="DR19" s="101"/>
      <c r="DS19" s="101"/>
      <c r="DT19" s="101"/>
      <c r="DU19" s="101"/>
      <c r="DV19" s="101"/>
      <c r="DW19" s="101"/>
      <c r="DX19" s="101"/>
      <c r="DY19" s="101"/>
      <c r="DZ19" s="101"/>
      <c r="EA19" s="101"/>
      <c r="EB19" s="101"/>
      <c r="EC19" s="101"/>
      <c r="ED19" s="101"/>
      <c r="EE19" s="101"/>
      <c r="EF19" s="101"/>
      <c r="EG19" s="101"/>
      <c r="EH19" s="101"/>
      <c r="EI19" s="101"/>
      <c r="EJ19" s="101"/>
      <c r="EK19" s="101"/>
      <c r="EL19" s="101"/>
      <c r="EM19" s="101"/>
      <c r="EN19" s="101"/>
      <c r="EO19" s="101"/>
      <c r="EP19" s="101"/>
      <c r="EQ19" s="101"/>
      <c r="ER19" s="101"/>
      <c r="ES19" s="101">
        <f t="shared" si="0"/>
        <v>0</v>
      </c>
      <c r="ET19" s="101">
        <f t="shared" si="0"/>
        <v>0</v>
      </c>
      <c r="EU19" s="101">
        <f t="shared" si="0"/>
        <v>0</v>
      </c>
      <c r="EV19" s="101">
        <f t="shared" si="0"/>
        <v>0</v>
      </c>
      <c r="EW19" s="101">
        <f t="shared" si="0"/>
        <v>0</v>
      </c>
      <c r="EX19" s="101">
        <f t="shared" si="0"/>
        <v>0</v>
      </c>
      <c r="EY19" s="101">
        <f t="shared" si="0"/>
        <v>0</v>
      </c>
      <c r="EZ19" s="101">
        <f t="shared" si="0"/>
        <v>0</v>
      </c>
      <c r="FA19" s="101">
        <f t="shared" si="0"/>
        <v>0</v>
      </c>
      <c r="FB19" s="101">
        <f t="shared" si="0"/>
        <v>0</v>
      </c>
      <c r="FC19" s="101">
        <f t="shared" si="0"/>
        <v>0</v>
      </c>
      <c r="FD19" s="101">
        <f t="shared" si="0"/>
        <v>0</v>
      </c>
      <c r="FE19" s="101">
        <f t="shared" si="0"/>
        <v>0</v>
      </c>
      <c r="FF19" s="101">
        <f t="shared" si="0"/>
        <v>0</v>
      </c>
      <c r="FG19" s="101">
        <f t="shared" si="0"/>
        <v>0</v>
      </c>
      <c r="FH19" s="101">
        <f t="shared" si="0"/>
        <v>0</v>
      </c>
      <c r="FI19" s="101">
        <f t="shared" si="1"/>
        <v>0</v>
      </c>
      <c r="FJ19" s="101">
        <f t="shared" si="1"/>
        <v>0</v>
      </c>
      <c r="FK19" s="101">
        <f t="shared" si="1"/>
        <v>0</v>
      </c>
      <c r="FL19" s="101">
        <f t="shared" si="1"/>
        <v>0</v>
      </c>
      <c r="FM19" s="101">
        <f t="shared" si="1"/>
        <v>0</v>
      </c>
      <c r="FN19" s="101">
        <f t="shared" si="1"/>
        <v>0</v>
      </c>
      <c r="FO19" s="101">
        <f t="shared" si="1"/>
        <v>0</v>
      </c>
      <c r="FP19" s="101">
        <f t="shared" si="1"/>
        <v>0</v>
      </c>
      <c r="FQ19" s="101">
        <f t="shared" si="1"/>
        <v>0</v>
      </c>
      <c r="FR19" s="101">
        <f t="shared" si="1"/>
        <v>0</v>
      </c>
      <c r="FS19" s="101">
        <f t="shared" si="1"/>
        <v>0</v>
      </c>
      <c r="FT19" s="101">
        <f t="shared" si="1"/>
        <v>0</v>
      </c>
      <c r="FU19" s="101">
        <f t="shared" si="1"/>
        <v>0</v>
      </c>
      <c r="FV19" s="101">
        <f t="shared" si="1"/>
        <v>0</v>
      </c>
      <c r="FW19" s="101">
        <f t="shared" si="1"/>
        <v>0</v>
      </c>
      <c r="FX19" s="101">
        <f t="shared" si="1"/>
        <v>0</v>
      </c>
      <c r="FY19" s="101">
        <f t="shared" si="2"/>
        <v>0</v>
      </c>
      <c r="FZ19" s="101">
        <f t="shared" si="2"/>
        <v>0</v>
      </c>
      <c r="GA19" s="101">
        <f t="shared" si="2"/>
        <v>0</v>
      </c>
      <c r="GB19" s="101">
        <f t="shared" si="2"/>
        <v>0</v>
      </c>
    </row>
    <row r="20" spans="1:214" hidden="1">
      <c r="A20" s="149"/>
      <c r="C20" s="501"/>
      <c r="D20" s="502"/>
      <c r="E20" s="101"/>
      <c r="F20" s="101"/>
      <c r="G20" s="101"/>
      <c r="H20" s="101"/>
      <c r="I20" s="101"/>
      <c r="J20" s="101"/>
      <c r="K20" s="101"/>
      <c r="L20" s="101"/>
      <c r="M20" s="101"/>
      <c r="N20" s="101"/>
      <c r="O20" s="101"/>
      <c r="P20" s="101"/>
      <c r="Q20" s="101"/>
      <c r="R20" s="101"/>
      <c r="S20" s="101"/>
      <c r="T20" s="101"/>
      <c r="U20" s="101"/>
      <c r="V20" s="101"/>
      <c r="W20" s="101"/>
      <c r="X20" s="101"/>
      <c r="Y20" s="101"/>
      <c r="Z20" s="101"/>
      <c r="AA20" s="101"/>
      <c r="AB20" s="101"/>
      <c r="AC20" s="101"/>
      <c r="AD20" s="101"/>
      <c r="AE20" s="101"/>
      <c r="AF20" s="101"/>
      <c r="AG20" s="101"/>
      <c r="AH20" s="101"/>
      <c r="AI20" s="101"/>
      <c r="AJ20" s="101"/>
      <c r="AK20" s="101"/>
      <c r="AL20" s="101"/>
      <c r="AM20" s="101"/>
      <c r="AN20" s="101"/>
      <c r="AO20" s="101"/>
      <c r="AP20" s="101"/>
      <c r="AQ20" s="101"/>
      <c r="AR20" s="101"/>
      <c r="AS20" s="101"/>
      <c r="AT20" s="101"/>
      <c r="AU20" s="101"/>
      <c r="AV20" s="101"/>
      <c r="AW20" s="101"/>
      <c r="AX20" s="101"/>
      <c r="AY20" s="101"/>
      <c r="AZ20" s="101"/>
      <c r="BA20" s="101"/>
      <c r="BB20" s="101"/>
      <c r="BC20" s="101"/>
      <c r="BD20" s="101"/>
      <c r="BE20" s="101"/>
      <c r="BF20" s="101"/>
      <c r="BG20" s="101"/>
      <c r="BH20" s="101"/>
      <c r="BI20" s="101"/>
      <c r="BJ20" s="101"/>
      <c r="BK20" s="101"/>
      <c r="BL20" s="101"/>
      <c r="BM20" s="101"/>
      <c r="BN20" s="101"/>
      <c r="BO20" s="101"/>
      <c r="BP20" s="101"/>
      <c r="BQ20" s="101"/>
      <c r="BR20" s="101"/>
      <c r="BS20" s="101"/>
      <c r="BT20" s="101"/>
      <c r="BU20" s="101"/>
      <c r="BV20" s="101"/>
      <c r="BW20" s="101"/>
      <c r="BX20" s="101"/>
      <c r="BY20" s="101"/>
      <c r="BZ20" s="101"/>
      <c r="CA20" s="101"/>
      <c r="CB20" s="101"/>
      <c r="CC20" s="101"/>
      <c r="CD20" s="101"/>
      <c r="CE20" s="101"/>
      <c r="CF20" s="101"/>
      <c r="CG20" s="101"/>
      <c r="CH20" s="101"/>
      <c r="CI20" s="101"/>
      <c r="CJ20" s="101"/>
      <c r="CK20" s="101"/>
      <c r="CL20" s="101"/>
      <c r="CM20" s="101"/>
      <c r="CN20" s="101"/>
      <c r="CO20" s="101"/>
      <c r="CP20" s="101"/>
      <c r="CQ20" s="101"/>
      <c r="CR20" s="101"/>
      <c r="CS20" s="101"/>
      <c r="CT20" s="101"/>
      <c r="CU20" s="101"/>
      <c r="CV20" s="101"/>
      <c r="CW20" s="101"/>
      <c r="CX20" s="101"/>
      <c r="CY20" s="101"/>
      <c r="CZ20" s="101"/>
      <c r="DA20" s="101"/>
      <c r="DB20" s="101"/>
      <c r="DC20" s="101"/>
      <c r="DD20" s="101"/>
      <c r="DE20" s="101"/>
      <c r="DF20" s="101"/>
      <c r="DG20" s="101"/>
      <c r="DH20" s="101"/>
      <c r="DI20" s="101"/>
      <c r="DJ20" s="101"/>
      <c r="DK20" s="101"/>
      <c r="DL20" s="101"/>
      <c r="DM20" s="101"/>
      <c r="DN20" s="101"/>
      <c r="DO20" s="101"/>
      <c r="DP20" s="101"/>
      <c r="DQ20" s="101"/>
      <c r="DR20" s="101"/>
      <c r="DS20" s="101"/>
      <c r="DT20" s="101"/>
      <c r="DU20" s="101"/>
      <c r="DV20" s="101"/>
      <c r="DW20" s="101"/>
      <c r="DX20" s="101"/>
      <c r="DY20" s="101"/>
      <c r="DZ20" s="101"/>
      <c r="EA20" s="101"/>
      <c r="EB20" s="101"/>
      <c r="EC20" s="101"/>
      <c r="ED20" s="101"/>
      <c r="EE20" s="101"/>
      <c r="EF20" s="101"/>
      <c r="EG20" s="101"/>
      <c r="EH20" s="101"/>
      <c r="EI20" s="101"/>
      <c r="EJ20" s="101"/>
      <c r="EK20" s="101"/>
      <c r="EL20" s="101"/>
      <c r="EM20" s="101"/>
      <c r="EN20" s="101"/>
      <c r="EO20" s="101"/>
      <c r="EP20" s="101"/>
      <c r="EQ20" s="101"/>
      <c r="ER20" s="101"/>
      <c r="ES20" s="101">
        <f t="shared" si="0"/>
        <v>0</v>
      </c>
      <c r="ET20" s="101">
        <f t="shared" si="0"/>
        <v>0</v>
      </c>
      <c r="EU20" s="101">
        <f t="shared" si="0"/>
        <v>0</v>
      </c>
      <c r="EV20" s="101">
        <f t="shared" si="0"/>
        <v>0</v>
      </c>
      <c r="EW20" s="101">
        <f t="shared" si="0"/>
        <v>0</v>
      </c>
      <c r="EX20" s="101">
        <f t="shared" si="0"/>
        <v>0</v>
      </c>
      <c r="EY20" s="101">
        <f t="shared" si="0"/>
        <v>0</v>
      </c>
      <c r="EZ20" s="101">
        <f t="shared" si="0"/>
        <v>0</v>
      </c>
      <c r="FA20" s="101">
        <f t="shared" si="0"/>
        <v>0</v>
      </c>
      <c r="FB20" s="101">
        <f t="shared" si="0"/>
        <v>0</v>
      </c>
      <c r="FC20" s="101">
        <f t="shared" si="0"/>
        <v>0</v>
      </c>
      <c r="FD20" s="101">
        <f t="shared" si="0"/>
        <v>0</v>
      </c>
      <c r="FE20" s="101">
        <f t="shared" si="0"/>
        <v>0</v>
      </c>
      <c r="FF20" s="101">
        <f t="shared" si="0"/>
        <v>0</v>
      </c>
      <c r="FG20" s="101">
        <f t="shared" si="0"/>
        <v>0</v>
      </c>
      <c r="FH20" s="101">
        <f t="shared" ref="FH20:FW36" si="3">T20+BD20+CN20+DX20</f>
        <v>0</v>
      </c>
      <c r="FI20" s="101">
        <f t="shared" si="1"/>
        <v>0</v>
      </c>
      <c r="FJ20" s="101">
        <f t="shared" si="1"/>
        <v>0</v>
      </c>
      <c r="FK20" s="101">
        <f t="shared" si="1"/>
        <v>0</v>
      </c>
      <c r="FL20" s="101">
        <f t="shared" si="1"/>
        <v>0</v>
      </c>
      <c r="FM20" s="101">
        <f t="shared" si="1"/>
        <v>0</v>
      </c>
      <c r="FN20" s="101">
        <f t="shared" si="1"/>
        <v>0</v>
      </c>
      <c r="FO20" s="101">
        <f t="shared" si="1"/>
        <v>0</v>
      </c>
      <c r="FP20" s="101">
        <f t="shared" si="1"/>
        <v>0</v>
      </c>
      <c r="FQ20" s="101">
        <f t="shared" si="1"/>
        <v>0</v>
      </c>
      <c r="FR20" s="101">
        <f t="shared" si="1"/>
        <v>0</v>
      </c>
      <c r="FS20" s="101">
        <f t="shared" si="1"/>
        <v>0</v>
      </c>
      <c r="FT20" s="101">
        <f t="shared" si="1"/>
        <v>0</v>
      </c>
      <c r="FU20" s="101">
        <f t="shared" si="1"/>
        <v>0</v>
      </c>
      <c r="FV20" s="101">
        <f t="shared" si="1"/>
        <v>0</v>
      </c>
      <c r="FW20" s="101">
        <f t="shared" si="1"/>
        <v>0</v>
      </c>
      <c r="FX20" s="101">
        <f t="shared" ref="FX20:GB51" si="4">AJ20+BT20+DD20+EN20</f>
        <v>0</v>
      </c>
      <c r="FY20" s="101">
        <f t="shared" si="2"/>
        <v>0</v>
      </c>
      <c r="FZ20" s="101">
        <f t="shared" si="2"/>
        <v>0</v>
      </c>
      <c r="GA20" s="101">
        <f t="shared" si="2"/>
        <v>0</v>
      </c>
      <c r="GB20" s="101">
        <f t="shared" si="2"/>
        <v>0</v>
      </c>
    </row>
    <row r="21" spans="1:214" hidden="1">
      <c r="A21" s="149"/>
      <c r="C21" s="501"/>
      <c r="D21" s="502"/>
      <c r="E21" s="101"/>
      <c r="F21" s="101"/>
      <c r="G21" s="101"/>
      <c r="H21" s="101"/>
      <c r="I21" s="101"/>
      <c r="J21" s="101"/>
      <c r="K21" s="101"/>
      <c r="L21" s="101"/>
      <c r="M21" s="101"/>
      <c r="N21" s="101"/>
      <c r="O21" s="101"/>
      <c r="P21" s="101"/>
      <c r="Q21" s="101"/>
      <c r="R21" s="101"/>
      <c r="S21" s="101"/>
      <c r="T21" s="101"/>
      <c r="U21" s="101"/>
      <c r="V21" s="101"/>
      <c r="W21" s="101"/>
      <c r="X21" s="101"/>
      <c r="Y21" s="101"/>
      <c r="Z21" s="101"/>
      <c r="AA21" s="101"/>
      <c r="AB21" s="101"/>
      <c r="AC21" s="101"/>
      <c r="AD21" s="101"/>
      <c r="AE21" s="101"/>
      <c r="AF21" s="101"/>
      <c r="AG21" s="101"/>
      <c r="AH21" s="101"/>
      <c r="AI21" s="101"/>
      <c r="AJ21" s="101"/>
      <c r="AK21" s="101"/>
      <c r="AL21" s="101"/>
      <c r="AM21" s="101"/>
      <c r="AN21" s="101"/>
      <c r="AO21" s="101"/>
      <c r="AP21" s="101"/>
      <c r="AQ21" s="101"/>
      <c r="AR21" s="101"/>
      <c r="AS21" s="101"/>
      <c r="AT21" s="101"/>
      <c r="AU21" s="101"/>
      <c r="AV21" s="101"/>
      <c r="AW21" s="101"/>
      <c r="AX21" s="101"/>
      <c r="AY21" s="101"/>
      <c r="AZ21" s="101"/>
      <c r="BA21" s="101"/>
      <c r="BB21" s="101"/>
      <c r="BC21" s="101"/>
      <c r="BD21" s="101"/>
      <c r="BE21" s="101"/>
      <c r="BF21" s="101"/>
      <c r="BG21" s="101"/>
      <c r="BH21" s="101"/>
      <c r="BI21" s="101"/>
      <c r="BJ21" s="101"/>
      <c r="BK21" s="101"/>
      <c r="BL21" s="101"/>
      <c r="BM21" s="101"/>
      <c r="BN21" s="101"/>
      <c r="BO21" s="101"/>
      <c r="BP21" s="101"/>
      <c r="BQ21" s="101"/>
      <c r="BR21" s="101"/>
      <c r="BS21" s="101"/>
      <c r="BT21" s="101"/>
      <c r="BU21" s="101"/>
      <c r="BV21" s="101"/>
      <c r="BW21" s="101"/>
      <c r="BX21" s="101"/>
      <c r="BY21" s="101"/>
      <c r="BZ21" s="101"/>
      <c r="CA21" s="101"/>
      <c r="CB21" s="101"/>
      <c r="CC21" s="101"/>
      <c r="CD21" s="101"/>
      <c r="CE21" s="101"/>
      <c r="CF21" s="101"/>
      <c r="CG21" s="101"/>
      <c r="CH21" s="101"/>
      <c r="CI21" s="101"/>
      <c r="CJ21" s="101"/>
      <c r="CK21" s="101"/>
      <c r="CL21" s="101"/>
      <c r="CM21" s="101"/>
      <c r="CN21" s="101"/>
      <c r="CO21" s="101"/>
      <c r="CP21" s="101"/>
      <c r="CQ21" s="101"/>
      <c r="CR21" s="101"/>
      <c r="CS21" s="101"/>
      <c r="CT21" s="101"/>
      <c r="CU21" s="101"/>
      <c r="CV21" s="101"/>
      <c r="CW21" s="101"/>
      <c r="CX21" s="101"/>
      <c r="CY21" s="101"/>
      <c r="CZ21" s="101"/>
      <c r="DA21" s="101"/>
      <c r="DB21" s="101"/>
      <c r="DC21" s="101"/>
      <c r="DD21" s="101"/>
      <c r="DE21" s="101"/>
      <c r="DF21" s="101"/>
      <c r="DG21" s="101"/>
      <c r="DH21" s="101"/>
      <c r="DI21" s="101"/>
      <c r="DJ21" s="101"/>
      <c r="DK21" s="101"/>
      <c r="DL21" s="101"/>
      <c r="DM21" s="101"/>
      <c r="DN21" s="101"/>
      <c r="DO21" s="101"/>
      <c r="DP21" s="101"/>
      <c r="DQ21" s="101"/>
      <c r="DR21" s="101"/>
      <c r="DS21" s="101"/>
      <c r="DT21" s="101"/>
      <c r="DU21" s="101"/>
      <c r="DV21" s="101"/>
      <c r="DW21" s="101"/>
      <c r="DX21" s="101"/>
      <c r="DY21" s="101"/>
      <c r="DZ21" s="101"/>
      <c r="EA21" s="101"/>
      <c r="EB21" s="101"/>
      <c r="EC21" s="101"/>
      <c r="ED21" s="101"/>
      <c r="EE21" s="101"/>
      <c r="EF21" s="101"/>
      <c r="EG21" s="101"/>
      <c r="EH21" s="101"/>
      <c r="EI21" s="101"/>
      <c r="EJ21" s="101"/>
      <c r="EK21" s="101"/>
      <c r="EL21" s="101"/>
      <c r="EM21" s="101"/>
      <c r="EN21" s="101"/>
      <c r="EO21" s="101"/>
      <c r="EP21" s="101"/>
      <c r="EQ21" s="101"/>
      <c r="ER21" s="101"/>
      <c r="ES21" s="101">
        <f t="shared" ref="ES21:FH38" si="5">E21+AO21+BY21+DI21</f>
        <v>0</v>
      </c>
      <c r="ET21" s="101">
        <f t="shared" si="5"/>
        <v>0</v>
      </c>
      <c r="EU21" s="101">
        <f t="shared" si="5"/>
        <v>0</v>
      </c>
      <c r="EV21" s="101">
        <f t="shared" si="5"/>
        <v>0</v>
      </c>
      <c r="EW21" s="101">
        <f t="shared" si="5"/>
        <v>0</v>
      </c>
      <c r="EX21" s="101">
        <f t="shared" si="5"/>
        <v>0</v>
      </c>
      <c r="EY21" s="101">
        <f t="shared" si="5"/>
        <v>0</v>
      </c>
      <c r="EZ21" s="101">
        <f t="shared" si="5"/>
        <v>0</v>
      </c>
      <c r="FA21" s="101">
        <f t="shared" si="5"/>
        <v>0</v>
      </c>
      <c r="FB21" s="101">
        <f t="shared" si="5"/>
        <v>0</v>
      </c>
      <c r="FC21" s="101">
        <f t="shared" si="5"/>
        <v>0</v>
      </c>
      <c r="FD21" s="101">
        <f t="shared" si="5"/>
        <v>0</v>
      </c>
      <c r="FE21" s="101">
        <f t="shared" si="5"/>
        <v>0</v>
      </c>
      <c r="FF21" s="101">
        <f t="shared" si="5"/>
        <v>0</v>
      </c>
      <c r="FG21" s="101">
        <f t="shared" si="5"/>
        <v>0</v>
      </c>
      <c r="FH21" s="101">
        <f t="shared" si="3"/>
        <v>0</v>
      </c>
      <c r="FI21" s="101">
        <f t="shared" si="3"/>
        <v>0</v>
      </c>
      <c r="FJ21" s="101">
        <f t="shared" si="3"/>
        <v>0</v>
      </c>
      <c r="FK21" s="101">
        <f t="shared" si="3"/>
        <v>0</v>
      </c>
      <c r="FL21" s="101">
        <f t="shared" si="3"/>
        <v>0</v>
      </c>
      <c r="FM21" s="101">
        <f t="shared" si="3"/>
        <v>0</v>
      </c>
      <c r="FN21" s="101">
        <f t="shared" si="3"/>
        <v>0</v>
      </c>
      <c r="FO21" s="101">
        <f t="shared" si="3"/>
        <v>0</v>
      </c>
      <c r="FP21" s="101">
        <f t="shared" si="3"/>
        <v>0</v>
      </c>
      <c r="FQ21" s="101">
        <f t="shared" si="3"/>
        <v>0</v>
      </c>
      <c r="FR21" s="101">
        <f t="shared" si="3"/>
        <v>0</v>
      </c>
      <c r="FS21" s="101">
        <f t="shared" si="3"/>
        <v>0</v>
      </c>
      <c r="FT21" s="101">
        <f t="shared" si="3"/>
        <v>0</v>
      </c>
      <c r="FU21" s="101">
        <f t="shared" si="3"/>
        <v>0</v>
      </c>
      <c r="FV21" s="101">
        <f t="shared" si="3"/>
        <v>0</v>
      </c>
      <c r="FW21" s="101">
        <f t="shared" si="3"/>
        <v>0</v>
      </c>
      <c r="FX21" s="101">
        <f t="shared" si="4"/>
        <v>0</v>
      </c>
      <c r="FY21" s="101">
        <f t="shared" si="2"/>
        <v>0</v>
      </c>
      <c r="FZ21" s="101">
        <f t="shared" si="2"/>
        <v>0</v>
      </c>
      <c r="GA21" s="101">
        <f t="shared" si="2"/>
        <v>0</v>
      </c>
      <c r="GB21" s="101">
        <f t="shared" si="2"/>
        <v>0</v>
      </c>
    </row>
    <row r="22" spans="1:214" hidden="1">
      <c r="A22" s="149"/>
      <c r="C22" s="501"/>
      <c r="D22" s="502"/>
      <c r="E22" s="101"/>
      <c r="F22" s="101"/>
      <c r="G22" s="101"/>
      <c r="H22" s="101"/>
      <c r="I22" s="101"/>
      <c r="J22" s="101"/>
      <c r="K22" s="101"/>
      <c r="L22" s="101"/>
      <c r="M22" s="101"/>
      <c r="N22" s="101"/>
      <c r="O22" s="101"/>
      <c r="P22" s="101"/>
      <c r="Q22" s="101"/>
      <c r="R22" s="101"/>
      <c r="S22" s="101"/>
      <c r="T22" s="101"/>
      <c r="U22" s="101"/>
      <c r="V22" s="101"/>
      <c r="W22" s="101"/>
      <c r="X22" s="101"/>
      <c r="Y22" s="101"/>
      <c r="Z22" s="101"/>
      <c r="AA22" s="101"/>
      <c r="AB22" s="101"/>
      <c r="AC22" s="101"/>
      <c r="AD22" s="101"/>
      <c r="AE22" s="101"/>
      <c r="AF22" s="101"/>
      <c r="AG22" s="101"/>
      <c r="AH22" s="101"/>
      <c r="AI22" s="101"/>
      <c r="AJ22" s="101"/>
      <c r="AK22" s="101"/>
      <c r="AL22" s="101"/>
      <c r="AM22" s="101"/>
      <c r="AN22" s="101"/>
      <c r="AO22" s="101"/>
      <c r="AP22" s="101"/>
      <c r="AQ22" s="101"/>
      <c r="AR22" s="101"/>
      <c r="AS22" s="101"/>
      <c r="AT22" s="101"/>
      <c r="AU22" s="101"/>
      <c r="AV22" s="101"/>
      <c r="AW22" s="101"/>
      <c r="AX22" s="101"/>
      <c r="AY22" s="101"/>
      <c r="AZ22" s="101"/>
      <c r="BA22" s="101"/>
      <c r="BB22" s="101"/>
      <c r="BC22" s="101"/>
      <c r="BD22" s="101"/>
      <c r="BE22" s="101"/>
      <c r="BF22" s="101"/>
      <c r="BG22" s="101"/>
      <c r="BH22" s="101"/>
      <c r="BI22" s="101"/>
      <c r="BJ22" s="101"/>
      <c r="BK22" s="101"/>
      <c r="BL22" s="101"/>
      <c r="BM22" s="101"/>
      <c r="BN22" s="101"/>
      <c r="BO22" s="101"/>
      <c r="BP22" s="101"/>
      <c r="BQ22" s="101"/>
      <c r="BR22" s="101"/>
      <c r="BS22" s="101"/>
      <c r="BT22" s="101"/>
      <c r="BU22" s="101"/>
      <c r="BV22" s="101"/>
      <c r="BW22" s="101"/>
      <c r="BX22" s="101"/>
      <c r="BY22" s="101"/>
      <c r="BZ22" s="101"/>
      <c r="CA22" s="101"/>
      <c r="CB22" s="101"/>
      <c r="CC22" s="101"/>
      <c r="CD22" s="101"/>
      <c r="CE22" s="101"/>
      <c r="CF22" s="101"/>
      <c r="CG22" s="101"/>
      <c r="CH22" s="101"/>
      <c r="CI22" s="101"/>
      <c r="CJ22" s="101"/>
      <c r="CK22" s="101"/>
      <c r="CL22" s="101"/>
      <c r="CM22" s="101"/>
      <c r="CN22" s="101"/>
      <c r="CO22" s="101"/>
      <c r="CP22" s="101"/>
      <c r="CQ22" s="101"/>
      <c r="CR22" s="101"/>
      <c r="CS22" s="101"/>
      <c r="CT22" s="101"/>
      <c r="CU22" s="101"/>
      <c r="CV22" s="101"/>
      <c r="CW22" s="101"/>
      <c r="CX22" s="101"/>
      <c r="CY22" s="101"/>
      <c r="CZ22" s="101"/>
      <c r="DA22" s="101"/>
      <c r="DB22" s="101"/>
      <c r="DC22" s="101"/>
      <c r="DD22" s="101"/>
      <c r="DE22" s="101"/>
      <c r="DF22" s="101"/>
      <c r="DG22" s="101"/>
      <c r="DH22" s="101"/>
      <c r="DI22" s="101"/>
      <c r="DJ22" s="101"/>
      <c r="DK22" s="101"/>
      <c r="DL22" s="101"/>
      <c r="DM22" s="101"/>
      <c r="DN22" s="101"/>
      <c r="DO22" s="101"/>
      <c r="DP22" s="101"/>
      <c r="DQ22" s="101"/>
      <c r="DR22" s="101"/>
      <c r="DS22" s="101"/>
      <c r="DT22" s="101"/>
      <c r="DU22" s="101"/>
      <c r="DV22" s="101"/>
      <c r="DW22" s="101"/>
      <c r="DX22" s="101"/>
      <c r="DY22" s="101"/>
      <c r="DZ22" s="101"/>
      <c r="EA22" s="101"/>
      <c r="EB22" s="101"/>
      <c r="EC22" s="101"/>
      <c r="ED22" s="101"/>
      <c r="EE22" s="101"/>
      <c r="EF22" s="101"/>
      <c r="EG22" s="101"/>
      <c r="EH22" s="101"/>
      <c r="EI22" s="101"/>
      <c r="EJ22" s="101"/>
      <c r="EK22" s="101"/>
      <c r="EL22" s="101"/>
      <c r="EM22" s="101"/>
      <c r="EN22" s="101"/>
      <c r="EO22" s="101"/>
      <c r="EP22" s="101"/>
      <c r="EQ22" s="101"/>
      <c r="ER22" s="101"/>
      <c r="ES22" s="101">
        <f t="shared" si="5"/>
        <v>0</v>
      </c>
      <c r="ET22" s="101">
        <f t="shared" si="5"/>
        <v>0</v>
      </c>
      <c r="EU22" s="101">
        <f t="shared" si="5"/>
        <v>0</v>
      </c>
      <c r="EV22" s="101">
        <f t="shared" si="5"/>
        <v>0</v>
      </c>
      <c r="EW22" s="101">
        <f t="shared" si="5"/>
        <v>0</v>
      </c>
      <c r="EX22" s="101">
        <f t="shared" si="5"/>
        <v>0</v>
      </c>
      <c r="EY22" s="101">
        <f t="shared" si="5"/>
        <v>0</v>
      </c>
      <c r="EZ22" s="101">
        <f t="shared" si="5"/>
        <v>0</v>
      </c>
      <c r="FA22" s="101">
        <f t="shared" si="5"/>
        <v>0</v>
      </c>
      <c r="FB22" s="101">
        <f t="shared" si="5"/>
        <v>0</v>
      </c>
      <c r="FC22" s="101">
        <f t="shared" si="5"/>
        <v>0</v>
      </c>
      <c r="FD22" s="101">
        <f t="shared" si="5"/>
        <v>0</v>
      </c>
      <c r="FE22" s="101">
        <f t="shared" si="5"/>
        <v>0</v>
      </c>
      <c r="FF22" s="101">
        <f t="shared" si="5"/>
        <v>0</v>
      </c>
      <c r="FG22" s="101">
        <f t="shared" si="5"/>
        <v>0</v>
      </c>
      <c r="FH22" s="101">
        <f t="shared" si="3"/>
        <v>0</v>
      </c>
      <c r="FI22" s="101">
        <f t="shared" si="3"/>
        <v>0</v>
      </c>
      <c r="FJ22" s="101">
        <f t="shared" si="3"/>
        <v>0</v>
      </c>
      <c r="FK22" s="101">
        <f t="shared" si="3"/>
        <v>0</v>
      </c>
      <c r="FL22" s="101">
        <f t="shared" si="3"/>
        <v>0</v>
      </c>
      <c r="FM22" s="101">
        <f t="shared" si="3"/>
        <v>0</v>
      </c>
      <c r="FN22" s="101">
        <f t="shared" si="3"/>
        <v>0</v>
      </c>
      <c r="FO22" s="101">
        <f t="shared" si="3"/>
        <v>0</v>
      </c>
      <c r="FP22" s="101">
        <f t="shared" si="3"/>
        <v>0</v>
      </c>
      <c r="FQ22" s="101">
        <f t="shared" si="3"/>
        <v>0</v>
      </c>
      <c r="FR22" s="101">
        <f t="shared" si="3"/>
        <v>0</v>
      </c>
      <c r="FS22" s="101">
        <f t="shared" si="3"/>
        <v>0</v>
      </c>
      <c r="FT22" s="101">
        <f t="shared" si="3"/>
        <v>0</v>
      </c>
      <c r="FU22" s="101">
        <f t="shared" si="3"/>
        <v>0</v>
      </c>
      <c r="FV22" s="101">
        <f t="shared" si="3"/>
        <v>0</v>
      </c>
      <c r="FW22" s="101">
        <f t="shared" si="3"/>
        <v>0</v>
      </c>
      <c r="FX22" s="101">
        <f t="shared" si="4"/>
        <v>0</v>
      </c>
      <c r="FY22" s="101">
        <f t="shared" si="2"/>
        <v>0</v>
      </c>
      <c r="FZ22" s="101">
        <f t="shared" si="2"/>
        <v>0</v>
      </c>
      <c r="GA22" s="101">
        <f t="shared" si="2"/>
        <v>0</v>
      </c>
      <c r="GB22" s="101">
        <f t="shared" si="2"/>
        <v>0</v>
      </c>
    </row>
    <row r="23" spans="1:214" hidden="1">
      <c r="A23" s="149"/>
      <c r="C23" s="501"/>
      <c r="D23" s="502"/>
      <c r="E23" s="101"/>
      <c r="F23" s="101"/>
      <c r="G23" s="101"/>
      <c r="H23" s="101"/>
      <c r="I23" s="101"/>
      <c r="J23" s="101"/>
      <c r="K23" s="101"/>
      <c r="L23" s="101"/>
      <c r="M23" s="101"/>
      <c r="N23" s="101"/>
      <c r="O23" s="101"/>
      <c r="P23" s="101"/>
      <c r="Q23" s="101"/>
      <c r="R23" s="101"/>
      <c r="S23" s="101"/>
      <c r="T23" s="101"/>
      <c r="U23" s="101"/>
      <c r="V23" s="101"/>
      <c r="W23" s="101"/>
      <c r="X23" s="101"/>
      <c r="Y23" s="101"/>
      <c r="Z23" s="101"/>
      <c r="AA23" s="101"/>
      <c r="AB23" s="101"/>
      <c r="AC23" s="101"/>
      <c r="AD23" s="101"/>
      <c r="AE23" s="101"/>
      <c r="AF23" s="101"/>
      <c r="AG23" s="101"/>
      <c r="AH23" s="101"/>
      <c r="AI23" s="101"/>
      <c r="AJ23" s="101"/>
      <c r="AK23" s="101"/>
      <c r="AL23" s="101"/>
      <c r="AM23" s="101"/>
      <c r="AN23" s="101"/>
      <c r="AO23" s="101"/>
      <c r="AP23" s="101"/>
      <c r="AQ23" s="101"/>
      <c r="AR23" s="101"/>
      <c r="AS23" s="101"/>
      <c r="AT23" s="101"/>
      <c r="AU23" s="101"/>
      <c r="AV23" s="101"/>
      <c r="AW23" s="101"/>
      <c r="AX23" s="101"/>
      <c r="AY23" s="101"/>
      <c r="AZ23" s="101"/>
      <c r="BA23" s="101"/>
      <c r="BB23" s="101"/>
      <c r="BC23" s="101"/>
      <c r="BD23" s="101"/>
      <c r="BE23" s="101"/>
      <c r="BF23" s="101"/>
      <c r="BG23" s="101"/>
      <c r="BH23" s="101"/>
      <c r="BI23" s="101"/>
      <c r="BJ23" s="101"/>
      <c r="BK23" s="101"/>
      <c r="BL23" s="101"/>
      <c r="BM23" s="101"/>
      <c r="BN23" s="101"/>
      <c r="BO23" s="101"/>
      <c r="BP23" s="101"/>
      <c r="BQ23" s="101"/>
      <c r="BR23" s="101"/>
      <c r="BS23" s="101"/>
      <c r="BT23" s="101"/>
      <c r="BU23" s="101"/>
      <c r="BV23" s="101"/>
      <c r="BW23" s="101"/>
      <c r="BX23" s="101"/>
      <c r="BY23" s="101"/>
      <c r="BZ23" s="101"/>
      <c r="CA23" s="101"/>
      <c r="CB23" s="101"/>
      <c r="CC23" s="101"/>
      <c r="CD23" s="101"/>
      <c r="CE23" s="101"/>
      <c r="CF23" s="101"/>
      <c r="CG23" s="101"/>
      <c r="CH23" s="101"/>
      <c r="CI23" s="101"/>
      <c r="CJ23" s="101"/>
      <c r="CK23" s="101"/>
      <c r="CL23" s="101"/>
      <c r="CM23" s="101"/>
      <c r="CN23" s="101"/>
      <c r="CO23" s="101"/>
      <c r="CP23" s="101"/>
      <c r="CQ23" s="101"/>
      <c r="CR23" s="101"/>
      <c r="CS23" s="101"/>
      <c r="CT23" s="101"/>
      <c r="CU23" s="101"/>
      <c r="CV23" s="101"/>
      <c r="CW23" s="101"/>
      <c r="CX23" s="101"/>
      <c r="CY23" s="101"/>
      <c r="CZ23" s="101"/>
      <c r="DA23" s="101"/>
      <c r="DB23" s="101"/>
      <c r="DC23" s="101"/>
      <c r="DD23" s="101"/>
      <c r="DE23" s="101"/>
      <c r="DF23" s="101"/>
      <c r="DG23" s="101"/>
      <c r="DH23" s="101"/>
      <c r="DI23" s="101"/>
      <c r="DJ23" s="101"/>
      <c r="DK23" s="101"/>
      <c r="DL23" s="101"/>
      <c r="DM23" s="101"/>
      <c r="DN23" s="101"/>
      <c r="DO23" s="101"/>
      <c r="DP23" s="101"/>
      <c r="DQ23" s="101"/>
      <c r="DR23" s="101"/>
      <c r="DS23" s="101"/>
      <c r="DT23" s="101"/>
      <c r="DU23" s="101"/>
      <c r="DV23" s="101"/>
      <c r="DW23" s="101"/>
      <c r="DX23" s="101"/>
      <c r="DY23" s="101"/>
      <c r="DZ23" s="101"/>
      <c r="EA23" s="101"/>
      <c r="EB23" s="101"/>
      <c r="EC23" s="101"/>
      <c r="ED23" s="101"/>
      <c r="EE23" s="101"/>
      <c r="EF23" s="101"/>
      <c r="EG23" s="101"/>
      <c r="EH23" s="101"/>
      <c r="EI23" s="101"/>
      <c r="EJ23" s="101"/>
      <c r="EK23" s="101"/>
      <c r="EL23" s="101"/>
      <c r="EM23" s="101"/>
      <c r="EN23" s="101"/>
      <c r="EO23" s="101"/>
      <c r="EP23" s="101"/>
      <c r="EQ23" s="101"/>
      <c r="ER23" s="101"/>
      <c r="ES23" s="101">
        <f t="shared" si="5"/>
        <v>0</v>
      </c>
      <c r="ET23" s="101">
        <f t="shared" si="5"/>
        <v>0</v>
      </c>
      <c r="EU23" s="101">
        <f t="shared" si="5"/>
        <v>0</v>
      </c>
      <c r="EV23" s="101">
        <f t="shared" si="5"/>
        <v>0</v>
      </c>
      <c r="EW23" s="101">
        <f t="shared" si="5"/>
        <v>0</v>
      </c>
      <c r="EX23" s="101">
        <f t="shared" si="5"/>
        <v>0</v>
      </c>
      <c r="EY23" s="101">
        <f t="shared" si="5"/>
        <v>0</v>
      </c>
      <c r="EZ23" s="101">
        <f t="shared" si="5"/>
        <v>0</v>
      </c>
      <c r="FA23" s="101">
        <f t="shared" si="5"/>
        <v>0</v>
      </c>
      <c r="FB23" s="101">
        <f t="shared" si="5"/>
        <v>0</v>
      </c>
      <c r="FC23" s="101">
        <f t="shared" si="5"/>
        <v>0</v>
      </c>
      <c r="FD23" s="101">
        <f t="shared" si="5"/>
        <v>0</v>
      </c>
      <c r="FE23" s="101">
        <f t="shared" si="5"/>
        <v>0</v>
      </c>
      <c r="FF23" s="101">
        <f t="shared" si="5"/>
        <v>0</v>
      </c>
      <c r="FG23" s="101">
        <f t="shared" si="5"/>
        <v>0</v>
      </c>
      <c r="FH23" s="101">
        <f t="shared" si="3"/>
        <v>0</v>
      </c>
      <c r="FI23" s="101">
        <f t="shared" si="3"/>
        <v>0</v>
      </c>
      <c r="FJ23" s="101">
        <f t="shared" si="3"/>
        <v>0</v>
      </c>
      <c r="FK23" s="101">
        <f t="shared" si="3"/>
        <v>0</v>
      </c>
      <c r="FL23" s="101">
        <f t="shared" si="3"/>
        <v>0</v>
      </c>
      <c r="FM23" s="101">
        <f t="shared" si="3"/>
        <v>0</v>
      </c>
      <c r="FN23" s="101">
        <f t="shared" si="3"/>
        <v>0</v>
      </c>
      <c r="FO23" s="101">
        <f t="shared" si="3"/>
        <v>0</v>
      </c>
      <c r="FP23" s="101">
        <f t="shared" si="3"/>
        <v>0</v>
      </c>
      <c r="FQ23" s="101">
        <f t="shared" si="3"/>
        <v>0</v>
      </c>
      <c r="FR23" s="101">
        <f t="shared" si="3"/>
        <v>0</v>
      </c>
      <c r="FS23" s="101">
        <f t="shared" si="3"/>
        <v>0</v>
      </c>
      <c r="FT23" s="101">
        <f t="shared" si="3"/>
        <v>0</v>
      </c>
      <c r="FU23" s="101">
        <f t="shared" si="3"/>
        <v>0</v>
      </c>
      <c r="FV23" s="101">
        <f t="shared" si="3"/>
        <v>0</v>
      </c>
      <c r="FW23" s="101">
        <f t="shared" si="3"/>
        <v>0</v>
      </c>
      <c r="FX23" s="101">
        <f t="shared" si="4"/>
        <v>0</v>
      </c>
      <c r="FY23" s="101">
        <f t="shared" si="2"/>
        <v>0</v>
      </c>
      <c r="FZ23" s="101">
        <f t="shared" si="2"/>
        <v>0</v>
      </c>
      <c r="GA23" s="101">
        <f t="shared" si="2"/>
        <v>0</v>
      </c>
      <c r="GB23" s="101">
        <f t="shared" si="2"/>
        <v>0</v>
      </c>
    </row>
    <row r="24" spans="1:214" hidden="1">
      <c r="A24" s="149"/>
      <c r="C24" s="501"/>
      <c r="D24" s="502"/>
      <c r="E24" s="101"/>
      <c r="F24" s="101"/>
      <c r="G24" s="101"/>
      <c r="H24" s="101"/>
      <c r="I24" s="101"/>
      <c r="J24" s="101"/>
      <c r="K24" s="101"/>
      <c r="L24" s="101"/>
      <c r="M24" s="101"/>
      <c r="N24" s="101"/>
      <c r="O24" s="101"/>
      <c r="P24" s="101"/>
      <c r="Q24" s="101"/>
      <c r="R24" s="101"/>
      <c r="S24" s="101"/>
      <c r="T24" s="101"/>
      <c r="U24" s="101"/>
      <c r="V24" s="101"/>
      <c r="W24" s="101"/>
      <c r="X24" s="101"/>
      <c r="Y24" s="101"/>
      <c r="Z24" s="101"/>
      <c r="AA24" s="101"/>
      <c r="AB24" s="101"/>
      <c r="AC24" s="101"/>
      <c r="AD24" s="101"/>
      <c r="AE24" s="101"/>
      <c r="AF24" s="101"/>
      <c r="AG24" s="101"/>
      <c r="AH24" s="101"/>
      <c r="AI24" s="101"/>
      <c r="AJ24" s="101"/>
      <c r="AK24" s="101"/>
      <c r="AL24" s="101"/>
      <c r="AM24" s="101"/>
      <c r="AN24" s="101"/>
      <c r="AO24" s="101"/>
      <c r="AP24" s="101"/>
      <c r="AQ24" s="101"/>
      <c r="AR24" s="101"/>
      <c r="AS24" s="101"/>
      <c r="AT24" s="101"/>
      <c r="AU24" s="101"/>
      <c r="AV24" s="101"/>
      <c r="AW24" s="101"/>
      <c r="AX24" s="101"/>
      <c r="AY24" s="101"/>
      <c r="AZ24" s="101"/>
      <c r="BA24" s="101"/>
      <c r="BB24" s="101"/>
      <c r="BC24" s="101"/>
      <c r="BD24" s="101"/>
      <c r="BE24" s="101"/>
      <c r="BF24" s="101"/>
      <c r="BG24" s="101"/>
      <c r="BH24" s="101"/>
      <c r="BI24" s="101"/>
      <c r="BJ24" s="101"/>
      <c r="BK24" s="101"/>
      <c r="BL24" s="101"/>
      <c r="BM24" s="101"/>
      <c r="BN24" s="101"/>
      <c r="BO24" s="101"/>
      <c r="BP24" s="101"/>
      <c r="BQ24" s="101"/>
      <c r="BR24" s="101"/>
      <c r="BS24" s="101"/>
      <c r="BT24" s="101"/>
      <c r="BU24" s="101"/>
      <c r="BV24" s="101"/>
      <c r="BW24" s="101"/>
      <c r="BX24" s="101"/>
      <c r="BY24" s="101"/>
      <c r="BZ24" s="101"/>
      <c r="CA24" s="101"/>
      <c r="CB24" s="101"/>
      <c r="CC24" s="101"/>
      <c r="CD24" s="101"/>
      <c r="CE24" s="101"/>
      <c r="CF24" s="101"/>
      <c r="CG24" s="101"/>
      <c r="CH24" s="101"/>
      <c r="CI24" s="101"/>
      <c r="CJ24" s="101"/>
      <c r="CK24" s="101"/>
      <c r="CL24" s="101"/>
      <c r="CM24" s="101"/>
      <c r="CN24" s="101"/>
      <c r="CO24" s="101"/>
      <c r="CP24" s="101"/>
      <c r="CQ24" s="101"/>
      <c r="CR24" s="101"/>
      <c r="CS24" s="101"/>
      <c r="CT24" s="101"/>
      <c r="CU24" s="101"/>
      <c r="CV24" s="101"/>
      <c r="CW24" s="101"/>
      <c r="CX24" s="101"/>
      <c r="CY24" s="101"/>
      <c r="CZ24" s="101"/>
      <c r="DA24" s="101"/>
      <c r="DB24" s="101"/>
      <c r="DC24" s="101"/>
      <c r="DD24" s="101"/>
      <c r="DE24" s="101"/>
      <c r="DF24" s="101"/>
      <c r="DG24" s="101"/>
      <c r="DH24" s="101"/>
      <c r="DI24" s="101"/>
      <c r="DJ24" s="101"/>
      <c r="DK24" s="101"/>
      <c r="DL24" s="101"/>
      <c r="DM24" s="101"/>
      <c r="DN24" s="101"/>
      <c r="DO24" s="101"/>
      <c r="DP24" s="101"/>
      <c r="DQ24" s="101"/>
      <c r="DR24" s="101"/>
      <c r="DS24" s="101"/>
      <c r="DT24" s="101"/>
      <c r="DU24" s="101"/>
      <c r="DV24" s="101"/>
      <c r="DW24" s="101"/>
      <c r="DX24" s="101"/>
      <c r="DY24" s="101"/>
      <c r="DZ24" s="101"/>
      <c r="EA24" s="101"/>
      <c r="EB24" s="101"/>
      <c r="EC24" s="101"/>
      <c r="ED24" s="101"/>
      <c r="EE24" s="101"/>
      <c r="EF24" s="101"/>
      <c r="EG24" s="101"/>
      <c r="EH24" s="101"/>
      <c r="EI24" s="101"/>
      <c r="EJ24" s="101"/>
      <c r="EK24" s="101"/>
      <c r="EL24" s="101"/>
      <c r="EM24" s="101"/>
      <c r="EN24" s="101"/>
      <c r="EO24" s="101"/>
      <c r="EP24" s="101"/>
      <c r="EQ24" s="101"/>
      <c r="ER24" s="101"/>
      <c r="ES24" s="101">
        <f t="shared" si="5"/>
        <v>0</v>
      </c>
      <c r="ET24" s="101">
        <f t="shared" si="5"/>
        <v>0</v>
      </c>
      <c r="EU24" s="101">
        <f t="shared" si="5"/>
        <v>0</v>
      </c>
      <c r="EV24" s="101">
        <f t="shared" si="5"/>
        <v>0</v>
      </c>
      <c r="EW24" s="101">
        <f t="shared" si="5"/>
        <v>0</v>
      </c>
      <c r="EX24" s="101">
        <f t="shared" si="5"/>
        <v>0</v>
      </c>
      <c r="EY24" s="101">
        <f t="shared" si="5"/>
        <v>0</v>
      </c>
      <c r="EZ24" s="101">
        <f t="shared" si="5"/>
        <v>0</v>
      </c>
      <c r="FA24" s="101">
        <f t="shared" si="5"/>
        <v>0</v>
      </c>
      <c r="FB24" s="101">
        <f t="shared" si="5"/>
        <v>0</v>
      </c>
      <c r="FC24" s="101">
        <f t="shared" si="5"/>
        <v>0</v>
      </c>
      <c r="FD24" s="101">
        <f t="shared" si="5"/>
        <v>0</v>
      </c>
      <c r="FE24" s="101">
        <f t="shared" si="5"/>
        <v>0</v>
      </c>
      <c r="FF24" s="101">
        <f t="shared" si="5"/>
        <v>0</v>
      </c>
      <c r="FG24" s="101">
        <f t="shared" si="5"/>
        <v>0</v>
      </c>
      <c r="FH24" s="101">
        <f t="shared" si="3"/>
        <v>0</v>
      </c>
      <c r="FI24" s="101">
        <f t="shared" si="3"/>
        <v>0</v>
      </c>
      <c r="FJ24" s="101">
        <f t="shared" si="3"/>
        <v>0</v>
      </c>
      <c r="FK24" s="101">
        <f t="shared" si="3"/>
        <v>0</v>
      </c>
      <c r="FL24" s="101">
        <f t="shared" si="3"/>
        <v>0</v>
      </c>
      <c r="FM24" s="101">
        <f t="shared" si="3"/>
        <v>0</v>
      </c>
      <c r="FN24" s="101">
        <f t="shared" si="3"/>
        <v>0</v>
      </c>
      <c r="FO24" s="101">
        <f t="shared" si="3"/>
        <v>0</v>
      </c>
      <c r="FP24" s="101">
        <f t="shared" si="3"/>
        <v>0</v>
      </c>
      <c r="FQ24" s="101">
        <f t="shared" si="3"/>
        <v>0</v>
      </c>
      <c r="FR24" s="101">
        <f t="shared" si="3"/>
        <v>0</v>
      </c>
      <c r="FS24" s="101">
        <f t="shared" si="3"/>
        <v>0</v>
      </c>
      <c r="FT24" s="101">
        <f t="shared" si="3"/>
        <v>0</v>
      </c>
      <c r="FU24" s="101">
        <f t="shared" si="3"/>
        <v>0</v>
      </c>
      <c r="FV24" s="101">
        <f t="shared" si="3"/>
        <v>0</v>
      </c>
      <c r="FW24" s="101">
        <f t="shared" si="3"/>
        <v>0</v>
      </c>
      <c r="FX24" s="101">
        <f t="shared" si="4"/>
        <v>0</v>
      </c>
      <c r="FY24" s="101">
        <f t="shared" si="2"/>
        <v>0</v>
      </c>
      <c r="FZ24" s="101">
        <f t="shared" si="2"/>
        <v>0</v>
      </c>
      <c r="GA24" s="101">
        <f t="shared" si="2"/>
        <v>0</v>
      </c>
      <c r="GB24" s="101">
        <f t="shared" si="2"/>
        <v>0</v>
      </c>
    </row>
    <row r="25" spans="1:214" hidden="1">
      <c r="A25" s="149"/>
      <c r="C25" s="501"/>
      <c r="D25" s="502"/>
      <c r="E25" s="101"/>
      <c r="F25" s="101"/>
      <c r="G25" s="101"/>
      <c r="H25" s="101"/>
      <c r="I25" s="101"/>
      <c r="J25" s="101"/>
      <c r="K25" s="101"/>
      <c r="L25" s="101"/>
      <c r="M25" s="101"/>
      <c r="N25" s="101"/>
      <c r="O25" s="101"/>
      <c r="P25" s="101"/>
      <c r="Q25" s="101"/>
      <c r="R25" s="101"/>
      <c r="S25" s="101"/>
      <c r="T25" s="101"/>
      <c r="U25" s="101"/>
      <c r="V25" s="101"/>
      <c r="W25" s="101"/>
      <c r="X25" s="101"/>
      <c r="Y25" s="101"/>
      <c r="Z25" s="101"/>
      <c r="AA25" s="101"/>
      <c r="AB25" s="101"/>
      <c r="AC25" s="101"/>
      <c r="AD25" s="101"/>
      <c r="AE25" s="101"/>
      <c r="AF25" s="101"/>
      <c r="AG25" s="101"/>
      <c r="AH25" s="101"/>
      <c r="AI25" s="101"/>
      <c r="AJ25" s="101"/>
      <c r="AK25" s="101"/>
      <c r="AL25" s="101"/>
      <c r="AM25" s="101"/>
      <c r="AN25" s="101"/>
      <c r="AO25" s="101"/>
      <c r="AP25" s="101"/>
      <c r="AQ25" s="101"/>
      <c r="AR25" s="101"/>
      <c r="AS25" s="101"/>
      <c r="AT25" s="101"/>
      <c r="AU25" s="101"/>
      <c r="AV25" s="101"/>
      <c r="AW25" s="101"/>
      <c r="AX25" s="101"/>
      <c r="AY25" s="101"/>
      <c r="AZ25" s="101"/>
      <c r="BA25" s="101"/>
      <c r="BB25" s="101"/>
      <c r="BC25" s="101"/>
      <c r="BD25" s="101"/>
      <c r="BE25" s="101"/>
      <c r="BF25" s="101"/>
      <c r="BG25" s="101"/>
      <c r="BH25" s="101"/>
      <c r="BI25" s="101"/>
      <c r="BJ25" s="101"/>
      <c r="BK25" s="101"/>
      <c r="BL25" s="101"/>
      <c r="BM25" s="101"/>
      <c r="BN25" s="101"/>
      <c r="BO25" s="101"/>
      <c r="BP25" s="101"/>
      <c r="BQ25" s="101"/>
      <c r="BR25" s="101"/>
      <c r="BS25" s="101"/>
      <c r="BT25" s="101"/>
      <c r="BU25" s="101"/>
      <c r="BV25" s="101"/>
      <c r="BW25" s="101"/>
      <c r="BX25" s="101"/>
      <c r="BY25" s="101"/>
      <c r="BZ25" s="101"/>
      <c r="CA25" s="101"/>
      <c r="CB25" s="101"/>
      <c r="CC25" s="101"/>
      <c r="CD25" s="101"/>
      <c r="CE25" s="101"/>
      <c r="CF25" s="101"/>
      <c r="CG25" s="101"/>
      <c r="CH25" s="101"/>
      <c r="CI25" s="101"/>
      <c r="CJ25" s="101"/>
      <c r="CK25" s="101"/>
      <c r="CL25" s="101"/>
      <c r="CM25" s="101"/>
      <c r="CN25" s="101"/>
      <c r="CO25" s="101"/>
      <c r="CP25" s="101"/>
      <c r="CQ25" s="101"/>
      <c r="CR25" s="101"/>
      <c r="CS25" s="101"/>
      <c r="CT25" s="101"/>
      <c r="CU25" s="101"/>
      <c r="CV25" s="101"/>
      <c r="CW25" s="101"/>
      <c r="CX25" s="101"/>
      <c r="CY25" s="101"/>
      <c r="CZ25" s="101"/>
      <c r="DA25" s="101"/>
      <c r="DB25" s="101"/>
      <c r="DC25" s="101"/>
      <c r="DD25" s="101"/>
      <c r="DE25" s="101"/>
      <c r="DF25" s="101"/>
      <c r="DG25" s="101"/>
      <c r="DH25" s="101"/>
      <c r="DI25" s="101"/>
      <c r="DJ25" s="101"/>
      <c r="DK25" s="101"/>
      <c r="DL25" s="101"/>
      <c r="DM25" s="101"/>
      <c r="DN25" s="101"/>
      <c r="DO25" s="101"/>
      <c r="DP25" s="101"/>
      <c r="DQ25" s="101"/>
      <c r="DR25" s="101"/>
      <c r="DS25" s="101"/>
      <c r="DT25" s="101"/>
      <c r="DU25" s="101"/>
      <c r="DV25" s="101"/>
      <c r="DW25" s="101"/>
      <c r="DX25" s="101"/>
      <c r="DY25" s="101"/>
      <c r="DZ25" s="101"/>
      <c r="EA25" s="101"/>
      <c r="EB25" s="101"/>
      <c r="EC25" s="101"/>
      <c r="ED25" s="101"/>
      <c r="EE25" s="101"/>
      <c r="EF25" s="101"/>
      <c r="EG25" s="101"/>
      <c r="EH25" s="101"/>
      <c r="EI25" s="101"/>
      <c r="EJ25" s="101"/>
      <c r="EK25" s="101"/>
      <c r="EL25" s="101"/>
      <c r="EM25" s="101"/>
      <c r="EN25" s="101"/>
      <c r="EO25" s="101"/>
      <c r="EP25" s="101"/>
      <c r="EQ25" s="101"/>
      <c r="ER25" s="101"/>
      <c r="ES25" s="101">
        <f t="shared" si="5"/>
        <v>0</v>
      </c>
      <c r="ET25" s="101">
        <f t="shared" si="5"/>
        <v>0</v>
      </c>
      <c r="EU25" s="101">
        <f t="shared" si="5"/>
        <v>0</v>
      </c>
      <c r="EV25" s="101">
        <f t="shared" si="5"/>
        <v>0</v>
      </c>
      <c r="EW25" s="101">
        <f t="shared" si="5"/>
        <v>0</v>
      </c>
      <c r="EX25" s="101">
        <f t="shared" si="5"/>
        <v>0</v>
      </c>
      <c r="EY25" s="101">
        <f t="shared" si="5"/>
        <v>0</v>
      </c>
      <c r="EZ25" s="101">
        <f t="shared" si="5"/>
        <v>0</v>
      </c>
      <c r="FA25" s="101">
        <f t="shared" si="5"/>
        <v>0</v>
      </c>
      <c r="FB25" s="101">
        <f t="shared" si="5"/>
        <v>0</v>
      </c>
      <c r="FC25" s="101">
        <f t="shared" si="5"/>
        <v>0</v>
      </c>
      <c r="FD25" s="101">
        <f t="shared" si="5"/>
        <v>0</v>
      </c>
      <c r="FE25" s="101">
        <f t="shared" si="5"/>
        <v>0</v>
      </c>
      <c r="FF25" s="101">
        <f t="shared" si="5"/>
        <v>0</v>
      </c>
      <c r="FG25" s="101">
        <f t="shared" si="5"/>
        <v>0</v>
      </c>
      <c r="FH25" s="101">
        <f t="shared" si="3"/>
        <v>0</v>
      </c>
      <c r="FI25" s="101">
        <f t="shared" si="3"/>
        <v>0</v>
      </c>
      <c r="FJ25" s="101">
        <f t="shared" si="3"/>
        <v>0</v>
      </c>
      <c r="FK25" s="101">
        <f t="shared" si="3"/>
        <v>0</v>
      </c>
      <c r="FL25" s="101">
        <f t="shared" si="3"/>
        <v>0</v>
      </c>
      <c r="FM25" s="101">
        <f t="shared" si="3"/>
        <v>0</v>
      </c>
      <c r="FN25" s="101">
        <f t="shared" si="3"/>
        <v>0</v>
      </c>
      <c r="FO25" s="101">
        <f t="shared" si="3"/>
        <v>0</v>
      </c>
      <c r="FP25" s="101">
        <f t="shared" si="3"/>
        <v>0</v>
      </c>
      <c r="FQ25" s="101">
        <f t="shared" si="3"/>
        <v>0</v>
      </c>
      <c r="FR25" s="101">
        <f t="shared" si="3"/>
        <v>0</v>
      </c>
      <c r="FS25" s="101">
        <f t="shared" si="3"/>
        <v>0</v>
      </c>
      <c r="FT25" s="101">
        <f t="shared" si="3"/>
        <v>0</v>
      </c>
      <c r="FU25" s="101">
        <f t="shared" si="3"/>
        <v>0</v>
      </c>
      <c r="FV25" s="101">
        <f t="shared" si="3"/>
        <v>0</v>
      </c>
      <c r="FW25" s="101">
        <f t="shared" si="3"/>
        <v>0</v>
      </c>
      <c r="FX25" s="101">
        <f t="shared" si="4"/>
        <v>0</v>
      </c>
      <c r="FY25" s="101">
        <f t="shared" si="2"/>
        <v>0</v>
      </c>
      <c r="FZ25" s="101">
        <f t="shared" si="2"/>
        <v>0</v>
      </c>
      <c r="GA25" s="101">
        <f t="shared" si="2"/>
        <v>0</v>
      </c>
      <c r="GB25" s="101">
        <f t="shared" si="2"/>
        <v>0</v>
      </c>
    </row>
    <row r="26" spans="1:214" hidden="1">
      <c r="A26" s="149"/>
      <c r="C26" s="501"/>
      <c r="D26" s="502"/>
      <c r="E26" s="101"/>
      <c r="F26" s="101"/>
      <c r="G26" s="101"/>
      <c r="H26" s="101"/>
      <c r="I26" s="101"/>
      <c r="J26" s="101"/>
      <c r="K26" s="101"/>
      <c r="L26" s="101"/>
      <c r="M26" s="101"/>
      <c r="N26" s="101"/>
      <c r="O26" s="101"/>
      <c r="P26" s="101"/>
      <c r="Q26" s="101"/>
      <c r="R26" s="101"/>
      <c r="S26" s="101"/>
      <c r="T26" s="101"/>
      <c r="U26" s="101"/>
      <c r="V26" s="101"/>
      <c r="W26" s="101"/>
      <c r="X26" s="101"/>
      <c r="Y26" s="101"/>
      <c r="Z26" s="101"/>
      <c r="AA26" s="101"/>
      <c r="AB26" s="101"/>
      <c r="AC26" s="101"/>
      <c r="AD26" s="101"/>
      <c r="AE26" s="101"/>
      <c r="AF26" s="101"/>
      <c r="AG26" s="101"/>
      <c r="AH26" s="101"/>
      <c r="AI26" s="101"/>
      <c r="AJ26" s="101"/>
      <c r="AK26" s="101"/>
      <c r="AL26" s="101"/>
      <c r="AM26" s="101"/>
      <c r="AN26" s="101"/>
      <c r="AO26" s="101"/>
      <c r="AP26" s="101"/>
      <c r="AQ26" s="101"/>
      <c r="AR26" s="101"/>
      <c r="AS26" s="101"/>
      <c r="AT26" s="101"/>
      <c r="AU26" s="101"/>
      <c r="AV26" s="101"/>
      <c r="AW26" s="101"/>
      <c r="AX26" s="101"/>
      <c r="AY26" s="101"/>
      <c r="AZ26" s="101"/>
      <c r="BA26" s="101"/>
      <c r="BB26" s="101"/>
      <c r="BC26" s="101"/>
      <c r="BD26" s="101"/>
      <c r="BE26" s="101"/>
      <c r="BF26" s="101"/>
      <c r="BG26" s="101"/>
      <c r="BH26" s="101"/>
      <c r="BI26" s="101"/>
      <c r="BJ26" s="101"/>
      <c r="BK26" s="101"/>
      <c r="BL26" s="101"/>
      <c r="BM26" s="101"/>
      <c r="BN26" s="101"/>
      <c r="BO26" s="101"/>
      <c r="BP26" s="101"/>
      <c r="BQ26" s="101"/>
      <c r="BR26" s="101"/>
      <c r="BS26" s="101"/>
      <c r="BT26" s="101"/>
      <c r="BU26" s="101"/>
      <c r="BV26" s="101"/>
      <c r="BW26" s="101"/>
      <c r="BX26" s="101"/>
      <c r="BY26" s="101"/>
      <c r="BZ26" s="101"/>
      <c r="CA26" s="101"/>
      <c r="CB26" s="101"/>
      <c r="CC26" s="101"/>
      <c r="CD26" s="101"/>
      <c r="CE26" s="101"/>
      <c r="CF26" s="101"/>
      <c r="CG26" s="101"/>
      <c r="CH26" s="101"/>
      <c r="CI26" s="101"/>
      <c r="CJ26" s="101"/>
      <c r="CK26" s="101"/>
      <c r="CL26" s="101"/>
      <c r="CM26" s="101"/>
      <c r="CN26" s="101"/>
      <c r="CO26" s="101"/>
      <c r="CP26" s="101"/>
      <c r="CQ26" s="101"/>
      <c r="CR26" s="101"/>
      <c r="CS26" s="101"/>
      <c r="CT26" s="101"/>
      <c r="CU26" s="101"/>
      <c r="CV26" s="101"/>
      <c r="CW26" s="101"/>
      <c r="CX26" s="101"/>
      <c r="CY26" s="101"/>
      <c r="CZ26" s="101"/>
      <c r="DA26" s="101"/>
      <c r="DB26" s="101"/>
      <c r="DC26" s="101"/>
      <c r="DD26" s="101"/>
      <c r="DE26" s="101"/>
      <c r="DF26" s="101"/>
      <c r="DG26" s="101"/>
      <c r="DH26" s="101"/>
      <c r="DI26" s="101"/>
      <c r="DJ26" s="101"/>
      <c r="DK26" s="101"/>
      <c r="DL26" s="101"/>
      <c r="DM26" s="101"/>
      <c r="DN26" s="101"/>
      <c r="DO26" s="101"/>
      <c r="DP26" s="101"/>
      <c r="DQ26" s="101"/>
      <c r="DR26" s="101"/>
      <c r="DS26" s="101"/>
      <c r="DT26" s="101"/>
      <c r="DU26" s="101"/>
      <c r="DV26" s="101"/>
      <c r="DW26" s="101"/>
      <c r="DX26" s="101"/>
      <c r="DY26" s="101"/>
      <c r="DZ26" s="101"/>
      <c r="EA26" s="101"/>
      <c r="EB26" s="101"/>
      <c r="EC26" s="101"/>
      <c r="ED26" s="101"/>
      <c r="EE26" s="101"/>
      <c r="EF26" s="101"/>
      <c r="EG26" s="101"/>
      <c r="EH26" s="101"/>
      <c r="EI26" s="101"/>
      <c r="EJ26" s="101"/>
      <c r="EK26" s="101"/>
      <c r="EL26" s="101"/>
      <c r="EM26" s="101"/>
      <c r="EN26" s="101"/>
      <c r="EO26" s="101"/>
      <c r="EP26" s="101"/>
      <c r="EQ26" s="101"/>
      <c r="ER26" s="101"/>
      <c r="ES26" s="101">
        <f t="shared" si="5"/>
        <v>0</v>
      </c>
      <c r="ET26" s="101">
        <f t="shared" si="5"/>
        <v>0</v>
      </c>
      <c r="EU26" s="101">
        <f t="shared" si="5"/>
        <v>0</v>
      </c>
      <c r="EV26" s="101">
        <f t="shared" si="5"/>
        <v>0</v>
      </c>
      <c r="EW26" s="101">
        <f t="shared" si="5"/>
        <v>0</v>
      </c>
      <c r="EX26" s="101">
        <f t="shared" si="5"/>
        <v>0</v>
      </c>
      <c r="EY26" s="101">
        <f t="shared" si="5"/>
        <v>0</v>
      </c>
      <c r="EZ26" s="101">
        <f t="shared" si="5"/>
        <v>0</v>
      </c>
      <c r="FA26" s="101">
        <f t="shared" si="5"/>
        <v>0</v>
      </c>
      <c r="FB26" s="101">
        <f t="shared" si="5"/>
        <v>0</v>
      </c>
      <c r="FC26" s="101">
        <f t="shared" si="5"/>
        <v>0</v>
      </c>
      <c r="FD26" s="101">
        <f t="shared" si="5"/>
        <v>0</v>
      </c>
      <c r="FE26" s="101">
        <f t="shared" si="5"/>
        <v>0</v>
      </c>
      <c r="FF26" s="101">
        <f t="shared" si="5"/>
        <v>0</v>
      </c>
      <c r="FG26" s="101">
        <f t="shared" si="5"/>
        <v>0</v>
      </c>
      <c r="FH26" s="101">
        <f t="shared" si="3"/>
        <v>0</v>
      </c>
      <c r="FI26" s="101">
        <f t="shared" si="3"/>
        <v>0</v>
      </c>
      <c r="FJ26" s="101">
        <f t="shared" si="3"/>
        <v>0</v>
      </c>
      <c r="FK26" s="101">
        <f t="shared" si="3"/>
        <v>0</v>
      </c>
      <c r="FL26" s="101">
        <f t="shared" si="3"/>
        <v>0</v>
      </c>
      <c r="FM26" s="101">
        <f t="shared" si="3"/>
        <v>0</v>
      </c>
      <c r="FN26" s="101">
        <f t="shared" si="3"/>
        <v>0</v>
      </c>
      <c r="FO26" s="101">
        <f t="shared" si="3"/>
        <v>0</v>
      </c>
      <c r="FP26" s="101">
        <f t="shared" si="3"/>
        <v>0</v>
      </c>
      <c r="FQ26" s="101">
        <f t="shared" si="3"/>
        <v>0</v>
      </c>
      <c r="FR26" s="101">
        <f t="shared" si="3"/>
        <v>0</v>
      </c>
      <c r="FS26" s="101">
        <f t="shared" si="3"/>
        <v>0</v>
      </c>
      <c r="FT26" s="101">
        <f t="shared" si="3"/>
        <v>0</v>
      </c>
      <c r="FU26" s="101">
        <f t="shared" si="3"/>
        <v>0</v>
      </c>
      <c r="FV26" s="101">
        <f t="shared" si="3"/>
        <v>0</v>
      </c>
      <c r="FW26" s="101">
        <f t="shared" si="3"/>
        <v>0</v>
      </c>
      <c r="FX26" s="101">
        <f t="shared" si="4"/>
        <v>0</v>
      </c>
      <c r="FY26" s="101">
        <f t="shared" si="2"/>
        <v>0</v>
      </c>
      <c r="FZ26" s="101">
        <f t="shared" si="2"/>
        <v>0</v>
      </c>
      <c r="GA26" s="101">
        <f t="shared" si="2"/>
        <v>0</v>
      </c>
      <c r="GB26" s="101">
        <f t="shared" si="2"/>
        <v>0</v>
      </c>
    </row>
    <row r="27" spans="1:214" hidden="1">
      <c r="A27" s="149"/>
      <c r="C27" s="501"/>
      <c r="D27" s="502"/>
      <c r="E27" s="101"/>
      <c r="F27" s="101"/>
      <c r="G27" s="101"/>
      <c r="H27" s="101"/>
      <c r="I27" s="101"/>
      <c r="J27" s="101"/>
      <c r="K27" s="101"/>
      <c r="L27" s="101"/>
      <c r="M27" s="101"/>
      <c r="N27" s="101"/>
      <c r="O27" s="101"/>
      <c r="P27" s="101"/>
      <c r="Q27" s="101"/>
      <c r="R27" s="101"/>
      <c r="S27" s="101"/>
      <c r="T27" s="101"/>
      <c r="U27" s="101"/>
      <c r="V27" s="101"/>
      <c r="W27" s="101"/>
      <c r="X27" s="101"/>
      <c r="Y27" s="101"/>
      <c r="Z27" s="101"/>
      <c r="AA27" s="101"/>
      <c r="AB27" s="101"/>
      <c r="AC27" s="101"/>
      <c r="AD27" s="101"/>
      <c r="AE27" s="101"/>
      <c r="AF27" s="101"/>
      <c r="AG27" s="101"/>
      <c r="AH27" s="101"/>
      <c r="AI27" s="101"/>
      <c r="AJ27" s="101"/>
      <c r="AK27" s="101"/>
      <c r="AL27" s="101"/>
      <c r="AM27" s="101"/>
      <c r="AN27" s="101"/>
      <c r="AO27" s="101"/>
      <c r="AP27" s="101"/>
      <c r="AQ27" s="101"/>
      <c r="AR27" s="101"/>
      <c r="AS27" s="101"/>
      <c r="AT27" s="101"/>
      <c r="AU27" s="101"/>
      <c r="AV27" s="101"/>
      <c r="AW27" s="101"/>
      <c r="AX27" s="101"/>
      <c r="AY27" s="101"/>
      <c r="AZ27" s="101"/>
      <c r="BA27" s="101"/>
      <c r="BB27" s="101"/>
      <c r="BC27" s="101"/>
      <c r="BD27" s="101"/>
      <c r="BE27" s="101"/>
      <c r="BF27" s="101"/>
      <c r="BG27" s="101"/>
      <c r="BH27" s="101"/>
      <c r="BI27" s="101"/>
      <c r="BJ27" s="101"/>
      <c r="BK27" s="101"/>
      <c r="BL27" s="101"/>
      <c r="BM27" s="101"/>
      <c r="BN27" s="101"/>
      <c r="BO27" s="101"/>
      <c r="BP27" s="101"/>
      <c r="BQ27" s="101"/>
      <c r="BR27" s="101"/>
      <c r="BS27" s="101"/>
      <c r="BT27" s="101"/>
      <c r="BU27" s="101"/>
      <c r="BV27" s="101"/>
      <c r="BW27" s="101"/>
      <c r="BX27" s="101"/>
      <c r="BY27" s="101"/>
      <c r="BZ27" s="101"/>
      <c r="CA27" s="101"/>
      <c r="CB27" s="101"/>
      <c r="CC27" s="101"/>
      <c r="CD27" s="101"/>
      <c r="CE27" s="101"/>
      <c r="CF27" s="101"/>
      <c r="CG27" s="101"/>
      <c r="CH27" s="101"/>
      <c r="CI27" s="101"/>
      <c r="CJ27" s="101"/>
      <c r="CK27" s="101"/>
      <c r="CL27" s="101"/>
      <c r="CM27" s="101"/>
      <c r="CN27" s="101"/>
      <c r="CO27" s="101"/>
      <c r="CP27" s="101"/>
      <c r="CQ27" s="101"/>
      <c r="CR27" s="101"/>
      <c r="CS27" s="101"/>
      <c r="CT27" s="101"/>
      <c r="CU27" s="101"/>
      <c r="CV27" s="101"/>
      <c r="CW27" s="101"/>
      <c r="CX27" s="101"/>
      <c r="CY27" s="101"/>
      <c r="CZ27" s="101"/>
      <c r="DA27" s="101"/>
      <c r="DB27" s="101"/>
      <c r="DC27" s="101"/>
      <c r="DD27" s="101"/>
      <c r="DE27" s="101"/>
      <c r="DF27" s="101"/>
      <c r="DG27" s="101"/>
      <c r="DH27" s="101"/>
      <c r="DI27" s="101"/>
      <c r="DJ27" s="101"/>
      <c r="DK27" s="101"/>
      <c r="DL27" s="101"/>
      <c r="DM27" s="101"/>
      <c r="DN27" s="101"/>
      <c r="DO27" s="101"/>
      <c r="DP27" s="101"/>
      <c r="DQ27" s="101"/>
      <c r="DR27" s="101"/>
      <c r="DS27" s="101"/>
      <c r="DT27" s="101"/>
      <c r="DU27" s="101"/>
      <c r="DV27" s="101"/>
      <c r="DW27" s="101"/>
      <c r="DX27" s="101"/>
      <c r="DY27" s="101"/>
      <c r="DZ27" s="101"/>
      <c r="EA27" s="101"/>
      <c r="EB27" s="101"/>
      <c r="EC27" s="101"/>
      <c r="ED27" s="101"/>
      <c r="EE27" s="101"/>
      <c r="EF27" s="101"/>
      <c r="EG27" s="101"/>
      <c r="EH27" s="101"/>
      <c r="EI27" s="101"/>
      <c r="EJ27" s="101"/>
      <c r="EK27" s="101"/>
      <c r="EL27" s="101"/>
      <c r="EM27" s="101"/>
      <c r="EN27" s="101"/>
      <c r="EO27" s="101"/>
      <c r="EP27" s="101"/>
      <c r="EQ27" s="101"/>
      <c r="ER27" s="101"/>
      <c r="ES27" s="101">
        <f t="shared" si="5"/>
        <v>0</v>
      </c>
      <c r="ET27" s="101">
        <f t="shared" si="5"/>
        <v>0</v>
      </c>
      <c r="EU27" s="101">
        <f t="shared" si="5"/>
        <v>0</v>
      </c>
      <c r="EV27" s="101">
        <f t="shared" si="5"/>
        <v>0</v>
      </c>
      <c r="EW27" s="101">
        <f t="shared" si="5"/>
        <v>0</v>
      </c>
      <c r="EX27" s="101">
        <f t="shared" si="5"/>
        <v>0</v>
      </c>
      <c r="EY27" s="101">
        <f t="shared" si="5"/>
        <v>0</v>
      </c>
      <c r="EZ27" s="101">
        <f t="shared" si="5"/>
        <v>0</v>
      </c>
      <c r="FA27" s="101">
        <f t="shared" si="5"/>
        <v>0</v>
      </c>
      <c r="FB27" s="101">
        <f t="shared" si="5"/>
        <v>0</v>
      </c>
      <c r="FC27" s="101">
        <f t="shared" si="5"/>
        <v>0</v>
      </c>
      <c r="FD27" s="101">
        <f t="shared" si="5"/>
        <v>0</v>
      </c>
      <c r="FE27" s="101">
        <f t="shared" si="5"/>
        <v>0</v>
      </c>
      <c r="FF27" s="101">
        <f t="shared" si="5"/>
        <v>0</v>
      </c>
      <c r="FG27" s="101">
        <f t="shared" si="5"/>
        <v>0</v>
      </c>
      <c r="FH27" s="101">
        <f t="shared" si="3"/>
        <v>0</v>
      </c>
      <c r="FI27" s="101">
        <f t="shared" si="3"/>
        <v>0</v>
      </c>
      <c r="FJ27" s="101">
        <f t="shared" si="3"/>
        <v>0</v>
      </c>
      <c r="FK27" s="101">
        <f t="shared" si="3"/>
        <v>0</v>
      </c>
      <c r="FL27" s="101">
        <f t="shared" si="3"/>
        <v>0</v>
      </c>
      <c r="FM27" s="101">
        <f t="shared" si="3"/>
        <v>0</v>
      </c>
      <c r="FN27" s="101">
        <f t="shared" si="3"/>
        <v>0</v>
      </c>
      <c r="FO27" s="101">
        <f t="shared" si="3"/>
        <v>0</v>
      </c>
      <c r="FP27" s="101">
        <f t="shared" si="3"/>
        <v>0</v>
      </c>
      <c r="FQ27" s="101">
        <f t="shared" si="3"/>
        <v>0</v>
      </c>
      <c r="FR27" s="101">
        <f t="shared" si="3"/>
        <v>0</v>
      </c>
      <c r="FS27" s="101">
        <f t="shared" si="3"/>
        <v>0</v>
      </c>
      <c r="FT27" s="101">
        <f t="shared" si="3"/>
        <v>0</v>
      </c>
      <c r="FU27" s="101">
        <f t="shared" si="3"/>
        <v>0</v>
      </c>
      <c r="FV27" s="101">
        <f t="shared" si="3"/>
        <v>0</v>
      </c>
      <c r="FW27" s="101">
        <f t="shared" si="3"/>
        <v>0</v>
      </c>
      <c r="FX27" s="101">
        <f t="shared" si="4"/>
        <v>0</v>
      </c>
      <c r="FY27" s="101">
        <f t="shared" si="2"/>
        <v>0</v>
      </c>
      <c r="FZ27" s="101">
        <f t="shared" si="2"/>
        <v>0</v>
      </c>
      <c r="GA27" s="101">
        <f t="shared" si="2"/>
        <v>0</v>
      </c>
      <c r="GB27" s="101">
        <f t="shared" si="2"/>
        <v>0</v>
      </c>
    </row>
    <row r="28" spans="1:214" hidden="1">
      <c r="A28" s="149"/>
      <c r="C28" s="501"/>
      <c r="D28" s="502"/>
      <c r="E28" s="101"/>
      <c r="F28" s="101"/>
      <c r="G28" s="101"/>
      <c r="H28" s="101"/>
      <c r="I28" s="101"/>
      <c r="J28" s="101"/>
      <c r="K28" s="101"/>
      <c r="L28" s="101"/>
      <c r="M28" s="101"/>
      <c r="N28" s="101"/>
      <c r="O28" s="101"/>
      <c r="P28" s="101"/>
      <c r="Q28" s="101"/>
      <c r="R28" s="101"/>
      <c r="S28" s="101"/>
      <c r="T28" s="101"/>
      <c r="U28" s="101"/>
      <c r="V28" s="101"/>
      <c r="W28" s="101"/>
      <c r="X28" s="101"/>
      <c r="Y28" s="101"/>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101"/>
      <c r="AV28" s="101"/>
      <c r="AW28" s="101"/>
      <c r="AX28" s="101"/>
      <c r="AY28" s="101"/>
      <c r="AZ28" s="101"/>
      <c r="BA28" s="101"/>
      <c r="BB28" s="101"/>
      <c r="BC28" s="101"/>
      <c r="BD28" s="101"/>
      <c r="BE28" s="101"/>
      <c r="BF28" s="101"/>
      <c r="BG28" s="101"/>
      <c r="BH28" s="101"/>
      <c r="BI28" s="101"/>
      <c r="BJ28" s="101"/>
      <c r="BK28" s="101"/>
      <c r="BL28" s="101"/>
      <c r="BM28" s="101"/>
      <c r="BN28" s="101"/>
      <c r="BO28" s="101"/>
      <c r="BP28" s="101"/>
      <c r="BQ28" s="101"/>
      <c r="BR28" s="101"/>
      <c r="BS28" s="101"/>
      <c r="BT28" s="101"/>
      <c r="BU28" s="101"/>
      <c r="BV28" s="101"/>
      <c r="BW28" s="101"/>
      <c r="BX28" s="101"/>
      <c r="BY28" s="101"/>
      <c r="BZ28" s="101"/>
      <c r="CA28" s="101"/>
      <c r="CB28" s="101"/>
      <c r="CC28" s="101"/>
      <c r="CD28" s="101"/>
      <c r="CE28" s="101"/>
      <c r="CF28" s="101"/>
      <c r="CG28" s="101"/>
      <c r="CH28" s="101"/>
      <c r="CI28" s="101"/>
      <c r="CJ28" s="101"/>
      <c r="CK28" s="101"/>
      <c r="CL28" s="101"/>
      <c r="CM28" s="101"/>
      <c r="CN28" s="101"/>
      <c r="CO28" s="101"/>
      <c r="CP28" s="101"/>
      <c r="CQ28" s="101"/>
      <c r="CR28" s="101"/>
      <c r="CS28" s="101"/>
      <c r="CT28" s="101"/>
      <c r="CU28" s="101"/>
      <c r="CV28" s="101"/>
      <c r="CW28" s="101"/>
      <c r="CX28" s="101"/>
      <c r="CY28" s="101"/>
      <c r="CZ28" s="101"/>
      <c r="DA28" s="101"/>
      <c r="DB28" s="101"/>
      <c r="DC28" s="101"/>
      <c r="DD28" s="101"/>
      <c r="DE28" s="101"/>
      <c r="DF28" s="101"/>
      <c r="DG28" s="101"/>
      <c r="DH28" s="101"/>
      <c r="DI28" s="101"/>
      <c r="DJ28" s="101"/>
      <c r="DK28" s="101"/>
      <c r="DL28" s="101"/>
      <c r="DM28" s="101"/>
      <c r="DN28" s="101"/>
      <c r="DO28" s="101"/>
      <c r="DP28" s="101"/>
      <c r="DQ28" s="101"/>
      <c r="DR28" s="101"/>
      <c r="DS28" s="101"/>
      <c r="DT28" s="101"/>
      <c r="DU28" s="101"/>
      <c r="DV28" s="101"/>
      <c r="DW28" s="101"/>
      <c r="DX28" s="101"/>
      <c r="DY28" s="101"/>
      <c r="DZ28" s="101"/>
      <c r="EA28" s="101"/>
      <c r="EB28" s="101"/>
      <c r="EC28" s="101"/>
      <c r="ED28" s="101"/>
      <c r="EE28" s="101"/>
      <c r="EF28" s="101"/>
      <c r="EG28" s="101"/>
      <c r="EH28" s="101"/>
      <c r="EI28" s="101"/>
      <c r="EJ28" s="101"/>
      <c r="EK28" s="101"/>
      <c r="EL28" s="101"/>
      <c r="EM28" s="101"/>
      <c r="EN28" s="101"/>
      <c r="EO28" s="101"/>
      <c r="EP28" s="101"/>
      <c r="EQ28" s="101"/>
      <c r="ER28" s="101"/>
      <c r="ES28" s="101">
        <f t="shared" si="5"/>
        <v>0</v>
      </c>
      <c r="ET28" s="101">
        <f t="shared" si="5"/>
        <v>0</v>
      </c>
      <c r="EU28" s="101">
        <f t="shared" si="5"/>
        <v>0</v>
      </c>
      <c r="EV28" s="101">
        <f t="shared" si="5"/>
        <v>0</v>
      </c>
      <c r="EW28" s="101">
        <f t="shared" si="5"/>
        <v>0</v>
      </c>
      <c r="EX28" s="101">
        <f t="shared" si="5"/>
        <v>0</v>
      </c>
      <c r="EY28" s="101">
        <f t="shared" si="5"/>
        <v>0</v>
      </c>
      <c r="EZ28" s="101">
        <f t="shared" si="5"/>
        <v>0</v>
      </c>
      <c r="FA28" s="101">
        <f t="shared" si="5"/>
        <v>0</v>
      </c>
      <c r="FB28" s="101">
        <f t="shared" si="5"/>
        <v>0</v>
      </c>
      <c r="FC28" s="101">
        <f t="shared" si="5"/>
        <v>0</v>
      </c>
      <c r="FD28" s="101">
        <f t="shared" si="5"/>
        <v>0</v>
      </c>
      <c r="FE28" s="101">
        <f t="shared" si="5"/>
        <v>0</v>
      </c>
      <c r="FF28" s="101">
        <f t="shared" si="5"/>
        <v>0</v>
      </c>
      <c r="FG28" s="101">
        <f t="shared" si="5"/>
        <v>0</v>
      </c>
      <c r="FH28" s="101">
        <f t="shared" si="3"/>
        <v>0</v>
      </c>
      <c r="FI28" s="101">
        <f t="shared" si="3"/>
        <v>0</v>
      </c>
      <c r="FJ28" s="101">
        <f t="shared" si="3"/>
        <v>0</v>
      </c>
      <c r="FK28" s="101">
        <f t="shared" si="3"/>
        <v>0</v>
      </c>
      <c r="FL28" s="101">
        <f t="shared" si="3"/>
        <v>0</v>
      </c>
      <c r="FM28" s="101">
        <f t="shared" si="3"/>
        <v>0</v>
      </c>
      <c r="FN28" s="101">
        <f t="shared" si="3"/>
        <v>0</v>
      </c>
      <c r="FO28" s="101">
        <f t="shared" si="3"/>
        <v>0</v>
      </c>
      <c r="FP28" s="101">
        <f t="shared" si="3"/>
        <v>0</v>
      </c>
      <c r="FQ28" s="101">
        <f t="shared" si="3"/>
        <v>0</v>
      </c>
      <c r="FR28" s="101">
        <f t="shared" si="3"/>
        <v>0</v>
      </c>
      <c r="FS28" s="101">
        <f t="shared" si="3"/>
        <v>0</v>
      </c>
      <c r="FT28" s="101">
        <f t="shared" si="3"/>
        <v>0</v>
      </c>
      <c r="FU28" s="101">
        <f t="shared" si="3"/>
        <v>0</v>
      </c>
      <c r="FV28" s="101">
        <f t="shared" si="3"/>
        <v>0</v>
      </c>
      <c r="FW28" s="101">
        <f t="shared" si="3"/>
        <v>0</v>
      </c>
      <c r="FX28" s="101">
        <f t="shared" si="4"/>
        <v>0</v>
      </c>
      <c r="FY28" s="101">
        <f t="shared" si="2"/>
        <v>0</v>
      </c>
      <c r="FZ28" s="101">
        <f t="shared" si="2"/>
        <v>0</v>
      </c>
      <c r="GA28" s="101">
        <f t="shared" si="2"/>
        <v>0</v>
      </c>
      <c r="GB28" s="101">
        <f t="shared" si="2"/>
        <v>0</v>
      </c>
    </row>
    <row r="29" spans="1:214" hidden="1">
      <c r="A29" s="149"/>
      <c r="C29" s="501"/>
      <c r="D29" s="502"/>
      <c r="E29" s="101"/>
      <c r="F29" s="101"/>
      <c r="G29" s="101"/>
      <c r="H29" s="101"/>
      <c r="I29" s="101"/>
      <c r="J29" s="101"/>
      <c r="K29" s="101"/>
      <c r="L29" s="101"/>
      <c r="M29" s="101"/>
      <c r="N29" s="101"/>
      <c r="O29" s="101"/>
      <c r="P29" s="101"/>
      <c r="Q29" s="101"/>
      <c r="R29" s="101"/>
      <c r="S29" s="101"/>
      <c r="T29" s="101"/>
      <c r="U29" s="101"/>
      <c r="V29" s="101"/>
      <c r="W29" s="101"/>
      <c r="X29" s="101"/>
      <c r="Y29" s="101"/>
      <c r="Z29" s="101"/>
      <c r="AA29" s="101"/>
      <c r="AB29" s="101"/>
      <c r="AC29" s="101"/>
      <c r="AD29" s="101"/>
      <c r="AE29" s="101"/>
      <c r="AF29" s="101"/>
      <c r="AG29" s="101"/>
      <c r="AH29" s="101"/>
      <c r="AI29" s="101"/>
      <c r="AJ29" s="101"/>
      <c r="AK29" s="101"/>
      <c r="AL29" s="101"/>
      <c r="AM29" s="101"/>
      <c r="AN29" s="101"/>
      <c r="AO29" s="101"/>
      <c r="AP29" s="101"/>
      <c r="AQ29" s="101"/>
      <c r="AR29" s="101"/>
      <c r="AS29" s="101"/>
      <c r="AT29" s="101"/>
      <c r="AU29" s="101"/>
      <c r="AV29" s="101"/>
      <c r="AW29" s="101"/>
      <c r="AX29" s="101"/>
      <c r="AY29" s="101"/>
      <c r="AZ29" s="101"/>
      <c r="BA29" s="101"/>
      <c r="BB29" s="101"/>
      <c r="BC29" s="101"/>
      <c r="BD29" s="101"/>
      <c r="BE29" s="101"/>
      <c r="BF29" s="101"/>
      <c r="BG29" s="101"/>
      <c r="BH29" s="101"/>
      <c r="BI29" s="101"/>
      <c r="BJ29" s="101"/>
      <c r="BK29" s="101"/>
      <c r="BL29" s="101"/>
      <c r="BM29" s="101"/>
      <c r="BN29" s="101"/>
      <c r="BO29" s="101"/>
      <c r="BP29" s="101"/>
      <c r="BQ29" s="101"/>
      <c r="BR29" s="101"/>
      <c r="BS29" s="101"/>
      <c r="BT29" s="101"/>
      <c r="BU29" s="101"/>
      <c r="BV29" s="101"/>
      <c r="BW29" s="101"/>
      <c r="BX29" s="101"/>
      <c r="BY29" s="101"/>
      <c r="BZ29" s="101"/>
      <c r="CA29" s="101"/>
      <c r="CB29" s="101"/>
      <c r="CC29" s="101"/>
      <c r="CD29" s="101"/>
      <c r="CE29" s="101"/>
      <c r="CF29" s="101"/>
      <c r="CG29" s="101"/>
      <c r="CH29" s="101"/>
      <c r="CI29" s="101"/>
      <c r="CJ29" s="101"/>
      <c r="CK29" s="101"/>
      <c r="CL29" s="101"/>
      <c r="CM29" s="101"/>
      <c r="CN29" s="101"/>
      <c r="CO29" s="101"/>
      <c r="CP29" s="101"/>
      <c r="CQ29" s="101"/>
      <c r="CR29" s="101"/>
      <c r="CS29" s="101"/>
      <c r="CT29" s="101"/>
      <c r="CU29" s="101"/>
      <c r="CV29" s="101"/>
      <c r="CW29" s="101"/>
      <c r="CX29" s="101"/>
      <c r="CY29" s="101"/>
      <c r="CZ29" s="101"/>
      <c r="DA29" s="101"/>
      <c r="DB29" s="101"/>
      <c r="DC29" s="101"/>
      <c r="DD29" s="101"/>
      <c r="DE29" s="101"/>
      <c r="DF29" s="101"/>
      <c r="DG29" s="101"/>
      <c r="DH29" s="101"/>
      <c r="DI29" s="101"/>
      <c r="DJ29" s="101"/>
      <c r="DK29" s="101"/>
      <c r="DL29" s="101"/>
      <c r="DM29" s="101"/>
      <c r="DN29" s="101"/>
      <c r="DO29" s="101"/>
      <c r="DP29" s="101"/>
      <c r="DQ29" s="101"/>
      <c r="DR29" s="101"/>
      <c r="DS29" s="101"/>
      <c r="DT29" s="101"/>
      <c r="DU29" s="101"/>
      <c r="DV29" s="101"/>
      <c r="DW29" s="101"/>
      <c r="DX29" s="101"/>
      <c r="DY29" s="101"/>
      <c r="DZ29" s="101"/>
      <c r="EA29" s="101"/>
      <c r="EB29" s="101"/>
      <c r="EC29" s="101"/>
      <c r="ED29" s="101"/>
      <c r="EE29" s="101"/>
      <c r="EF29" s="101"/>
      <c r="EG29" s="101"/>
      <c r="EH29" s="101"/>
      <c r="EI29" s="101"/>
      <c r="EJ29" s="101"/>
      <c r="EK29" s="101"/>
      <c r="EL29" s="101"/>
      <c r="EM29" s="101"/>
      <c r="EN29" s="101"/>
      <c r="EO29" s="101"/>
      <c r="EP29" s="101"/>
      <c r="EQ29" s="101"/>
      <c r="ER29" s="101"/>
      <c r="ES29" s="101">
        <f t="shared" si="5"/>
        <v>0</v>
      </c>
      <c r="ET29" s="101">
        <f t="shared" si="5"/>
        <v>0</v>
      </c>
      <c r="EU29" s="101">
        <f t="shared" si="5"/>
        <v>0</v>
      </c>
      <c r="EV29" s="101">
        <f t="shared" si="5"/>
        <v>0</v>
      </c>
      <c r="EW29" s="101">
        <f t="shared" si="5"/>
        <v>0</v>
      </c>
      <c r="EX29" s="101">
        <f t="shared" si="5"/>
        <v>0</v>
      </c>
      <c r="EY29" s="101">
        <f t="shared" si="5"/>
        <v>0</v>
      </c>
      <c r="EZ29" s="101">
        <f t="shared" si="5"/>
        <v>0</v>
      </c>
      <c r="FA29" s="101">
        <f t="shared" si="5"/>
        <v>0</v>
      </c>
      <c r="FB29" s="101">
        <f t="shared" si="5"/>
        <v>0</v>
      </c>
      <c r="FC29" s="101">
        <f t="shared" si="5"/>
        <v>0</v>
      </c>
      <c r="FD29" s="101">
        <f t="shared" si="5"/>
        <v>0</v>
      </c>
      <c r="FE29" s="101">
        <f t="shared" si="5"/>
        <v>0</v>
      </c>
      <c r="FF29" s="101">
        <f t="shared" si="5"/>
        <v>0</v>
      </c>
      <c r="FG29" s="101">
        <f t="shared" si="5"/>
        <v>0</v>
      </c>
      <c r="FH29" s="101">
        <f t="shared" si="3"/>
        <v>0</v>
      </c>
      <c r="FI29" s="101">
        <f t="shared" si="3"/>
        <v>0</v>
      </c>
      <c r="FJ29" s="101">
        <f t="shared" si="3"/>
        <v>0</v>
      </c>
      <c r="FK29" s="101">
        <f t="shared" si="3"/>
        <v>0</v>
      </c>
      <c r="FL29" s="101">
        <f t="shared" si="3"/>
        <v>0</v>
      </c>
      <c r="FM29" s="101">
        <f t="shared" si="3"/>
        <v>0</v>
      </c>
      <c r="FN29" s="101">
        <f t="shared" si="3"/>
        <v>0</v>
      </c>
      <c r="FO29" s="101">
        <f t="shared" si="3"/>
        <v>0</v>
      </c>
      <c r="FP29" s="101">
        <f t="shared" si="3"/>
        <v>0</v>
      </c>
      <c r="FQ29" s="101">
        <f t="shared" si="3"/>
        <v>0</v>
      </c>
      <c r="FR29" s="101">
        <f t="shared" si="3"/>
        <v>0</v>
      </c>
      <c r="FS29" s="101">
        <f t="shared" si="3"/>
        <v>0</v>
      </c>
      <c r="FT29" s="101">
        <f t="shared" si="3"/>
        <v>0</v>
      </c>
      <c r="FU29" s="101">
        <f t="shared" si="3"/>
        <v>0</v>
      </c>
      <c r="FV29" s="101">
        <f t="shared" si="3"/>
        <v>0</v>
      </c>
      <c r="FW29" s="101">
        <f t="shared" si="3"/>
        <v>0</v>
      </c>
      <c r="FX29" s="101">
        <f t="shared" si="4"/>
        <v>0</v>
      </c>
      <c r="FY29" s="101">
        <f t="shared" si="2"/>
        <v>0</v>
      </c>
      <c r="FZ29" s="101">
        <f t="shared" si="2"/>
        <v>0</v>
      </c>
      <c r="GA29" s="101">
        <f t="shared" si="2"/>
        <v>0</v>
      </c>
      <c r="GB29" s="101">
        <f t="shared" si="2"/>
        <v>0</v>
      </c>
    </row>
    <row r="30" spans="1:214" hidden="1">
      <c r="A30" s="149"/>
      <c r="C30" s="501"/>
      <c r="D30" s="502"/>
      <c r="E30" s="101"/>
      <c r="F30" s="101"/>
      <c r="G30" s="101"/>
      <c r="H30" s="101"/>
      <c r="I30" s="101"/>
      <c r="J30" s="101"/>
      <c r="K30" s="101"/>
      <c r="L30" s="101"/>
      <c r="M30" s="101"/>
      <c r="N30" s="101"/>
      <c r="O30" s="101"/>
      <c r="P30" s="101"/>
      <c r="Q30" s="101"/>
      <c r="R30" s="101"/>
      <c r="S30" s="101"/>
      <c r="T30" s="101"/>
      <c r="U30" s="101"/>
      <c r="V30" s="101"/>
      <c r="W30" s="101"/>
      <c r="X30" s="101"/>
      <c r="Y30" s="101"/>
      <c r="Z30" s="101"/>
      <c r="AA30" s="101"/>
      <c r="AB30" s="101"/>
      <c r="AC30" s="101"/>
      <c r="AD30" s="101"/>
      <c r="AE30" s="101"/>
      <c r="AF30" s="101"/>
      <c r="AG30" s="101"/>
      <c r="AH30" s="101"/>
      <c r="AI30" s="101"/>
      <c r="AJ30" s="101"/>
      <c r="AK30" s="101"/>
      <c r="AL30" s="101"/>
      <c r="AM30" s="101"/>
      <c r="AN30" s="101"/>
      <c r="AO30" s="101"/>
      <c r="AP30" s="101"/>
      <c r="AQ30" s="101"/>
      <c r="AR30" s="101"/>
      <c r="AS30" s="101"/>
      <c r="AT30" s="101"/>
      <c r="AU30" s="101"/>
      <c r="AV30" s="101"/>
      <c r="AW30" s="101"/>
      <c r="AX30" s="101"/>
      <c r="AY30" s="101"/>
      <c r="AZ30" s="101"/>
      <c r="BA30" s="101"/>
      <c r="BB30" s="101"/>
      <c r="BC30" s="101"/>
      <c r="BD30" s="101"/>
      <c r="BE30" s="101"/>
      <c r="BF30" s="101"/>
      <c r="BG30" s="101"/>
      <c r="BH30" s="101"/>
      <c r="BI30" s="101"/>
      <c r="BJ30" s="101"/>
      <c r="BK30" s="101"/>
      <c r="BL30" s="101"/>
      <c r="BM30" s="101"/>
      <c r="BN30" s="101"/>
      <c r="BO30" s="101"/>
      <c r="BP30" s="101"/>
      <c r="BQ30" s="101"/>
      <c r="BR30" s="101"/>
      <c r="BS30" s="101"/>
      <c r="BT30" s="101"/>
      <c r="BU30" s="101"/>
      <c r="BV30" s="101"/>
      <c r="BW30" s="101"/>
      <c r="BX30" s="101"/>
      <c r="BY30" s="101"/>
      <c r="BZ30" s="101"/>
      <c r="CA30" s="101"/>
      <c r="CB30" s="101"/>
      <c r="CC30" s="101"/>
      <c r="CD30" s="101"/>
      <c r="CE30" s="101"/>
      <c r="CF30" s="101"/>
      <c r="CG30" s="101"/>
      <c r="CH30" s="101"/>
      <c r="CI30" s="101"/>
      <c r="CJ30" s="101"/>
      <c r="CK30" s="101"/>
      <c r="CL30" s="101"/>
      <c r="CM30" s="101"/>
      <c r="CN30" s="101"/>
      <c r="CO30" s="101"/>
      <c r="CP30" s="101"/>
      <c r="CQ30" s="101"/>
      <c r="CR30" s="101"/>
      <c r="CS30" s="101"/>
      <c r="CT30" s="101"/>
      <c r="CU30" s="101"/>
      <c r="CV30" s="101"/>
      <c r="CW30" s="101"/>
      <c r="CX30" s="101"/>
      <c r="CY30" s="101"/>
      <c r="CZ30" s="101"/>
      <c r="DA30" s="101"/>
      <c r="DB30" s="101"/>
      <c r="DC30" s="101"/>
      <c r="DD30" s="101"/>
      <c r="DE30" s="101"/>
      <c r="DF30" s="101"/>
      <c r="DG30" s="101"/>
      <c r="DH30" s="101"/>
      <c r="DI30" s="101"/>
      <c r="DJ30" s="101"/>
      <c r="DK30" s="101"/>
      <c r="DL30" s="101"/>
      <c r="DM30" s="101"/>
      <c r="DN30" s="101"/>
      <c r="DO30" s="101"/>
      <c r="DP30" s="101"/>
      <c r="DQ30" s="101"/>
      <c r="DR30" s="101"/>
      <c r="DS30" s="101"/>
      <c r="DT30" s="101"/>
      <c r="DU30" s="101"/>
      <c r="DV30" s="101"/>
      <c r="DW30" s="101"/>
      <c r="DX30" s="101"/>
      <c r="DY30" s="101"/>
      <c r="DZ30" s="101"/>
      <c r="EA30" s="101"/>
      <c r="EB30" s="101"/>
      <c r="EC30" s="101"/>
      <c r="ED30" s="101"/>
      <c r="EE30" s="101"/>
      <c r="EF30" s="101"/>
      <c r="EG30" s="101"/>
      <c r="EH30" s="101"/>
      <c r="EI30" s="101"/>
      <c r="EJ30" s="101"/>
      <c r="EK30" s="101"/>
      <c r="EL30" s="101"/>
      <c r="EM30" s="101"/>
      <c r="EN30" s="101"/>
      <c r="EO30" s="101"/>
      <c r="EP30" s="101"/>
      <c r="EQ30" s="101"/>
      <c r="ER30" s="101"/>
      <c r="ES30" s="101">
        <f t="shared" si="5"/>
        <v>0</v>
      </c>
      <c r="ET30" s="101">
        <f t="shared" si="5"/>
        <v>0</v>
      </c>
      <c r="EU30" s="101">
        <f t="shared" si="5"/>
        <v>0</v>
      </c>
      <c r="EV30" s="101">
        <f t="shared" si="5"/>
        <v>0</v>
      </c>
      <c r="EW30" s="101">
        <f t="shared" si="5"/>
        <v>0</v>
      </c>
      <c r="EX30" s="101">
        <f t="shared" si="5"/>
        <v>0</v>
      </c>
      <c r="EY30" s="101">
        <f t="shared" si="5"/>
        <v>0</v>
      </c>
      <c r="EZ30" s="101">
        <f t="shared" si="5"/>
        <v>0</v>
      </c>
      <c r="FA30" s="101">
        <f t="shared" si="5"/>
        <v>0</v>
      </c>
      <c r="FB30" s="101">
        <f t="shared" si="5"/>
        <v>0</v>
      </c>
      <c r="FC30" s="101">
        <f t="shared" si="5"/>
        <v>0</v>
      </c>
      <c r="FD30" s="101">
        <f t="shared" si="5"/>
        <v>0</v>
      </c>
      <c r="FE30" s="101">
        <f t="shared" si="5"/>
        <v>0</v>
      </c>
      <c r="FF30" s="101">
        <f t="shared" si="5"/>
        <v>0</v>
      </c>
      <c r="FG30" s="101">
        <f t="shared" si="5"/>
        <v>0</v>
      </c>
      <c r="FH30" s="101">
        <f t="shared" si="3"/>
        <v>0</v>
      </c>
      <c r="FI30" s="101">
        <f t="shared" si="3"/>
        <v>0</v>
      </c>
      <c r="FJ30" s="101">
        <f t="shared" si="3"/>
        <v>0</v>
      </c>
      <c r="FK30" s="101">
        <f t="shared" si="3"/>
        <v>0</v>
      </c>
      <c r="FL30" s="101">
        <f t="shared" si="3"/>
        <v>0</v>
      </c>
      <c r="FM30" s="101">
        <f t="shared" si="3"/>
        <v>0</v>
      </c>
      <c r="FN30" s="101">
        <f t="shared" si="3"/>
        <v>0</v>
      </c>
      <c r="FO30" s="101">
        <f t="shared" si="3"/>
        <v>0</v>
      </c>
      <c r="FP30" s="101">
        <f t="shared" si="3"/>
        <v>0</v>
      </c>
      <c r="FQ30" s="101">
        <f t="shared" si="3"/>
        <v>0</v>
      </c>
      <c r="FR30" s="101">
        <f t="shared" si="3"/>
        <v>0</v>
      </c>
      <c r="FS30" s="101">
        <f t="shared" si="3"/>
        <v>0</v>
      </c>
      <c r="FT30" s="101">
        <f t="shared" si="3"/>
        <v>0</v>
      </c>
      <c r="FU30" s="101">
        <f t="shared" si="3"/>
        <v>0</v>
      </c>
      <c r="FV30" s="101">
        <f t="shared" si="3"/>
        <v>0</v>
      </c>
      <c r="FW30" s="101">
        <f t="shared" si="3"/>
        <v>0</v>
      </c>
      <c r="FX30" s="101">
        <f t="shared" si="4"/>
        <v>0</v>
      </c>
      <c r="FY30" s="101">
        <f t="shared" si="2"/>
        <v>0</v>
      </c>
      <c r="FZ30" s="101">
        <f t="shared" si="2"/>
        <v>0</v>
      </c>
      <c r="GA30" s="101">
        <f t="shared" si="2"/>
        <v>0</v>
      </c>
      <c r="GB30" s="101">
        <f t="shared" si="2"/>
        <v>0</v>
      </c>
    </row>
    <row r="31" spans="1:214">
      <c r="A31" s="149"/>
      <c r="B31" s="503" t="s">
        <v>239</v>
      </c>
      <c r="C31" s="501"/>
      <c r="D31" s="502"/>
      <c r="E31" s="504">
        <f t="shared" ref="E31:BP31" si="6">E32+E33+E34+E35+E36+E39+E40+E43+E44+E50+E51+E52+E53+E54+E55+E56+E57</f>
        <v>0</v>
      </c>
      <c r="F31" s="504">
        <f t="shared" si="6"/>
        <v>0</v>
      </c>
      <c r="G31" s="504">
        <f t="shared" si="6"/>
        <v>0</v>
      </c>
      <c r="H31" s="504">
        <f t="shared" si="6"/>
        <v>0</v>
      </c>
      <c r="I31" s="504">
        <f t="shared" si="6"/>
        <v>0</v>
      </c>
      <c r="J31" s="504">
        <f t="shared" si="6"/>
        <v>0</v>
      </c>
      <c r="K31" s="504">
        <f t="shared" si="6"/>
        <v>0</v>
      </c>
      <c r="L31" s="504">
        <f t="shared" si="6"/>
        <v>0</v>
      </c>
      <c r="M31" s="504">
        <f t="shared" si="6"/>
        <v>0</v>
      </c>
      <c r="N31" s="504">
        <f t="shared" si="6"/>
        <v>0</v>
      </c>
      <c r="O31" s="504">
        <f t="shared" si="6"/>
        <v>0</v>
      </c>
      <c r="P31" s="504">
        <f t="shared" si="6"/>
        <v>0</v>
      </c>
      <c r="Q31" s="504">
        <f t="shared" si="6"/>
        <v>0</v>
      </c>
      <c r="R31" s="504">
        <f t="shared" si="6"/>
        <v>0</v>
      </c>
      <c r="S31" s="504">
        <f t="shared" si="6"/>
        <v>0</v>
      </c>
      <c r="T31" s="504">
        <f t="shared" si="6"/>
        <v>0</v>
      </c>
      <c r="U31" s="504">
        <f t="shared" si="6"/>
        <v>0</v>
      </c>
      <c r="V31" s="504">
        <f t="shared" si="6"/>
        <v>0</v>
      </c>
      <c r="W31" s="504">
        <f t="shared" si="6"/>
        <v>0</v>
      </c>
      <c r="X31" s="504">
        <f t="shared" si="6"/>
        <v>0</v>
      </c>
      <c r="Y31" s="504">
        <f t="shared" si="6"/>
        <v>0</v>
      </c>
      <c r="Z31" s="504">
        <f t="shared" si="6"/>
        <v>0</v>
      </c>
      <c r="AA31" s="504">
        <f t="shared" si="6"/>
        <v>0</v>
      </c>
      <c r="AB31" s="504">
        <f t="shared" si="6"/>
        <v>0</v>
      </c>
      <c r="AC31" s="504">
        <f t="shared" si="6"/>
        <v>0</v>
      </c>
      <c r="AD31" s="504">
        <f t="shared" si="6"/>
        <v>0</v>
      </c>
      <c r="AE31" s="504">
        <f t="shared" si="6"/>
        <v>0</v>
      </c>
      <c r="AF31" s="504">
        <f t="shared" si="6"/>
        <v>0</v>
      </c>
      <c r="AG31" s="504">
        <f t="shared" si="6"/>
        <v>0</v>
      </c>
      <c r="AH31" s="504">
        <f t="shared" si="6"/>
        <v>0</v>
      </c>
      <c r="AI31" s="504">
        <f t="shared" si="6"/>
        <v>0</v>
      </c>
      <c r="AJ31" s="504">
        <f t="shared" si="6"/>
        <v>0</v>
      </c>
      <c r="AK31" s="504">
        <f t="shared" si="6"/>
        <v>0</v>
      </c>
      <c r="AL31" s="504">
        <f t="shared" si="6"/>
        <v>0</v>
      </c>
      <c r="AM31" s="504">
        <f t="shared" si="6"/>
        <v>0</v>
      </c>
      <c r="AN31" s="504">
        <f t="shared" si="6"/>
        <v>0</v>
      </c>
      <c r="AO31" s="504">
        <f t="shared" si="6"/>
        <v>0</v>
      </c>
      <c r="AP31" s="504">
        <f t="shared" si="6"/>
        <v>0</v>
      </c>
      <c r="AQ31" s="504">
        <f t="shared" si="6"/>
        <v>0</v>
      </c>
      <c r="AR31" s="504">
        <f t="shared" si="6"/>
        <v>0</v>
      </c>
      <c r="AS31" s="504">
        <f t="shared" si="6"/>
        <v>0</v>
      </c>
      <c r="AT31" s="504">
        <f t="shared" si="6"/>
        <v>0</v>
      </c>
      <c r="AU31" s="504">
        <f t="shared" si="6"/>
        <v>0</v>
      </c>
      <c r="AV31" s="504">
        <f t="shared" si="6"/>
        <v>0</v>
      </c>
      <c r="AW31" s="504">
        <f t="shared" si="6"/>
        <v>0</v>
      </c>
      <c r="AX31" s="504">
        <f t="shared" si="6"/>
        <v>0</v>
      </c>
      <c r="AY31" s="504">
        <f t="shared" si="6"/>
        <v>0</v>
      </c>
      <c r="AZ31" s="504">
        <f t="shared" si="6"/>
        <v>0</v>
      </c>
      <c r="BA31" s="504">
        <f t="shared" si="6"/>
        <v>0</v>
      </c>
      <c r="BB31" s="504">
        <f t="shared" si="6"/>
        <v>0</v>
      </c>
      <c r="BC31" s="504">
        <f t="shared" si="6"/>
        <v>0</v>
      </c>
      <c r="BD31" s="504">
        <f t="shared" si="6"/>
        <v>0</v>
      </c>
      <c r="BE31" s="504">
        <f t="shared" si="6"/>
        <v>0</v>
      </c>
      <c r="BF31" s="504">
        <f t="shared" si="6"/>
        <v>0</v>
      </c>
      <c r="BG31" s="504">
        <f t="shared" si="6"/>
        <v>0</v>
      </c>
      <c r="BH31" s="504">
        <f t="shared" si="6"/>
        <v>0</v>
      </c>
      <c r="BI31" s="504">
        <f t="shared" si="6"/>
        <v>0</v>
      </c>
      <c r="BJ31" s="504">
        <f t="shared" si="6"/>
        <v>0</v>
      </c>
      <c r="BK31" s="504">
        <f t="shared" si="6"/>
        <v>0</v>
      </c>
      <c r="BL31" s="504">
        <f t="shared" si="6"/>
        <v>0</v>
      </c>
      <c r="BM31" s="504">
        <f t="shared" si="6"/>
        <v>0</v>
      </c>
      <c r="BN31" s="504">
        <f t="shared" si="6"/>
        <v>0</v>
      </c>
      <c r="BO31" s="504">
        <f t="shared" si="6"/>
        <v>0</v>
      </c>
      <c r="BP31" s="504">
        <f t="shared" si="6"/>
        <v>0</v>
      </c>
      <c r="BQ31" s="504">
        <f t="shared" ref="BQ31:EB31" si="7">BQ32+BQ33+BQ34+BQ35+BQ36+BQ39+BQ40+BQ43+BQ44+BQ50+BQ51+BQ52+BQ53+BQ54+BQ55+BQ56+BQ57</f>
        <v>0</v>
      </c>
      <c r="BR31" s="504">
        <f t="shared" si="7"/>
        <v>0</v>
      </c>
      <c r="BS31" s="504">
        <f t="shared" si="7"/>
        <v>0</v>
      </c>
      <c r="BT31" s="504">
        <f t="shared" si="7"/>
        <v>0</v>
      </c>
      <c r="BU31" s="504">
        <f t="shared" si="7"/>
        <v>0</v>
      </c>
      <c r="BV31" s="504">
        <f t="shared" si="7"/>
        <v>0</v>
      </c>
      <c r="BW31" s="504">
        <f t="shared" si="7"/>
        <v>0</v>
      </c>
      <c r="BX31" s="504">
        <f t="shared" si="7"/>
        <v>0</v>
      </c>
      <c r="BY31" s="504">
        <f t="shared" si="7"/>
        <v>0</v>
      </c>
      <c r="BZ31" s="504">
        <f t="shared" si="7"/>
        <v>0</v>
      </c>
      <c r="CA31" s="504">
        <f t="shared" si="7"/>
        <v>0</v>
      </c>
      <c r="CB31" s="504">
        <f t="shared" si="7"/>
        <v>0</v>
      </c>
      <c r="CC31" s="504">
        <f t="shared" si="7"/>
        <v>0</v>
      </c>
      <c r="CD31" s="504">
        <f t="shared" si="7"/>
        <v>0</v>
      </c>
      <c r="CE31" s="504">
        <f t="shared" si="7"/>
        <v>0</v>
      </c>
      <c r="CF31" s="504">
        <f t="shared" si="7"/>
        <v>0</v>
      </c>
      <c r="CG31" s="504">
        <f t="shared" si="7"/>
        <v>0</v>
      </c>
      <c r="CH31" s="504">
        <f t="shared" si="7"/>
        <v>0</v>
      </c>
      <c r="CI31" s="504">
        <f t="shared" si="7"/>
        <v>0</v>
      </c>
      <c r="CJ31" s="504">
        <f t="shared" si="7"/>
        <v>0</v>
      </c>
      <c r="CK31" s="504">
        <f t="shared" si="7"/>
        <v>0</v>
      </c>
      <c r="CL31" s="504">
        <f t="shared" si="7"/>
        <v>0</v>
      </c>
      <c r="CM31" s="504">
        <f t="shared" si="7"/>
        <v>0</v>
      </c>
      <c r="CN31" s="504">
        <f t="shared" si="7"/>
        <v>0</v>
      </c>
      <c r="CO31" s="504">
        <f t="shared" si="7"/>
        <v>0</v>
      </c>
      <c r="CP31" s="504">
        <f t="shared" si="7"/>
        <v>0</v>
      </c>
      <c r="CQ31" s="504">
        <f t="shared" si="7"/>
        <v>0</v>
      </c>
      <c r="CR31" s="504">
        <f t="shared" si="7"/>
        <v>0</v>
      </c>
      <c r="CS31" s="504">
        <f t="shared" si="7"/>
        <v>0</v>
      </c>
      <c r="CT31" s="504">
        <f t="shared" si="7"/>
        <v>0</v>
      </c>
      <c r="CU31" s="504">
        <f t="shared" si="7"/>
        <v>0</v>
      </c>
      <c r="CV31" s="504">
        <f t="shared" si="7"/>
        <v>0</v>
      </c>
      <c r="CW31" s="504">
        <f t="shared" si="7"/>
        <v>0</v>
      </c>
      <c r="CX31" s="504">
        <f t="shared" si="7"/>
        <v>0</v>
      </c>
      <c r="CY31" s="504">
        <f t="shared" si="7"/>
        <v>0</v>
      </c>
      <c r="CZ31" s="504">
        <f t="shared" si="7"/>
        <v>0</v>
      </c>
      <c r="DA31" s="504">
        <f t="shared" si="7"/>
        <v>0</v>
      </c>
      <c r="DB31" s="504">
        <f t="shared" si="7"/>
        <v>0</v>
      </c>
      <c r="DC31" s="504">
        <f t="shared" si="7"/>
        <v>0</v>
      </c>
      <c r="DD31" s="504">
        <f t="shared" si="7"/>
        <v>0</v>
      </c>
      <c r="DE31" s="504">
        <f t="shared" si="7"/>
        <v>0</v>
      </c>
      <c r="DF31" s="504">
        <f t="shared" si="7"/>
        <v>0</v>
      </c>
      <c r="DG31" s="504">
        <f t="shared" si="7"/>
        <v>0</v>
      </c>
      <c r="DH31" s="504">
        <f t="shared" si="7"/>
        <v>0</v>
      </c>
      <c r="DI31" s="504">
        <f t="shared" si="7"/>
        <v>0</v>
      </c>
      <c r="DJ31" s="504">
        <f t="shared" si="7"/>
        <v>0</v>
      </c>
      <c r="DK31" s="504">
        <f t="shared" si="7"/>
        <v>0</v>
      </c>
      <c r="DL31" s="504">
        <f t="shared" si="7"/>
        <v>0</v>
      </c>
      <c r="DM31" s="504">
        <f t="shared" si="7"/>
        <v>0</v>
      </c>
      <c r="DN31" s="504">
        <f t="shared" si="7"/>
        <v>0</v>
      </c>
      <c r="DO31" s="504">
        <f t="shared" si="7"/>
        <v>0</v>
      </c>
      <c r="DP31" s="504">
        <f t="shared" si="7"/>
        <v>0</v>
      </c>
      <c r="DQ31" s="504">
        <f t="shared" si="7"/>
        <v>0</v>
      </c>
      <c r="DR31" s="504">
        <f t="shared" si="7"/>
        <v>0</v>
      </c>
      <c r="DS31" s="504">
        <f t="shared" si="7"/>
        <v>0</v>
      </c>
      <c r="DT31" s="504">
        <f t="shared" si="7"/>
        <v>0</v>
      </c>
      <c r="DU31" s="504">
        <f t="shared" si="7"/>
        <v>0</v>
      </c>
      <c r="DV31" s="504">
        <f t="shared" si="7"/>
        <v>0</v>
      </c>
      <c r="DW31" s="504">
        <f t="shared" si="7"/>
        <v>0</v>
      </c>
      <c r="DX31" s="504">
        <f t="shared" si="7"/>
        <v>0</v>
      </c>
      <c r="DY31" s="504">
        <f t="shared" si="7"/>
        <v>0</v>
      </c>
      <c r="DZ31" s="504">
        <f t="shared" si="7"/>
        <v>0</v>
      </c>
      <c r="EA31" s="504">
        <f t="shared" si="7"/>
        <v>0</v>
      </c>
      <c r="EB31" s="504">
        <f t="shared" si="7"/>
        <v>0</v>
      </c>
      <c r="EC31" s="504">
        <f t="shared" ref="EC31:ER31" si="8">EC32+EC33+EC34+EC35+EC36+EC39+EC40+EC43+EC44+EC50+EC51+EC52+EC53+EC54+EC55+EC56+EC57</f>
        <v>0</v>
      </c>
      <c r="ED31" s="504">
        <f t="shared" si="8"/>
        <v>0</v>
      </c>
      <c r="EE31" s="504">
        <f t="shared" si="8"/>
        <v>0</v>
      </c>
      <c r="EF31" s="504">
        <f t="shared" si="8"/>
        <v>0</v>
      </c>
      <c r="EG31" s="504">
        <f t="shared" si="8"/>
        <v>0</v>
      </c>
      <c r="EH31" s="504">
        <f t="shared" si="8"/>
        <v>0</v>
      </c>
      <c r="EI31" s="504">
        <f t="shared" si="8"/>
        <v>0</v>
      </c>
      <c r="EJ31" s="504">
        <f t="shared" si="8"/>
        <v>0</v>
      </c>
      <c r="EK31" s="504">
        <f t="shared" si="8"/>
        <v>0</v>
      </c>
      <c r="EL31" s="504">
        <f t="shared" si="8"/>
        <v>0</v>
      </c>
      <c r="EM31" s="504">
        <f t="shared" si="8"/>
        <v>0</v>
      </c>
      <c r="EN31" s="504">
        <f t="shared" si="8"/>
        <v>0</v>
      </c>
      <c r="EO31" s="504">
        <f t="shared" si="8"/>
        <v>0</v>
      </c>
      <c r="EP31" s="504">
        <f t="shared" si="8"/>
        <v>0</v>
      </c>
      <c r="EQ31" s="504">
        <f t="shared" si="8"/>
        <v>0</v>
      </c>
      <c r="ER31" s="504">
        <f t="shared" si="8"/>
        <v>0</v>
      </c>
      <c r="ES31" s="504">
        <f t="shared" si="5"/>
        <v>0</v>
      </c>
      <c r="ET31" s="504">
        <f t="shared" si="5"/>
        <v>0</v>
      </c>
      <c r="EU31" s="504">
        <f t="shared" si="5"/>
        <v>0</v>
      </c>
      <c r="EV31" s="504">
        <f t="shared" si="5"/>
        <v>0</v>
      </c>
      <c r="EW31" s="504">
        <f t="shared" si="5"/>
        <v>0</v>
      </c>
      <c r="EX31" s="504">
        <f>EX32+EX33+EX34+EX35+EX36+EX39+EX40+EX43+EX44+EX50+EX51+EX52+EX53+EX54+EX55+EX56+EX57</f>
        <v>0</v>
      </c>
      <c r="EY31" s="504">
        <f t="shared" si="5"/>
        <v>0</v>
      </c>
      <c r="EZ31" s="504">
        <f t="shared" si="5"/>
        <v>0</v>
      </c>
      <c r="FA31" s="504">
        <f t="shared" si="5"/>
        <v>0</v>
      </c>
      <c r="FB31" s="504">
        <f t="shared" si="5"/>
        <v>0</v>
      </c>
      <c r="FC31" s="504">
        <f t="shared" si="5"/>
        <v>0</v>
      </c>
      <c r="FD31" s="504">
        <f t="shared" si="5"/>
        <v>0</v>
      </c>
      <c r="FE31" s="504">
        <f t="shared" si="5"/>
        <v>0</v>
      </c>
      <c r="FF31" s="504">
        <f t="shared" si="5"/>
        <v>0</v>
      </c>
      <c r="FG31" s="504">
        <f t="shared" si="5"/>
        <v>0</v>
      </c>
      <c r="FH31" s="504">
        <f t="shared" si="3"/>
        <v>0</v>
      </c>
      <c r="FI31" s="504">
        <f t="shared" si="3"/>
        <v>0</v>
      </c>
      <c r="FJ31" s="504">
        <f t="shared" si="3"/>
        <v>0</v>
      </c>
      <c r="FK31" s="504">
        <f t="shared" si="3"/>
        <v>0</v>
      </c>
      <c r="FL31" s="504">
        <f t="shared" si="3"/>
        <v>0</v>
      </c>
      <c r="FM31" s="504">
        <f t="shared" si="3"/>
        <v>0</v>
      </c>
      <c r="FN31" s="504">
        <f t="shared" si="3"/>
        <v>0</v>
      </c>
      <c r="FO31" s="504">
        <f t="shared" si="3"/>
        <v>0</v>
      </c>
      <c r="FP31" s="504">
        <f t="shared" si="3"/>
        <v>0</v>
      </c>
      <c r="FQ31" s="504">
        <f t="shared" si="3"/>
        <v>0</v>
      </c>
      <c r="FR31" s="504">
        <f t="shared" si="3"/>
        <v>0</v>
      </c>
      <c r="FS31" s="504">
        <f t="shared" si="3"/>
        <v>0</v>
      </c>
      <c r="FT31" s="504">
        <f t="shared" si="3"/>
        <v>0</v>
      </c>
      <c r="FU31" s="504">
        <f t="shared" si="3"/>
        <v>0</v>
      </c>
      <c r="FV31" s="504">
        <f t="shared" si="3"/>
        <v>0</v>
      </c>
      <c r="FW31" s="504">
        <f t="shared" si="3"/>
        <v>0</v>
      </c>
      <c r="FX31" s="504">
        <f t="shared" si="4"/>
        <v>0</v>
      </c>
      <c r="FY31" s="504">
        <f t="shared" si="2"/>
        <v>0</v>
      </c>
      <c r="FZ31" s="504">
        <f t="shared" si="2"/>
        <v>0</v>
      </c>
      <c r="GA31" s="504">
        <f t="shared" si="2"/>
        <v>0</v>
      </c>
      <c r="GB31" s="504">
        <f t="shared" si="2"/>
        <v>0</v>
      </c>
      <c r="GC31" s="93">
        <f>GC32+GC33+GC34+GC35+GC36+GC39+GC40+GC43+GC44+GC50+GC51+GC52+GC53+GC54+GC55+GC56+GC57</f>
        <v>0</v>
      </c>
      <c r="GE31" s="93">
        <f>GE32+GE33+GE34+GE35+GE36+GE39+GE40+GE43+GE44+GE50+GE51+GE52+GE53+GE54+GE55+GE56+GE57</f>
        <v>0</v>
      </c>
      <c r="GH31" s="93">
        <f>GH32+GH33+GH34+GH35+GH36+GH39+GH40+GH43+GH44+GH50+GH51+GH52+GH53+GH54+GH55+GH56+GH57</f>
        <v>0</v>
      </c>
      <c r="GL31" s="101">
        <f>GM31+GO31+GQ31-GN31-GP31-GR31</f>
        <v>0</v>
      </c>
      <c r="GM31" s="101"/>
      <c r="GN31" s="101"/>
      <c r="GO31" s="101"/>
      <c r="GP31" s="101"/>
      <c r="GQ31" s="101"/>
      <c r="GT31" s="101">
        <f t="shared" ref="GT31:GY31" si="9">GT32+GT33+GT34+GT35+GT36+GT39+GT40+GT43+GT44+GT50+GT51+GT52+GT53+GT54+GT55+GT56+GT57</f>
        <v>0</v>
      </c>
      <c r="GU31" s="101">
        <f t="shared" si="9"/>
        <v>0</v>
      </c>
      <c r="GV31" s="101">
        <f t="shared" si="9"/>
        <v>0</v>
      </c>
      <c r="GW31" s="101">
        <f t="shared" si="9"/>
        <v>0</v>
      </c>
      <c r="GX31" s="101">
        <f t="shared" si="9"/>
        <v>0</v>
      </c>
      <c r="GY31" s="101">
        <f t="shared" si="9"/>
        <v>0</v>
      </c>
      <c r="HA31" s="101">
        <f>GM31-GT31</f>
        <v>0</v>
      </c>
      <c r="HB31" s="101">
        <f t="shared" ref="HB31:HF46" si="10">GN31-GU31</f>
        <v>0</v>
      </c>
      <c r="HC31" s="101">
        <f t="shared" si="10"/>
        <v>0</v>
      </c>
      <c r="HD31" s="101">
        <f t="shared" si="10"/>
        <v>0</v>
      </c>
      <c r="HE31" s="101">
        <f t="shared" si="10"/>
        <v>0</v>
      </c>
      <c r="HF31" s="101">
        <f t="shared" si="10"/>
        <v>0</v>
      </c>
    </row>
    <row r="32" spans="1:214">
      <c r="A32" s="149" t="s">
        <v>56</v>
      </c>
      <c r="B32" s="93" t="s">
        <v>57</v>
      </c>
      <c r="C32" s="501" t="s">
        <v>249</v>
      </c>
      <c r="D32" s="502" t="s">
        <v>250</v>
      </c>
      <c r="E32" s="101"/>
      <c r="F32" s="101"/>
      <c r="G32" s="101"/>
      <c r="H32" s="101"/>
      <c r="I32" s="101"/>
      <c r="J32" s="101"/>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1"/>
      <c r="AY32" s="101"/>
      <c r="AZ32" s="101"/>
      <c r="BA32" s="101"/>
      <c r="BB32" s="101"/>
      <c r="BC32" s="101"/>
      <c r="BD32" s="101"/>
      <c r="BE32" s="101"/>
      <c r="BF32" s="101"/>
      <c r="BG32" s="101"/>
      <c r="BH32" s="101"/>
      <c r="BI32" s="101"/>
      <c r="BJ32" s="101"/>
      <c r="BK32" s="101"/>
      <c r="BL32" s="101"/>
      <c r="BM32" s="101"/>
      <c r="BN32" s="101"/>
      <c r="BO32" s="101"/>
      <c r="BP32" s="101"/>
      <c r="BQ32" s="101"/>
      <c r="BR32" s="101"/>
      <c r="BS32" s="101"/>
      <c r="BT32" s="101"/>
      <c r="BU32" s="101"/>
      <c r="BV32" s="101"/>
      <c r="BW32" s="101"/>
      <c r="BX32" s="101"/>
      <c r="BY32" s="101"/>
      <c r="BZ32" s="101"/>
      <c r="CA32" s="101"/>
      <c r="CB32" s="101"/>
      <c r="CC32" s="101"/>
      <c r="CD32" s="101"/>
      <c r="CE32" s="101"/>
      <c r="CF32" s="101"/>
      <c r="CG32" s="101"/>
      <c r="CH32" s="101"/>
      <c r="CI32" s="101"/>
      <c r="CJ32" s="101"/>
      <c r="CK32" s="101"/>
      <c r="CL32" s="101"/>
      <c r="CM32" s="101"/>
      <c r="CN32" s="101"/>
      <c r="CO32" s="101"/>
      <c r="CP32" s="101"/>
      <c r="CQ32" s="101"/>
      <c r="CR32" s="101"/>
      <c r="CS32" s="101"/>
      <c r="CT32" s="101"/>
      <c r="CU32" s="101"/>
      <c r="CV32" s="101"/>
      <c r="CW32" s="101"/>
      <c r="CX32" s="101"/>
      <c r="CY32" s="101"/>
      <c r="CZ32" s="101"/>
      <c r="DA32" s="101"/>
      <c r="DB32" s="101"/>
      <c r="DC32" s="101"/>
      <c r="DD32" s="101"/>
      <c r="DE32" s="101"/>
      <c r="DF32" s="101"/>
      <c r="DG32" s="101"/>
      <c r="DH32" s="101"/>
      <c r="DI32" s="101"/>
      <c r="DJ32" s="101"/>
      <c r="DK32" s="101"/>
      <c r="DL32" s="101"/>
      <c r="DM32" s="101"/>
      <c r="DN32" s="101"/>
      <c r="DO32" s="101"/>
      <c r="DP32" s="101"/>
      <c r="DQ32" s="101"/>
      <c r="DR32" s="101"/>
      <c r="DS32" s="101"/>
      <c r="DT32" s="101"/>
      <c r="DU32" s="101"/>
      <c r="DV32" s="101"/>
      <c r="DW32" s="101"/>
      <c r="DX32" s="101"/>
      <c r="DY32" s="101"/>
      <c r="DZ32" s="101"/>
      <c r="EA32" s="101"/>
      <c r="EB32" s="101"/>
      <c r="EC32" s="101"/>
      <c r="ED32" s="101"/>
      <c r="EE32" s="101"/>
      <c r="EF32" s="101"/>
      <c r="EG32" s="101"/>
      <c r="EH32" s="101"/>
      <c r="EI32" s="101"/>
      <c r="EJ32" s="101"/>
      <c r="EK32" s="101"/>
      <c r="EL32" s="101"/>
      <c r="EM32" s="101"/>
      <c r="EN32" s="101"/>
      <c r="EO32" s="101"/>
      <c r="EP32" s="101"/>
      <c r="EQ32" s="101"/>
      <c r="ER32" s="101"/>
      <c r="ES32" s="101">
        <f t="shared" si="5"/>
        <v>0</v>
      </c>
      <c r="ET32" s="101">
        <f t="shared" si="5"/>
        <v>0</v>
      </c>
      <c r="EU32" s="101">
        <f t="shared" si="5"/>
        <v>0</v>
      </c>
      <c r="EV32" s="101">
        <f t="shared" si="5"/>
        <v>0</v>
      </c>
      <c r="EW32" s="101">
        <f t="shared" si="5"/>
        <v>0</v>
      </c>
      <c r="EX32" s="101"/>
      <c r="EY32" s="101">
        <f t="shared" si="5"/>
        <v>0</v>
      </c>
      <c r="EZ32" s="101">
        <f t="shared" si="5"/>
        <v>0</v>
      </c>
      <c r="FA32" s="101">
        <f t="shared" si="5"/>
        <v>0</v>
      </c>
      <c r="FB32" s="101">
        <f t="shared" si="5"/>
        <v>0</v>
      </c>
      <c r="FC32" s="101">
        <f t="shared" si="5"/>
        <v>0</v>
      </c>
      <c r="FD32" s="101">
        <f t="shared" si="5"/>
        <v>0</v>
      </c>
      <c r="FE32" s="101">
        <f t="shared" si="5"/>
        <v>0</v>
      </c>
      <c r="FF32" s="101">
        <f t="shared" si="5"/>
        <v>0</v>
      </c>
      <c r="FG32" s="101">
        <f t="shared" si="5"/>
        <v>0</v>
      </c>
      <c r="FH32" s="101">
        <f t="shared" si="3"/>
        <v>0</v>
      </c>
      <c r="FI32" s="101">
        <f t="shared" si="3"/>
        <v>0</v>
      </c>
      <c r="FJ32" s="101">
        <f t="shared" si="3"/>
        <v>0</v>
      </c>
      <c r="FK32" s="101">
        <f t="shared" si="3"/>
        <v>0</v>
      </c>
      <c r="FL32" s="101">
        <f t="shared" si="3"/>
        <v>0</v>
      </c>
      <c r="FM32" s="101">
        <f t="shared" si="3"/>
        <v>0</v>
      </c>
      <c r="FN32" s="101">
        <f t="shared" si="3"/>
        <v>0</v>
      </c>
      <c r="FO32" s="101">
        <f t="shared" si="3"/>
        <v>0</v>
      </c>
      <c r="FP32" s="101">
        <f t="shared" si="3"/>
        <v>0</v>
      </c>
      <c r="FQ32" s="101">
        <f t="shared" si="3"/>
        <v>0</v>
      </c>
      <c r="FR32" s="101">
        <f t="shared" si="3"/>
        <v>0</v>
      </c>
      <c r="FS32" s="101">
        <f t="shared" si="3"/>
        <v>0</v>
      </c>
      <c r="FT32" s="101">
        <f t="shared" si="3"/>
        <v>0</v>
      </c>
      <c r="FU32" s="101">
        <f t="shared" si="3"/>
        <v>0</v>
      </c>
      <c r="FV32" s="101">
        <f t="shared" si="3"/>
        <v>0</v>
      </c>
      <c r="FW32" s="101">
        <f t="shared" si="3"/>
        <v>0</v>
      </c>
      <c r="FX32" s="101">
        <f t="shared" si="4"/>
        <v>0</v>
      </c>
      <c r="FY32" s="101">
        <f t="shared" si="2"/>
        <v>0</v>
      </c>
      <c r="FZ32" s="101">
        <f t="shared" si="2"/>
        <v>0</v>
      </c>
      <c r="GA32" s="101">
        <f t="shared" si="2"/>
        <v>0</v>
      </c>
      <c r="GB32" s="101">
        <f t="shared" si="2"/>
        <v>0</v>
      </c>
      <c r="GE32" s="93">
        <f>ES32+ET32+EU32+FK32+FL32</f>
        <v>0</v>
      </c>
      <c r="GL32" s="101">
        <f t="shared" ref="GL32:GL81" si="11">GM32+GO32+GQ32-GN32-GP32-GR32</f>
        <v>0</v>
      </c>
      <c r="GM32" s="101"/>
      <c r="GN32" s="101"/>
      <c r="GO32" s="101"/>
      <c r="GP32" s="101"/>
      <c r="GQ32" s="101"/>
      <c r="GT32" s="101">
        <f>'55газ'!Q37</f>
        <v>0</v>
      </c>
      <c r="GU32" s="101">
        <f>'55газ'!R37</f>
        <v>0</v>
      </c>
      <c r="GV32" s="101">
        <f>'55газ'!S37</f>
        <v>0</v>
      </c>
      <c r="GW32" s="101">
        <f>'55газ'!T37</f>
        <v>0</v>
      </c>
      <c r="GX32" s="101">
        <f>'55газ'!U37</f>
        <v>0</v>
      </c>
      <c r="GY32" s="101">
        <f>'55газ'!V37</f>
        <v>0</v>
      </c>
      <c r="HA32" s="101">
        <f t="shared" ref="HA32:HF81" si="12">GM32-GT32</f>
        <v>0</v>
      </c>
      <c r="HB32" s="101">
        <f t="shared" si="10"/>
        <v>0</v>
      </c>
      <c r="HC32" s="101">
        <f t="shared" si="10"/>
        <v>0</v>
      </c>
      <c r="HD32" s="101">
        <f t="shared" si="10"/>
        <v>0</v>
      </c>
      <c r="HE32" s="101">
        <f t="shared" si="10"/>
        <v>0</v>
      </c>
      <c r="HF32" s="101">
        <f t="shared" si="10"/>
        <v>0</v>
      </c>
    </row>
    <row r="33" spans="1:214">
      <c r="A33" s="149" t="s">
        <v>58</v>
      </c>
      <c r="B33" s="93" t="s">
        <v>8</v>
      </c>
      <c r="C33" s="501" t="s">
        <v>251</v>
      </c>
      <c r="D33" s="502" t="s">
        <v>252</v>
      </c>
      <c r="E33" s="101"/>
      <c r="F33" s="101"/>
      <c r="G33" s="101"/>
      <c r="H33" s="101"/>
      <c r="I33" s="101"/>
      <c r="J33" s="101"/>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1"/>
      <c r="AY33" s="101"/>
      <c r="AZ33" s="101"/>
      <c r="BA33" s="101"/>
      <c r="BB33" s="101"/>
      <c r="BC33" s="101"/>
      <c r="BD33" s="101"/>
      <c r="BE33" s="101"/>
      <c r="BF33" s="101"/>
      <c r="BG33" s="101"/>
      <c r="BH33" s="101"/>
      <c r="BI33" s="101"/>
      <c r="BJ33" s="101"/>
      <c r="BK33" s="101"/>
      <c r="BL33" s="101"/>
      <c r="BM33" s="101"/>
      <c r="BN33" s="101"/>
      <c r="BO33" s="101"/>
      <c r="BP33" s="101"/>
      <c r="BQ33" s="101"/>
      <c r="BR33" s="101"/>
      <c r="BS33" s="101"/>
      <c r="BT33" s="101"/>
      <c r="BU33" s="101"/>
      <c r="BV33" s="101"/>
      <c r="BW33" s="101"/>
      <c r="BX33" s="101"/>
      <c r="BY33" s="101"/>
      <c r="BZ33" s="101"/>
      <c r="CA33" s="101"/>
      <c r="CB33" s="101"/>
      <c r="CC33" s="101"/>
      <c r="CD33" s="101"/>
      <c r="CE33" s="101"/>
      <c r="CF33" s="101"/>
      <c r="CG33" s="101"/>
      <c r="CH33" s="101"/>
      <c r="CI33" s="101"/>
      <c r="CJ33" s="101"/>
      <c r="CK33" s="101"/>
      <c r="CL33" s="101"/>
      <c r="CM33" s="101"/>
      <c r="CN33" s="101"/>
      <c r="CO33" s="101"/>
      <c r="CP33" s="101"/>
      <c r="CQ33" s="101"/>
      <c r="CR33" s="101"/>
      <c r="CS33" s="101"/>
      <c r="CT33" s="101"/>
      <c r="CU33" s="101"/>
      <c r="CV33" s="101"/>
      <c r="CW33" s="101"/>
      <c r="CX33" s="101"/>
      <c r="CY33" s="101"/>
      <c r="CZ33" s="101"/>
      <c r="DA33" s="101"/>
      <c r="DB33" s="101"/>
      <c r="DC33" s="101"/>
      <c r="DD33" s="101"/>
      <c r="DE33" s="101"/>
      <c r="DF33" s="101"/>
      <c r="DG33" s="101"/>
      <c r="DH33" s="101"/>
      <c r="DI33" s="101"/>
      <c r="DJ33" s="101"/>
      <c r="DK33" s="101"/>
      <c r="DL33" s="101"/>
      <c r="DM33" s="101"/>
      <c r="DN33" s="101"/>
      <c r="DO33" s="101"/>
      <c r="DP33" s="101"/>
      <c r="DQ33" s="101"/>
      <c r="DR33" s="101"/>
      <c r="DS33" s="101"/>
      <c r="DT33" s="101"/>
      <c r="DU33" s="101"/>
      <c r="DV33" s="101"/>
      <c r="DW33" s="101"/>
      <c r="DX33" s="101"/>
      <c r="DY33" s="101"/>
      <c r="DZ33" s="101"/>
      <c r="EA33" s="101"/>
      <c r="EB33" s="101"/>
      <c r="EC33" s="101"/>
      <c r="ED33" s="101"/>
      <c r="EE33" s="101"/>
      <c r="EF33" s="101"/>
      <c r="EG33" s="101"/>
      <c r="EH33" s="101"/>
      <c r="EI33" s="101"/>
      <c r="EJ33" s="101"/>
      <c r="EK33" s="101"/>
      <c r="EL33" s="101"/>
      <c r="EM33" s="101"/>
      <c r="EN33" s="101"/>
      <c r="EO33" s="101"/>
      <c r="EP33" s="101"/>
      <c r="EQ33" s="101"/>
      <c r="ER33" s="101"/>
      <c r="ES33" s="101">
        <f t="shared" si="5"/>
        <v>0</v>
      </c>
      <c r="ET33" s="101">
        <f t="shared" si="5"/>
        <v>0</v>
      </c>
      <c r="EU33" s="101">
        <f t="shared" si="5"/>
        <v>0</v>
      </c>
      <c r="EV33" s="101">
        <f t="shared" si="5"/>
        <v>0</v>
      </c>
      <c r="EW33" s="101">
        <f t="shared" si="5"/>
        <v>0</v>
      </c>
      <c r="EX33" s="101"/>
      <c r="EY33" s="101">
        <f t="shared" si="5"/>
        <v>0</v>
      </c>
      <c r="EZ33" s="101">
        <f t="shared" si="5"/>
        <v>0</v>
      </c>
      <c r="FA33" s="101">
        <f t="shared" si="5"/>
        <v>0</v>
      </c>
      <c r="FB33" s="101">
        <f t="shared" si="5"/>
        <v>0</v>
      </c>
      <c r="FC33" s="101">
        <f t="shared" si="5"/>
        <v>0</v>
      </c>
      <c r="FD33" s="101">
        <f t="shared" si="5"/>
        <v>0</v>
      </c>
      <c r="FE33" s="101">
        <f t="shared" si="5"/>
        <v>0</v>
      </c>
      <c r="FF33" s="101">
        <f t="shared" si="5"/>
        <v>0</v>
      </c>
      <c r="FG33" s="101">
        <f t="shared" si="5"/>
        <v>0</v>
      </c>
      <c r="FH33" s="101">
        <f t="shared" si="3"/>
        <v>0</v>
      </c>
      <c r="FI33" s="101">
        <f t="shared" si="3"/>
        <v>0</v>
      </c>
      <c r="FJ33" s="101">
        <f t="shared" si="3"/>
        <v>0</v>
      </c>
      <c r="FK33" s="101">
        <f t="shared" si="3"/>
        <v>0</v>
      </c>
      <c r="FL33" s="101">
        <f t="shared" si="3"/>
        <v>0</v>
      </c>
      <c r="FM33" s="101">
        <f t="shared" si="3"/>
        <v>0</v>
      </c>
      <c r="FN33" s="101">
        <f t="shared" si="3"/>
        <v>0</v>
      </c>
      <c r="FO33" s="101">
        <f t="shared" si="3"/>
        <v>0</v>
      </c>
      <c r="FP33" s="101">
        <f t="shared" si="3"/>
        <v>0</v>
      </c>
      <c r="FQ33" s="101">
        <f t="shared" si="3"/>
        <v>0</v>
      </c>
      <c r="FR33" s="101">
        <f t="shared" si="3"/>
        <v>0</v>
      </c>
      <c r="FS33" s="101">
        <f t="shared" si="3"/>
        <v>0</v>
      </c>
      <c r="FT33" s="101">
        <f t="shared" si="3"/>
        <v>0</v>
      </c>
      <c r="FU33" s="101">
        <f t="shared" si="3"/>
        <v>0</v>
      </c>
      <c r="FV33" s="101">
        <f t="shared" si="3"/>
        <v>0</v>
      </c>
      <c r="FW33" s="101">
        <f t="shared" si="3"/>
        <v>0</v>
      </c>
      <c r="FX33" s="101">
        <f t="shared" si="4"/>
        <v>0</v>
      </c>
      <c r="FY33" s="101">
        <f t="shared" si="2"/>
        <v>0</v>
      </c>
      <c r="FZ33" s="101">
        <f t="shared" si="2"/>
        <v>0</v>
      </c>
      <c r="GA33" s="101">
        <f t="shared" si="2"/>
        <v>0</v>
      </c>
      <c r="GB33" s="101">
        <f t="shared" si="2"/>
        <v>0</v>
      </c>
      <c r="GE33" s="93">
        <f t="shared" ref="GE33:GE78" si="13">ES33+ET33+EU33+FK33+FL33</f>
        <v>0</v>
      </c>
      <c r="GL33" s="101">
        <f t="shared" si="11"/>
        <v>0</v>
      </c>
      <c r="GM33" s="101"/>
      <c r="GN33" s="101"/>
      <c r="GO33" s="101"/>
      <c r="GP33" s="101"/>
      <c r="GQ33" s="101"/>
      <c r="GT33" s="101">
        <f>'55газ'!Q38</f>
        <v>0</v>
      </c>
      <c r="GU33" s="101">
        <f>'55газ'!R38</f>
        <v>0</v>
      </c>
      <c r="GV33" s="101">
        <f>'55газ'!S38</f>
        <v>0</v>
      </c>
      <c r="GW33" s="101">
        <f>'55газ'!T38</f>
        <v>0</v>
      </c>
      <c r="GX33" s="101">
        <f>'55газ'!U38</f>
        <v>0</v>
      </c>
      <c r="GY33" s="101">
        <f>'55газ'!V38</f>
        <v>0</v>
      </c>
      <c r="HA33" s="101">
        <f t="shared" si="12"/>
        <v>0</v>
      </c>
      <c r="HB33" s="101">
        <f t="shared" si="10"/>
        <v>0</v>
      </c>
      <c r="HC33" s="101">
        <f t="shared" si="10"/>
        <v>0</v>
      </c>
      <c r="HD33" s="101">
        <f t="shared" si="10"/>
        <v>0</v>
      </c>
      <c r="HE33" s="101">
        <f t="shared" si="10"/>
        <v>0</v>
      </c>
      <c r="HF33" s="101">
        <f t="shared" si="10"/>
        <v>0</v>
      </c>
    </row>
    <row r="34" spans="1:214">
      <c r="A34" s="149" t="s">
        <v>59</v>
      </c>
      <c r="B34" s="93" t="s">
        <v>60</v>
      </c>
      <c r="C34" s="501" t="s">
        <v>253</v>
      </c>
      <c r="D34" s="502" t="s">
        <v>254</v>
      </c>
      <c r="E34" s="101"/>
      <c r="F34" s="101"/>
      <c r="G34" s="101"/>
      <c r="H34" s="101"/>
      <c r="I34" s="101"/>
      <c r="J34" s="101"/>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1"/>
      <c r="AY34" s="101"/>
      <c r="AZ34" s="101"/>
      <c r="BA34" s="101"/>
      <c r="BB34" s="101"/>
      <c r="BC34" s="101"/>
      <c r="BD34" s="101"/>
      <c r="BE34" s="101"/>
      <c r="BF34" s="101"/>
      <c r="BG34" s="101"/>
      <c r="BH34" s="101"/>
      <c r="BI34" s="101"/>
      <c r="BJ34" s="101"/>
      <c r="BK34" s="101"/>
      <c r="BL34" s="101"/>
      <c r="BM34" s="101"/>
      <c r="BN34" s="101"/>
      <c r="BO34" s="101"/>
      <c r="BP34" s="101"/>
      <c r="BQ34" s="101"/>
      <c r="BR34" s="101"/>
      <c r="BS34" s="101"/>
      <c r="BT34" s="101"/>
      <c r="BU34" s="101"/>
      <c r="BV34" s="101"/>
      <c r="BW34" s="101"/>
      <c r="BX34" s="101"/>
      <c r="BY34" s="101"/>
      <c r="BZ34" s="101"/>
      <c r="CA34" s="101"/>
      <c r="CB34" s="101"/>
      <c r="CC34" s="101"/>
      <c r="CD34" s="101"/>
      <c r="CE34" s="101"/>
      <c r="CF34" s="101"/>
      <c r="CG34" s="101"/>
      <c r="CH34" s="101"/>
      <c r="CI34" s="101"/>
      <c r="CJ34" s="101"/>
      <c r="CK34" s="101"/>
      <c r="CL34" s="101"/>
      <c r="CM34" s="101"/>
      <c r="CN34" s="101"/>
      <c r="CO34" s="101"/>
      <c r="CP34" s="101"/>
      <c r="CQ34" s="101"/>
      <c r="CR34" s="101"/>
      <c r="CS34" s="101"/>
      <c r="CT34" s="101"/>
      <c r="CU34" s="101"/>
      <c r="CV34" s="101"/>
      <c r="CW34" s="101"/>
      <c r="CX34" s="101"/>
      <c r="CY34" s="101"/>
      <c r="CZ34" s="101"/>
      <c r="DA34" s="101"/>
      <c r="DB34" s="101"/>
      <c r="DC34" s="101"/>
      <c r="DD34" s="101"/>
      <c r="DE34" s="101"/>
      <c r="DF34" s="101"/>
      <c r="DG34" s="101"/>
      <c r="DH34" s="101"/>
      <c r="DI34" s="101"/>
      <c r="DJ34" s="101"/>
      <c r="DK34" s="101"/>
      <c r="DL34" s="101"/>
      <c r="DM34" s="101"/>
      <c r="DN34" s="101"/>
      <c r="DO34" s="101"/>
      <c r="DP34" s="101"/>
      <c r="DQ34" s="101"/>
      <c r="DR34" s="101"/>
      <c r="DS34" s="101"/>
      <c r="DT34" s="101"/>
      <c r="DU34" s="101"/>
      <c r="DV34" s="101"/>
      <c r="DW34" s="101"/>
      <c r="DX34" s="101"/>
      <c r="DY34" s="101"/>
      <c r="DZ34" s="101"/>
      <c r="EA34" s="101"/>
      <c r="EB34" s="101"/>
      <c r="EC34" s="101"/>
      <c r="ED34" s="101"/>
      <c r="EE34" s="101"/>
      <c r="EF34" s="101"/>
      <c r="EG34" s="101"/>
      <c r="EH34" s="101"/>
      <c r="EI34" s="101"/>
      <c r="EJ34" s="101"/>
      <c r="EK34" s="101"/>
      <c r="EL34" s="101"/>
      <c r="EM34" s="101"/>
      <c r="EN34" s="101"/>
      <c r="EO34" s="101"/>
      <c r="EP34" s="101"/>
      <c r="EQ34" s="101"/>
      <c r="ER34" s="101"/>
      <c r="ES34" s="101">
        <f t="shared" si="5"/>
        <v>0</v>
      </c>
      <c r="ET34" s="101">
        <f t="shared" si="5"/>
        <v>0</v>
      </c>
      <c r="EU34" s="101">
        <f t="shared" si="5"/>
        <v>0</v>
      </c>
      <c r="EV34" s="101">
        <f t="shared" si="5"/>
        <v>0</v>
      </c>
      <c r="EW34" s="101">
        <f t="shared" si="5"/>
        <v>0</v>
      </c>
      <c r="EX34" s="101"/>
      <c r="EY34" s="101">
        <f t="shared" si="5"/>
        <v>0</v>
      </c>
      <c r="EZ34" s="101">
        <f t="shared" si="5"/>
        <v>0</v>
      </c>
      <c r="FA34" s="101">
        <f t="shared" si="5"/>
        <v>0</v>
      </c>
      <c r="FB34" s="101">
        <f t="shared" si="5"/>
        <v>0</v>
      </c>
      <c r="FC34" s="101">
        <f t="shared" si="5"/>
        <v>0</v>
      </c>
      <c r="FD34" s="101">
        <f t="shared" si="5"/>
        <v>0</v>
      </c>
      <c r="FE34" s="101">
        <f t="shared" si="5"/>
        <v>0</v>
      </c>
      <c r="FF34" s="101">
        <f t="shared" si="5"/>
        <v>0</v>
      </c>
      <c r="FG34" s="101">
        <f t="shared" si="5"/>
        <v>0</v>
      </c>
      <c r="FH34" s="101">
        <f t="shared" si="3"/>
        <v>0</v>
      </c>
      <c r="FI34" s="101">
        <f t="shared" si="3"/>
        <v>0</v>
      </c>
      <c r="FJ34" s="101">
        <f t="shared" si="3"/>
        <v>0</v>
      </c>
      <c r="FK34" s="101">
        <f t="shared" si="3"/>
        <v>0</v>
      </c>
      <c r="FL34" s="101">
        <f t="shared" si="3"/>
        <v>0</v>
      </c>
      <c r="FM34" s="101">
        <f t="shared" si="3"/>
        <v>0</v>
      </c>
      <c r="FN34" s="101">
        <f t="shared" si="3"/>
        <v>0</v>
      </c>
      <c r="FO34" s="101">
        <f t="shared" si="3"/>
        <v>0</v>
      </c>
      <c r="FP34" s="101">
        <f t="shared" si="3"/>
        <v>0</v>
      </c>
      <c r="FQ34" s="101">
        <f t="shared" si="3"/>
        <v>0</v>
      </c>
      <c r="FR34" s="101">
        <f t="shared" si="3"/>
        <v>0</v>
      </c>
      <c r="FS34" s="101">
        <f t="shared" si="3"/>
        <v>0</v>
      </c>
      <c r="FT34" s="101">
        <f t="shared" si="3"/>
        <v>0</v>
      </c>
      <c r="FU34" s="101">
        <f t="shared" si="3"/>
        <v>0</v>
      </c>
      <c r="FV34" s="101">
        <f t="shared" si="3"/>
        <v>0</v>
      </c>
      <c r="FW34" s="101">
        <f t="shared" si="3"/>
        <v>0</v>
      </c>
      <c r="FX34" s="101">
        <f t="shared" si="4"/>
        <v>0</v>
      </c>
      <c r="FY34" s="101">
        <f t="shared" si="2"/>
        <v>0</v>
      </c>
      <c r="FZ34" s="101">
        <f t="shared" si="2"/>
        <v>0</v>
      </c>
      <c r="GA34" s="101">
        <f t="shared" si="2"/>
        <v>0</v>
      </c>
      <c r="GB34" s="101">
        <f t="shared" si="2"/>
        <v>0</v>
      </c>
      <c r="GE34" s="93">
        <f t="shared" si="13"/>
        <v>0</v>
      </c>
      <c r="GL34" s="101">
        <f t="shared" si="11"/>
        <v>0</v>
      </c>
      <c r="GM34" s="101"/>
      <c r="GN34" s="101"/>
      <c r="GO34" s="101"/>
      <c r="GP34" s="101"/>
      <c r="GQ34" s="101"/>
      <c r="GT34" s="101">
        <f>'55газ'!Q39</f>
        <v>0</v>
      </c>
      <c r="GU34" s="101">
        <f>'55газ'!R39</f>
        <v>0</v>
      </c>
      <c r="GV34" s="101">
        <f>'55газ'!S39</f>
        <v>0</v>
      </c>
      <c r="GW34" s="101">
        <f>'55газ'!T39</f>
        <v>0</v>
      </c>
      <c r="GX34" s="101">
        <f>'55газ'!U39</f>
        <v>0</v>
      </c>
      <c r="GY34" s="101">
        <f>'55газ'!V39</f>
        <v>0</v>
      </c>
      <c r="HA34" s="101">
        <f t="shared" si="12"/>
        <v>0</v>
      </c>
      <c r="HB34" s="101">
        <f t="shared" si="10"/>
        <v>0</v>
      </c>
      <c r="HC34" s="101">
        <f t="shared" si="10"/>
        <v>0</v>
      </c>
      <c r="HD34" s="101">
        <f t="shared" si="10"/>
        <v>0</v>
      </c>
      <c r="HE34" s="101">
        <f t="shared" si="10"/>
        <v>0</v>
      </c>
      <c r="HF34" s="101">
        <f t="shared" si="10"/>
        <v>0</v>
      </c>
    </row>
    <row r="35" spans="1:214">
      <c r="A35" s="149" t="s">
        <v>61</v>
      </c>
      <c r="B35" s="93" t="s">
        <v>62</v>
      </c>
      <c r="C35" s="501" t="s">
        <v>255</v>
      </c>
      <c r="D35" s="502" t="s">
        <v>256</v>
      </c>
      <c r="E35" s="101"/>
      <c r="F35" s="101"/>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c r="BG35" s="101"/>
      <c r="BH35" s="101"/>
      <c r="BI35" s="101"/>
      <c r="BJ35" s="101"/>
      <c r="BK35" s="101"/>
      <c r="BL35" s="101"/>
      <c r="BM35" s="101"/>
      <c r="BN35" s="101"/>
      <c r="BO35" s="101"/>
      <c r="BP35" s="101"/>
      <c r="BQ35" s="101"/>
      <c r="BR35" s="101"/>
      <c r="BS35" s="101"/>
      <c r="BT35" s="101"/>
      <c r="BU35" s="101"/>
      <c r="BV35" s="101"/>
      <c r="BW35" s="101"/>
      <c r="BX35" s="101"/>
      <c r="BY35" s="101"/>
      <c r="BZ35" s="101"/>
      <c r="CA35" s="101"/>
      <c r="CB35" s="101"/>
      <c r="CC35" s="101"/>
      <c r="CD35" s="101"/>
      <c r="CE35" s="101"/>
      <c r="CF35" s="101"/>
      <c r="CG35" s="101"/>
      <c r="CH35" s="101"/>
      <c r="CI35" s="101"/>
      <c r="CJ35" s="101"/>
      <c r="CK35" s="101"/>
      <c r="CL35" s="101"/>
      <c r="CM35" s="101"/>
      <c r="CN35" s="101"/>
      <c r="CO35" s="101"/>
      <c r="CP35" s="101"/>
      <c r="CQ35" s="101"/>
      <c r="CR35" s="101"/>
      <c r="CS35" s="101"/>
      <c r="CT35" s="101"/>
      <c r="CU35" s="101"/>
      <c r="CV35" s="101"/>
      <c r="CW35" s="101"/>
      <c r="CX35" s="101"/>
      <c r="CY35" s="101"/>
      <c r="CZ35" s="101"/>
      <c r="DA35" s="101"/>
      <c r="DB35" s="101"/>
      <c r="DC35" s="101"/>
      <c r="DD35" s="101"/>
      <c r="DE35" s="101"/>
      <c r="DF35" s="101"/>
      <c r="DG35" s="101"/>
      <c r="DH35" s="101"/>
      <c r="DI35" s="101"/>
      <c r="DJ35" s="101"/>
      <c r="DK35" s="101"/>
      <c r="DL35" s="101"/>
      <c r="DM35" s="101"/>
      <c r="DN35" s="101"/>
      <c r="DO35" s="101"/>
      <c r="DP35" s="101"/>
      <c r="DQ35" s="101"/>
      <c r="DR35" s="101"/>
      <c r="DS35" s="101"/>
      <c r="DT35" s="101"/>
      <c r="DU35" s="101"/>
      <c r="DV35" s="101"/>
      <c r="DW35" s="101"/>
      <c r="DX35" s="101"/>
      <c r="DY35" s="101"/>
      <c r="DZ35" s="101"/>
      <c r="EA35" s="101"/>
      <c r="EB35" s="101"/>
      <c r="EC35" s="101"/>
      <c r="ED35" s="101"/>
      <c r="EE35" s="101"/>
      <c r="EF35" s="101"/>
      <c r="EG35" s="101"/>
      <c r="EH35" s="101"/>
      <c r="EI35" s="101"/>
      <c r="EJ35" s="101"/>
      <c r="EK35" s="101"/>
      <c r="EL35" s="101"/>
      <c r="EM35" s="101"/>
      <c r="EN35" s="101"/>
      <c r="EO35" s="101"/>
      <c r="EP35" s="101"/>
      <c r="EQ35" s="101"/>
      <c r="ER35" s="101"/>
      <c r="ES35" s="101">
        <f t="shared" si="5"/>
        <v>0</v>
      </c>
      <c r="ET35" s="101">
        <f t="shared" si="5"/>
        <v>0</v>
      </c>
      <c r="EU35" s="101">
        <f t="shared" si="5"/>
        <v>0</v>
      </c>
      <c r="EV35" s="101">
        <f t="shared" si="5"/>
        <v>0</v>
      </c>
      <c r="EW35" s="101">
        <f t="shared" si="5"/>
        <v>0</v>
      </c>
      <c r="EX35" s="101"/>
      <c r="EY35" s="101">
        <f t="shared" si="5"/>
        <v>0</v>
      </c>
      <c r="EZ35" s="101">
        <f t="shared" si="5"/>
        <v>0</v>
      </c>
      <c r="FA35" s="101">
        <f t="shared" si="5"/>
        <v>0</v>
      </c>
      <c r="FB35" s="101">
        <f t="shared" si="5"/>
        <v>0</v>
      </c>
      <c r="FC35" s="101">
        <f t="shared" si="5"/>
        <v>0</v>
      </c>
      <c r="FD35" s="101">
        <f t="shared" si="5"/>
        <v>0</v>
      </c>
      <c r="FE35" s="101">
        <f t="shared" si="5"/>
        <v>0</v>
      </c>
      <c r="FF35" s="101">
        <f t="shared" si="5"/>
        <v>0</v>
      </c>
      <c r="FG35" s="101">
        <f t="shared" si="5"/>
        <v>0</v>
      </c>
      <c r="FH35" s="101">
        <f t="shared" si="3"/>
        <v>0</v>
      </c>
      <c r="FI35" s="101">
        <f t="shared" si="3"/>
        <v>0</v>
      </c>
      <c r="FJ35" s="101">
        <f t="shared" si="3"/>
        <v>0</v>
      </c>
      <c r="FK35" s="101">
        <f t="shared" si="3"/>
        <v>0</v>
      </c>
      <c r="FL35" s="101">
        <f t="shared" si="3"/>
        <v>0</v>
      </c>
      <c r="FM35" s="101">
        <f t="shared" si="3"/>
        <v>0</v>
      </c>
      <c r="FN35" s="101">
        <f t="shared" si="3"/>
        <v>0</v>
      </c>
      <c r="FO35" s="101">
        <f t="shared" si="3"/>
        <v>0</v>
      </c>
      <c r="FP35" s="101">
        <f t="shared" si="3"/>
        <v>0</v>
      </c>
      <c r="FQ35" s="101">
        <f t="shared" si="3"/>
        <v>0</v>
      </c>
      <c r="FR35" s="101">
        <f t="shared" si="3"/>
        <v>0</v>
      </c>
      <c r="FS35" s="101">
        <f t="shared" si="3"/>
        <v>0</v>
      </c>
      <c r="FT35" s="101">
        <f t="shared" si="3"/>
        <v>0</v>
      </c>
      <c r="FU35" s="101">
        <f t="shared" si="3"/>
        <v>0</v>
      </c>
      <c r="FV35" s="101">
        <f t="shared" si="3"/>
        <v>0</v>
      </c>
      <c r="FW35" s="101">
        <f t="shared" si="3"/>
        <v>0</v>
      </c>
      <c r="FX35" s="101">
        <f t="shared" si="4"/>
        <v>0</v>
      </c>
      <c r="FY35" s="101">
        <f t="shared" si="2"/>
        <v>0</v>
      </c>
      <c r="FZ35" s="101">
        <f t="shared" si="2"/>
        <v>0</v>
      </c>
      <c r="GA35" s="101">
        <f t="shared" si="2"/>
        <v>0</v>
      </c>
      <c r="GB35" s="101">
        <f t="shared" si="2"/>
        <v>0</v>
      </c>
      <c r="GE35" s="93">
        <f t="shared" si="13"/>
        <v>0</v>
      </c>
      <c r="GL35" s="101">
        <f t="shared" si="11"/>
        <v>0</v>
      </c>
      <c r="GM35" s="101"/>
      <c r="GN35" s="101"/>
      <c r="GO35" s="101"/>
      <c r="GP35" s="101"/>
      <c r="GQ35" s="101"/>
      <c r="GT35" s="101">
        <f>'55газ'!Q40</f>
        <v>0</v>
      </c>
      <c r="GU35" s="101">
        <f>'55газ'!R40</f>
        <v>0</v>
      </c>
      <c r="GV35" s="101">
        <f>'55газ'!S40</f>
        <v>0</v>
      </c>
      <c r="GW35" s="101">
        <f>'55газ'!T40</f>
        <v>0</v>
      </c>
      <c r="GX35" s="101">
        <f>'55газ'!U40</f>
        <v>0</v>
      </c>
      <c r="GY35" s="101">
        <f>'55газ'!V40</f>
        <v>0</v>
      </c>
      <c r="HA35" s="101">
        <f t="shared" si="12"/>
        <v>0</v>
      </c>
      <c r="HB35" s="101">
        <f t="shared" si="10"/>
        <v>0</v>
      </c>
      <c r="HC35" s="101">
        <f t="shared" si="10"/>
        <v>0</v>
      </c>
      <c r="HD35" s="101">
        <f t="shared" si="10"/>
        <v>0</v>
      </c>
      <c r="HE35" s="101">
        <f t="shared" si="10"/>
        <v>0</v>
      </c>
      <c r="HF35" s="101">
        <f t="shared" si="10"/>
        <v>0</v>
      </c>
    </row>
    <row r="36" spans="1:214">
      <c r="A36" s="149" t="s">
        <v>63</v>
      </c>
      <c r="B36" s="93" t="s">
        <v>64</v>
      </c>
      <c r="C36" s="501" t="s">
        <v>257</v>
      </c>
      <c r="D36" s="502" t="s">
        <v>258</v>
      </c>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c r="BG36" s="101"/>
      <c r="BH36" s="101"/>
      <c r="BI36" s="101"/>
      <c r="BJ36" s="101"/>
      <c r="BK36" s="101"/>
      <c r="BL36" s="101"/>
      <c r="BM36" s="101"/>
      <c r="BN36" s="101"/>
      <c r="BO36" s="101"/>
      <c r="BP36" s="101"/>
      <c r="BQ36" s="101"/>
      <c r="BR36" s="101"/>
      <c r="BS36" s="101"/>
      <c r="BT36" s="101"/>
      <c r="BU36" s="101"/>
      <c r="BV36" s="101"/>
      <c r="BW36" s="101"/>
      <c r="BX36" s="101"/>
      <c r="BY36" s="101"/>
      <c r="BZ36" s="101"/>
      <c r="CA36" s="101"/>
      <c r="CB36" s="101"/>
      <c r="CC36" s="101"/>
      <c r="CD36" s="101"/>
      <c r="CE36" s="101"/>
      <c r="CF36" s="101"/>
      <c r="CG36" s="101"/>
      <c r="CH36" s="101"/>
      <c r="CI36" s="101"/>
      <c r="CJ36" s="101"/>
      <c r="CK36" s="101"/>
      <c r="CL36" s="101"/>
      <c r="CM36" s="101"/>
      <c r="CN36" s="101"/>
      <c r="CO36" s="101"/>
      <c r="CP36" s="101"/>
      <c r="CQ36" s="101"/>
      <c r="CR36" s="101"/>
      <c r="CS36" s="101"/>
      <c r="CT36" s="101"/>
      <c r="CU36" s="101"/>
      <c r="CV36" s="101"/>
      <c r="CW36" s="101"/>
      <c r="CX36" s="101"/>
      <c r="CY36" s="101"/>
      <c r="CZ36" s="101"/>
      <c r="DA36" s="101"/>
      <c r="DB36" s="101"/>
      <c r="DC36" s="101"/>
      <c r="DD36" s="101"/>
      <c r="DE36" s="101"/>
      <c r="DF36" s="101"/>
      <c r="DG36" s="101"/>
      <c r="DH36" s="101"/>
      <c r="DI36" s="101"/>
      <c r="DJ36" s="101"/>
      <c r="DK36" s="101"/>
      <c r="DL36" s="101"/>
      <c r="DM36" s="101"/>
      <c r="DN36" s="101"/>
      <c r="DO36" s="101"/>
      <c r="DP36" s="101"/>
      <c r="DQ36" s="101"/>
      <c r="DR36" s="101"/>
      <c r="DS36" s="101"/>
      <c r="DT36" s="101"/>
      <c r="DU36" s="101"/>
      <c r="DV36" s="101"/>
      <c r="DW36" s="101"/>
      <c r="DX36" s="101"/>
      <c r="DY36" s="101"/>
      <c r="DZ36" s="101"/>
      <c r="EA36" s="101"/>
      <c r="EB36" s="101"/>
      <c r="EC36" s="101"/>
      <c r="ED36" s="101"/>
      <c r="EE36" s="101"/>
      <c r="EF36" s="101"/>
      <c r="EG36" s="101"/>
      <c r="EH36" s="101"/>
      <c r="EI36" s="101"/>
      <c r="EJ36" s="101"/>
      <c r="EK36" s="101"/>
      <c r="EL36" s="101"/>
      <c r="EM36" s="101"/>
      <c r="EN36" s="101"/>
      <c r="EO36" s="101"/>
      <c r="EP36" s="101"/>
      <c r="EQ36" s="101"/>
      <c r="ER36" s="101"/>
      <c r="ES36" s="101">
        <f t="shared" si="5"/>
        <v>0</v>
      </c>
      <c r="ET36" s="101">
        <f t="shared" si="5"/>
        <v>0</v>
      </c>
      <c r="EU36" s="101">
        <f t="shared" si="5"/>
        <v>0</v>
      </c>
      <c r="EV36" s="101">
        <f t="shared" si="5"/>
        <v>0</v>
      </c>
      <c r="EW36" s="101">
        <f t="shared" si="5"/>
        <v>0</v>
      </c>
      <c r="EX36" s="101"/>
      <c r="EY36" s="101">
        <f t="shared" si="5"/>
        <v>0</v>
      </c>
      <c r="EZ36" s="101">
        <f t="shared" si="5"/>
        <v>0</v>
      </c>
      <c r="FA36" s="101">
        <f t="shared" si="5"/>
        <v>0</v>
      </c>
      <c r="FB36" s="101">
        <f t="shared" si="5"/>
        <v>0</v>
      </c>
      <c r="FC36" s="101">
        <f t="shared" si="5"/>
        <v>0</v>
      </c>
      <c r="FD36" s="101">
        <f t="shared" si="5"/>
        <v>0</v>
      </c>
      <c r="FE36" s="101">
        <f t="shared" si="5"/>
        <v>0</v>
      </c>
      <c r="FF36" s="101">
        <f t="shared" si="5"/>
        <v>0</v>
      </c>
      <c r="FG36" s="101">
        <f t="shared" si="5"/>
        <v>0</v>
      </c>
      <c r="FH36" s="101">
        <f t="shared" si="3"/>
        <v>0</v>
      </c>
      <c r="FI36" s="101">
        <f t="shared" si="3"/>
        <v>0</v>
      </c>
      <c r="FJ36" s="101">
        <f t="shared" si="3"/>
        <v>0</v>
      </c>
      <c r="FK36" s="101">
        <f t="shared" si="3"/>
        <v>0</v>
      </c>
      <c r="FL36" s="101">
        <f t="shared" si="3"/>
        <v>0</v>
      </c>
      <c r="FM36" s="101">
        <f t="shared" si="3"/>
        <v>0</v>
      </c>
      <c r="FN36" s="101">
        <f t="shared" si="3"/>
        <v>0</v>
      </c>
      <c r="FO36" s="101">
        <f t="shared" si="3"/>
        <v>0</v>
      </c>
      <c r="FP36" s="101">
        <f t="shared" si="3"/>
        <v>0</v>
      </c>
      <c r="FQ36" s="101">
        <f t="shared" si="3"/>
        <v>0</v>
      </c>
      <c r="FR36" s="101">
        <f t="shared" si="3"/>
        <v>0</v>
      </c>
      <c r="FS36" s="101">
        <f t="shared" si="3"/>
        <v>0</v>
      </c>
      <c r="FT36" s="101">
        <f t="shared" si="3"/>
        <v>0</v>
      </c>
      <c r="FU36" s="101">
        <f t="shared" si="3"/>
        <v>0</v>
      </c>
      <c r="FV36" s="101">
        <f t="shared" ref="FV36:GB67" si="14">AH36+BR36+DB36+EL36</f>
        <v>0</v>
      </c>
      <c r="FW36" s="101">
        <f t="shared" si="14"/>
        <v>0</v>
      </c>
      <c r="FX36" s="101">
        <f t="shared" si="4"/>
        <v>0</v>
      </c>
      <c r="FY36" s="101">
        <f t="shared" si="2"/>
        <v>0</v>
      </c>
      <c r="FZ36" s="101">
        <f t="shared" si="2"/>
        <v>0</v>
      </c>
      <c r="GA36" s="101">
        <f t="shared" si="2"/>
        <v>0</v>
      </c>
      <c r="GB36" s="101">
        <f t="shared" si="2"/>
        <v>0</v>
      </c>
      <c r="GE36" s="93">
        <f t="shared" si="13"/>
        <v>0</v>
      </c>
      <c r="GL36" s="101">
        <f t="shared" si="11"/>
        <v>0</v>
      </c>
      <c r="GM36" s="101"/>
      <c r="GN36" s="101"/>
      <c r="GO36" s="101"/>
      <c r="GP36" s="101"/>
      <c r="GQ36" s="101"/>
      <c r="GT36" s="101">
        <f>'55газ'!Q41</f>
        <v>0</v>
      </c>
      <c r="GU36" s="101">
        <f>'55газ'!R41</f>
        <v>0</v>
      </c>
      <c r="GV36" s="101">
        <f>'55газ'!S41</f>
        <v>0</v>
      </c>
      <c r="GW36" s="101">
        <f>'55газ'!T41</f>
        <v>0</v>
      </c>
      <c r="GX36" s="101">
        <f>'55газ'!U41</f>
        <v>0</v>
      </c>
      <c r="GY36" s="101">
        <f>'55газ'!V41</f>
        <v>0</v>
      </c>
      <c r="HA36" s="101">
        <f t="shared" si="12"/>
        <v>0</v>
      </c>
      <c r="HB36" s="101">
        <f t="shared" si="10"/>
        <v>0</v>
      </c>
      <c r="HC36" s="101">
        <f t="shared" si="10"/>
        <v>0</v>
      </c>
      <c r="HD36" s="101">
        <f t="shared" si="10"/>
        <v>0</v>
      </c>
      <c r="HE36" s="101">
        <f t="shared" si="10"/>
        <v>0</v>
      </c>
      <c r="HF36" s="101">
        <f t="shared" si="10"/>
        <v>0</v>
      </c>
    </row>
    <row r="37" spans="1:214">
      <c r="A37" s="505" t="s">
        <v>65</v>
      </c>
      <c r="B37" s="506" t="s">
        <v>66</v>
      </c>
      <c r="C37" s="507" t="s">
        <v>259</v>
      </c>
      <c r="D37" s="508" t="s">
        <v>260</v>
      </c>
      <c r="E37" s="418"/>
      <c r="F37" s="418"/>
      <c r="G37" s="418"/>
      <c r="H37" s="418"/>
      <c r="I37" s="418"/>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1"/>
      <c r="BC37" s="101"/>
      <c r="BD37" s="101"/>
      <c r="BE37" s="101"/>
      <c r="BF37" s="101"/>
      <c r="BG37" s="101"/>
      <c r="BH37" s="101"/>
      <c r="BI37" s="101"/>
      <c r="BJ37" s="101"/>
      <c r="BK37" s="101"/>
      <c r="BL37" s="101"/>
      <c r="BM37" s="101"/>
      <c r="BN37" s="101"/>
      <c r="BO37" s="101"/>
      <c r="BP37" s="101"/>
      <c r="BQ37" s="101"/>
      <c r="BR37" s="101"/>
      <c r="BS37" s="101"/>
      <c r="BT37" s="101"/>
      <c r="BU37" s="101"/>
      <c r="BV37" s="101"/>
      <c r="BW37" s="101"/>
      <c r="BX37" s="101"/>
      <c r="BY37" s="101"/>
      <c r="BZ37" s="101"/>
      <c r="CA37" s="101"/>
      <c r="CB37" s="101"/>
      <c r="CC37" s="101"/>
      <c r="CD37" s="101"/>
      <c r="CE37" s="101"/>
      <c r="CF37" s="101"/>
      <c r="CG37" s="101"/>
      <c r="CH37" s="101"/>
      <c r="CI37" s="101"/>
      <c r="CJ37" s="101"/>
      <c r="CK37" s="101"/>
      <c r="CL37" s="101"/>
      <c r="CM37" s="101"/>
      <c r="CN37" s="101"/>
      <c r="CO37" s="101"/>
      <c r="CP37" s="101"/>
      <c r="CQ37" s="101"/>
      <c r="CR37" s="101"/>
      <c r="CS37" s="101"/>
      <c r="CT37" s="101"/>
      <c r="CU37" s="101"/>
      <c r="CV37" s="101"/>
      <c r="CW37" s="101"/>
      <c r="CX37" s="101"/>
      <c r="CY37" s="101"/>
      <c r="CZ37" s="101"/>
      <c r="DA37" s="101"/>
      <c r="DB37" s="101"/>
      <c r="DC37" s="101"/>
      <c r="DD37" s="101"/>
      <c r="DE37" s="101"/>
      <c r="DF37" s="101"/>
      <c r="DG37" s="101"/>
      <c r="DH37" s="101"/>
      <c r="DI37" s="101"/>
      <c r="DJ37" s="101"/>
      <c r="DK37" s="101"/>
      <c r="DL37" s="101"/>
      <c r="DM37" s="101"/>
      <c r="DN37" s="101"/>
      <c r="DO37" s="101"/>
      <c r="DP37" s="101"/>
      <c r="DQ37" s="101"/>
      <c r="DR37" s="101"/>
      <c r="DS37" s="101"/>
      <c r="DT37" s="101"/>
      <c r="DU37" s="101"/>
      <c r="DV37" s="101"/>
      <c r="DW37" s="101"/>
      <c r="DX37" s="101"/>
      <c r="DY37" s="101"/>
      <c r="DZ37" s="101"/>
      <c r="EA37" s="101"/>
      <c r="EB37" s="101"/>
      <c r="EC37" s="101"/>
      <c r="ED37" s="101"/>
      <c r="EE37" s="101"/>
      <c r="EF37" s="101"/>
      <c r="EG37" s="101"/>
      <c r="EH37" s="101"/>
      <c r="EI37" s="101"/>
      <c r="EJ37" s="101"/>
      <c r="EK37" s="101"/>
      <c r="EL37" s="101"/>
      <c r="EM37" s="101"/>
      <c r="EN37" s="101"/>
      <c r="EO37" s="101"/>
      <c r="EP37" s="101"/>
      <c r="EQ37" s="101"/>
      <c r="ER37" s="101"/>
      <c r="ES37" s="101">
        <f t="shared" si="5"/>
        <v>0</v>
      </c>
      <c r="ET37" s="101">
        <f t="shared" si="5"/>
        <v>0</v>
      </c>
      <c r="EU37" s="101">
        <f t="shared" si="5"/>
        <v>0</v>
      </c>
      <c r="EV37" s="101">
        <f t="shared" si="5"/>
        <v>0</v>
      </c>
      <c r="EW37" s="101">
        <f t="shared" si="5"/>
        <v>0</v>
      </c>
      <c r="EX37" s="101"/>
      <c r="EY37" s="101">
        <f t="shared" si="5"/>
        <v>0</v>
      </c>
      <c r="EZ37" s="101">
        <f t="shared" si="5"/>
        <v>0</v>
      </c>
      <c r="FA37" s="101">
        <f t="shared" si="5"/>
        <v>0</v>
      </c>
      <c r="FB37" s="101">
        <f t="shared" si="5"/>
        <v>0</v>
      </c>
      <c r="FC37" s="101">
        <f t="shared" si="5"/>
        <v>0</v>
      </c>
      <c r="FD37" s="101">
        <f t="shared" si="5"/>
        <v>0</v>
      </c>
      <c r="FE37" s="101">
        <f t="shared" si="5"/>
        <v>0</v>
      </c>
      <c r="FF37" s="101">
        <f t="shared" si="5"/>
        <v>0</v>
      </c>
      <c r="FG37" s="101">
        <f t="shared" si="5"/>
        <v>0</v>
      </c>
      <c r="FH37" s="101">
        <f t="shared" si="5"/>
        <v>0</v>
      </c>
      <c r="FI37" s="101">
        <f t="shared" ref="FI37:FU56" si="15">U37+BE37+CO37+DY37</f>
        <v>0</v>
      </c>
      <c r="FJ37" s="101">
        <f t="shared" si="15"/>
        <v>0</v>
      </c>
      <c r="FK37" s="101">
        <f t="shared" si="15"/>
        <v>0</v>
      </c>
      <c r="FL37" s="101">
        <f t="shared" si="15"/>
        <v>0</v>
      </c>
      <c r="FM37" s="101">
        <f t="shared" si="15"/>
        <v>0</v>
      </c>
      <c r="FN37" s="101">
        <f t="shared" si="15"/>
        <v>0</v>
      </c>
      <c r="FO37" s="101">
        <f t="shared" si="15"/>
        <v>0</v>
      </c>
      <c r="FP37" s="101">
        <f t="shared" si="15"/>
        <v>0</v>
      </c>
      <c r="FQ37" s="101">
        <f t="shared" si="15"/>
        <v>0</v>
      </c>
      <c r="FR37" s="101">
        <f t="shared" si="15"/>
        <v>0</v>
      </c>
      <c r="FS37" s="101">
        <f t="shared" si="15"/>
        <v>0</v>
      </c>
      <c r="FT37" s="101">
        <f t="shared" si="15"/>
        <v>0</v>
      </c>
      <c r="FU37" s="101">
        <f t="shared" si="15"/>
        <v>0</v>
      </c>
      <c r="FV37" s="101">
        <f t="shared" si="14"/>
        <v>0</v>
      </c>
      <c r="FW37" s="101">
        <f t="shared" si="14"/>
        <v>0</v>
      </c>
      <c r="FX37" s="101">
        <f t="shared" si="4"/>
        <v>0</v>
      </c>
      <c r="FY37" s="101">
        <f t="shared" si="4"/>
        <v>0</v>
      </c>
      <c r="FZ37" s="101">
        <f t="shared" si="4"/>
        <v>0</v>
      </c>
      <c r="GA37" s="101">
        <f t="shared" si="4"/>
        <v>0</v>
      </c>
      <c r="GB37" s="101">
        <f t="shared" si="4"/>
        <v>0</v>
      </c>
      <c r="GE37" s="93">
        <f t="shared" si="13"/>
        <v>0</v>
      </c>
      <c r="GL37" s="101">
        <f t="shared" si="11"/>
        <v>0</v>
      </c>
      <c r="GM37" s="101"/>
      <c r="GN37" s="101"/>
      <c r="GO37" s="101"/>
      <c r="GP37" s="101"/>
      <c r="GQ37" s="101"/>
      <c r="GT37" s="101">
        <f>'55газ'!Q42</f>
        <v>0</v>
      </c>
      <c r="GU37" s="101">
        <f>'55газ'!R42</f>
        <v>0</v>
      </c>
      <c r="GV37" s="101">
        <f>'55газ'!S42</f>
        <v>0</v>
      </c>
      <c r="GW37" s="101">
        <f>'55газ'!T42</f>
        <v>0</v>
      </c>
      <c r="GX37" s="101">
        <f>'55газ'!U42</f>
        <v>0</v>
      </c>
      <c r="GY37" s="101">
        <f>'55газ'!V42</f>
        <v>0</v>
      </c>
      <c r="HA37" s="101">
        <f t="shared" si="12"/>
        <v>0</v>
      </c>
      <c r="HB37" s="101">
        <f t="shared" si="10"/>
        <v>0</v>
      </c>
      <c r="HC37" s="101">
        <f t="shared" si="10"/>
        <v>0</v>
      </c>
      <c r="HD37" s="101">
        <f t="shared" si="10"/>
        <v>0</v>
      </c>
      <c r="HE37" s="101">
        <f t="shared" si="10"/>
        <v>0</v>
      </c>
      <c r="HF37" s="101">
        <f t="shared" si="10"/>
        <v>0</v>
      </c>
    </row>
    <row r="38" spans="1:214">
      <c r="A38" s="505" t="s">
        <v>67</v>
      </c>
      <c r="B38" s="506" t="s">
        <v>68</v>
      </c>
      <c r="C38" s="507" t="s">
        <v>261</v>
      </c>
      <c r="D38" s="508" t="s">
        <v>262</v>
      </c>
      <c r="E38" s="418"/>
      <c r="F38" s="418"/>
      <c r="G38" s="418"/>
      <c r="H38" s="418"/>
      <c r="I38" s="418"/>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c r="BG38" s="101"/>
      <c r="BH38" s="101"/>
      <c r="BI38" s="101"/>
      <c r="BJ38" s="101"/>
      <c r="BK38" s="101"/>
      <c r="BL38" s="101"/>
      <c r="BM38" s="101"/>
      <c r="BN38" s="101"/>
      <c r="BO38" s="101"/>
      <c r="BP38" s="101"/>
      <c r="BQ38" s="101"/>
      <c r="BR38" s="101"/>
      <c r="BS38" s="101"/>
      <c r="BT38" s="101"/>
      <c r="BU38" s="101"/>
      <c r="BV38" s="101"/>
      <c r="BW38" s="101"/>
      <c r="BX38" s="101"/>
      <c r="BY38" s="101"/>
      <c r="BZ38" s="101"/>
      <c r="CA38" s="101"/>
      <c r="CB38" s="101"/>
      <c r="CC38" s="101"/>
      <c r="CD38" s="101"/>
      <c r="CE38" s="101"/>
      <c r="CF38" s="101"/>
      <c r="CG38" s="101"/>
      <c r="CH38" s="101"/>
      <c r="CI38" s="101"/>
      <c r="CJ38" s="101"/>
      <c r="CK38" s="101"/>
      <c r="CL38" s="101"/>
      <c r="CM38" s="101"/>
      <c r="CN38" s="101"/>
      <c r="CO38" s="101"/>
      <c r="CP38" s="101"/>
      <c r="CQ38" s="101"/>
      <c r="CR38" s="101"/>
      <c r="CS38" s="101"/>
      <c r="CT38" s="101"/>
      <c r="CU38" s="101"/>
      <c r="CV38" s="101"/>
      <c r="CW38" s="101"/>
      <c r="CX38" s="101"/>
      <c r="CY38" s="101"/>
      <c r="CZ38" s="101"/>
      <c r="DA38" s="101"/>
      <c r="DB38" s="101"/>
      <c r="DC38" s="101"/>
      <c r="DD38" s="101"/>
      <c r="DE38" s="101"/>
      <c r="DF38" s="101"/>
      <c r="DG38" s="101"/>
      <c r="DH38" s="101"/>
      <c r="DI38" s="101"/>
      <c r="DJ38" s="101"/>
      <c r="DK38" s="101"/>
      <c r="DL38" s="101"/>
      <c r="DM38" s="101"/>
      <c r="DN38" s="101"/>
      <c r="DO38" s="101"/>
      <c r="DP38" s="101"/>
      <c r="DQ38" s="101"/>
      <c r="DR38" s="101"/>
      <c r="DS38" s="101"/>
      <c r="DT38" s="101"/>
      <c r="DU38" s="101"/>
      <c r="DV38" s="101"/>
      <c r="DW38" s="101"/>
      <c r="DX38" s="101"/>
      <c r="DY38" s="101"/>
      <c r="DZ38" s="101"/>
      <c r="EA38" s="101"/>
      <c r="EB38" s="101"/>
      <c r="EC38" s="101"/>
      <c r="ED38" s="101"/>
      <c r="EE38" s="101"/>
      <c r="EF38" s="101"/>
      <c r="EG38" s="101"/>
      <c r="EH38" s="101"/>
      <c r="EI38" s="101"/>
      <c r="EJ38" s="101"/>
      <c r="EK38" s="101"/>
      <c r="EL38" s="101"/>
      <c r="EM38" s="101"/>
      <c r="EN38" s="101"/>
      <c r="EO38" s="101"/>
      <c r="EP38" s="101"/>
      <c r="EQ38" s="101"/>
      <c r="ER38" s="101"/>
      <c r="ES38" s="101">
        <f t="shared" si="5"/>
        <v>0</v>
      </c>
      <c r="ET38" s="101">
        <f t="shared" si="5"/>
        <v>0</v>
      </c>
      <c r="EU38" s="101">
        <f t="shared" si="5"/>
        <v>0</v>
      </c>
      <c r="EV38" s="101">
        <f t="shared" si="5"/>
        <v>0</v>
      </c>
      <c r="EW38" s="101">
        <f t="shared" si="5"/>
        <v>0</v>
      </c>
      <c r="EX38" s="101"/>
      <c r="EY38" s="101">
        <f t="shared" si="5"/>
        <v>0</v>
      </c>
      <c r="EZ38" s="101">
        <f t="shared" ref="EZ38:FO62" si="16">L38+AV38+CF38+DP38</f>
        <v>0</v>
      </c>
      <c r="FA38" s="101">
        <f t="shared" si="16"/>
        <v>0</v>
      </c>
      <c r="FB38" s="101">
        <f t="shared" si="16"/>
        <v>0</v>
      </c>
      <c r="FC38" s="101">
        <f t="shared" si="16"/>
        <v>0</v>
      </c>
      <c r="FD38" s="101">
        <f t="shared" si="16"/>
        <v>0</v>
      </c>
      <c r="FE38" s="101">
        <f t="shared" si="16"/>
        <v>0</v>
      </c>
      <c r="FF38" s="101">
        <f t="shared" si="16"/>
        <v>0</v>
      </c>
      <c r="FG38" s="101">
        <f t="shared" si="16"/>
        <v>0</v>
      </c>
      <c r="FH38" s="101">
        <f t="shared" si="16"/>
        <v>0</v>
      </c>
      <c r="FI38" s="101">
        <f t="shared" si="15"/>
        <v>0</v>
      </c>
      <c r="FJ38" s="101">
        <f t="shared" si="15"/>
        <v>0</v>
      </c>
      <c r="FK38" s="101">
        <f t="shared" si="15"/>
        <v>0</v>
      </c>
      <c r="FL38" s="101">
        <f t="shared" si="15"/>
        <v>0</v>
      </c>
      <c r="FM38" s="101">
        <f t="shared" si="15"/>
        <v>0</v>
      </c>
      <c r="FN38" s="101">
        <f t="shared" si="15"/>
        <v>0</v>
      </c>
      <c r="FO38" s="101">
        <f t="shared" si="15"/>
        <v>0</v>
      </c>
      <c r="FP38" s="101">
        <f t="shared" si="15"/>
        <v>0</v>
      </c>
      <c r="FQ38" s="101">
        <f t="shared" si="15"/>
        <v>0</v>
      </c>
      <c r="FR38" s="101">
        <f t="shared" si="15"/>
        <v>0</v>
      </c>
      <c r="FS38" s="101">
        <f t="shared" si="15"/>
        <v>0</v>
      </c>
      <c r="FT38" s="101">
        <f t="shared" si="15"/>
        <v>0</v>
      </c>
      <c r="FU38" s="101">
        <f t="shared" si="15"/>
        <v>0</v>
      </c>
      <c r="FV38" s="101">
        <f t="shared" si="14"/>
        <v>0</v>
      </c>
      <c r="FW38" s="101">
        <f t="shared" si="14"/>
        <v>0</v>
      </c>
      <c r="FX38" s="101">
        <f t="shared" si="4"/>
        <v>0</v>
      </c>
      <c r="FY38" s="101">
        <f t="shared" si="4"/>
        <v>0</v>
      </c>
      <c r="FZ38" s="101">
        <f t="shared" si="4"/>
        <v>0</v>
      </c>
      <c r="GA38" s="101">
        <f t="shared" si="4"/>
        <v>0</v>
      </c>
      <c r="GB38" s="101">
        <f t="shared" si="4"/>
        <v>0</v>
      </c>
      <c r="GE38" s="93">
        <f t="shared" si="13"/>
        <v>0</v>
      </c>
      <c r="GL38" s="101">
        <f t="shared" si="11"/>
        <v>0</v>
      </c>
      <c r="GM38" s="101"/>
      <c r="GN38" s="101"/>
      <c r="GO38" s="101"/>
      <c r="GP38" s="101"/>
      <c r="GQ38" s="101"/>
      <c r="GT38" s="101">
        <f>'55газ'!Q43</f>
        <v>0</v>
      </c>
      <c r="GU38" s="101">
        <f>'55газ'!R43</f>
        <v>0</v>
      </c>
      <c r="GV38" s="101">
        <f>'55газ'!S43</f>
        <v>0</v>
      </c>
      <c r="GW38" s="101">
        <f>'55газ'!T43</f>
        <v>0</v>
      </c>
      <c r="GX38" s="101">
        <f>'55газ'!U43</f>
        <v>0</v>
      </c>
      <c r="GY38" s="101">
        <f>'55газ'!V43</f>
        <v>0</v>
      </c>
      <c r="HA38" s="101">
        <f t="shared" si="12"/>
        <v>0</v>
      </c>
      <c r="HB38" s="101">
        <f t="shared" si="10"/>
        <v>0</v>
      </c>
      <c r="HC38" s="101">
        <f t="shared" si="10"/>
        <v>0</v>
      </c>
      <c r="HD38" s="101">
        <f t="shared" si="10"/>
        <v>0</v>
      </c>
      <c r="HE38" s="101">
        <f t="shared" si="10"/>
        <v>0</v>
      </c>
      <c r="HF38" s="101">
        <f t="shared" si="10"/>
        <v>0</v>
      </c>
    </row>
    <row r="39" spans="1:214">
      <c r="A39" s="149" t="s">
        <v>69</v>
      </c>
      <c r="B39" s="93" t="s">
        <v>70</v>
      </c>
      <c r="C39" s="501" t="s">
        <v>263</v>
      </c>
      <c r="D39" s="502" t="s">
        <v>264</v>
      </c>
      <c r="E39" s="101"/>
      <c r="F39" s="101"/>
      <c r="G39" s="101"/>
      <c r="H39" s="101"/>
      <c r="I39" s="101"/>
      <c r="J39" s="101"/>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1"/>
      <c r="AY39" s="101"/>
      <c r="AZ39" s="101"/>
      <c r="BA39" s="101"/>
      <c r="BB39" s="101"/>
      <c r="BC39" s="101"/>
      <c r="BD39" s="101"/>
      <c r="BE39" s="101"/>
      <c r="BF39" s="101"/>
      <c r="BG39" s="101"/>
      <c r="BH39" s="101"/>
      <c r="BI39" s="101"/>
      <c r="BJ39" s="101"/>
      <c r="BK39" s="101"/>
      <c r="BL39" s="101"/>
      <c r="BM39" s="101"/>
      <c r="BN39" s="101"/>
      <c r="BO39" s="101"/>
      <c r="BP39" s="101"/>
      <c r="BQ39" s="101"/>
      <c r="BR39" s="101"/>
      <c r="BS39" s="101"/>
      <c r="BT39" s="101"/>
      <c r="BU39" s="101"/>
      <c r="BV39" s="101"/>
      <c r="BW39" s="101"/>
      <c r="BX39" s="101"/>
      <c r="BY39" s="101"/>
      <c r="BZ39" s="101"/>
      <c r="CA39" s="101"/>
      <c r="CB39" s="101"/>
      <c r="CC39" s="101"/>
      <c r="CD39" s="101"/>
      <c r="CE39" s="101"/>
      <c r="CF39" s="101"/>
      <c r="CG39" s="101"/>
      <c r="CH39" s="101"/>
      <c r="CI39" s="101"/>
      <c r="CJ39" s="101"/>
      <c r="CK39" s="101"/>
      <c r="CL39" s="101"/>
      <c r="CM39" s="101"/>
      <c r="CN39" s="101"/>
      <c r="CO39" s="101"/>
      <c r="CP39" s="101"/>
      <c r="CQ39" s="101"/>
      <c r="CR39" s="101"/>
      <c r="CS39" s="101"/>
      <c r="CT39" s="101"/>
      <c r="CU39" s="101"/>
      <c r="CV39" s="101"/>
      <c r="CW39" s="101"/>
      <c r="CX39" s="101"/>
      <c r="CY39" s="101"/>
      <c r="CZ39" s="101"/>
      <c r="DA39" s="101"/>
      <c r="DB39" s="101"/>
      <c r="DC39" s="101"/>
      <c r="DD39" s="101"/>
      <c r="DE39" s="101"/>
      <c r="DF39" s="101"/>
      <c r="DG39" s="101"/>
      <c r="DH39" s="101"/>
      <c r="DI39" s="101"/>
      <c r="DJ39" s="101"/>
      <c r="DK39" s="101"/>
      <c r="DL39" s="101"/>
      <c r="DM39" s="101"/>
      <c r="DN39" s="101"/>
      <c r="DO39" s="101"/>
      <c r="DP39" s="101"/>
      <c r="DQ39" s="101"/>
      <c r="DR39" s="101"/>
      <c r="DS39" s="101"/>
      <c r="DT39" s="101"/>
      <c r="DU39" s="101"/>
      <c r="DV39" s="101"/>
      <c r="DW39" s="101"/>
      <c r="DX39" s="101"/>
      <c r="DY39" s="101"/>
      <c r="DZ39" s="101"/>
      <c r="EA39" s="101"/>
      <c r="EB39" s="101"/>
      <c r="EC39" s="101"/>
      <c r="ED39" s="101"/>
      <c r="EE39" s="101"/>
      <c r="EF39" s="101"/>
      <c r="EG39" s="101"/>
      <c r="EH39" s="101"/>
      <c r="EI39" s="101"/>
      <c r="EJ39" s="101"/>
      <c r="EK39" s="101"/>
      <c r="EL39" s="101"/>
      <c r="EM39" s="101"/>
      <c r="EN39" s="101"/>
      <c r="EO39" s="101"/>
      <c r="EP39" s="101"/>
      <c r="EQ39" s="101"/>
      <c r="ER39" s="101"/>
      <c r="ES39" s="101">
        <f t="shared" ref="ES39:EW70" si="17">E39+AO39+BY39+DI39</f>
        <v>0</v>
      </c>
      <c r="ET39" s="101">
        <f t="shared" si="17"/>
        <v>0</v>
      </c>
      <c r="EU39" s="101">
        <f t="shared" si="17"/>
        <v>0</v>
      </c>
      <c r="EV39" s="101">
        <f t="shared" si="17"/>
        <v>0</v>
      </c>
      <c r="EW39" s="101">
        <f t="shared" si="17"/>
        <v>0</v>
      </c>
      <c r="EX39" s="101"/>
      <c r="EY39" s="101">
        <f t="shared" ref="EY39:EY70" si="18">K39+AU39+CE39+DO39</f>
        <v>0</v>
      </c>
      <c r="EZ39" s="101">
        <f t="shared" si="16"/>
        <v>0</v>
      </c>
      <c r="FA39" s="101">
        <f t="shared" si="16"/>
        <v>0</v>
      </c>
      <c r="FB39" s="101">
        <f t="shared" si="16"/>
        <v>0</v>
      </c>
      <c r="FC39" s="101">
        <f t="shared" si="16"/>
        <v>0</v>
      </c>
      <c r="FD39" s="101">
        <f t="shared" si="16"/>
        <v>0</v>
      </c>
      <c r="FE39" s="101">
        <f t="shared" si="16"/>
        <v>0</v>
      </c>
      <c r="FF39" s="101">
        <f t="shared" si="16"/>
        <v>0</v>
      </c>
      <c r="FG39" s="101">
        <f t="shared" si="16"/>
        <v>0</v>
      </c>
      <c r="FH39" s="101">
        <f t="shared" si="16"/>
        <v>0</v>
      </c>
      <c r="FI39" s="101">
        <f t="shared" si="15"/>
        <v>0</v>
      </c>
      <c r="FJ39" s="101">
        <f t="shared" si="15"/>
        <v>0</v>
      </c>
      <c r="FK39" s="101">
        <f t="shared" si="15"/>
        <v>0</v>
      </c>
      <c r="FL39" s="101">
        <f t="shared" si="15"/>
        <v>0</v>
      </c>
      <c r="FM39" s="101">
        <f t="shared" si="15"/>
        <v>0</v>
      </c>
      <c r="FN39" s="101">
        <f t="shared" si="15"/>
        <v>0</v>
      </c>
      <c r="FO39" s="101">
        <f t="shared" si="15"/>
        <v>0</v>
      </c>
      <c r="FP39" s="101">
        <f t="shared" si="15"/>
        <v>0</v>
      </c>
      <c r="FQ39" s="101">
        <f t="shared" si="15"/>
        <v>0</v>
      </c>
      <c r="FR39" s="101">
        <f t="shared" si="15"/>
        <v>0</v>
      </c>
      <c r="FS39" s="101">
        <f t="shared" si="15"/>
        <v>0</v>
      </c>
      <c r="FT39" s="101">
        <f t="shared" si="15"/>
        <v>0</v>
      </c>
      <c r="FU39" s="101">
        <f t="shared" si="15"/>
        <v>0</v>
      </c>
      <c r="FV39" s="101">
        <f t="shared" si="14"/>
        <v>0</v>
      </c>
      <c r="FW39" s="101">
        <f t="shared" si="14"/>
        <v>0</v>
      </c>
      <c r="FX39" s="101">
        <f t="shared" si="4"/>
        <v>0</v>
      </c>
      <c r="FY39" s="101">
        <f t="shared" si="4"/>
        <v>0</v>
      </c>
      <c r="FZ39" s="101">
        <f t="shared" si="4"/>
        <v>0</v>
      </c>
      <c r="GA39" s="101">
        <f t="shared" si="4"/>
        <v>0</v>
      </c>
      <c r="GB39" s="101">
        <f t="shared" si="4"/>
        <v>0</v>
      </c>
      <c r="GE39" s="93">
        <f t="shared" si="13"/>
        <v>0</v>
      </c>
      <c r="GL39" s="101">
        <f t="shared" si="11"/>
        <v>0</v>
      </c>
      <c r="GM39" s="101"/>
      <c r="GN39" s="101"/>
      <c r="GO39" s="101"/>
      <c r="GP39" s="101"/>
      <c r="GQ39" s="101"/>
      <c r="GT39" s="101">
        <f>'55газ'!Q44</f>
        <v>0</v>
      </c>
      <c r="GU39" s="101">
        <f>'55газ'!R44</f>
        <v>0</v>
      </c>
      <c r="GV39" s="101">
        <f>'55газ'!S44</f>
        <v>0</v>
      </c>
      <c r="GW39" s="101">
        <f>'55газ'!T44</f>
        <v>0</v>
      </c>
      <c r="GX39" s="101">
        <f>'55газ'!U44</f>
        <v>0</v>
      </c>
      <c r="GY39" s="101">
        <f>'55газ'!V44</f>
        <v>0</v>
      </c>
      <c r="HA39" s="101">
        <f t="shared" si="12"/>
        <v>0</v>
      </c>
      <c r="HB39" s="101">
        <f t="shared" si="10"/>
        <v>0</v>
      </c>
      <c r="HC39" s="101">
        <f t="shared" si="10"/>
        <v>0</v>
      </c>
      <c r="HD39" s="101">
        <f t="shared" si="10"/>
        <v>0</v>
      </c>
      <c r="HE39" s="101">
        <f t="shared" si="10"/>
        <v>0</v>
      </c>
      <c r="HF39" s="101">
        <f t="shared" si="10"/>
        <v>0</v>
      </c>
    </row>
    <row r="40" spans="1:214">
      <c r="A40" s="149" t="s">
        <v>71</v>
      </c>
      <c r="B40" s="93" t="s">
        <v>72</v>
      </c>
      <c r="C40" s="501" t="s">
        <v>265</v>
      </c>
      <c r="D40" s="502" t="s">
        <v>266</v>
      </c>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c r="BG40" s="101"/>
      <c r="BH40" s="101"/>
      <c r="BI40" s="101"/>
      <c r="BJ40" s="101"/>
      <c r="BK40" s="101"/>
      <c r="BL40" s="101"/>
      <c r="BM40" s="101"/>
      <c r="BN40" s="101"/>
      <c r="BO40" s="101"/>
      <c r="BP40" s="101"/>
      <c r="BQ40" s="101"/>
      <c r="BR40" s="101"/>
      <c r="BS40" s="101"/>
      <c r="BT40" s="101"/>
      <c r="BU40" s="101"/>
      <c r="BV40" s="101"/>
      <c r="BW40" s="101"/>
      <c r="BX40" s="101"/>
      <c r="BY40" s="101"/>
      <c r="BZ40" s="101"/>
      <c r="CA40" s="101"/>
      <c r="CB40" s="101"/>
      <c r="CC40" s="101"/>
      <c r="CD40" s="101"/>
      <c r="CE40" s="101"/>
      <c r="CF40" s="101"/>
      <c r="CG40" s="101"/>
      <c r="CH40" s="101"/>
      <c r="CI40" s="101"/>
      <c r="CJ40" s="101"/>
      <c r="CK40" s="101"/>
      <c r="CL40" s="101"/>
      <c r="CM40" s="101"/>
      <c r="CN40" s="101"/>
      <c r="CO40" s="101"/>
      <c r="CP40" s="101"/>
      <c r="CQ40" s="101"/>
      <c r="CR40" s="101"/>
      <c r="CS40" s="101"/>
      <c r="CT40" s="101"/>
      <c r="CU40" s="101"/>
      <c r="CV40" s="101"/>
      <c r="CW40" s="101"/>
      <c r="CX40" s="101"/>
      <c r="CY40" s="101"/>
      <c r="CZ40" s="101"/>
      <c r="DA40" s="101"/>
      <c r="DB40" s="101"/>
      <c r="DC40" s="101"/>
      <c r="DD40" s="101"/>
      <c r="DE40" s="101"/>
      <c r="DF40" s="101"/>
      <c r="DG40" s="101"/>
      <c r="DH40" s="101"/>
      <c r="DI40" s="101"/>
      <c r="DJ40" s="101"/>
      <c r="DK40" s="101"/>
      <c r="DL40" s="101"/>
      <c r="DM40" s="101"/>
      <c r="DN40" s="101"/>
      <c r="DO40" s="101"/>
      <c r="DP40" s="101"/>
      <c r="DQ40" s="101"/>
      <c r="DR40" s="101"/>
      <c r="DS40" s="101"/>
      <c r="DT40" s="101"/>
      <c r="DU40" s="101"/>
      <c r="DV40" s="101"/>
      <c r="DW40" s="101"/>
      <c r="DX40" s="101"/>
      <c r="DY40" s="101"/>
      <c r="DZ40" s="101"/>
      <c r="EA40" s="101"/>
      <c r="EB40" s="101"/>
      <c r="EC40" s="101"/>
      <c r="ED40" s="101"/>
      <c r="EE40" s="101"/>
      <c r="EF40" s="101"/>
      <c r="EG40" s="101"/>
      <c r="EH40" s="101"/>
      <c r="EI40" s="101"/>
      <c r="EJ40" s="101"/>
      <c r="EK40" s="101"/>
      <c r="EL40" s="101"/>
      <c r="EM40" s="101"/>
      <c r="EN40" s="101"/>
      <c r="EO40" s="101"/>
      <c r="EP40" s="101"/>
      <c r="EQ40" s="101"/>
      <c r="ER40" s="101"/>
      <c r="ES40" s="101">
        <f t="shared" si="17"/>
        <v>0</v>
      </c>
      <c r="ET40" s="101">
        <f t="shared" si="17"/>
        <v>0</v>
      </c>
      <c r="EU40" s="101">
        <f t="shared" si="17"/>
        <v>0</v>
      </c>
      <c r="EV40" s="101">
        <f t="shared" si="17"/>
        <v>0</v>
      </c>
      <c r="EW40" s="101">
        <f t="shared" si="17"/>
        <v>0</v>
      </c>
      <c r="EX40" s="101"/>
      <c r="EY40" s="101">
        <f t="shared" si="18"/>
        <v>0</v>
      </c>
      <c r="EZ40" s="101">
        <f t="shared" si="16"/>
        <v>0</v>
      </c>
      <c r="FA40" s="101">
        <f t="shared" si="16"/>
        <v>0</v>
      </c>
      <c r="FB40" s="101">
        <f t="shared" si="16"/>
        <v>0</v>
      </c>
      <c r="FC40" s="101">
        <f t="shared" si="16"/>
        <v>0</v>
      </c>
      <c r="FD40" s="101">
        <f t="shared" si="16"/>
        <v>0</v>
      </c>
      <c r="FE40" s="101">
        <f t="shared" si="16"/>
        <v>0</v>
      </c>
      <c r="FF40" s="101">
        <f t="shared" si="16"/>
        <v>0</v>
      </c>
      <c r="FG40" s="101">
        <f t="shared" si="16"/>
        <v>0</v>
      </c>
      <c r="FH40" s="101">
        <f t="shared" si="16"/>
        <v>0</v>
      </c>
      <c r="FI40" s="101">
        <f t="shared" si="15"/>
        <v>0</v>
      </c>
      <c r="FJ40" s="101">
        <f t="shared" si="15"/>
        <v>0</v>
      </c>
      <c r="FK40" s="101">
        <f t="shared" si="15"/>
        <v>0</v>
      </c>
      <c r="FL40" s="101">
        <f t="shared" si="15"/>
        <v>0</v>
      </c>
      <c r="FM40" s="101">
        <f t="shared" si="15"/>
        <v>0</v>
      </c>
      <c r="FN40" s="101">
        <f t="shared" si="15"/>
        <v>0</v>
      </c>
      <c r="FO40" s="101">
        <f t="shared" si="15"/>
        <v>0</v>
      </c>
      <c r="FP40" s="101">
        <f t="shared" si="15"/>
        <v>0</v>
      </c>
      <c r="FQ40" s="101">
        <f t="shared" si="15"/>
        <v>0</v>
      </c>
      <c r="FR40" s="101">
        <f t="shared" si="15"/>
        <v>0</v>
      </c>
      <c r="FS40" s="101">
        <f t="shared" si="15"/>
        <v>0</v>
      </c>
      <c r="FT40" s="101">
        <f t="shared" si="15"/>
        <v>0</v>
      </c>
      <c r="FU40" s="101">
        <f t="shared" si="15"/>
        <v>0</v>
      </c>
      <c r="FV40" s="101">
        <f t="shared" si="14"/>
        <v>0</v>
      </c>
      <c r="FW40" s="101">
        <f t="shared" si="14"/>
        <v>0</v>
      </c>
      <c r="FX40" s="101">
        <f t="shared" si="4"/>
        <v>0</v>
      </c>
      <c r="FY40" s="101">
        <f t="shared" si="4"/>
        <v>0</v>
      </c>
      <c r="FZ40" s="101">
        <f t="shared" si="4"/>
        <v>0</v>
      </c>
      <c r="GA40" s="101">
        <f t="shared" si="4"/>
        <v>0</v>
      </c>
      <c r="GB40" s="101">
        <f t="shared" si="4"/>
        <v>0</v>
      </c>
      <c r="GE40" s="93">
        <f t="shared" si="13"/>
        <v>0</v>
      </c>
      <c r="GL40" s="101">
        <f t="shared" si="11"/>
        <v>0</v>
      </c>
      <c r="GM40" s="101"/>
      <c r="GN40" s="101"/>
      <c r="GO40" s="101"/>
      <c r="GP40" s="101"/>
      <c r="GQ40" s="101"/>
      <c r="GT40" s="101">
        <f>'55газ'!Q45</f>
        <v>0</v>
      </c>
      <c r="GU40" s="101">
        <f>'55газ'!R45</f>
        <v>0</v>
      </c>
      <c r="GV40" s="101">
        <f>'55газ'!S45</f>
        <v>0</v>
      </c>
      <c r="GW40" s="101">
        <f>'55газ'!T45</f>
        <v>0</v>
      </c>
      <c r="GX40" s="101">
        <f>'55газ'!U45</f>
        <v>0</v>
      </c>
      <c r="GY40" s="101">
        <f>'55газ'!V45</f>
        <v>0</v>
      </c>
      <c r="HA40" s="101">
        <f t="shared" si="12"/>
        <v>0</v>
      </c>
      <c r="HB40" s="101">
        <f t="shared" si="10"/>
        <v>0</v>
      </c>
      <c r="HC40" s="101">
        <f t="shared" si="10"/>
        <v>0</v>
      </c>
      <c r="HD40" s="101">
        <f t="shared" si="10"/>
        <v>0</v>
      </c>
      <c r="HE40" s="101">
        <f t="shared" si="10"/>
        <v>0</v>
      </c>
      <c r="HF40" s="101">
        <f t="shared" si="10"/>
        <v>0</v>
      </c>
    </row>
    <row r="41" spans="1:214">
      <c r="A41" s="505" t="s">
        <v>73</v>
      </c>
      <c r="B41" s="506" t="s">
        <v>74</v>
      </c>
      <c r="C41" s="507" t="s">
        <v>267</v>
      </c>
      <c r="D41" s="508" t="s">
        <v>268</v>
      </c>
      <c r="E41" s="418"/>
      <c r="F41" s="418"/>
      <c r="G41" s="418"/>
      <c r="H41" s="418"/>
      <c r="I41" s="418"/>
      <c r="J41" s="101"/>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1"/>
      <c r="AY41" s="101"/>
      <c r="AZ41" s="101"/>
      <c r="BA41" s="101"/>
      <c r="BB41" s="101"/>
      <c r="BC41" s="101"/>
      <c r="BD41" s="101"/>
      <c r="BE41" s="101"/>
      <c r="BF41" s="101"/>
      <c r="BG41" s="101"/>
      <c r="BH41" s="101"/>
      <c r="BI41" s="101"/>
      <c r="BJ41" s="101"/>
      <c r="BK41" s="101"/>
      <c r="BL41" s="101"/>
      <c r="BM41" s="101"/>
      <c r="BN41" s="101"/>
      <c r="BO41" s="101"/>
      <c r="BP41" s="101"/>
      <c r="BQ41" s="101"/>
      <c r="BR41" s="101"/>
      <c r="BS41" s="101"/>
      <c r="BT41" s="101"/>
      <c r="BU41" s="101"/>
      <c r="BV41" s="101"/>
      <c r="BW41" s="101"/>
      <c r="BX41" s="101"/>
      <c r="BY41" s="101"/>
      <c r="BZ41" s="101"/>
      <c r="CA41" s="101"/>
      <c r="CB41" s="101"/>
      <c r="CC41" s="101"/>
      <c r="CD41" s="101"/>
      <c r="CE41" s="101"/>
      <c r="CF41" s="101"/>
      <c r="CG41" s="101"/>
      <c r="CH41" s="101"/>
      <c r="CI41" s="101"/>
      <c r="CJ41" s="101"/>
      <c r="CK41" s="101"/>
      <c r="CL41" s="101"/>
      <c r="CM41" s="101"/>
      <c r="CN41" s="101"/>
      <c r="CO41" s="101"/>
      <c r="CP41" s="101"/>
      <c r="CQ41" s="101"/>
      <c r="CR41" s="101"/>
      <c r="CS41" s="101"/>
      <c r="CT41" s="101"/>
      <c r="CU41" s="101"/>
      <c r="CV41" s="101"/>
      <c r="CW41" s="101"/>
      <c r="CX41" s="101"/>
      <c r="CY41" s="101"/>
      <c r="CZ41" s="101"/>
      <c r="DA41" s="101"/>
      <c r="DB41" s="101"/>
      <c r="DC41" s="101"/>
      <c r="DD41" s="101"/>
      <c r="DE41" s="101"/>
      <c r="DF41" s="101"/>
      <c r="DG41" s="101"/>
      <c r="DH41" s="101"/>
      <c r="DI41" s="101"/>
      <c r="DJ41" s="101"/>
      <c r="DK41" s="101"/>
      <c r="DL41" s="101"/>
      <c r="DM41" s="101"/>
      <c r="DN41" s="101"/>
      <c r="DO41" s="101"/>
      <c r="DP41" s="101"/>
      <c r="DQ41" s="101"/>
      <c r="DR41" s="101"/>
      <c r="DS41" s="101"/>
      <c r="DT41" s="101"/>
      <c r="DU41" s="101"/>
      <c r="DV41" s="101"/>
      <c r="DW41" s="101"/>
      <c r="DX41" s="101"/>
      <c r="DY41" s="101"/>
      <c r="DZ41" s="101"/>
      <c r="EA41" s="101"/>
      <c r="EB41" s="101"/>
      <c r="EC41" s="101"/>
      <c r="ED41" s="101"/>
      <c r="EE41" s="101"/>
      <c r="EF41" s="101"/>
      <c r="EG41" s="101"/>
      <c r="EH41" s="101"/>
      <c r="EI41" s="101"/>
      <c r="EJ41" s="101"/>
      <c r="EK41" s="101"/>
      <c r="EL41" s="101"/>
      <c r="EM41" s="101"/>
      <c r="EN41" s="101"/>
      <c r="EO41" s="101"/>
      <c r="EP41" s="101"/>
      <c r="EQ41" s="101"/>
      <c r="ER41" s="101"/>
      <c r="ES41" s="101">
        <f t="shared" si="17"/>
        <v>0</v>
      </c>
      <c r="ET41" s="101">
        <f t="shared" si="17"/>
        <v>0</v>
      </c>
      <c r="EU41" s="101">
        <f t="shared" si="17"/>
        <v>0</v>
      </c>
      <c r="EV41" s="101">
        <f t="shared" si="17"/>
        <v>0</v>
      </c>
      <c r="EW41" s="101">
        <f t="shared" si="17"/>
        <v>0</v>
      </c>
      <c r="EX41" s="101"/>
      <c r="EY41" s="101">
        <f t="shared" si="18"/>
        <v>0</v>
      </c>
      <c r="EZ41" s="101">
        <f t="shared" si="16"/>
        <v>0</v>
      </c>
      <c r="FA41" s="101">
        <f t="shared" si="16"/>
        <v>0</v>
      </c>
      <c r="FB41" s="101">
        <f t="shared" si="16"/>
        <v>0</v>
      </c>
      <c r="FC41" s="101">
        <f t="shared" si="16"/>
        <v>0</v>
      </c>
      <c r="FD41" s="101">
        <f t="shared" si="16"/>
        <v>0</v>
      </c>
      <c r="FE41" s="101">
        <f t="shared" si="16"/>
        <v>0</v>
      </c>
      <c r="FF41" s="101">
        <f t="shared" si="16"/>
        <v>0</v>
      </c>
      <c r="FG41" s="101">
        <f t="shared" si="16"/>
        <v>0</v>
      </c>
      <c r="FH41" s="101">
        <f t="shared" si="16"/>
        <v>0</v>
      </c>
      <c r="FI41" s="101">
        <f t="shared" si="15"/>
        <v>0</v>
      </c>
      <c r="FJ41" s="101">
        <f t="shared" si="15"/>
        <v>0</v>
      </c>
      <c r="FK41" s="101">
        <f t="shared" si="15"/>
        <v>0</v>
      </c>
      <c r="FL41" s="101">
        <f t="shared" si="15"/>
        <v>0</v>
      </c>
      <c r="FM41" s="101">
        <f t="shared" si="15"/>
        <v>0</v>
      </c>
      <c r="FN41" s="101">
        <f t="shared" si="15"/>
        <v>0</v>
      </c>
      <c r="FO41" s="101">
        <f t="shared" si="15"/>
        <v>0</v>
      </c>
      <c r="FP41" s="101">
        <f t="shared" si="15"/>
        <v>0</v>
      </c>
      <c r="FQ41" s="101">
        <f t="shared" si="15"/>
        <v>0</v>
      </c>
      <c r="FR41" s="101">
        <f t="shared" si="15"/>
        <v>0</v>
      </c>
      <c r="FS41" s="101">
        <f t="shared" si="15"/>
        <v>0</v>
      </c>
      <c r="FT41" s="101">
        <f t="shared" si="15"/>
        <v>0</v>
      </c>
      <c r="FU41" s="101">
        <f t="shared" si="15"/>
        <v>0</v>
      </c>
      <c r="FV41" s="101">
        <f t="shared" si="14"/>
        <v>0</v>
      </c>
      <c r="FW41" s="101">
        <f t="shared" si="14"/>
        <v>0</v>
      </c>
      <c r="FX41" s="101">
        <f t="shared" si="4"/>
        <v>0</v>
      </c>
      <c r="FY41" s="101">
        <f t="shared" si="4"/>
        <v>0</v>
      </c>
      <c r="FZ41" s="101">
        <f t="shared" si="4"/>
        <v>0</v>
      </c>
      <c r="GA41" s="101">
        <f t="shared" si="4"/>
        <v>0</v>
      </c>
      <c r="GB41" s="101">
        <f t="shared" si="4"/>
        <v>0</v>
      </c>
      <c r="GE41" s="93">
        <f t="shared" si="13"/>
        <v>0</v>
      </c>
      <c r="GL41" s="101">
        <f t="shared" si="11"/>
        <v>0</v>
      </c>
      <c r="GM41" s="101"/>
      <c r="GN41" s="101"/>
      <c r="GO41" s="101"/>
      <c r="GP41" s="101"/>
      <c r="GQ41" s="101"/>
      <c r="GT41" s="101">
        <f>'55газ'!Q46</f>
        <v>0</v>
      </c>
      <c r="GU41" s="101">
        <f>'55газ'!R46</f>
        <v>0</v>
      </c>
      <c r="GV41" s="101">
        <f>'55газ'!S46</f>
        <v>0</v>
      </c>
      <c r="GW41" s="101">
        <f>'55газ'!T46</f>
        <v>0</v>
      </c>
      <c r="GX41" s="101">
        <f>'55газ'!U46</f>
        <v>0</v>
      </c>
      <c r="GY41" s="101">
        <f>'55газ'!V46</f>
        <v>0</v>
      </c>
      <c r="HA41" s="101">
        <f t="shared" si="12"/>
        <v>0</v>
      </c>
      <c r="HB41" s="101">
        <f t="shared" si="10"/>
        <v>0</v>
      </c>
      <c r="HC41" s="101">
        <f t="shared" si="10"/>
        <v>0</v>
      </c>
      <c r="HD41" s="101">
        <f t="shared" si="10"/>
        <v>0</v>
      </c>
      <c r="HE41" s="101">
        <f t="shared" si="10"/>
        <v>0</v>
      </c>
      <c r="HF41" s="101">
        <f t="shared" si="10"/>
        <v>0</v>
      </c>
    </row>
    <row r="42" spans="1:214">
      <c r="A42" s="505" t="s">
        <v>75</v>
      </c>
      <c r="B42" s="506" t="s">
        <v>76</v>
      </c>
      <c r="C42" s="507" t="s">
        <v>269</v>
      </c>
      <c r="D42" s="508" t="s">
        <v>270</v>
      </c>
      <c r="E42" s="418"/>
      <c r="F42" s="418"/>
      <c r="G42" s="418"/>
      <c r="H42" s="418"/>
      <c r="I42" s="418"/>
      <c r="J42" s="101"/>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1"/>
      <c r="AY42" s="101"/>
      <c r="AZ42" s="101"/>
      <c r="BA42" s="101"/>
      <c r="BB42" s="101"/>
      <c r="BC42" s="101"/>
      <c r="BD42" s="101"/>
      <c r="BE42" s="101"/>
      <c r="BF42" s="101"/>
      <c r="BG42" s="101"/>
      <c r="BH42" s="101"/>
      <c r="BI42" s="101"/>
      <c r="BJ42" s="101"/>
      <c r="BK42" s="101"/>
      <c r="BL42" s="101"/>
      <c r="BM42" s="101"/>
      <c r="BN42" s="101"/>
      <c r="BO42" s="101"/>
      <c r="BP42" s="101"/>
      <c r="BQ42" s="101"/>
      <c r="BR42" s="101"/>
      <c r="BS42" s="101"/>
      <c r="BT42" s="101"/>
      <c r="BU42" s="101"/>
      <c r="BV42" s="101"/>
      <c r="BW42" s="101"/>
      <c r="BX42" s="101"/>
      <c r="BY42" s="101"/>
      <c r="BZ42" s="101"/>
      <c r="CA42" s="101"/>
      <c r="CB42" s="101"/>
      <c r="CC42" s="101"/>
      <c r="CD42" s="101"/>
      <c r="CE42" s="101"/>
      <c r="CF42" s="101"/>
      <c r="CG42" s="101"/>
      <c r="CH42" s="101"/>
      <c r="CI42" s="101"/>
      <c r="CJ42" s="101"/>
      <c r="CK42" s="101"/>
      <c r="CL42" s="101"/>
      <c r="CM42" s="101"/>
      <c r="CN42" s="101"/>
      <c r="CO42" s="101"/>
      <c r="CP42" s="101"/>
      <c r="CQ42" s="101"/>
      <c r="CR42" s="101"/>
      <c r="CS42" s="101"/>
      <c r="CT42" s="101"/>
      <c r="CU42" s="101"/>
      <c r="CV42" s="101"/>
      <c r="CW42" s="101"/>
      <c r="CX42" s="101"/>
      <c r="CY42" s="101"/>
      <c r="CZ42" s="101"/>
      <c r="DA42" s="101"/>
      <c r="DB42" s="101"/>
      <c r="DC42" s="101"/>
      <c r="DD42" s="101"/>
      <c r="DE42" s="101"/>
      <c r="DF42" s="101"/>
      <c r="DG42" s="101"/>
      <c r="DH42" s="101"/>
      <c r="DI42" s="101"/>
      <c r="DJ42" s="101"/>
      <c r="DK42" s="101"/>
      <c r="DL42" s="101"/>
      <c r="DM42" s="101"/>
      <c r="DN42" s="101"/>
      <c r="DO42" s="101"/>
      <c r="DP42" s="101"/>
      <c r="DQ42" s="101"/>
      <c r="DR42" s="101"/>
      <c r="DS42" s="101"/>
      <c r="DT42" s="101"/>
      <c r="DU42" s="101"/>
      <c r="DV42" s="101"/>
      <c r="DW42" s="101"/>
      <c r="DX42" s="101"/>
      <c r="DY42" s="101"/>
      <c r="DZ42" s="101"/>
      <c r="EA42" s="101"/>
      <c r="EB42" s="101"/>
      <c r="EC42" s="101"/>
      <c r="ED42" s="101"/>
      <c r="EE42" s="101"/>
      <c r="EF42" s="101"/>
      <c r="EG42" s="101"/>
      <c r="EH42" s="101"/>
      <c r="EI42" s="101"/>
      <c r="EJ42" s="101"/>
      <c r="EK42" s="101"/>
      <c r="EL42" s="101"/>
      <c r="EM42" s="101"/>
      <c r="EN42" s="101"/>
      <c r="EO42" s="101"/>
      <c r="EP42" s="101"/>
      <c r="EQ42" s="101"/>
      <c r="ER42" s="101"/>
      <c r="ES42" s="101">
        <f t="shared" si="17"/>
        <v>0</v>
      </c>
      <c r="ET42" s="101">
        <f t="shared" si="17"/>
        <v>0</v>
      </c>
      <c r="EU42" s="101">
        <f t="shared" si="17"/>
        <v>0</v>
      </c>
      <c r="EV42" s="101">
        <f t="shared" si="17"/>
        <v>0</v>
      </c>
      <c r="EW42" s="101">
        <f t="shared" si="17"/>
        <v>0</v>
      </c>
      <c r="EX42" s="101"/>
      <c r="EY42" s="101">
        <f t="shared" si="18"/>
        <v>0</v>
      </c>
      <c r="EZ42" s="101">
        <f t="shared" si="16"/>
        <v>0</v>
      </c>
      <c r="FA42" s="101">
        <f t="shared" si="16"/>
        <v>0</v>
      </c>
      <c r="FB42" s="101">
        <f t="shared" si="16"/>
        <v>0</v>
      </c>
      <c r="FC42" s="101">
        <f t="shared" si="16"/>
        <v>0</v>
      </c>
      <c r="FD42" s="101">
        <f t="shared" si="16"/>
        <v>0</v>
      </c>
      <c r="FE42" s="101">
        <f t="shared" si="16"/>
        <v>0</v>
      </c>
      <c r="FF42" s="101">
        <f t="shared" si="16"/>
        <v>0</v>
      </c>
      <c r="FG42" s="101">
        <f t="shared" si="16"/>
        <v>0</v>
      </c>
      <c r="FH42" s="101">
        <f t="shared" si="16"/>
        <v>0</v>
      </c>
      <c r="FI42" s="101">
        <f t="shared" si="15"/>
        <v>0</v>
      </c>
      <c r="FJ42" s="101">
        <f t="shared" si="15"/>
        <v>0</v>
      </c>
      <c r="FK42" s="101">
        <f t="shared" si="15"/>
        <v>0</v>
      </c>
      <c r="FL42" s="101">
        <f t="shared" si="15"/>
        <v>0</v>
      </c>
      <c r="FM42" s="101">
        <f t="shared" si="15"/>
        <v>0</v>
      </c>
      <c r="FN42" s="101">
        <f t="shared" si="15"/>
        <v>0</v>
      </c>
      <c r="FO42" s="101">
        <f t="shared" si="15"/>
        <v>0</v>
      </c>
      <c r="FP42" s="101">
        <f t="shared" si="15"/>
        <v>0</v>
      </c>
      <c r="FQ42" s="101">
        <f t="shared" si="15"/>
        <v>0</v>
      </c>
      <c r="FR42" s="101">
        <f t="shared" si="15"/>
        <v>0</v>
      </c>
      <c r="FS42" s="101">
        <f t="shared" si="15"/>
        <v>0</v>
      </c>
      <c r="FT42" s="101">
        <f t="shared" si="15"/>
        <v>0</v>
      </c>
      <c r="FU42" s="101">
        <f t="shared" si="15"/>
        <v>0</v>
      </c>
      <c r="FV42" s="101">
        <f t="shared" si="14"/>
        <v>0</v>
      </c>
      <c r="FW42" s="101">
        <f t="shared" si="14"/>
        <v>0</v>
      </c>
      <c r="FX42" s="101">
        <f t="shared" si="4"/>
        <v>0</v>
      </c>
      <c r="FY42" s="101">
        <f t="shared" si="4"/>
        <v>0</v>
      </c>
      <c r="FZ42" s="101">
        <f t="shared" si="4"/>
        <v>0</v>
      </c>
      <c r="GA42" s="101">
        <f t="shared" si="4"/>
        <v>0</v>
      </c>
      <c r="GB42" s="101">
        <f t="shared" si="4"/>
        <v>0</v>
      </c>
      <c r="GE42" s="93">
        <f t="shared" si="13"/>
        <v>0</v>
      </c>
      <c r="GL42" s="101">
        <f t="shared" si="11"/>
        <v>0</v>
      </c>
      <c r="GM42" s="101"/>
      <c r="GN42" s="101"/>
      <c r="GO42" s="101"/>
      <c r="GP42" s="101"/>
      <c r="GQ42" s="101"/>
      <c r="GT42" s="101">
        <f>'55газ'!Q47</f>
        <v>0</v>
      </c>
      <c r="GU42" s="101">
        <f>'55газ'!R47</f>
        <v>0</v>
      </c>
      <c r="GV42" s="101">
        <f>'55газ'!S47</f>
        <v>0</v>
      </c>
      <c r="GW42" s="101">
        <f>'55газ'!T47</f>
        <v>0</v>
      </c>
      <c r="GX42" s="101">
        <f>'55газ'!U47</f>
        <v>0</v>
      </c>
      <c r="GY42" s="101">
        <f>'55газ'!V47</f>
        <v>0</v>
      </c>
      <c r="HA42" s="101">
        <f t="shared" si="12"/>
        <v>0</v>
      </c>
      <c r="HB42" s="101">
        <f t="shared" si="10"/>
        <v>0</v>
      </c>
      <c r="HC42" s="101">
        <f t="shared" si="10"/>
        <v>0</v>
      </c>
      <c r="HD42" s="101">
        <f t="shared" si="10"/>
        <v>0</v>
      </c>
      <c r="HE42" s="101">
        <f t="shared" si="10"/>
        <v>0</v>
      </c>
      <c r="HF42" s="101">
        <f t="shared" si="10"/>
        <v>0</v>
      </c>
    </row>
    <row r="43" spans="1:214">
      <c r="A43" s="149" t="s">
        <v>77</v>
      </c>
      <c r="B43" s="93" t="s">
        <v>78</v>
      </c>
      <c r="C43" s="501" t="s">
        <v>271</v>
      </c>
      <c r="D43" s="502" t="s">
        <v>272</v>
      </c>
      <c r="E43" s="101"/>
      <c r="F43" s="101"/>
      <c r="G43" s="101"/>
      <c r="H43" s="101"/>
      <c r="I43" s="101"/>
      <c r="J43" s="101"/>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1"/>
      <c r="AY43" s="101"/>
      <c r="AZ43" s="101"/>
      <c r="BA43" s="101"/>
      <c r="BB43" s="101"/>
      <c r="BC43" s="101"/>
      <c r="BD43" s="101"/>
      <c r="BE43" s="101"/>
      <c r="BF43" s="101"/>
      <c r="BG43" s="101"/>
      <c r="BH43" s="101"/>
      <c r="BI43" s="101"/>
      <c r="BJ43" s="101"/>
      <c r="BK43" s="101"/>
      <c r="BL43" s="101"/>
      <c r="BM43" s="101"/>
      <c r="BN43" s="101"/>
      <c r="BO43" s="101"/>
      <c r="BP43" s="101"/>
      <c r="BQ43" s="101"/>
      <c r="BR43" s="101"/>
      <c r="BS43" s="101"/>
      <c r="BT43" s="101"/>
      <c r="BU43" s="101"/>
      <c r="BV43" s="101"/>
      <c r="BW43" s="101"/>
      <c r="BX43" s="101"/>
      <c r="BY43" s="101"/>
      <c r="BZ43" s="101"/>
      <c r="CA43" s="101"/>
      <c r="CB43" s="101"/>
      <c r="CC43" s="101"/>
      <c r="CD43" s="101"/>
      <c r="CE43" s="101"/>
      <c r="CF43" s="101"/>
      <c r="CG43" s="101"/>
      <c r="CH43" s="101"/>
      <c r="CI43" s="101"/>
      <c r="CJ43" s="101"/>
      <c r="CK43" s="101"/>
      <c r="CL43" s="101"/>
      <c r="CM43" s="101"/>
      <c r="CN43" s="101"/>
      <c r="CO43" s="101"/>
      <c r="CP43" s="101"/>
      <c r="CQ43" s="101"/>
      <c r="CR43" s="101"/>
      <c r="CS43" s="101"/>
      <c r="CT43" s="101"/>
      <c r="CU43" s="101"/>
      <c r="CV43" s="101"/>
      <c r="CW43" s="101"/>
      <c r="CX43" s="101"/>
      <c r="CY43" s="101"/>
      <c r="CZ43" s="101"/>
      <c r="DA43" s="101"/>
      <c r="DB43" s="101"/>
      <c r="DC43" s="101"/>
      <c r="DD43" s="101"/>
      <c r="DE43" s="101"/>
      <c r="DF43" s="101"/>
      <c r="DG43" s="101"/>
      <c r="DH43" s="101"/>
      <c r="DI43" s="101"/>
      <c r="DJ43" s="101"/>
      <c r="DK43" s="101"/>
      <c r="DL43" s="101"/>
      <c r="DM43" s="101"/>
      <c r="DN43" s="101"/>
      <c r="DO43" s="101"/>
      <c r="DP43" s="101"/>
      <c r="DQ43" s="101"/>
      <c r="DR43" s="101"/>
      <c r="DS43" s="101"/>
      <c r="DT43" s="101"/>
      <c r="DU43" s="101"/>
      <c r="DV43" s="101"/>
      <c r="DW43" s="101"/>
      <c r="DX43" s="101"/>
      <c r="DY43" s="101"/>
      <c r="DZ43" s="101"/>
      <c r="EA43" s="101"/>
      <c r="EB43" s="101"/>
      <c r="EC43" s="101"/>
      <c r="ED43" s="101"/>
      <c r="EE43" s="101"/>
      <c r="EF43" s="101"/>
      <c r="EG43" s="101"/>
      <c r="EH43" s="101"/>
      <c r="EI43" s="101"/>
      <c r="EJ43" s="101"/>
      <c r="EK43" s="101"/>
      <c r="EL43" s="101"/>
      <c r="EM43" s="101"/>
      <c r="EN43" s="101"/>
      <c r="EO43" s="101"/>
      <c r="EP43" s="101"/>
      <c r="EQ43" s="101"/>
      <c r="ER43" s="101"/>
      <c r="ES43" s="101">
        <f t="shared" si="17"/>
        <v>0</v>
      </c>
      <c r="ET43" s="101">
        <f t="shared" si="17"/>
        <v>0</v>
      </c>
      <c r="EU43" s="101">
        <f t="shared" si="17"/>
        <v>0</v>
      </c>
      <c r="EV43" s="101">
        <f t="shared" si="17"/>
        <v>0</v>
      </c>
      <c r="EW43" s="101">
        <f t="shared" si="17"/>
        <v>0</v>
      </c>
      <c r="EX43" s="101"/>
      <c r="EY43" s="101">
        <f t="shared" si="18"/>
        <v>0</v>
      </c>
      <c r="EZ43" s="101">
        <f t="shared" si="16"/>
        <v>0</v>
      </c>
      <c r="FA43" s="101">
        <f t="shared" si="16"/>
        <v>0</v>
      </c>
      <c r="FB43" s="101">
        <f t="shared" si="16"/>
        <v>0</v>
      </c>
      <c r="FC43" s="101">
        <f t="shared" si="16"/>
        <v>0</v>
      </c>
      <c r="FD43" s="101">
        <f t="shared" si="16"/>
        <v>0</v>
      </c>
      <c r="FE43" s="101">
        <f t="shared" si="16"/>
        <v>0</v>
      </c>
      <c r="FF43" s="101">
        <f t="shared" si="16"/>
        <v>0</v>
      </c>
      <c r="FG43" s="101">
        <f t="shared" si="16"/>
        <v>0</v>
      </c>
      <c r="FH43" s="101">
        <f t="shared" si="16"/>
        <v>0</v>
      </c>
      <c r="FI43" s="101">
        <f t="shared" si="15"/>
        <v>0</v>
      </c>
      <c r="FJ43" s="101">
        <f t="shared" si="15"/>
        <v>0</v>
      </c>
      <c r="FK43" s="101">
        <f t="shared" si="15"/>
        <v>0</v>
      </c>
      <c r="FL43" s="101">
        <f t="shared" si="15"/>
        <v>0</v>
      </c>
      <c r="FM43" s="101">
        <f t="shared" si="15"/>
        <v>0</v>
      </c>
      <c r="FN43" s="101">
        <f t="shared" si="15"/>
        <v>0</v>
      </c>
      <c r="FO43" s="101">
        <f t="shared" si="15"/>
        <v>0</v>
      </c>
      <c r="FP43" s="101">
        <f t="shared" si="15"/>
        <v>0</v>
      </c>
      <c r="FQ43" s="101">
        <f t="shared" si="15"/>
        <v>0</v>
      </c>
      <c r="FR43" s="101">
        <f t="shared" si="15"/>
        <v>0</v>
      </c>
      <c r="FS43" s="101">
        <f t="shared" si="15"/>
        <v>0</v>
      </c>
      <c r="FT43" s="101">
        <f t="shared" si="15"/>
        <v>0</v>
      </c>
      <c r="FU43" s="101">
        <f t="shared" si="15"/>
        <v>0</v>
      </c>
      <c r="FV43" s="101">
        <f t="shared" si="14"/>
        <v>0</v>
      </c>
      <c r="FW43" s="101">
        <f t="shared" si="14"/>
        <v>0</v>
      </c>
      <c r="FX43" s="101">
        <f t="shared" si="4"/>
        <v>0</v>
      </c>
      <c r="FY43" s="101">
        <f t="shared" si="4"/>
        <v>0</v>
      </c>
      <c r="FZ43" s="101">
        <f t="shared" si="4"/>
        <v>0</v>
      </c>
      <c r="GA43" s="101">
        <f t="shared" si="4"/>
        <v>0</v>
      </c>
      <c r="GB43" s="101">
        <f t="shared" si="4"/>
        <v>0</v>
      </c>
      <c r="GE43" s="93">
        <f t="shared" si="13"/>
        <v>0</v>
      </c>
      <c r="GL43" s="101">
        <f t="shared" si="11"/>
        <v>0</v>
      </c>
      <c r="GM43" s="101"/>
      <c r="GN43" s="101"/>
      <c r="GO43" s="101"/>
      <c r="GP43" s="101"/>
      <c r="GQ43" s="101"/>
      <c r="GT43" s="101">
        <f>'55газ'!Q48</f>
        <v>0</v>
      </c>
      <c r="GU43" s="101">
        <f>'55газ'!R48</f>
        <v>0</v>
      </c>
      <c r="GV43" s="101">
        <f>'55газ'!S48</f>
        <v>0</v>
      </c>
      <c r="GW43" s="101">
        <f>'55газ'!T48</f>
        <v>0</v>
      </c>
      <c r="GX43" s="101">
        <f>'55газ'!U48</f>
        <v>0</v>
      </c>
      <c r="GY43" s="101">
        <f>'55газ'!V48</f>
        <v>0</v>
      </c>
      <c r="HA43" s="101">
        <f t="shared" si="12"/>
        <v>0</v>
      </c>
      <c r="HB43" s="101">
        <f t="shared" si="10"/>
        <v>0</v>
      </c>
      <c r="HC43" s="101">
        <f t="shared" si="10"/>
        <v>0</v>
      </c>
      <c r="HD43" s="101">
        <f t="shared" si="10"/>
        <v>0</v>
      </c>
      <c r="HE43" s="101">
        <f t="shared" si="10"/>
        <v>0</v>
      </c>
      <c r="HF43" s="101">
        <f t="shared" si="10"/>
        <v>0</v>
      </c>
    </row>
    <row r="44" spans="1:214">
      <c r="A44" s="149" t="s">
        <v>79</v>
      </c>
      <c r="B44" s="93" t="s">
        <v>273</v>
      </c>
      <c r="C44" s="501" t="s">
        <v>274</v>
      </c>
      <c r="D44" s="502" t="s">
        <v>275</v>
      </c>
      <c r="E44" s="101"/>
      <c r="F44" s="101"/>
      <c r="G44" s="101"/>
      <c r="H44" s="101"/>
      <c r="I44" s="101"/>
      <c r="J44" s="101"/>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1"/>
      <c r="AY44" s="101"/>
      <c r="AZ44" s="101"/>
      <c r="BA44" s="101"/>
      <c r="BB44" s="101"/>
      <c r="BC44" s="101"/>
      <c r="BD44" s="101"/>
      <c r="BE44" s="101"/>
      <c r="BF44" s="101"/>
      <c r="BG44" s="101"/>
      <c r="BH44" s="101"/>
      <c r="BI44" s="101"/>
      <c r="BJ44" s="101"/>
      <c r="BK44" s="101"/>
      <c r="BL44" s="101"/>
      <c r="BM44" s="101"/>
      <c r="BN44" s="101"/>
      <c r="BO44" s="101"/>
      <c r="BP44" s="101"/>
      <c r="BQ44" s="101"/>
      <c r="BR44" s="101"/>
      <c r="BS44" s="101"/>
      <c r="BT44" s="101"/>
      <c r="BU44" s="101"/>
      <c r="BV44" s="101"/>
      <c r="BW44" s="101"/>
      <c r="BX44" s="101"/>
      <c r="BY44" s="101"/>
      <c r="BZ44" s="101"/>
      <c r="CA44" s="101"/>
      <c r="CB44" s="101"/>
      <c r="CC44" s="101"/>
      <c r="CD44" s="101"/>
      <c r="CE44" s="101"/>
      <c r="CF44" s="101"/>
      <c r="CG44" s="101"/>
      <c r="CH44" s="101"/>
      <c r="CI44" s="101"/>
      <c r="CJ44" s="101"/>
      <c r="CK44" s="101"/>
      <c r="CL44" s="101"/>
      <c r="CM44" s="101"/>
      <c r="CN44" s="101"/>
      <c r="CO44" s="101"/>
      <c r="CP44" s="101"/>
      <c r="CQ44" s="101"/>
      <c r="CR44" s="101"/>
      <c r="CS44" s="101"/>
      <c r="CT44" s="101"/>
      <c r="CU44" s="101"/>
      <c r="CV44" s="101"/>
      <c r="CW44" s="101"/>
      <c r="CX44" s="101"/>
      <c r="CY44" s="101"/>
      <c r="CZ44" s="101"/>
      <c r="DA44" s="101"/>
      <c r="DB44" s="101"/>
      <c r="DC44" s="101"/>
      <c r="DD44" s="101"/>
      <c r="DE44" s="101"/>
      <c r="DF44" s="101"/>
      <c r="DG44" s="101"/>
      <c r="DH44" s="101"/>
      <c r="DI44" s="101"/>
      <c r="DJ44" s="101"/>
      <c r="DK44" s="101"/>
      <c r="DL44" s="101"/>
      <c r="DM44" s="101"/>
      <c r="DN44" s="101"/>
      <c r="DO44" s="101"/>
      <c r="DP44" s="101"/>
      <c r="DQ44" s="101"/>
      <c r="DR44" s="101"/>
      <c r="DS44" s="101"/>
      <c r="DT44" s="101"/>
      <c r="DU44" s="101"/>
      <c r="DV44" s="101"/>
      <c r="DW44" s="101"/>
      <c r="DX44" s="101"/>
      <c r="DY44" s="101"/>
      <c r="DZ44" s="101"/>
      <c r="EA44" s="101"/>
      <c r="EB44" s="101"/>
      <c r="EC44" s="101"/>
      <c r="ED44" s="101"/>
      <c r="EE44" s="101"/>
      <c r="EF44" s="101"/>
      <c r="EG44" s="101"/>
      <c r="EH44" s="101"/>
      <c r="EI44" s="101"/>
      <c r="EJ44" s="101"/>
      <c r="EK44" s="101"/>
      <c r="EL44" s="101"/>
      <c r="EM44" s="101"/>
      <c r="EN44" s="101"/>
      <c r="EO44" s="101"/>
      <c r="EP44" s="101"/>
      <c r="EQ44" s="101"/>
      <c r="ER44" s="101"/>
      <c r="ES44" s="101">
        <f t="shared" si="17"/>
        <v>0</v>
      </c>
      <c r="ET44" s="101">
        <f t="shared" si="17"/>
        <v>0</v>
      </c>
      <c r="EU44" s="101">
        <f t="shared" si="17"/>
        <v>0</v>
      </c>
      <c r="EV44" s="101">
        <f t="shared" si="17"/>
        <v>0</v>
      </c>
      <c r="EW44" s="101">
        <f t="shared" si="17"/>
        <v>0</v>
      </c>
      <c r="EX44" s="101"/>
      <c r="EY44" s="101">
        <f t="shared" si="18"/>
        <v>0</v>
      </c>
      <c r="EZ44" s="101">
        <f t="shared" si="16"/>
        <v>0</v>
      </c>
      <c r="FA44" s="101">
        <f t="shared" si="16"/>
        <v>0</v>
      </c>
      <c r="FB44" s="101">
        <f t="shared" si="16"/>
        <v>0</v>
      </c>
      <c r="FC44" s="101">
        <f t="shared" si="16"/>
        <v>0</v>
      </c>
      <c r="FD44" s="101">
        <f t="shared" si="16"/>
        <v>0</v>
      </c>
      <c r="FE44" s="101">
        <f t="shared" si="16"/>
        <v>0</v>
      </c>
      <c r="FF44" s="101">
        <f t="shared" si="16"/>
        <v>0</v>
      </c>
      <c r="FG44" s="101">
        <f t="shared" si="16"/>
        <v>0</v>
      </c>
      <c r="FH44" s="101">
        <f t="shared" si="16"/>
        <v>0</v>
      </c>
      <c r="FI44" s="101">
        <f t="shared" si="15"/>
        <v>0</v>
      </c>
      <c r="FJ44" s="101">
        <f t="shared" si="15"/>
        <v>0</v>
      </c>
      <c r="FK44" s="101">
        <f t="shared" si="15"/>
        <v>0</v>
      </c>
      <c r="FL44" s="101">
        <f t="shared" si="15"/>
        <v>0</v>
      </c>
      <c r="FM44" s="101">
        <f t="shared" si="15"/>
        <v>0</v>
      </c>
      <c r="FN44" s="101">
        <f t="shared" si="15"/>
        <v>0</v>
      </c>
      <c r="FO44" s="101">
        <f t="shared" si="15"/>
        <v>0</v>
      </c>
      <c r="FP44" s="101">
        <f t="shared" si="15"/>
        <v>0</v>
      </c>
      <c r="FQ44" s="101">
        <f t="shared" si="15"/>
        <v>0</v>
      </c>
      <c r="FR44" s="101">
        <f t="shared" si="15"/>
        <v>0</v>
      </c>
      <c r="FS44" s="101">
        <f t="shared" si="15"/>
        <v>0</v>
      </c>
      <c r="FT44" s="101">
        <f t="shared" si="15"/>
        <v>0</v>
      </c>
      <c r="FU44" s="101">
        <f t="shared" si="15"/>
        <v>0</v>
      </c>
      <c r="FV44" s="101">
        <f t="shared" si="14"/>
        <v>0</v>
      </c>
      <c r="FW44" s="101">
        <f t="shared" si="14"/>
        <v>0</v>
      </c>
      <c r="FX44" s="101">
        <f t="shared" si="4"/>
        <v>0</v>
      </c>
      <c r="FY44" s="101">
        <f t="shared" si="4"/>
        <v>0</v>
      </c>
      <c r="FZ44" s="101">
        <f t="shared" si="4"/>
        <v>0</v>
      </c>
      <c r="GA44" s="101">
        <f t="shared" si="4"/>
        <v>0</v>
      </c>
      <c r="GB44" s="101">
        <f t="shared" si="4"/>
        <v>0</v>
      </c>
      <c r="GE44" s="93">
        <f t="shared" si="13"/>
        <v>0</v>
      </c>
      <c r="GL44" s="101">
        <f t="shared" si="11"/>
        <v>0</v>
      </c>
      <c r="GM44" s="101"/>
      <c r="GN44" s="101"/>
      <c r="GO44" s="101"/>
      <c r="GP44" s="101"/>
      <c r="GQ44" s="101"/>
      <c r="GT44" s="101">
        <f>'55газ'!Q49</f>
        <v>0</v>
      </c>
      <c r="GU44" s="101">
        <f>'55газ'!R49</f>
        <v>0</v>
      </c>
      <c r="GV44" s="101">
        <f>'55газ'!S49</f>
        <v>0</v>
      </c>
      <c r="GW44" s="101">
        <f>'55газ'!T49</f>
        <v>0</v>
      </c>
      <c r="GX44" s="101">
        <f>'55газ'!U49</f>
        <v>0</v>
      </c>
      <c r="GY44" s="101">
        <f>'55газ'!V49</f>
        <v>0</v>
      </c>
      <c r="HA44" s="101">
        <f t="shared" si="12"/>
        <v>0</v>
      </c>
      <c r="HB44" s="101">
        <f t="shared" si="10"/>
        <v>0</v>
      </c>
      <c r="HC44" s="101">
        <f t="shared" si="10"/>
        <v>0</v>
      </c>
      <c r="HD44" s="101">
        <f t="shared" si="10"/>
        <v>0</v>
      </c>
      <c r="HE44" s="101">
        <f t="shared" si="10"/>
        <v>0</v>
      </c>
      <c r="HF44" s="101">
        <f t="shared" si="10"/>
        <v>0</v>
      </c>
    </row>
    <row r="45" spans="1:214">
      <c r="A45" s="505" t="s">
        <v>165</v>
      </c>
      <c r="B45" s="509" t="s">
        <v>211</v>
      </c>
      <c r="C45" s="507" t="s">
        <v>276</v>
      </c>
      <c r="D45" s="508" t="s">
        <v>277</v>
      </c>
      <c r="E45" s="418"/>
      <c r="F45" s="418"/>
      <c r="G45" s="418"/>
      <c r="H45" s="418"/>
      <c r="I45" s="418"/>
      <c r="J45" s="101"/>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1"/>
      <c r="AY45" s="101"/>
      <c r="AZ45" s="101"/>
      <c r="BA45" s="101"/>
      <c r="BB45" s="101"/>
      <c r="BC45" s="101"/>
      <c r="BD45" s="101"/>
      <c r="BE45" s="101"/>
      <c r="BF45" s="101"/>
      <c r="BG45" s="101"/>
      <c r="BH45" s="101"/>
      <c r="BI45" s="101"/>
      <c r="BJ45" s="101"/>
      <c r="BK45" s="101"/>
      <c r="BL45" s="101"/>
      <c r="BM45" s="101"/>
      <c r="BN45" s="101"/>
      <c r="BO45" s="101"/>
      <c r="BP45" s="101"/>
      <c r="BQ45" s="101"/>
      <c r="BR45" s="101"/>
      <c r="BS45" s="101"/>
      <c r="BT45" s="101"/>
      <c r="BU45" s="101"/>
      <c r="BV45" s="101"/>
      <c r="BW45" s="101"/>
      <c r="BX45" s="101"/>
      <c r="BY45" s="101"/>
      <c r="BZ45" s="101"/>
      <c r="CA45" s="101"/>
      <c r="CB45" s="101"/>
      <c r="CC45" s="101"/>
      <c r="CD45" s="101"/>
      <c r="CE45" s="101"/>
      <c r="CF45" s="101"/>
      <c r="CG45" s="101"/>
      <c r="CH45" s="101"/>
      <c r="CI45" s="101"/>
      <c r="CJ45" s="101"/>
      <c r="CK45" s="101"/>
      <c r="CL45" s="101"/>
      <c r="CM45" s="101"/>
      <c r="CN45" s="101"/>
      <c r="CO45" s="101"/>
      <c r="CP45" s="101"/>
      <c r="CQ45" s="101"/>
      <c r="CR45" s="101"/>
      <c r="CS45" s="101"/>
      <c r="CT45" s="101"/>
      <c r="CU45" s="101"/>
      <c r="CV45" s="101"/>
      <c r="CW45" s="101"/>
      <c r="CX45" s="101"/>
      <c r="CY45" s="101"/>
      <c r="CZ45" s="101"/>
      <c r="DA45" s="101"/>
      <c r="DB45" s="101"/>
      <c r="DC45" s="101"/>
      <c r="DD45" s="101"/>
      <c r="DE45" s="101"/>
      <c r="DF45" s="101"/>
      <c r="DG45" s="101"/>
      <c r="DH45" s="101"/>
      <c r="DI45" s="101"/>
      <c r="DJ45" s="101"/>
      <c r="DK45" s="101"/>
      <c r="DL45" s="101"/>
      <c r="DM45" s="101"/>
      <c r="DN45" s="101"/>
      <c r="DO45" s="101"/>
      <c r="DP45" s="101"/>
      <c r="DQ45" s="101"/>
      <c r="DR45" s="101"/>
      <c r="DS45" s="101"/>
      <c r="DT45" s="101"/>
      <c r="DU45" s="101"/>
      <c r="DV45" s="101"/>
      <c r="DW45" s="101"/>
      <c r="DX45" s="101"/>
      <c r="DY45" s="101"/>
      <c r="DZ45" s="101"/>
      <c r="EA45" s="101"/>
      <c r="EB45" s="101"/>
      <c r="EC45" s="101"/>
      <c r="ED45" s="101"/>
      <c r="EE45" s="101"/>
      <c r="EF45" s="101"/>
      <c r="EG45" s="101"/>
      <c r="EH45" s="101"/>
      <c r="EI45" s="101"/>
      <c r="EJ45" s="101"/>
      <c r="EK45" s="101"/>
      <c r="EL45" s="101"/>
      <c r="EM45" s="101"/>
      <c r="EN45" s="101"/>
      <c r="EO45" s="101"/>
      <c r="EP45" s="101"/>
      <c r="EQ45" s="101"/>
      <c r="ER45" s="101"/>
      <c r="ES45" s="101">
        <f t="shared" si="17"/>
        <v>0</v>
      </c>
      <c r="ET45" s="101">
        <f t="shared" si="17"/>
        <v>0</v>
      </c>
      <c r="EU45" s="101">
        <f t="shared" si="17"/>
        <v>0</v>
      </c>
      <c r="EV45" s="101">
        <f t="shared" si="17"/>
        <v>0</v>
      </c>
      <c r="EW45" s="101">
        <f t="shared" si="17"/>
        <v>0</v>
      </c>
      <c r="EX45" s="101"/>
      <c r="EY45" s="101">
        <f t="shared" si="18"/>
        <v>0</v>
      </c>
      <c r="EZ45" s="101">
        <f t="shared" si="16"/>
        <v>0</v>
      </c>
      <c r="FA45" s="101">
        <f t="shared" si="16"/>
        <v>0</v>
      </c>
      <c r="FB45" s="101">
        <f t="shared" si="16"/>
        <v>0</v>
      </c>
      <c r="FC45" s="101">
        <f t="shared" si="16"/>
        <v>0</v>
      </c>
      <c r="FD45" s="101">
        <f t="shared" si="16"/>
        <v>0</v>
      </c>
      <c r="FE45" s="101">
        <f t="shared" si="16"/>
        <v>0</v>
      </c>
      <c r="FF45" s="101">
        <f t="shared" si="16"/>
        <v>0</v>
      </c>
      <c r="FG45" s="101">
        <f t="shared" si="16"/>
        <v>0</v>
      </c>
      <c r="FH45" s="101">
        <f t="shared" si="16"/>
        <v>0</v>
      </c>
      <c r="FI45" s="101">
        <f t="shared" si="15"/>
        <v>0</v>
      </c>
      <c r="FJ45" s="101">
        <f t="shared" si="15"/>
        <v>0</v>
      </c>
      <c r="FK45" s="101">
        <f t="shared" si="15"/>
        <v>0</v>
      </c>
      <c r="FL45" s="101">
        <f t="shared" si="15"/>
        <v>0</v>
      </c>
      <c r="FM45" s="101">
        <f t="shared" si="15"/>
        <v>0</v>
      </c>
      <c r="FN45" s="101">
        <f t="shared" si="15"/>
        <v>0</v>
      </c>
      <c r="FO45" s="101">
        <f t="shared" si="15"/>
        <v>0</v>
      </c>
      <c r="FP45" s="101">
        <f t="shared" si="15"/>
        <v>0</v>
      </c>
      <c r="FQ45" s="101">
        <f t="shared" si="15"/>
        <v>0</v>
      </c>
      <c r="FR45" s="101">
        <f t="shared" si="15"/>
        <v>0</v>
      </c>
      <c r="FS45" s="101">
        <f t="shared" si="15"/>
        <v>0</v>
      </c>
      <c r="FT45" s="101">
        <f t="shared" si="15"/>
        <v>0</v>
      </c>
      <c r="FU45" s="101">
        <f t="shared" si="15"/>
        <v>0</v>
      </c>
      <c r="FV45" s="101">
        <f t="shared" si="14"/>
        <v>0</v>
      </c>
      <c r="FW45" s="101">
        <f t="shared" si="14"/>
        <v>0</v>
      </c>
      <c r="FX45" s="101">
        <f t="shared" si="4"/>
        <v>0</v>
      </c>
      <c r="FY45" s="101">
        <f t="shared" si="4"/>
        <v>0</v>
      </c>
      <c r="FZ45" s="101">
        <f t="shared" si="4"/>
        <v>0</v>
      </c>
      <c r="GA45" s="101">
        <f t="shared" si="4"/>
        <v>0</v>
      </c>
      <c r="GB45" s="101">
        <f t="shared" si="4"/>
        <v>0</v>
      </c>
      <c r="GE45" s="93">
        <f t="shared" si="13"/>
        <v>0</v>
      </c>
      <c r="GL45" s="101">
        <f t="shared" si="11"/>
        <v>0</v>
      </c>
      <c r="GM45" s="101"/>
      <c r="GN45" s="101"/>
      <c r="GO45" s="101"/>
      <c r="GP45" s="101"/>
      <c r="GQ45" s="101"/>
      <c r="GT45" s="101">
        <f>'55газ'!Q50</f>
        <v>0</v>
      </c>
      <c r="GU45" s="101">
        <f>'55газ'!R50</f>
        <v>0</v>
      </c>
      <c r="GV45" s="101">
        <f>'55газ'!S50</f>
        <v>0</v>
      </c>
      <c r="GW45" s="101">
        <f>'55газ'!T50</f>
        <v>0</v>
      </c>
      <c r="GX45" s="101">
        <f>'55газ'!U50</f>
        <v>0</v>
      </c>
      <c r="GY45" s="101">
        <f>'55газ'!V50</f>
        <v>0</v>
      </c>
      <c r="HA45" s="101">
        <f t="shared" si="12"/>
        <v>0</v>
      </c>
      <c r="HB45" s="101">
        <f t="shared" si="10"/>
        <v>0</v>
      </c>
      <c r="HC45" s="101">
        <f t="shared" si="10"/>
        <v>0</v>
      </c>
      <c r="HD45" s="101">
        <f t="shared" si="10"/>
        <v>0</v>
      </c>
      <c r="HE45" s="101">
        <f t="shared" si="10"/>
        <v>0</v>
      </c>
      <c r="HF45" s="101">
        <f t="shared" si="10"/>
        <v>0</v>
      </c>
    </row>
    <row r="46" spans="1:214">
      <c r="A46" s="505" t="s">
        <v>166</v>
      </c>
      <c r="B46" s="509" t="s">
        <v>169</v>
      </c>
      <c r="C46" s="507" t="s">
        <v>278</v>
      </c>
      <c r="D46" s="508" t="s">
        <v>279</v>
      </c>
      <c r="E46" s="418"/>
      <c r="F46" s="418"/>
      <c r="G46" s="418"/>
      <c r="H46" s="418"/>
      <c r="I46" s="418"/>
      <c r="J46" s="101"/>
      <c r="K46" s="101"/>
      <c r="L46" s="101"/>
      <c r="M46" s="101"/>
      <c r="N46" s="101"/>
      <c r="O46" s="101"/>
      <c r="P46" s="101"/>
      <c r="Q46" s="101"/>
      <c r="R46" s="101"/>
      <c r="S46" s="101"/>
      <c r="T46" s="101"/>
      <c r="U46" s="101"/>
      <c r="V46" s="101"/>
      <c r="W46" s="101"/>
      <c r="X46" s="101"/>
      <c r="Y46" s="101"/>
      <c r="Z46" s="101"/>
      <c r="AA46" s="101"/>
      <c r="AB46" s="101"/>
      <c r="AC46" s="101"/>
      <c r="AD46" s="101"/>
      <c r="AE46" s="101"/>
      <c r="AF46" s="101"/>
      <c r="AG46" s="101"/>
      <c r="AH46" s="101"/>
      <c r="AI46" s="101"/>
      <c r="AJ46" s="101"/>
      <c r="AK46" s="101"/>
      <c r="AL46" s="101"/>
      <c r="AM46" s="101"/>
      <c r="AN46" s="101"/>
      <c r="AO46" s="101"/>
      <c r="AP46" s="101"/>
      <c r="AQ46" s="101"/>
      <c r="AR46" s="101"/>
      <c r="AS46" s="101"/>
      <c r="AT46" s="101"/>
      <c r="AU46" s="101"/>
      <c r="AV46" s="101"/>
      <c r="AW46" s="101"/>
      <c r="AX46" s="101"/>
      <c r="AY46" s="101"/>
      <c r="AZ46" s="101"/>
      <c r="BA46" s="101"/>
      <c r="BB46" s="101"/>
      <c r="BC46" s="101"/>
      <c r="BD46" s="101"/>
      <c r="BE46" s="101"/>
      <c r="BF46" s="101"/>
      <c r="BG46" s="101"/>
      <c r="BH46" s="101"/>
      <c r="BI46" s="101"/>
      <c r="BJ46" s="101"/>
      <c r="BK46" s="101"/>
      <c r="BL46" s="101"/>
      <c r="BM46" s="101"/>
      <c r="BN46" s="101"/>
      <c r="BO46" s="101"/>
      <c r="BP46" s="101"/>
      <c r="BQ46" s="101"/>
      <c r="BR46" s="101"/>
      <c r="BS46" s="101"/>
      <c r="BT46" s="101"/>
      <c r="BU46" s="101"/>
      <c r="BV46" s="101"/>
      <c r="BW46" s="101"/>
      <c r="BX46" s="101"/>
      <c r="BY46" s="101"/>
      <c r="BZ46" s="101"/>
      <c r="CA46" s="101"/>
      <c r="CB46" s="101"/>
      <c r="CC46" s="101"/>
      <c r="CD46" s="101"/>
      <c r="CE46" s="101"/>
      <c r="CF46" s="101"/>
      <c r="CG46" s="101"/>
      <c r="CH46" s="101"/>
      <c r="CI46" s="101"/>
      <c r="CJ46" s="101"/>
      <c r="CK46" s="101"/>
      <c r="CL46" s="101"/>
      <c r="CM46" s="101"/>
      <c r="CN46" s="101"/>
      <c r="CO46" s="101"/>
      <c r="CP46" s="101"/>
      <c r="CQ46" s="101"/>
      <c r="CR46" s="101"/>
      <c r="CS46" s="101"/>
      <c r="CT46" s="101"/>
      <c r="CU46" s="101"/>
      <c r="CV46" s="101"/>
      <c r="CW46" s="101"/>
      <c r="CX46" s="101"/>
      <c r="CY46" s="101"/>
      <c r="CZ46" s="101"/>
      <c r="DA46" s="101"/>
      <c r="DB46" s="101"/>
      <c r="DC46" s="101"/>
      <c r="DD46" s="101"/>
      <c r="DE46" s="101"/>
      <c r="DF46" s="101"/>
      <c r="DG46" s="101"/>
      <c r="DH46" s="101"/>
      <c r="DI46" s="101"/>
      <c r="DJ46" s="101"/>
      <c r="DK46" s="101"/>
      <c r="DL46" s="101"/>
      <c r="DM46" s="101"/>
      <c r="DN46" s="101"/>
      <c r="DO46" s="101"/>
      <c r="DP46" s="101"/>
      <c r="DQ46" s="101"/>
      <c r="DR46" s="101"/>
      <c r="DS46" s="101"/>
      <c r="DT46" s="101"/>
      <c r="DU46" s="101"/>
      <c r="DV46" s="101"/>
      <c r="DW46" s="101"/>
      <c r="DX46" s="101"/>
      <c r="DY46" s="101"/>
      <c r="DZ46" s="101"/>
      <c r="EA46" s="101"/>
      <c r="EB46" s="101"/>
      <c r="EC46" s="101"/>
      <c r="ED46" s="101"/>
      <c r="EE46" s="101"/>
      <c r="EF46" s="101"/>
      <c r="EG46" s="101"/>
      <c r="EH46" s="101"/>
      <c r="EI46" s="101"/>
      <c r="EJ46" s="101"/>
      <c r="EK46" s="101"/>
      <c r="EL46" s="101"/>
      <c r="EM46" s="101"/>
      <c r="EN46" s="101"/>
      <c r="EO46" s="101"/>
      <c r="EP46" s="101"/>
      <c r="EQ46" s="101"/>
      <c r="ER46" s="101"/>
      <c r="ES46" s="101">
        <f t="shared" si="17"/>
        <v>0</v>
      </c>
      <c r="ET46" s="101">
        <f t="shared" si="17"/>
        <v>0</v>
      </c>
      <c r="EU46" s="101">
        <f t="shared" si="17"/>
        <v>0</v>
      </c>
      <c r="EV46" s="101">
        <f t="shared" si="17"/>
        <v>0</v>
      </c>
      <c r="EW46" s="101">
        <f t="shared" si="17"/>
        <v>0</v>
      </c>
      <c r="EX46" s="101"/>
      <c r="EY46" s="101">
        <f t="shared" si="18"/>
        <v>0</v>
      </c>
      <c r="EZ46" s="101">
        <f t="shared" si="16"/>
        <v>0</v>
      </c>
      <c r="FA46" s="101">
        <f t="shared" si="16"/>
        <v>0</v>
      </c>
      <c r="FB46" s="101">
        <f t="shared" si="16"/>
        <v>0</v>
      </c>
      <c r="FC46" s="101">
        <f t="shared" si="16"/>
        <v>0</v>
      </c>
      <c r="FD46" s="101">
        <f t="shared" si="16"/>
        <v>0</v>
      </c>
      <c r="FE46" s="101">
        <f t="shared" si="16"/>
        <v>0</v>
      </c>
      <c r="FF46" s="101">
        <f t="shared" si="16"/>
        <v>0</v>
      </c>
      <c r="FG46" s="101">
        <f t="shared" si="16"/>
        <v>0</v>
      </c>
      <c r="FH46" s="101">
        <f t="shared" si="16"/>
        <v>0</v>
      </c>
      <c r="FI46" s="101">
        <f t="shared" si="15"/>
        <v>0</v>
      </c>
      <c r="FJ46" s="101">
        <f t="shared" si="15"/>
        <v>0</v>
      </c>
      <c r="FK46" s="101">
        <f t="shared" si="15"/>
        <v>0</v>
      </c>
      <c r="FL46" s="101">
        <f t="shared" si="15"/>
        <v>0</v>
      </c>
      <c r="FM46" s="101">
        <f t="shared" si="15"/>
        <v>0</v>
      </c>
      <c r="FN46" s="101">
        <f t="shared" si="15"/>
        <v>0</v>
      </c>
      <c r="FO46" s="101">
        <f t="shared" si="15"/>
        <v>0</v>
      </c>
      <c r="FP46" s="101">
        <f t="shared" si="15"/>
        <v>0</v>
      </c>
      <c r="FQ46" s="101">
        <f t="shared" si="15"/>
        <v>0</v>
      </c>
      <c r="FR46" s="101">
        <f t="shared" si="15"/>
        <v>0</v>
      </c>
      <c r="FS46" s="101">
        <f t="shared" si="15"/>
        <v>0</v>
      </c>
      <c r="FT46" s="101">
        <f t="shared" si="15"/>
        <v>0</v>
      </c>
      <c r="FU46" s="101">
        <f t="shared" si="15"/>
        <v>0</v>
      </c>
      <c r="FV46" s="101">
        <f t="shared" si="14"/>
        <v>0</v>
      </c>
      <c r="FW46" s="101">
        <f t="shared" si="14"/>
        <v>0</v>
      </c>
      <c r="FX46" s="101">
        <f t="shared" si="4"/>
        <v>0</v>
      </c>
      <c r="FY46" s="101">
        <f t="shared" si="4"/>
        <v>0</v>
      </c>
      <c r="FZ46" s="101">
        <f t="shared" si="4"/>
        <v>0</v>
      </c>
      <c r="GA46" s="101">
        <f t="shared" si="4"/>
        <v>0</v>
      </c>
      <c r="GB46" s="101">
        <f t="shared" si="4"/>
        <v>0</v>
      </c>
      <c r="GE46" s="93">
        <f t="shared" si="13"/>
        <v>0</v>
      </c>
      <c r="GL46" s="101">
        <f t="shared" si="11"/>
        <v>0</v>
      </c>
      <c r="GM46" s="101"/>
      <c r="GN46" s="101"/>
      <c r="GO46" s="101"/>
      <c r="GP46" s="101"/>
      <c r="GQ46" s="101"/>
      <c r="GT46" s="101">
        <f>'55газ'!Q51</f>
        <v>0</v>
      </c>
      <c r="GU46" s="101">
        <f>'55газ'!R51</f>
        <v>0</v>
      </c>
      <c r="GV46" s="101">
        <f>'55газ'!S51</f>
        <v>0</v>
      </c>
      <c r="GW46" s="101">
        <f>'55газ'!T51</f>
        <v>0</v>
      </c>
      <c r="GX46" s="101">
        <f>'55газ'!U51</f>
        <v>0</v>
      </c>
      <c r="GY46" s="101">
        <f>'55газ'!V51</f>
        <v>0</v>
      </c>
      <c r="HA46" s="101">
        <f t="shared" si="12"/>
        <v>0</v>
      </c>
      <c r="HB46" s="101">
        <f t="shared" si="10"/>
        <v>0</v>
      </c>
      <c r="HC46" s="101">
        <f t="shared" si="10"/>
        <v>0</v>
      </c>
      <c r="HD46" s="101">
        <f t="shared" si="10"/>
        <v>0</v>
      </c>
      <c r="HE46" s="101">
        <f t="shared" si="10"/>
        <v>0</v>
      </c>
      <c r="HF46" s="101">
        <f t="shared" si="10"/>
        <v>0</v>
      </c>
    </row>
    <row r="47" spans="1:214">
      <c r="A47" s="505" t="s">
        <v>167</v>
      </c>
      <c r="B47" s="509" t="s">
        <v>136</v>
      </c>
      <c r="C47" s="507" t="s">
        <v>280</v>
      </c>
      <c r="D47" s="508" t="s">
        <v>281</v>
      </c>
      <c r="E47" s="418"/>
      <c r="F47" s="418"/>
      <c r="G47" s="418"/>
      <c r="H47" s="418"/>
      <c r="I47" s="418"/>
      <c r="J47" s="101"/>
      <c r="K47" s="101"/>
      <c r="L47" s="101"/>
      <c r="M47" s="101"/>
      <c r="N47" s="101"/>
      <c r="O47" s="101"/>
      <c r="P47" s="101"/>
      <c r="Q47" s="101"/>
      <c r="R47" s="101"/>
      <c r="S47" s="101"/>
      <c r="T47" s="101"/>
      <c r="U47" s="101"/>
      <c r="V47" s="101"/>
      <c r="W47" s="101"/>
      <c r="X47" s="101"/>
      <c r="Y47" s="101"/>
      <c r="Z47" s="101"/>
      <c r="AA47" s="101"/>
      <c r="AB47" s="101"/>
      <c r="AC47" s="101"/>
      <c r="AD47" s="101"/>
      <c r="AE47" s="101"/>
      <c r="AF47" s="101"/>
      <c r="AG47" s="101"/>
      <c r="AH47" s="101"/>
      <c r="AI47" s="101"/>
      <c r="AJ47" s="101"/>
      <c r="AK47" s="101"/>
      <c r="AL47" s="101"/>
      <c r="AM47" s="101"/>
      <c r="AN47" s="101"/>
      <c r="AO47" s="101"/>
      <c r="AP47" s="101"/>
      <c r="AQ47" s="101"/>
      <c r="AR47" s="101"/>
      <c r="AS47" s="101"/>
      <c r="AT47" s="101"/>
      <c r="AU47" s="101"/>
      <c r="AV47" s="101"/>
      <c r="AW47" s="101"/>
      <c r="AX47" s="101"/>
      <c r="AY47" s="101"/>
      <c r="AZ47" s="101"/>
      <c r="BA47" s="101"/>
      <c r="BB47" s="101"/>
      <c r="BC47" s="101"/>
      <c r="BD47" s="101"/>
      <c r="BE47" s="101"/>
      <c r="BF47" s="101"/>
      <c r="BG47" s="101"/>
      <c r="BH47" s="101"/>
      <c r="BI47" s="101"/>
      <c r="BJ47" s="101"/>
      <c r="BK47" s="101"/>
      <c r="BL47" s="101"/>
      <c r="BM47" s="101"/>
      <c r="BN47" s="101"/>
      <c r="BO47" s="101"/>
      <c r="BP47" s="101"/>
      <c r="BQ47" s="101"/>
      <c r="BR47" s="101"/>
      <c r="BS47" s="101"/>
      <c r="BT47" s="101"/>
      <c r="BU47" s="101"/>
      <c r="BV47" s="101"/>
      <c r="BW47" s="101"/>
      <c r="BX47" s="101"/>
      <c r="BY47" s="101"/>
      <c r="BZ47" s="101"/>
      <c r="CA47" s="101"/>
      <c r="CB47" s="101"/>
      <c r="CC47" s="101"/>
      <c r="CD47" s="101"/>
      <c r="CE47" s="101"/>
      <c r="CF47" s="101"/>
      <c r="CG47" s="101"/>
      <c r="CH47" s="101"/>
      <c r="CI47" s="101"/>
      <c r="CJ47" s="101"/>
      <c r="CK47" s="101"/>
      <c r="CL47" s="101"/>
      <c r="CM47" s="101"/>
      <c r="CN47" s="101"/>
      <c r="CO47" s="101"/>
      <c r="CP47" s="101"/>
      <c r="CQ47" s="101"/>
      <c r="CR47" s="101"/>
      <c r="CS47" s="101"/>
      <c r="CT47" s="101"/>
      <c r="CU47" s="101"/>
      <c r="CV47" s="101"/>
      <c r="CW47" s="101"/>
      <c r="CX47" s="101"/>
      <c r="CY47" s="101"/>
      <c r="CZ47" s="101"/>
      <c r="DA47" s="101"/>
      <c r="DB47" s="101"/>
      <c r="DC47" s="101"/>
      <c r="DD47" s="101"/>
      <c r="DE47" s="101"/>
      <c r="DF47" s="101"/>
      <c r="DG47" s="101"/>
      <c r="DH47" s="101"/>
      <c r="DI47" s="101"/>
      <c r="DJ47" s="101"/>
      <c r="DK47" s="101"/>
      <c r="DL47" s="101"/>
      <c r="DM47" s="101"/>
      <c r="DN47" s="101"/>
      <c r="DO47" s="101"/>
      <c r="DP47" s="101"/>
      <c r="DQ47" s="101"/>
      <c r="DR47" s="101"/>
      <c r="DS47" s="101"/>
      <c r="DT47" s="101"/>
      <c r="DU47" s="101"/>
      <c r="DV47" s="101"/>
      <c r="DW47" s="101"/>
      <c r="DX47" s="101"/>
      <c r="DY47" s="101"/>
      <c r="DZ47" s="101"/>
      <c r="EA47" s="101"/>
      <c r="EB47" s="101"/>
      <c r="EC47" s="101"/>
      <c r="ED47" s="101"/>
      <c r="EE47" s="101"/>
      <c r="EF47" s="101"/>
      <c r="EG47" s="101"/>
      <c r="EH47" s="101"/>
      <c r="EI47" s="101"/>
      <c r="EJ47" s="101"/>
      <c r="EK47" s="101"/>
      <c r="EL47" s="101"/>
      <c r="EM47" s="101"/>
      <c r="EN47" s="101"/>
      <c r="EO47" s="101"/>
      <c r="EP47" s="101"/>
      <c r="EQ47" s="101"/>
      <c r="ER47" s="101"/>
      <c r="ES47" s="101">
        <f t="shared" si="17"/>
        <v>0</v>
      </c>
      <c r="ET47" s="101">
        <f t="shared" si="17"/>
        <v>0</v>
      </c>
      <c r="EU47" s="101">
        <f t="shared" si="17"/>
        <v>0</v>
      </c>
      <c r="EV47" s="101">
        <f t="shared" si="17"/>
        <v>0</v>
      </c>
      <c r="EW47" s="101">
        <f t="shared" si="17"/>
        <v>0</v>
      </c>
      <c r="EX47" s="101"/>
      <c r="EY47" s="101">
        <f t="shared" si="18"/>
        <v>0</v>
      </c>
      <c r="EZ47" s="101">
        <f t="shared" si="16"/>
        <v>0</v>
      </c>
      <c r="FA47" s="101">
        <f t="shared" si="16"/>
        <v>0</v>
      </c>
      <c r="FB47" s="101">
        <f t="shared" si="16"/>
        <v>0</v>
      </c>
      <c r="FC47" s="101">
        <f t="shared" si="16"/>
        <v>0</v>
      </c>
      <c r="FD47" s="101">
        <f t="shared" si="16"/>
        <v>0</v>
      </c>
      <c r="FE47" s="101">
        <f t="shared" si="16"/>
        <v>0</v>
      </c>
      <c r="FF47" s="101">
        <f t="shared" si="16"/>
        <v>0</v>
      </c>
      <c r="FG47" s="101">
        <f t="shared" si="16"/>
        <v>0</v>
      </c>
      <c r="FH47" s="101">
        <f t="shared" si="16"/>
        <v>0</v>
      </c>
      <c r="FI47" s="101">
        <f t="shared" si="15"/>
        <v>0</v>
      </c>
      <c r="FJ47" s="101">
        <f t="shared" si="15"/>
        <v>0</v>
      </c>
      <c r="FK47" s="101">
        <f t="shared" si="15"/>
        <v>0</v>
      </c>
      <c r="FL47" s="101">
        <f t="shared" si="15"/>
        <v>0</v>
      </c>
      <c r="FM47" s="101">
        <f t="shared" si="15"/>
        <v>0</v>
      </c>
      <c r="FN47" s="101">
        <f t="shared" si="15"/>
        <v>0</v>
      </c>
      <c r="FO47" s="101">
        <f t="shared" si="15"/>
        <v>0</v>
      </c>
      <c r="FP47" s="101">
        <f t="shared" si="15"/>
        <v>0</v>
      </c>
      <c r="FQ47" s="101">
        <f t="shared" si="15"/>
        <v>0</v>
      </c>
      <c r="FR47" s="101">
        <f t="shared" si="15"/>
        <v>0</v>
      </c>
      <c r="FS47" s="101">
        <f t="shared" si="15"/>
        <v>0</v>
      </c>
      <c r="FT47" s="101">
        <f t="shared" si="15"/>
        <v>0</v>
      </c>
      <c r="FU47" s="101">
        <f t="shared" si="15"/>
        <v>0</v>
      </c>
      <c r="FV47" s="101">
        <f t="shared" si="14"/>
        <v>0</v>
      </c>
      <c r="FW47" s="101">
        <f t="shared" si="14"/>
        <v>0</v>
      </c>
      <c r="FX47" s="101">
        <f t="shared" si="4"/>
        <v>0</v>
      </c>
      <c r="FY47" s="101">
        <f t="shared" si="4"/>
        <v>0</v>
      </c>
      <c r="FZ47" s="101">
        <f t="shared" si="4"/>
        <v>0</v>
      </c>
      <c r="GA47" s="101">
        <f t="shared" si="4"/>
        <v>0</v>
      </c>
      <c r="GB47" s="101">
        <f t="shared" si="4"/>
        <v>0</v>
      </c>
      <c r="GE47" s="93">
        <f t="shared" si="13"/>
        <v>0</v>
      </c>
      <c r="GL47" s="101">
        <f t="shared" si="11"/>
        <v>0</v>
      </c>
      <c r="GM47" s="101"/>
      <c r="GN47" s="101"/>
      <c r="GO47" s="101"/>
      <c r="GP47" s="101"/>
      <c r="GQ47" s="101"/>
      <c r="GT47" s="101">
        <f>'55газ'!Q52</f>
        <v>0</v>
      </c>
      <c r="GU47" s="101">
        <f>'55газ'!R52</f>
        <v>0</v>
      </c>
      <c r="GV47" s="101">
        <f>'55газ'!S52</f>
        <v>0</v>
      </c>
      <c r="GW47" s="101">
        <f>'55газ'!T52</f>
        <v>0</v>
      </c>
      <c r="GX47" s="101">
        <f>'55газ'!U52</f>
        <v>0</v>
      </c>
      <c r="GY47" s="101">
        <f>'55газ'!V52</f>
        <v>0</v>
      </c>
      <c r="HA47" s="101">
        <f t="shared" si="12"/>
        <v>0</v>
      </c>
      <c r="HB47" s="101">
        <f t="shared" si="12"/>
        <v>0</v>
      </c>
      <c r="HC47" s="101">
        <f t="shared" si="12"/>
        <v>0</v>
      </c>
      <c r="HD47" s="101">
        <f t="shared" si="12"/>
        <v>0</v>
      </c>
      <c r="HE47" s="101">
        <f t="shared" si="12"/>
        <v>0</v>
      </c>
      <c r="HF47" s="101">
        <f t="shared" si="12"/>
        <v>0</v>
      </c>
    </row>
    <row r="48" spans="1:214">
      <c r="A48" s="505" t="s">
        <v>163</v>
      </c>
      <c r="B48" s="506" t="s">
        <v>282</v>
      </c>
      <c r="C48" s="507" t="s">
        <v>283</v>
      </c>
      <c r="D48" s="508" t="s">
        <v>284</v>
      </c>
      <c r="E48" s="418"/>
      <c r="F48" s="418"/>
      <c r="G48" s="418"/>
      <c r="H48" s="418"/>
      <c r="I48" s="418"/>
      <c r="J48" s="101"/>
      <c r="K48" s="101"/>
      <c r="L48" s="101"/>
      <c r="M48" s="101"/>
      <c r="N48" s="101"/>
      <c r="O48" s="101"/>
      <c r="P48" s="101"/>
      <c r="Q48" s="101"/>
      <c r="R48" s="101"/>
      <c r="S48" s="101"/>
      <c r="T48" s="101"/>
      <c r="U48" s="101"/>
      <c r="V48" s="101"/>
      <c r="W48" s="101"/>
      <c r="X48" s="101"/>
      <c r="Y48" s="101"/>
      <c r="Z48" s="101"/>
      <c r="AA48" s="101"/>
      <c r="AB48" s="101"/>
      <c r="AC48" s="101"/>
      <c r="AD48" s="101"/>
      <c r="AE48" s="101"/>
      <c r="AF48" s="101"/>
      <c r="AG48" s="101"/>
      <c r="AH48" s="101"/>
      <c r="AI48" s="101"/>
      <c r="AJ48" s="101"/>
      <c r="AK48" s="101"/>
      <c r="AL48" s="101"/>
      <c r="AM48" s="101"/>
      <c r="AN48" s="101"/>
      <c r="AO48" s="101"/>
      <c r="AP48" s="101"/>
      <c r="AQ48" s="101"/>
      <c r="AR48" s="101"/>
      <c r="AS48" s="101"/>
      <c r="AT48" s="101"/>
      <c r="AU48" s="101"/>
      <c r="AV48" s="101"/>
      <c r="AW48" s="101"/>
      <c r="AX48" s="101"/>
      <c r="AY48" s="101"/>
      <c r="AZ48" s="101"/>
      <c r="BA48" s="101"/>
      <c r="BB48" s="101"/>
      <c r="BC48" s="101"/>
      <c r="BD48" s="101"/>
      <c r="BE48" s="101"/>
      <c r="BF48" s="101"/>
      <c r="BG48" s="101"/>
      <c r="BH48" s="101"/>
      <c r="BI48" s="101"/>
      <c r="BJ48" s="101"/>
      <c r="BK48" s="101"/>
      <c r="BL48" s="101"/>
      <c r="BM48" s="101"/>
      <c r="BN48" s="101"/>
      <c r="BO48" s="101"/>
      <c r="BP48" s="101"/>
      <c r="BQ48" s="101"/>
      <c r="BR48" s="101"/>
      <c r="BS48" s="101"/>
      <c r="BT48" s="101"/>
      <c r="BU48" s="101"/>
      <c r="BV48" s="101"/>
      <c r="BW48" s="101"/>
      <c r="BX48" s="101"/>
      <c r="BY48" s="101"/>
      <c r="BZ48" s="101"/>
      <c r="CA48" s="101"/>
      <c r="CB48" s="101"/>
      <c r="CC48" s="101"/>
      <c r="CD48" s="101"/>
      <c r="CE48" s="101"/>
      <c r="CF48" s="101"/>
      <c r="CG48" s="101"/>
      <c r="CH48" s="101"/>
      <c r="CI48" s="101"/>
      <c r="CJ48" s="101"/>
      <c r="CK48" s="101"/>
      <c r="CL48" s="101"/>
      <c r="CM48" s="101"/>
      <c r="CN48" s="101"/>
      <c r="CO48" s="101"/>
      <c r="CP48" s="101"/>
      <c r="CQ48" s="101"/>
      <c r="CR48" s="101"/>
      <c r="CS48" s="101"/>
      <c r="CT48" s="101"/>
      <c r="CU48" s="101"/>
      <c r="CV48" s="101"/>
      <c r="CW48" s="101"/>
      <c r="CX48" s="101"/>
      <c r="CY48" s="101"/>
      <c r="CZ48" s="101"/>
      <c r="DA48" s="101"/>
      <c r="DB48" s="101"/>
      <c r="DC48" s="101"/>
      <c r="DD48" s="101"/>
      <c r="DE48" s="101"/>
      <c r="DF48" s="101"/>
      <c r="DG48" s="101"/>
      <c r="DH48" s="101"/>
      <c r="DI48" s="101"/>
      <c r="DJ48" s="101"/>
      <c r="DK48" s="101"/>
      <c r="DL48" s="101"/>
      <c r="DM48" s="101"/>
      <c r="DN48" s="101"/>
      <c r="DO48" s="101"/>
      <c r="DP48" s="101"/>
      <c r="DQ48" s="101"/>
      <c r="DR48" s="101"/>
      <c r="DS48" s="101"/>
      <c r="DT48" s="101"/>
      <c r="DU48" s="101"/>
      <c r="DV48" s="101"/>
      <c r="DW48" s="101"/>
      <c r="DX48" s="101"/>
      <c r="DY48" s="101"/>
      <c r="DZ48" s="101"/>
      <c r="EA48" s="101"/>
      <c r="EB48" s="101"/>
      <c r="EC48" s="101"/>
      <c r="ED48" s="101"/>
      <c r="EE48" s="101"/>
      <c r="EF48" s="101"/>
      <c r="EG48" s="101"/>
      <c r="EH48" s="101"/>
      <c r="EI48" s="101"/>
      <c r="EJ48" s="101"/>
      <c r="EK48" s="101"/>
      <c r="EL48" s="101"/>
      <c r="EM48" s="101"/>
      <c r="EN48" s="101"/>
      <c r="EO48" s="101"/>
      <c r="EP48" s="101"/>
      <c r="EQ48" s="101"/>
      <c r="ER48" s="101"/>
      <c r="ES48" s="101">
        <f t="shared" si="17"/>
        <v>0</v>
      </c>
      <c r="ET48" s="101">
        <f t="shared" si="17"/>
        <v>0</v>
      </c>
      <c r="EU48" s="101">
        <f t="shared" si="17"/>
        <v>0</v>
      </c>
      <c r="EV48" s="101">
        <f t="shared" si="17"/>
        <v>0</v>
      </c>
      <c r="EW48" s="101">
        <f t="shared" si="17"/>
        <v>0</v>
      </c>
      <c r="EX48" s="101"/>
      <c r="EY48" s="101">
        <f t="shared" si="18"/>
        <v>0</v>
      </c>
      <c r="EZ48" s="101">
        <f t="shared" si="16"/>
        <v>0</v>
      </c>
      <c r="FA48" s="101">
        <f t="shared" si="16"/>
        <v>0</v>
      </c>
      <c r="FB48" s="101">
        <f t="shared" si="16"/>
        <v>0</v>
      </c>
      <c r="FC48" s="101">
        <f t="shared" si="16"/>
        <v>0</v>
      </c>
      <c r="FD48" s="101">
        <f t="shared" si="16"/>
        <v>0</v>
      </c>
      <c r="FE48" s="101">
        <f t="shared" si="16"/>
        <v>0</v>
      </c>
      <c r="FF48" s="101">
        <f t="shared" si="16"/>
        <v>0</v>
      </c>
      <c r="FG48" s="101">
        <f t="shared" si="16"/>
        <v>0</v>
      </c>
      <c r="FH48" s="101">
        <f t="shared" si="16"/>
        <v>0</v>
      </c>
      <c r="FI48" s="101">
        <f t="shared" si="15"/>
        <v>0</v>
      </c>
      <c r="FJ48" s="101">
        <f t="shared" si="15"/>
        <v>0</v>
      </c>
      <c r="FK48" s="101">
        <f t="shared" si="15"/>
        <v>0</v>
      </c>
      <c r="FL48" s="101">
        <f t="shared" si="15"/>
        <v>0</v>
      </c>
      <c r="FM48" s="101">
        <f t="shared" si="15"/>
        <v>0</v>
      </c>
      <c r="FN48" s="101">
        <f t="shared" si="15"/>
        <v>0</v>
      </c>
      <c r="FO48" s="101">
        <f t="shared" si="15"/>
        <v>0</v>
      </c>
      <c r="FP48" s="101">
        <f t="shared" si="15"/>
        <v>0</v>
      </c>
      <c r="FQ48" s="101">
        <f t="shared" si="15"/>
        <v>0</v>
      </c>
      <c r="FR48" s="101">
        <f t="shared" si="15"/>
        <v>0</v>
      </c>
      <c r="FS48" s="101">
        <f t="shared" si="15"/>
        <v>0</v>
      </c>
      <c r="FT48" s="101">
        <f t="shared" si="15"/>
        <v>0</v>
      </c>
      <c r="FU48" s="101">
        <f t="shared" si="15"/>
        <v>0</v>
      </c>
      <c r="FV48" s="101">
        <f t="shared" si="14"/>
        <v>0</v>
      </c>
      <c r="FW48" s="101">
        <f t="shared" si="14"/>
        <v>0</v>
      </c>
      <c r="FX48" s="101">
        <f t="shared" si="4"/>
        <v>0</v>
      </c>
      <c r="FY48" s="101">
        <f t="shared" si="4"/>
        <v>0</v>
      </c>
      <c r="FZ48" s="101">
        <f t="shared" si="4"/>
        <v>0</v>
      </c>
      <c r="GA48" s="101">
        <f t="shared" si="4"/>
        <v>0</v>
      </c>
      <c r="GB48" s="101">
        <f t="shared" si="4"/>
        <v>0</v>
      </c>
      <c r="GE48" s="93">
        <f t="shared" si="13"/>
        <v>0</v>
      </c>
      <c r="GL48" s="101">
        <f t="shared" si="11"/>
        <v>0</v>
      </c>
      <c r="GM48" s="101"/>
      <c r="GN48" s="101"/>
      <c r="GO48" s="101"/>
      <c r="GP48" s="101"/>
      <c r="GQ48" s="101"/>
      <c r="GT48" s="101">
        <f>'55газ'!Q53</f>
        <v>0</v>
      </c>
      <c r="GU48" s="101">
        <f>'55газ'!R53</f>
        <v>0</v>
      </c>
      <c r="GV48" s="101">
        <f>'55газ'!S53</f>
        <v>0</v>
      </c>
      <c r="GW48" s="101">
        <f>'55газ'!T53</f>
        <v>0</v>
      </c>
      <c r="GX48" s="101">
        <f>'55газ'!U53</f>
        <v>0</v>
      </c>
      <c r="GY48" s="101">
        <f>'55газ'!V53</f>
        <v>0</v>
      </c>
      <c r="HA48" s="101">
        <f t="shared" si="12"/>
        <v>0</v>
      </c>
      <c r="HB48" s="101">
        <f t="shared" si="12"/>
        <v>0</v>
      </c>
      <c r="HC48" s="101">
        <f t="shared" si="12"/>
        <v>0</v>
      </c>
      <c r="HD48" s="101">
        <f t="shared" si="12"/>
        <v>0</v>
      </c>
      <c r="HE48" s="101">
        <f t="shared" si="12"/>
        <v>0</v>
      </c>
      <c r="HF48" s="101">
        <f t="shared" si="12"/>
        <v>0</v>
      </c>
    </row>
    <row r="49" spans="1:214">
      <c r="A49" s="505" t="s">
        <v>164</v>
      </c>
      <c r="B49" s="506" t="s">
        <v>170</v>
      </c>
      <c r="C49" s="507" t="s">
        <v>285</v>
      </c>
      <c r="D49" s="508" t="s">
        <v>286</v>
      </c>
      <c r="E49" s="418"/>
      <c r="F49" s="418"/>
      <c r="G49" s="418"/>
      <c r="H49" s="418"/>
      <c r="I49" s="418"/>
      <c r="J49" s="101"/>
      <c r="K49" s="101"/>
      <c r="L49" s="101"/>
      <c r="M49" s="101"/>
      <c r="N49" s="101"/>
      <c r="O49" s="101"/>
      <c r="P49" s="101"/>
      <c r="Q49" s="101"/>
      <c r="R49" s="101"/>
      <c r="S49" s="101"/>
      <c r="T49" s="101"/>
      <c r="U49" s="101"/>
      <c r="V49" s="101"/>
      <c r="W49" s="101"/>
      <c r="X49" s="101"/>
      <c r="Y49" s="101"/>
      <c r="Z49" s="101"/>
      <c r="AA49" s="101"/>
      <c r="AB49" s="101"/>
      <c r="AC49" s="101"/>
      <c r="AD49" s="101"/>
      <c r="AE49" s="101"/>
      <c r="AF49" s="101"/>
      <c r="AG49" s="101"/>
      <c r="AH49" s="101"/>
      <c r="AI49" s="101"/>
      <c r="AJ49" s="101"/>
      <c r="AK49" s="101"/>
      <c r="AL49" s="101"/>
      <c r="AM49" s="101"/>
      <c r="AN49" s="101"/>
      <c r="AO49" s="101"/>
      <c r="AP49" s="101"/>
      <c r="AQ49" s="101"/>
      <c r="AR49" s="101"/>
      <c r="AS49" s="101"/>
      <c r="AT49" s="101"/>
      <c r="AU49" s="101"/>
      <c r="AV49" s="101"/>
      <c r="AW49" s="101"/>
      <c r="AX49" s="101"/>
      <c r="AY49" s="101"/>
      <c r="AZ49" s="101"/>
      <c r="BA49" s="101"/>
      <c r="BB49" s="101"/>
      <c r="BC49" s="101"/>
      <c r="BD49" s="101"/>
      <c r="BE49" s="101"/>
      <c r="BF49" s="101"/>
      <c r="BG49" s="101"/>
      <c r="BH49" s="101"/>
      <c r="BI49" s="101"/>
      <c r="BJ49" s="101"/>
      <c r="BK49" s="101"/>
      <c r="BL49" s="101"/>
      <c r="BM49" s="101"/>
      <c r="BN49" s="101"/>
      <c r="BO49" s="101"/>
      <c r="BP49" s="101"/>
      <c r="BQ49" s="101"/>
      <c r="BR49" s="101"/>
      <c r="BS49" s="101"/>
      <c r="BT49" s="101"/>
      <c r="BU49" s="101"/>
      <c r="BV49" s="101"/>
      <c r="BW49" s="101"/>
      <c r="BX49" s="101"/>
      <c r="BY49" s="101"/>
      <c r="BZ49" s="101"/>
      <c r="CA49" s="101"/>
      <c r="CB49" s="101"/>
      <c r="CC49" s="101"/>
      <c r="CD49" s="101"/>
      <c r="CE49" s="101"/>
      <c r="CF49" s="101"/>
      <c r="CG49" s="101"/>
      <c r="CH49" s="101"/>
      <c r="CI49" s="101"/>
      <c r="CJ49" s="101"/>
      <c r="CK49" s="101"/>
      <c r="CL49" s="101"/>
      <c r="CM49" s="101"/>
      <c r="CN49" s="101"/>
      <c r="CO49" s="101"/>
      <c r="CP49" s="101"/>
      <c r="CQ49" s="101"/>
      <c r="CR49" s="101"/>
      <c r="CS49" s="101"/>
      <c r="CT49" s="101"/>
      <c r="CU49" s="101"/>
      <c r="CV49" s="101"/>
      <c r="CW49" s="101"/>
      <c r="CX49" s="101"/>
      <c r="CY49" s="101"/>
      <c r="CZ49" s="101"/>
      <c r="DA49" s="101"/>
      <c r="DB49" s="101"/>
      <c r="DC49" s="101"/>
      <c r="DD49" s="101"/>
      <c r="DE49" s="101"/>
      <c r="DF49" s="101"/>
      <c r="DG49" s="101"/>
      <c r="DH49" s="101"/>
      <c r="DI49" s="101"/>
      <c r="DJ49" s="101"/>
      <c r="DK49" s="101"/>
      <c r="DL49" s="101"/>
      <c r="DM49" s="101"/>
      <c r="DN49" s="101"/>
      <c r="DO49" s="101"/>
      <c r="DP49" s="101"/>
      <c r="DQ49" s="101"/>
      <c r="DR49" s="101"/>
      <c r="DS49" s="101"/>
      <c r="DT49" s="101"/>
      <c r="DU49" s="101"/>
      <c r="DV49" s="101"/>
      <c r="DW49" s="101"/>
      <c r="DX49" s="101"/>
      <c r="DY49" s="101"/>
      <c r="DZ49" s="101"/>
      <c r="EA49" s="101"/>
      <c r="EB49" s="101"/>
      <c r="EC49" s="101"/>
      <c r="ED49" s="101"/>
      <c r="EE49" s="101"/>
      <c r="EF49" s="101"/>
      <c r="EG49" s="101"/>
      <c r="EH49" s="101"/>
      <c r="EI49" s="101"/>
      <c r="EJ49" s="101"/>
      <c r="EK49" s="101"/>
      <c r="EL49" s="101"/>
      <c r="EM49" s="101"/>
      <c r="EN49" s="101"/>
      <c r="EO49" s="101"/>
      <c r="EP49" s="101"/>
      <c r="EQ49" s="101"/>
      <c r="ER49" s="101"/>
      <c r="ES49" s="101">
        <f t="shared" si="17"/>
        <v>0</v>
      </c>
      <c r="ET49" s="101">
        <f t="shared" si="17"/>
        <v>0</v>
      </c>
      <c r="EU49" s="101">
        <f t="shared" si="17"/>
        <v>0</v>
      </c>
      <c r="EV49" s="101">
        <f t="shared" si="17"/>
        <v>0</v>
      </c>
      <c r="EW49" s="101">
        <f t="shared" si="17"/>
        <v>0</v>
      </c>
      <c r="EX49" s="101"/>
      <c r="EY49" s="101">
        <f t="shared" si="18"/>
        <v>0</v>
      </c>
      <c r="EZ49" s="101">
        <f t="shared" si="16"/>
        <v>0</v>
      </c>
      <c r="FA49" s="101">
        <f t="shared" si="16"/>
        <v>0</v>
      </c>
      <c r="FB49" s="101">
        <f t="shared" si="16"/>
        <v>0</v>
      </c>
      <c r="FC49" s="101">
        <f t="shared" si="16"/>
        <v>0</v>
      </c>
      <c r="FD49" s="101">
        <f t="shared" si="16"/>
        <v>0</v>
      </c>
      <c r="FE49" s="101">
        <f t="shared" si="16"/>
        <v>0</v>
      </c>
      <c r="FF49" s="101">
        <f t="shared" si="16"/>
        <v>0</v>
      </c>
      <c r="FG49" s="101">
        <f t="shared" si="16"/>
        <v>0</v>
      </c>
      <c r="FH49" s="101">
        <f t="shared" si="16"/>
        <v>0</v>
      </c>
      <c r="FI49" s="101">
        <f t="shared" si="15"/>
        <v>0</v>
      </c>
      <c r="FJ49" s="101">
        <f t="shared" si="15"/>
        <v>0</v>
      </c>
      <c r="FK49" s="101">
        <f t="shared" si="15"/>
        <v>0</v>
      </c>
      <c r="FL49" s="101">
        <f t="shared" si="15"/>
        <v>0</v>
      </c>
      <c r="FM49" s="101">
        <f t="shared" si="15"/>
        <v>0</v>
      </c>
      <c r="FN49" s="101">
        <f t="shared" si="15"/>
        <v>0</v>
      </c>
      <c r="FO49" s="101">
        <f t="shared" si="15"/>
        <v>0</v>
      </c>
      <c r="FP49" s="101">
        <f t="shared" si="15"/>
        <v>0</v>
      </c>
      <c r="FQ49" s="101">
        <f t="shared" si="15"/>
        <v>0</v>
      </c>
      <c r="FR49" s="101">
        <f t="shared" si="15"/>
        <v>0</v>
      </c>
      <c r="FS49" s="101">
        <f t="shared" si="15"/>
        <v>0</v>
      </c>
      <c r="FT49" s="101">
        <f t="shared" si="15"/>
        <v>0</v>
      </c>
      <c r="FU49" s="101">
        <f t="shared" si="15"/>
        <v>0</v>
      </c>
      <c r="FV49" s="101">
        <f t="shared" si="14"/>
        <v>0</v>
      </c>
      <c r="FW49" s="101">
        <f t="shared" si="14"/>
        <v>0</v>
      </c>
      <c r="FX49" s="101">
        <f t="shared" si="4"/>
        <v>0</v>
      </c>
      <c r="FY49" s="101">
        <f t="shared" si="4"/>
        <v>0</v>
      </c>
      <c r="FZ49" s="101">
        <f t="shared" si="4"/>
        <v>0</v>
      </c>
      <c r="GA49" s="101">
        <f t="shared" si="4"/>
        <v>0</v>
      </c>
      <c r="GB49" s="101">
        <f t="shared" si="4"/>
        <v>0</v>
      </c>
      <c r="GE49" s="93">
        <f t="shared" si="13"/>
        <v>0</v>
      </c>
      <c r="GL49" s="101">
        <f t="shared" si="11"/>
        <v>0</v>
      </c>
      <c r="GM49" s="101"/>
      <c r="GN49" s="101"/>
      <c r="GO49" s="101"/>
      <c r="GP49" s="101"/>
      <c r="GQ49" s="101"/>
      <c r="GT49" s="101">
        <f>'55газ'!Q54</f>
        <v>0</v>
      </c>
      <c r="GU49" s="101">
        <f>'55газ'!R54</f>
        <v>0</v>
      </c>
      <c r="GV49" s="101">
        <f>'55газ'!S54</f>
        <v>0</v>
      </c>
      <c r="GW49" s="101">
        <f>'55газ'!T54</f>
        <v>0</v>
      </c>
      <c r="GX49" s="101">
        <f>'55газ'!U54</f>
        <v>0</v>
      </c>
      <c r="GY49" s="101">
        <f>'55газ'!V54</f>
        <v>0</v>
      </c>
      <c r="HA49" s="101">
        <f t="shared" si="12"/>
        <v>0</v>
      </c>
      <c r="HB49" s="101">
        <f t="shared" si="12"/>
        <v>0</v>
      </c>
      <c r="HC49" s="101">
        <f t="shared" si="12"/>
        <v>0</v>
      </c>
      <c r="HD49" s="101">
        <f t="shared" si="12"/>
        <v>0</v>
      </c>
      <c r="HE49" s="101">
        <f t="shared" si="12"/>
        <v>0</v>
      </c>
      <c r="HF49" s="101">
        <f t="shared" si="12"/>
        <v>0</v>
      </c>
    </row>
    <row r="50" spans="1:214">
      <c r="A50" s="149" t="s">
        <v>82</v>
      </c>
      <c r="B50" s="93" t="s">
        <v>287</v>
      </c>
      <c r="C50" s="501" t="s">
        <v>288</v>
      </c>
      <c r="D50" s="502" t="s">
        <v>289</v>
      </c>
      <c r="E50" s="101"/>
      <c r="F50" s="101"/>
      <c r="G50" s="101"/>
      <c r="H50" s="101"/>
      <c r="I50" s="101"/>
      <c r="J50" s="101"/>
      <c r="K50" s="101"/>
      <c r="L50" s="101"/>
      <c r="M50" s="101"/>
      <c r="N50" s="101"/>
      <c r="O50" s="101"/>
      <c r="P50" s="101"/>
      <c r="Q50" s="101"/>
      <c r="R50" s="101"/>
      <c r="S50" s="101"/>
      <c r="T50" s="101"/>
      <c r="U50" s="101"/>
      <c r="V50" s="101"/>
      <c r="W50" s="101"/>
      <c r="X50" s="101"/>
      <c r="Y50" s="101"/>
      <c r="Z50" s="101"/>
      <c r="AA50" s="101"/>
      <c r="AB50" s="101"/>
      <c r="AC50" s="101"/>
      <c r="AD50" s="101"/>
      <c r="AE50" s="101"/>
      <c r="AF50" s="101"/>
      <c r="AG50" s="101"/>
      <c r="AH50" s="101"/>
      <c r="AI50" s="101"/>
      <c r="AJ50" s="101"/>
      <c r="AK50" s="101"/>
      <c r="AL50" s="101"/>
      <c r="AM50" s="101"/>
      <c r="AN50" s="101"/>
      <c r="AO50" s="101"/>
      <c r="AP50" s="101"/>
      <c r="AQ50" s="101"/>
      <c r="AR50" s="101"/>
      <c r="AS50" s="101"/>
      <c r="AT50" s="101"/>
      <c r="AU50" s="101"/>
      <c r="AV50" s="101"/>
      <c r="AW50" s="101"/>
      <c r="AX50" s="101"/>
      <c r="AY50" s="101"/>
      <c r="AZ50" s="101"/>
      <c r="BA50" s="101"/>
      <c r="BB50" s="101"/>
      <c r="BC50" s="101"/>
      <c r="BD50" s="101"/>
      <c r="BE50" s="101"/>
      <c r="BF50" s="101"/>
      <c r="BG50" s="101"/>
      <c r="BH50" s="101"/>
      <c r="BI50" s="101"/>
      <c r="BJ50" s="101"/>
      <c r="BK50" s="101"/>
      <c r="BL50" s="101"/>
      <c r="BM50" s="101"/>
      <c r="BN50" s="101"/>
      <c r="BO50" s="101"/>
      <c r="BP50" s="101"/>
      <c r="BQ50" s="101"/>
      <c r="BR50" s="101"/>
      <c r="BS50" s="101"/>
      <c r="BT50" s="101"/>
      <c r="BU50" s="101"/>
      <c r="BV50" s="101"/>
      <c r="BW50" s="101"/>
      <c r="BX50" s="101"/>
      <c r="BY50" s="101"/>
      <c r="BZ50" s="101"/>
      <c r="CA50" s="101"/>
      <c r="CB50" s="101"/>
      <c r="CC50" s="101"/>
      <c r="CD50" s="101"/>
      <c r="CE50" s="101"/>
      <c r="CF50" s="101"/>
      <c r="CG50" s="101"/>
      <c r="CH50" s="101"/>
      <c r="CI50" s="101"/>
      <c r="CJ50" s="101"/>
      <c r="CK50" s="101"/>
      <c r="CL50" s="101"/>
      <c r="CM50" s="101"/>
      <c r="CN50" s="101"/>
      <c r="CO50" s="101"/>
      <c r="CP50" s="101"/>
      <c r="CQ50" s="101"/>
      <c r="CR50" s="101"/>
      <c r="CS50" s="101"/>
      <c r="CT50" s="101"/>
      <c r="CU50" s="101"/>
      <c r="CV50" s="101"/>
      <c r="CW50" s="101"/>
      <c r="CX50" s="101"/>
      <c r="CY50" s="101"/>
      <c r="CZ50" s="101"/>
      <c r="DA50" s="101"/>
      <c r="DB50" s="101"/>
      <c r="DC50" s="101"/>
      <c r="DD50" s="101"/>
      <c r="DE50" s="101"/>
      <c r="DF50" s="101"/>
      <c r="DG50" s="101"/>
      <c r="DH50" s="101"/>
      <c r="DI50" s="101"/>
      <c r="DJ50" s="101"/>
      <c r="DK50" s="101"/>
      <c r="DL50" s="101"/>
      <c r="DM50" s="101"/>
      <c r="DN50" s="101"/>
      <c r="DO50" s="101"/>
      <c r="DP50" s="101"/>
      <c r="DQ50" s="101"/>
      <c r="DR50" s="101"/>
      <c r="DS50" s="101"/>
      <c r="DT50" s="101"/>
      <c r="DU50" s="101"/>
      <c r="DV50" s="101"/>
      <c r="DW50" s="101"/>
      <c r="DX50" s="101"/>
      <c r="DY50" s="101"/>
      <c r="DZ50" s="101"/>
      <c r="EA50" s="101"/>
      <c r="EB50" s="101"/>
      <c r="EC50" s="101"/>
      <c r="ED50" s="101"/>
      <c r="EE50" s="101"/>
      <c r="EF50" s="101"/>
      <c r="EG50" s="101"/>
      <c r="EH50" s="101"/>
      <c r="EI50" s="101"/>
      <c r="EJ50" s="101"/>
      <c r="EK50" s="101"/>
      <c r="EL50" s="101"/>
      <c r="EM50" s="101"/>
      <c r="EN50" s="101"/>
      <c r="EO50" s="101"/>
      <c r="EP50" s="101"/>
      <c r="EQ50" s="101"/>
      <c r="ER50" s="101"/>
      <c r="ES50" s="101">
        <f t="shared" si="17"/>
        <v>0</v>
      </c>
      <c r="ET50" s="101">
        <f t="shared" si="17"/>
        <v>0</v>
      </c>
      <c r="EU50" s="101">
        <f t="shared" si="17"/>
        <v>0</v>
      </c>
      <c r="EV50" s="101">
        <f t="shared" si="17"/>
        <v>0</v>
      </c>
      <c r="EW50" s="101">
        <f t="shared" si="17"/>
        <v>0</v>
      </c>
      <c r="EX50" s="101"/>
      <c r="EY50" s="101">
        <f t="shared" si="18"/>
        <v>0</v>
      </c>
      <c r="EZ50" s="101">
        <f t="shared" si="16"/>
        <v>0</v>
      </c>
      <c r="FA50" s="101">
        <f t="shared" si="16"/>
        <v>0</v>
      </c>
      <c r="FB50" s="101">
        <f t="shared" si="16"/>
        <v>0</v>
      </c>
      <c r="FC50" s="101">
        <f t="shared" si="16"/>
        <v>0</v>
      </c>
      <c r="FD50" s="101">
        <f t="shared" si="16"/>
        <v>0</v>
      </c>
      <c r="FE50" s="101">
        <f t="shared" si="16"/>
        <v>0</v>
      </c>
      <c r="FF50" s="101">
        <f t="shared" si="16"/>
        <v>0</v>
      </c>
      <c r="FG50" s="101">
        <f t="shared" si="16"/>
        <v>0</v>
      </c>
      <c r="FH50" s="101">
        <f t="shared" si="16"/>
        <v>0</v>
      </c>
      <c r="FI50" s="101">
        <f t="shared" si="15"/>
        <v>0</v>
      </c>
      <c r="FJ50" s="101">
        <f t="shared" si="15"/>
        <v>0</v>
      </c>
      <c r="FK50" s="101">
        <f t="shared" si="15"/>
        <v>0</v>
      </c>
      <c r="FL50" s="101">
        <f t="shared" si="15"/>
        <v>0</v>
      </c>
      <c r="FM50" s="101">
        <f t="shared" si="15"/>
        <v>0</v>
      </c>
      <c r="FN50" s="101">
        <f t="shared" si="15"/>
        <v>0</v>
      </c>
      <c r="FO50" s="101">
        <f t="shared" si="15"/>
        <v>0</v>
      </c>
      <c r="FP50" s="101">
        <f t="shared" si="15"/>
        <v>0</v>
      </c>
      <c r="FQ50" s="101">
        <f t="shared" si="15"/>
        <v>0</v>
      </c>
      <c r="FR50" s="101">
        <f t="shared" si="15"/>
        <v>0</v>
      </c>
      <c r="FS50" s="101">
        <f t="shared" si="15"/>
        <v>0</v>
      </c>
      <c r="FT50" s="101">
        <f t="shared" si="15"/>
        <v>0</v>
      </c>
      <c r="FU50" s="101">
        <f t="shared" si="15"/>
        <v>0</v>
      </c>
      <c r="FV50" s="101">
        <f t="shared" si="14"/>
        <v>0</v>
      </c>
      <c r="FW50" s="101">
        <f t="shared" si="14"/>
        <v>0</v>
      </c>
      <c r="FX50" s="101">
        <f t="shared" si="4"/>
        <v>0</v>
      </c>
      <c r="FY50" s="101">
        <f t="shared" si="4"/>
        <v>0</v>
      </c>
      <c r="FZ50" s="101">
        <f t="shared" si="4"/>
        <v>0</v>
      </c>
      <c r="GA50" s="101">
        <f t="shared" si="4"/>
        <v>0</v>
      </c>
      <c r="GB50" s="101">
        <f t="shared" si="4"/>
        <v>0</v>
      </c>
      <c r="GE50" s="93">
        <f t="shared" si="13"/>
        <v>0</v>
      </c>
      <c r="GL50" s="101">
        <f t="shared" si="11"/>
        <v>0</v>
      </c>
      <c r="GM50" s="101"/>
      <c r="GN50" s="101"/>
      <c r="GO50" s="101"/>
      <c r="GP50" s="101"/>
      <c r="GQ50" s="101"/>
      <c r="GT50" s="101">
        <f>'55газ'!Q55</f>
        <v>0</v>
      </c>
      <c r="GU50" s="101">
        <f>'55газ'!R55</f>
        <v>0</v>
      </c>
      <c r="GV50" s="101">
        <f>'55газ'!S55</f>
        <v>0</v>
      </c>
      <c r="GW50" s="101">
        <f>'55газ'!T55</f>
        <v>0</v>
      </c>
      <c r="GX50" s="101">
        <f>'55газ'!U55</f>
        <v>0</v>
      </c>
      <c r="GY50" s="101">
        <f>'55газ'!V55</f>
        <v>0</v>
      </c>
      <c r="HA50" s="101">
        <f t="shared" si="12"/>
        <v>0</v>
      </c>
      <c r="HB50" s="101">
        <f t="shared" si="12"/>
        <v>0</v>
      </c>
      <c r="HC50" s="101">
        <f t="shared" si="12"/>
        <v>0</v>
      </c>
      <c r="HD50" s="101">
        <f t="shared" si="12"/>
        <v>0</v>
      </c>
      <c r="HE50" s="101">
        <f t="shared" si="12"/>
        <v>0</v>
      </c>
      <c r="HF50" s="101">
        <f t="shared" si="12"/>
        <v>0</v>
      </c>
    </row>
    <row r="51" spans="1:214">
      <c r="A51" s="149" t="s">
        <v>84</v>
      </c>
      <c r="B51" s="93" t="s">
        <v>85</v>
      </c>
      <c r="C51" s="501" t="s">
        <v>290</v>
      </c>
      <c r="D51" s="502" t="s">
        <v>291</v>
      </c>
      <c r="E51" s="101"/>
      <c r="F51" s="101"/>
      <c r="G51" s="101"/>
      <c r="H51" s="101"/>
      <c r="I51" s="101"/>
      <c r="J51" s="101"/>
      <c r="K51" s="101"/>
      <c r="L51" s="101"/>
      <c r="M51" s="101"/>
      <c r="N51" s="101"/>
      <c r="O51" s="101"/>
      <c r="P51" s="101"/>
      <c r="Q51" s="101"/>
      <c r="R51" s="101"/>
      <c r="S51" s="101"/>
      <c r="T51" s="101"/>
      <c r="U51" s="101"/>
      <c r="V51" s="101"/>
      <c r="W51" s="101"/>
      <c r="X51" s="101"/>
      <c r="Y51" s="101"/>
      <c r="Z51" s="101"/>
      <c r="AA51" s="101"/>
      <c r="AB51" s="101"/>
      <c r="AC51" s="101"/>
      <c r="AD51" s="101"/>
      <c r="AE51" s="101"/>
      <c r="AF51" s="101"/>
      <c r="AG51" s="101"/>
      <c r="AH51" s="101"/>
      <c r="AI51" s="101"/>
      <c r="AJ51" s="101"/>
      <c r="AK51" s="101"/>
      <c r="AL51" s="101"/>
      <c r="AM51" s="101"/>
      <c r="AN51" s="101"/>
      <c r="AO51" s="101"/>
      <c r="AP51" s="101"/>
      <c r="AQ51" s="101"/>
      <c r="AR51" s="101"/>
      <c r="AS51" s="101"/>
      <c r="AT51" s="101"/>
      <c r="AU51" s="101"/>
      <c r="AV51" s="101"/>
      <c r="AW51" s="101"/>
      <c r="AX51" s="101"/>
      <c r="AY51" s="101"/>
      <c r="AZ51" s="101"/>
      <c r="BA51" s="101"/>
      <c r="BB51" s="101"/>
      <c r="BC51" s="101"/>
      <c r="BD51" s="101"/>
      <c r="BE51" s="101"/>
      <c r="BF51" s="101"/>
      <c r="BG51" s="101"/>
      <c r="BH51" s="101"/>
      <c r="BI51" s="101"/>
      <c r="BJ51" s="101"/>
      <c r="BK51" s="101"/>
      <c r="BL51" s="101"/>
      <c r="BM51" s="101"/>
      <c r="BN51" s="101"/>
      <c r="BO51" s="101"/>
      <c r="BP51" s="101"/>
      <c r="BQ51" s="101"/>
      <c r="BR51" s="101"/>
      <c r="BS51" s="101"/>
      <c r="BT51" s="101"/>
      <c r="BU51" s="101"/>
      <c r="BV51" s="101"/>
      <c r="BW51" s="101"/>
      <c r="BX51" s="101"/>
      <c r="BY51" s="101"/>
      <c r="BZ51" s="101"/>
      <c r="CA51" s="101"/>
      <c r="CB51" s="101"/>
      <c r="CC51" s="101"/>
      <c r="CD51" s="101"/>
      <c r="CE51" s="101"/>
      <c r="CF51" s="101"/>
      <c r="CG51" s="101"/>
      <c r="CH51" s="101"/>
      <c r="CI51" s="101"/>
      <c r="CJ51" s="101"/>
      <c r="CK51" s="101"/>
      <c r="CL51" s="101"/>
      <c r="CM51" s="101"/>
      <c r="CN51" s="101"/>
      <c r="CO51" s="101"/>
      <c r="CP51" s="101"/>
      <c r="CQ51" s="101"/>
      <c r="CR51" s="101"/>
      <c r="CS51" s="101"/>
      <c r="CT51" s="101"/>
      <c r="CU51" s="101"/>
      <c r="CV51" s="101"/>
      <c r="CW51" s="101"/>
      <c r="CX51" s="101"/>
      <c r="CY51" s="101"/>
      <c r="CZ51" s="101"/>
      <c r="DA51" s="101"/>
      <c r="DB51" s="101"/>
      <c r="DC51" s="101"/>
      <c r="DD51" s="101"/>
      <c r="DE51" s="101"/>
      <c r="DF51" s="101"/>
      <c r="DG51" s="101"/>
      <c r="DH51" s="101"/>
      <c r="DI51" s="101"/>
      <c r="DJ51" s="101"/>
      <c r="DK51" s="101"/>
      <c r="DL51" s="101"/>
      <c r="DM51" s="101"/>
      <c r="DN51" s="101"/>
      <c r="DO51" s="101"/>
      <c r="DP51" s="101"/>
      <c r="DQ51" s="101"/>
      <c r="DR51" s="101"/>
      <c r="DS51" s="101"/>
      <c r="DT51" s="101"/>
      <c r="DU51" s="101"/>
      <c r="DV51" s="101"/>
      <c r="DW51" s="101"/>
      <c r="DX51" s="101"/>
      <c r="DY51" s="101"/>
      <c r="DZ51" s="101"/>
      <c r="EA51" s="101"/>
      <c r="EB51" s="101"/>
      <c r="EC51" s="101"/>
      <c r="ED51" s="101"/>
      <c r="EE51" s="101"/>
      <c r="EF51" s="101"/>
      <c r="EG51" s="101"/>
      <c r="EH51" s="101"/>
      <c r="EI51" s="101"/>
      <c r="EJ51" s="101"/>
      <c r="EK51" s="101"/>
      <c r="EL51" s="101"/>
      <c r="EM51" s="101"/>
      <c r="EN51" s="101"/>
      <c r="EO51" s="101"/>
      <c r="EP51" s="101"/>
      <c r="EQ51" s="101"/>
      <c r="ER51" s="101"/>
      <c r="ES51" s="101">
        <f t="shared" si="17"/>
        <v>0</v>
      </c>
      <c r="ET51" s="101">
        <f t="shared" si="17"/>
        <v>0</v>
      </c>
      <c r="EU51" s="101">
        <f t="shared" si="17"/>
        <v>0</v>
      </c>
      <c r="EV51" s="101">
        <f t="shared" si="17"/>
        <v>0</v>
      </c>
      <c r="EW51" s="101">
        <f t="shared" si="17"/>
        <v>0</v>
      </c>
      <c r="EX51" s="101"/>
      <c r="EY51" s="101">
        <f t="shared" si="18"/>
        <v>0</v>
      </c>
      <c r="EZ51" s="101">
        <f t="shared" si="16"/>
        <v>0</v>
      </c>
      <c r="FA51" s="101">
        <f t="shared" si="16"/>
        <v>0</v>
      </c>
      <c r="FB51" s="101">
        <f t="shared" si="16"/>
        <v>0</v>
      </c>
      <c r="FC51" s="101">
        <f t="shared" si="16"/>
        <v>0</v>
      </c>
      <c r="FD51" s="101">
        <f t="shared" si="16"/>
        <v>0</v>
      </c>
      <c r="FE51" s="101">
        <f t="shared" si="16"/>
        <v>0</v>
      </c>
      <c r="FF51" s="101">
        <f t="shared" si="16"/>
        <v>0</v>
      </c>
      <c r="FG51" s="101">
        <f t="shared" si="16"/>
        <v>0</v>
      </c>
      <c r="FH51" s="101">
        <f t="shared" si="16"/>
        <v>0</v>
      </c>
      <c r="FI51" s="101">
        <f t="shared" si="15"/>
        <v>0</v>
      </c>
      <c r="FJ51" s="101">
        <f t="shared" si="15"/>
        <v>0</v>
      </c>
      <c r="FK51" s="101">
        <f t="shared" si="15"/>
        <v>0</v>
      </c>
      <c r="FL51" s="101">
        <f t="shared" si="15"/>
        <v>0</v>
      </c>
      <c r="FM51" s="101">
        <f t="shared" si="15"/>
        <v>0</v>
      </c>
      <c r="FN51" s="101">
        <f t="shared" si="15"/>
        <v>0</v>
      </c>
      <c r="FO51" s="101">
        <f t="shared" si="15"/>
        <v>0</v>
      </c>
      <c r="FP51" s="101">
        <f t="shared" si="15"/>
        <v>0</v>
      </c>
      <c r="FQ51" s="101">
        <f t="shared" si="15"/>
        <v>0</v>
      </c>
      <c r="FR51" s="101">
        <f t="shared" si="15"/>
        <v>0</v>
      </c>
      <c r="FS51" s="101">
        <f t="shared" si="15"/>
        <v>0</v>
      </c>
      <c r="FT51" s="101">
        <f t="shared" si="15"/>
        <v>0</v>
      </c>
      <c r="FU51" s="101">
        <f t="shared" si="15"/>
        <v>0</v>
      </c>
      <c r="FV51" s="101">
        <f t="shared" si="14"/>
        <v>0</v>
      </c>
      <c r="FW51" s="101">
        <f t="shared" si="14"/>
        <v>0</v>
      </c>
      <c r="FX51" s="101">
        <f t="shared" si="4"/>
        <v>0</v>
      </c>
      <c r="FY51" s="101">
        <f t="shared" si="4"/>
        <v>0</v>
      </c>
      <c r="FZ51" s="101">
        <f t="shared" si="4"/>
        <v>0</v>
      </c>
      <c r="GA51" s="101">
        <f t="shared" si="4"/>
        <v>0</v>
      </c>
      <c r="GB51" s="101">
        <f t="shared" si="4"/>
        <v>0</v>
      </c>
      <c r="GE51" s="93">
        <f t="shared" si="13"/>
        <v>0</v>
      </c>
      <c r="GL51" s="101">
        <f t="shared" si="11"/>
        <v>0</v>
      </c>
      <c r="GM51" s="101"/>
      <c r="GN51" s="101"/>
      <c r="GO51" s="101"/>
      <c r="GP51" s="101"/>
      <c r="GQ51" s="101"/>
      <c r="GT51" s="101">
        <f>'55газ'!Q56</f>
        <v>0</v>
      </c>
      <c r="GU51" s="101">
        <f>'55газ'!R56</f>
        <v>0</v>
      </c>
      <c r="GV51" s="101">
        <f>'55газ'!S56</f>
        <v>0</v>
      </c>
      <c r="GW51" s="101">
        <f>'55газ'!T56</f>
        <v>0</v>
      </c>
      <c r="GX51" s="101">
        <f>'55газ'!U56</f>
        <v>0</v>
      </c>
      <c r="GY51" s="101">
        <f>'55газ'!V56</f>
        <v>0</v>
      </c>
      <c r="HA51" s="101">
        <f t="shared" si="12"/>
        <v>0</v>
      </c>
      <c r="HB51" s="101">
        <f t="shared" si="12"/>
        <v>0</v>
      </c>
      <c r="HC51" s="101">
        <f t="shared" si="12"/>
        <v>0</v>
      </c>
      <c r="HD51" s="101">
        <f t="shared" si="12"/>
        <v>0</v>
      </c>
      <c r="HE51" s="101">
        <f t="shared" si="12"/>
        <v>0</v>
      </c>
      <c r="HF51" s="101">
        <f t="shared" si="12"/>
        <v>0</v>
      </c>
    </row>
    <row r="52" spans="1:214">
      <c r="A52" s="149" t="s">
        <v>86</v>
      </c>
      <c r="B52" s="93" t="s">
        <v>87</v>
      </c>
      <c r="C52" s="501" t="s">
        <v>292</v>
      </c>
      <c r="D52" s="502" t="s">
        <v>293</v>
      </c>
      <c r="E52" s="101"/>
      <c r="F52" s="101"/>
      <c r="G52" s="101"/>
      <c r="H52" s="101"/>
      <c r="I52" s="101"/>
      <c r="J52" s="101"/>
      <c r="K52" s="101"/>
      <c r="L52" s="101"/>
      <c r="M52" s="101"/>
      <c r="N52" s="101"/>
      <c r="O52" s="101"/>
      <c r="P52" s="101"/>
      <c r="Q52" s="101"/>
      <c r="R52" s="101"/>
      <c r="S52" s="101"/>
      <c r="T52" s="101"/>
      <c r="U52" s="101"/>
      <c r="V52" s="101"/>
      <c r="W52" s="101"/>
      <c r="X52" s="101"/>
      <c r="Y52" s="101"/>
      <c r="Z52" s="101"/>
      <c r="AA52" s="101"/>
      <c r="AB52" s="101"/>
      <c r="AC52" s="101"/>
      <c r="AD52" s="101"/>
      <c r="AE52" s="101"/>
      <c r="AF52" s="101"/>
      <c r="AG52" s="101"/>
      <c r="AH52" s="101"/>
      <c r="AI52" s="101"/>
      <c r="AJ52" s="101"/>
      <c r="AK52" s="101"/>
      <c r="AL52" s="101"/>
      <c r="AM52" s="101"/>
      <c r="AN52" s="101"/>
      <c r="AO52" s="101"/>
      <c r="AP52" s="101"/>
      <c r="AQ52" s="101"/>
      <c r="AR52" s="101"/>
      <c r="AS52" s="101"/>
      <c r="AT52" s="101"/>
      <c r="AU52" s="101"/>
      <c r="AV52" s="101"/>
      <c r="AW52" s="101"/>
      <c r="AX52" s="101"/>
      <c r="AY52" s="101"/>
      <c r="AZ52" s="101"/>
      <c r="BA52" s="101"/>
      <c r="BB52" s="101"/>
      <c r="BC52" s="101"/>
      <c r="BD52" s="101"/>
      <c r="BE52" s="101"/>
      <c r="BF52" s="101"/>
      <c r="BG52" s="101"/>
      <c r="BH52" s="101"/>
      <c r="BI52" s="101"/>
      <c r="BJ52" s="101"/>
      <c r="BK52" s="101"/>
      <c r="BL52" s="101"/>
      <c r="BM52" s="101"/>
      <c r="BN52" s="101"/>
      <c r="BO52" s="101"/>
      <c r="BP52" s="101"/>
      <c r="BQ52" s="101"/>
      <c r="BR52" s="101"/>
      <c r="BS52" s="101"/>
      <c r="BT52" s="101"/>
      <c r="BU52" s="101"/>
      <c r="BV52" s="101"/>
      <c r="BW52" s="101"/>
      <c r="BX52" s="101"/>
      <c r="BY52" s="101"/>
      <c r="BZ52" s="101"/>
      <c r="CA52" s="101"/>
      <c r="CB52" s="101"/>
      <c r="CC52" s="101"/>
      <c r="CD52" s="101"/>
      <c r="CE52" s="101"/>
      <c r="CF52" s="101"/>
      <c r="CG52" s="101"/>
      <c r="CH52" s="101"/>
      <c r="CI52" s="101"/>
      <c r="CJ52" s="101"/>
      <c r="CK52" s="101"/>
      <c r="CL52" s="101"/>
      <c r="CM52" s="101"/>
      <c r="CN52" s="101"/>
      <c r="CO52" s="101"/>
      <c r="CP52" s="101"/>
      <c r="CQ52" s="101"/>
      <c r="CR52" s="101"/>
      <c r="CS52" s="101"/>
      <c r="CT52" s="101"/>
      <c r="CU52" s="101"/>
      <c r="CV52" s="101"/>
      <c r="CW52" s="101"/>
      <c r="CX52" s="101"/>
      <c r="CY52" s="101"/>
      <c r="CZ52" s="101"/>
      <c r="DA52" s="101"/>
      <c r="DB52" s="101"/>
      <c r="DC52" s="101"/>
      <c r="DD52" s="101"/>
      <c r="DE52" s="101"/>
      <c r="DF52" s="101"/>
      <c r="DG52" s="101"/>
      <c r="DH52" s="101"/>
      <c r="DI52" s="101"/>
      <c r="DJ52" s="101"/>
      <c r="DK52" s="101"/>
      <c r="DL52" s="101"/>
      <c r="DM52" s="101"/>
      <c r="DN52" s="101"/>
      <c r="DO52" s="101"/>
      <c r="DP52" s="101"/>
      <c r="DQ52" s="101"/>
      <c r="DR52" s="101"/>
      <c r="DS52" s="101"/>
      <c r="DT52" s="101"/>
      <c r="DU52" s="101"/>
      <c r="DV52" s="101"/>
      <c r="DW52" s="101"/>
      <c r="DX52" s="101"/>
      <c r="DY52" s="101"/>
      <c r="DZ52" s="101"/>
      <c r="EA52" s="101"/>
      <c r="EB52" s="101"/>
      <c r="EC52" s="101"/>
      <c r="ED52" s="101"/>
      <c r="EE52" s="101"/>
      <c r="EF52" s="101"/>
      <c r="EG52" s="101"/>
      <c r="EH52" s="101"/>
      <c r="EI52" s="101"/>
      <c r="EJ52" s="101"/>
      <c r="EK52" s="101"/>
      <c r="EL52" s="101"/>
      <c r="EM52" s="101"/>
      <c r="EN52" s="101"/>
      <c r="EO52" s="101"/>
      <c r="EP52" s="101"/>
      <c r="EQ52" s="101"/>
      <c r="ER52" s="101"/>
      <c r="ES52" s="101">
        <f t="shared" si="17"/>
        <v>0</v>
      </c>
      <c r="ET52" s="101">
        <f t="shared" si="17"/>
        <v>0</v>
      </c>
      <c r="EU52" s="101">
        <f t="shared" si="17"/>
        <v>0</v>
      </c>
      <c r="EV52" s="101">
        <f t="shared" si="17"/>
        <v>0</v>
      </c>
      <c r="EW52" s="101">
        <f t="shared" si="17"/>
        <v>0</v>
      </c>
      <c r="EX52" s="101"/>
      <c r="EY52" s="101">
        <f t="shared" si="18"/>
        <v>0</v>
      </c>
      <c r="EZ52" s="101">
        <f t="shared" si="16"/>
        <v>0</v>
      </c>
      <c r="FA52" s="101">
        <f t="shared" si="16"/>
        <v>0</v>
      </c>
      <c r="FB52" s="101">
        <f t="shared" si="16"/>
        <v>0</v>
      </c>
      <c r="FC52" s="101">
        <f t="shared" si="16"/>
        <v>0</v>
      </c>
      <c r="FD52" s="101">
        <f t="shared" si="16"/>
        <v>0</v>
      </c>
      <c r="FE52" s="101">
        <f t="shared" si="16"/>
        <v>0</v>
      </c>
      <c r="FF52" s="101">
        <f t="shared" si="16"/>
        <v>0</v>
      </c>
      <c r="FG52" s="101">
        <f t="shared" si="16"/>
        <v>0</v>
      </c>
      <c r="FH52" s="101">
        <f t="shared" si="16"/>
        <v>0</v>
      </c>
      <c r="FI52" s="101">
        <f t="shared" si="15"/>
        <v>0</v>
      </c>
      <c r="FJ52" s="101">
        <f t="shared" si="15"/>
        <v>0</v>
      </c>
      <c r="FK52" s="101">
        <f t="shared" si="15"/>
        <v>0</v>
      </c>
      <c r="FL52" s="101">
        <f t="shared" si="15"/>
        <v>0</v>
      </c>
      <c r="FM52" s="101">
        <f t="shared" si="15"/>
        <v>0</v>
      </c>
      <c r="FN52" s="101">
        <f t="shared" si="15"/>
        <v>0</v>
      </c>
      <c r="FO52" s="101">
        <f t="shared" si="15"/>
        <v>0</v>
      </c>
      <c r="FP52" s="101">
        <f t="shared" si="15"/>
        <v>0</v>
      </c>
      <c r="FQ52" s="101">
        <f t="shared" si="15"/>
        <v>0</v>
      </c>
      <c r="FR52" s="101">
        <f t="shared" si="15"/>
        <v>0</v>
      </c>
      <c r="FS52" s="101">
        <f t="shared" si="15"/>
        <v>0</v>
      </c>
      <c r="FT52" s="101">
        <f t="shared" si="15"/>
        <v>0</v>
      </c>
      <c r="FU52" s="101">
        <f t="shared" si="15"/>
        <v>0</v>
      </c>
      <c r="FV52" s="101">
        <f t="shared" si="14"/>
        <v>0</v>
      </c>
      <c r="FW52" s="101">
        <f t="shared" si="14"/>
        <v>0</v>
      </c>
      <c r="FX52" s="101">
        <f t="shared" si="14"/>
        <v>0</v>
      </c>
      <c r="FY52" s="101">
        <f t="shared" si="14"/>
        <v>0</v>
      </c>
      <c r="FZ52" s="101">
        <f t="shared" si="14"/>
        <v>0</v>
      </c>
      <c r="GA52" s="101">
        <f t="shared" si="14"/>
        <v>0</v>
      </c>
      <c r="GB52" s="101">
        <f t="shared" si="14"/>
        <v>0</v>
      </c>
      <c r="GE52" s="93">
        <f t="shared" si="13"/>
        <v>0</v>
      </c>
      <c r="GL52" s="101">
        <f t="shared" si="11"/>
        <v>0</v>
      </c>
      <c r="GM52" s="101"/>
      <c r="GN52" s="101"/>
      <c r="GO52" s="101"/>
      <c r="GP52" s="101"/>
      <c r="GQ52" s="101"/>
      <c r="GT52" s="101">
        <f>'55газ'!Q57</f>
        <v>0</v>
      </c>
      <c r="GU52" s="101">
        <f>'55газ'!R57</f>
        <v>0</v>
      </c>
      <c r="GV52" s="101">
        <f>'55газ'!S57</f>
        <v>0</v>
      </c>
      <c r="GW52" s="101">
        <f>'55газ'!T57</f>
        <v>0</v>
      </c>
      <c r="GX52" s="101">
        <f>'55газ'!U57</f>
        <v>0</v>
      </c>
      <c r="GY52" s="101">
        <f>'55газ'!V57</f>
        <v>0</v>
      </c>
      <c r="HA52" s="101">
        <f t="shared" si="12"/>
        <v>0</v>
      </c>
      <c r="HB52" s="101">
        <f t="shared" si="12"/>
        <v>0</v>
      </c>
      <c r="HC52" s="101">
        <f t="shared" si="12"/>
        <v>0</v>
      </c>
      <c r="HD52" s="101">
        <f t="shared" si="12"/>
        <v>0</v>
      </c>
      <c r="HE52" s="101">
        <f t="shared" si="12"/>
        <v>0</v>
      </c>
      <c r="HF52" s="101">
        <f t="shared" si="12"/>
        <v>0</v>
      </c>
    </row>
    <row r="53" spans="1:214">
      <c r="A53" s="149" t="s">
        <v>88</v>
      </c>
      <c r="B53" s="93" t="s">
        <v>9</v>
      </c>
      <c r="C53" s="501" t="s">
        <v>294</v>
      </c>
      <c r="D53" s="502" t="s">
        <v>295</v>
      </c>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1"/>
      <c r="AC53" s="101"/>
      <c r="AD53" s="101"/>
      <c r="AE53" s="101"/>
      <c r="AF53" s="101"/>
      <c r="AG53" s="101"/>
      <c r="AH53" s="101"/>
      <c r="AI53" s="101"/>
      <c r="AJ53" s="101"/>
      <c r="AK53" s="101"/>
      <c r="AL53" s="101"/>
      <c r="AM53" s="101"/>
      <c r="AN53" s="101"/>
      <c r="AO53" s="101"/>
      <c r="AP53" s="101"/>
      <c r="AQ53" s="101"/>
      <c r="AR53" s="101"/>
      <c r="AS53" s="101"/>
      <c r="AT53" s="101"/>
      <c r="AU53" s="101"/>
      <c r="AV53" s="101"/>
      <c r="AW53" s="101"/>
      <c r="AX53" s="101"/>
      <c r="AY53" s="101"/>
      <c r="AZ53" s="101"/>
      <c r="BA53" s="101"/>
      <c r="BB53" s="101"/>
      <c r="BC53" s="101"/>
      <c r="BD53" s="101"/>
      <c r="BE53" s="101"/>
      <c r="BF53" s="101"/>
      <c r="BG53" s="101"/>
      <c r="BH53" s="101"/>
      <c r="BI53" s="101"/>
      <c r="BJ53" s="101"/>
      <c r="BK53" s="101"/>
      <c r="BL53" s="101"/>
      <c r="BM53" s="101"/>
      <c r="BN53" s="101"/>
      <c r="BO53" s="101"/>
      <c r="BP53" s="101"/>
      <c r="BQ53" s="101"/>
      <c r="BR53" s="101"/>
      <c r="BS53" s="101"/>
      <c r="BT53" s="101"/>
      <c r="BU53" s="101"/>
      <c r="BV53" s="101"/>
      <c r="BW53" s="101"/>
      <c r="BX53" s="101"/>
      <c r="BY53" s="101"/>
      <c r="BZ53" s="101"/>
      <c r="CA53" s="101"/>
      <c r="CB53" s="101"/>
      <c r="CC53" s="101"/>
      <c r="CD53" s="101"/>
      <c r="CE53" s="101"/>
      <c r="CF53" s="101"/>
      <c r="CG53" s="101"/>
      <c r="CH53" s="101"/>
      <c r="CI53" s="101"/>
      <c r="CJ53" s="101"/>
      <c r="CK53" s="101"/>
      <c r="CL53" s="101"/>
      <c r="CM53" s="101"/>
      <c r="CN53" s="101"/>
      <c r="CO53" s="101"/>
      <c r="CP53" s="101"/>
      <c r="CQ53" s="101"/>
      <c r="CR53" s="101"/>
      <c r="CS53" s="101"/>
      <c r="CT53" s="101"/>
      <c r="CU53" s="101"/>
      <c r="CV53" s="101"/>
      <c r="CW53" s="101"/>
      <c r="CX53" s="101"/>
      <c r="CY53" s="101"/>
      <c r="CZ53" s="101"/>
      <c r="DA53" s="101"/>
      <c r="DB53" s="101"/>
      <c r="DC53" s="101"/>
      <c r="DD53" s="101"/>
      <c r="DE53" s="101"/>
      <c r="DF53" s="101"/>
      <c r="DG53" s="101"/>
      <c r="DH53" s="101"/>
      <c r="DI53" s="101"/>
      <c r="DJ53" s="101"/>
      <c r="DK53" s="101"/>
      <c r="DL53" s="101"/>
      <c r="DM53" s="101"/>
      <c r="DN53" s="101"/>
      <c r="DO53" s="101"/>
      <c r="DP53" s="101"/>
      <c r="DQ53" s="101"/>
      <c r="DR53" s="101"/>
      <c r="DS53" s="101"/>
      <c r="DT53" s="101"/>
      <c r="DU53" s="101"/>
      <c r="DV53" s="101"/>
      <c r="DW53" s="101"/>
      <c r="DX53" s="101"/>
      <c r="DY53" s="101"/>
      <c r="DZ53" s="101"/>
      <c r="EA53" s="101"/>
      <c r="EB53" s="101"/>
      <c r="EC53" s="101"/>
      <c r="ED53" s="101"/>
      <c r="EE53" s="101"/>
      <c r="EF53" s="101"/>
      <c r="EG53" s="101"/>
      <c r="EH53" s="101"/>
      <c r="EI53" s="101"/>
      <c r="EJ53" s="101"/>
      <c r="EK53" s="101"/>
      <c r="EL53" s="101"/>
      <c r="EM53" s="101"/>
      <c r="EN53" s="101"/>
      <c r="EO53" s="101"/>
      <c r="EP53" s="101"/>
      <c r="EQ53" s="101"/>
      <c r="ER53" s="101"/>
      <c r="ES53" s="101">
        <f t="shared" si="17"/>
        <v>0</v>
      </c>
      <c r="ET53" s="101">
        <f t="shared" si="17"/>
        <v>0</v>
      </c>
      <c r="EU53" s="101">
        <f t="shared" si="17"/>
        <v>0</v>
      </c>
      <c r="EV53" s="101">
        <f t="shared" si="17"/>
        <v>0</v>
      </c>
      <c r="EW53" s="101">
        <f t="shared" si="17"/>
        <v>0</v>
      </c>
      <c r="EX53" s="101"/>
      <c r="EY53" s="101">
        <f t="shared" si="18"/>
        <v>0</v>
      </c>
      <c r="EZ53" s="101">
        <f t="shared" si="16"/>
        <v>0</v>
      </c>
      <c r="FA53" s="101">
        <f t="shared" si="16"/>
        <v>0</v>
      </c>
      <c r="FB53" s="101">
        <f t="shared" si="16"/>
        <v>0</v>
      </c>
      <c r="FC53" s="101">
        <f t="shared" si="16"/>
        <v>0</v>
      </c>
      <c r="FD53" s="101">
        <f t="shared" si="16"/>
        <v>0</v>
      </c>
      <c r="FE53" s="101">
        <f t="shared" si="16"/>
        <v>0</v>
      </c>
      <c r="FF53" s="101">
        <f t="shared" si="16"/>
        <v>0</v>
      </c>
      <c r="FG53" s="101">
        <f t="shared" si="16"/>
        <v>0</v>
      </c>
      <c r="FH53" s="101">
        <f t="shared" si="16"/>
        <v>0</v>
      </c>
      <c r="FI53" s="101">
        <f t="shared" si="15"/>
        <v>0</v>
      </c>
      <c r="FJ53" s="101">
        <f t="shared" si="15"/>
        <v>0</v>
      </c>
      <c r="FK53" s="101">
        <f t="shared" si="15"/>
        <v>0</v>
      </c>
      <c r="FL53" s="101">
        <f t="shared" si="15"/>
        <v>0</v>
      </c>
      <c r="FM53" s="101">
        <f t="shared" si="15"/>
        <v>0</v>
      </c>
      <c r="FN53" s="101">
        <f t="shared" si="15"/>
        <v>0</v>
      </c>
      <c r="FO53" s="101">
        <f t="shared" si="15"/>
        <v>0</v>
      </c>
      <c r="FP53" s="101">
        <f t="shared" si="15"/>
        <v>0</v>
      </c>
      <c r="FQ53" s="101">
        <f t="shared" si="15"/>
        <v>0</v>
      </c>
      <c r="FR53" s="101">
        <f t="shared" si="15"/>
        <v>0</v>
      </c>
      <c r="FS53" s="101">
        <f t="shared" si="15"/>
        <v>0</v>
      </c>
      <c r="FT53" s="101">
        <f t="shared" si="15"/>
        <v>0</v>
      </c>
      <c r="FU53" s="101">
        <f t="shared" si="15"/>
        <v>0</v>
      </c>
      <c r="FV53" s="101">
        <f t="shared" si="14"/>
        <v>0</v>
      </c>
      <c r="FW53" s="101">
        <f t="shared" si="14"/>
        <v>0</v>
      </c>
      <c r="FX53" s="101">
        <f t="shared" si="14"/>
        <v>0</v>
      </c>
      <c r="FY53" s="101">
        <f t="shared" si="14"/>
        <v>0</v>
      </c>
      <c r="FZ53" s="101">
        <f t="shared" si="14"/>
        <v>0</v>
      </c>
      <c r="GA53" s="101">
        <f t="shared" si="14"/>
        <v>0</v>
      </c>
      <c r="GB53" s="101">
        <f t="shared" si="14"/>
        <v>0</v>
      </c>
      <c r="GE53" s="93">
        <f t="shared" si="13"/>
        <v>0</v>
      </c>
      <c r="GL53" s="101">
        <f t="shared" si="11"/>
        <v>0</v>
      </c>
      <c r="GM53" s="101"/>
      <c r="GN53" s="101"/>
      <c r="GO53" s="101"/>
      <c r="GP53" s="101"/>
      <c r="GQ53" s="101"/>
      <c r="GT53" s="101">
        <f>'55газ'!Q58</f>
        <v>0</v>
      </c>
      <c r="GU53" s="101">
        <f>'55газ'!R58</f>
        <v>0</v>
      </c>
      <c r="GV53" s="101">
        <f>'55газ'!S58</f>
        <v>0</v>
      </c>
      <c r="GW53" s="101">
        <f>'55газ'!T58</f>
        <v>0</v>
      </c>
      <c r="GX53" s="101">
        <f>'55газ'!U58</f>
        <v>0</v>
      </c>
      <c r="GY53" s="101">
        <f>'55газ'!V58</f>
        <v>0</v>
      </c>
      <c r="HA53" s="101">
        <f t="shared" si="12"/>
        <v>0</v>
      </c>
      <c r="HB53" s="101">
        <f t="shared" si="12"/>
        <v>0</v>
      </c>
      <c r="HC53" s="101">
        <f t="shared" si="12"/>
        <v>0</v>
      </c>
      <c r="HD53" s="101">
        <f t="shared" si="12"/>
        <v>0</v>
      </c>
      <c r="HE53" s="101">
        <f t="shared" si="12"/>
        <v>0</v>
      </c>
      <c r="HF53" s="101">
        <f t="shared" si="12"/>
        <v>0</v>
      </c>
    </row>
    <row r="54" spans="1:214">
      <c r="A54" s="149" t="s">
        <v>89</v>
      </c>
      <c r="B54" s="93" t="s">
        <v>90</v>
      </c>
      <c r="C54" s="501" t="s">
        <v>296</v>
      </c>
      <c r="D54" s="502" t="s">
        <v>297</v>
      </c>
      <c r="E54" s="101"/>
      <c r="F54" s="101"/>
      <c r="G54" s="101"/>
      <c r="H54" s="101"/>
      <c r="I54" s="101"/>
      <c r="J54" s="101"/>
      <c r="K54" s="101"/>
      <c r="L54" s="101"/>
      <c r="M54" s="101"/>
      <c r="N54" s="101"/>
      <c r="O54" s="101"/>
      <c r="P54" s="101"/>
      <c r="Q54" s="101"/>
      <c r="R54" s="101"/>
      <c r="S54" s="101"/>
      <c r="T54" s="101"/>
      <c r="U54" s="101"/>
      <c r="V54" s="101"/>
      <c r="W54" s="101"/>
      <c r="X54" s="101"/>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c r="BQ54" s="101"/>
      <c r="BR54" s="101"/>
      <c r="BS54" s="101"/>
      <c r="BT54" s="101"/>
      <c r="BU54" s="101"/>
      <c r="BV54" s="101"/>
      <c r="BW54" s="101"/>
      <c r="BX54" s="101"/>
      <c r="BY54" s="101"/>
      <c r="BZ54" s="101"/>
      <c r="CA54" s="101"/>
      <c r="CB54" s="101"/>
      <c r="CC54" s="101"/>
      <c r="CD54" s="101"/>
      <c r="CE54" s="101"/>
      <c r="CF54" s="101"/>
      <c r="CG54" s="101"/>
      <c r="CH54" s="101"/>
      <c r="CI54" s="101"/>
      <c r="CJ54" s="101"/>
      <c r="CK54" s="101"/>
      <c r="CL54" s="101"/>
      <c r="CM54" s="101"/>
      <c r="CN54" s="101"/>
      <c r="CO54" s="101"/>
      <c r="CP54" s="101"/>
      <c r="CQ54" s="101"/>
      <c r="CR54" s="101"/>
      <c r="CS54" s="101"/>
      <c r="CT54" s="101"/>
      <c r="CU54" s="101"/>
      <c r="CV54" s="101"/>
      <c r="CW54" s="101"/>
      <c r="CX54" s="101"/>
      <c r="CY54" s="101"/>
      <c r="CZ54" s="101"/>
      <c r="DA54" s="101"/>
      <c r="DB54" s="101"/>
      <c r="DC54" s="101"/>
      <c r="DD54" s="101"/>
      <c r="DE54" s="101"/>
      <c r="DF54" s="101"/>
      <c r="DG54" s="101"/>
      <c r="DH54" s="101"/>
      <c r="DI54" s="101"/>
      <c r="DJ54" s="101"/>
      <c r="DK54" s="101"/>
      <c r="DL54" s="101"/>
      <c r="DM54" s="101"/>
      <c r="DN54" s="101"/>
      <c r="DO54" s="101"/>
      <c r="DP54" s="101"/>
      <c r="DQ54" s="101"/>
      <c r="DR54" s="101"/>
      <c r="DS54" s="101"/>
      <c r="DT54" s="101"/>
      <c r="DU54" s="101"/>
      <c r="DV54" s="101"/>
      <c r="DW54" s="101"/>
      <c r="DX54" s="101"/>
      <c r="DY54" s="101"/>
      <c r="DZ54" s="101"/>
      <c r="EA54" s="101"/>
      <c r="EB54" s="101"/>
      <c r="EC54" s="101"/>
      <c r="ED54" s="101"/>
      <c r="EE54" s="101"/>
      <c r="EF54" s="101"/>
      <c r="EG54" s="101"/>
      <c r="EH54" s="101"/>
      <c r="EI54" s="101"/>
      <c r="EJ54" s="101"/>
      <c r="EK54" s="101"/>
      <c r="EL54" s="101"/>
      <c r="EM54" s="101"/>
      <c r="EN54" s="101"/>
      <c r="EO54" s="101"/>
      <c r="EP54" s="101"/>
      <c r="EQ54" s="101"/>
      <c r="ER54" s="101"/>
      <c r="ES54" s="101">
        <f t="shared" si="17"/>
        <v>0</v>
      </c>
      <c r="ET54" s="101">
        <f t="shared" si="17"/>
        <v>0</v>
      </c>
      <c r="EU54" s="101">
        <f t="shared" si="17"/>
        <v>0</v>
      </c>
      <c r="EV54" s="101">
        <f t="shared" si="17"/>
        <v>0</v>
      </c>
      <c r="EW54" s="101">
        <f t="shared" si="17"/>
        <v>0</v>
      </c>
      <c r="EX54" s="101"/>
      <c r="EY54" s="101">
        <f t="shared" si="18"/>
        <v>0</v>
      </c>
      <c r="EZ54" s="101">
        <f t="shared" si="16"/>
        <v>0</v>
      </c>
      <c r="FA54" s="101">
        <f t="shared" si="16"/>
        <v>0</v>
      </c>
      <c r="FB54" s="101">
        <f t="shared" si="16"/>
        <v>0</v>
      </c>
      <c r="FC54" s="101">
        <f t="shared" si="16"/>
        <v>0</v>
      </c>
      <c r="FD54" s="101">
        <f t="shared" si="16"/>
        <v>0</v>
      </c>
      <c r="FE54" s="101">
        <f t="shared" si="16"/>
        <v>0</v>
      </c>
      <c r="FF54" s="101">
        <f t="shared" si="16"/>
        <v>0</v>
      </c>
      <c r="FG54" s="101">
        <f t="shared" si="16"/>
        <v>0</v>
      </c>
      <c r="FH54" s="101">
        <f t="shared" si="16"/>
        <v>0</v>
      </c>
      <c r="FI54" s="101">
        <f t="shared" si="15"/>
        <v>0</v>
      </c>
      <c r="FJ54" s="101">
        <f t="shared" si="15"/>
        <v>0</v>
      </c>
      <c r="FK54" s="101">
        <f t="shared" si="15"/>
        <v>0</v>
      </c>
      <c r="FL54" s="101">
        <f t="shared" si="15"/>
        <v>0</v>
      </c>
      <c r="FM54" s="101">
        <f t="shared" si="15"/>
        <v>0</v>
      </c>
      <c r="FN54" s="101">
        <f t="shared" si="15"/>
        <v>0</v>
      </c>
      <c r="FO54" s="101">
        <f t="shared" si="15"/>
        <v>0</v>
      </c>
      <c r="FP54" s="101">
        <f t="shared" si="15"/>
        <v>0</v>
      </c>
      <c r="FQ54" s="101">
        <f t="shared" si="15"/>
        <v>0</v>
      </c>
      <c r="FR54" s="101">
        <f t="shared" si="15"/>
        <v>0</v>
      </c>
      <c r="FS54" s="101">
        <f t="shared" si="15"/>
        <v>0</v>
      </c>
      <c r="FT54" s="101">
        <f t="shared" si="15"/>
        <v>0</v>
      </c>
      <c r="FU54" s="101">
        <f t="shared" si="15"/>
        <v>0</v>
      </c>
      <c r="FV54" s="101">
        <f t="shared" si="14"/>
        <v>0</v>
      </c>
      <c r="FW54" s="101">
        <f t="shared" si="14"/>
        <v>0</v>
      </c>
      <c r="FX54" s="101">
        <f t="shared" si="14"/>
        <v>0</v>
      </c>
      <c r="FY54" s="101">
        <f t="shared" si="14"/>
        <v>0</v>
      </c>
      <c r="FZ54" s="101">
        <f t="shared" si="14"/>
        <v>0</v>
      </c>
      <c r="GA54" s="101">
        <f t="shared" si="14"/>
        <v>0</v>
      </c>
      <c r="GB54" s="101">
        <f t="shared" si="14"/>
        <v>0</v>
      </c>
      <c r="GE54" s="93">
        <f t="shared" si="13"/>
        <v>0</v>
      </c>
      <c r="GL54" s="101">
        <f t="shared" si="11"/>
        <v>0</v>
      </c>
      <c r="GM54" s="101"/>
      <c r="GN54" s="101"/>
      <c r="GO54" s="101"/>
      <c r="GP54" s="101"/>
      <c r="GQ54" s="101"/>
      <c r="GT54" s="101">
        <f>'55газ'!Q59</f>
        <v>0</v>
      </c>
      <c r="GU54" s="101">
        <f>'55газ'!R59</f>
        <v>0</v>
      </c>
      <c r="GV54" s="101">
        <f>'55газ'!S59</f>
        <v>0</v>
      </c>
      <c r="GW54" s="101">
        <f>'55газ'!T59</f>
        <v>0</v>
      </c>
      <c r="GX54" s="101">
        <f>'55газ'!U59</f>
        <v>0</v>
      </c>
      <c r="GY54" s="101">
        <f>'55газ'!V59</f>
        <v>0</v>
      </c>
      <c r="HA54" s="101">
        <f t="shared" si="12"/>
        <v>0</v>
      </c>
      <c r="HB54" s="101">
        <f t="shared" si="12"/>
        <v>0</v>
      </c>
      <c r="HC54" s="101">
        <f t="shared" si="12"/>
        <v>0</v>
      </c>
      <c r="HD54" s="101">
        <f t="shared" si="12"/>
        <v>0</v>
      </c>
      <c r="HE54" s="101">
        <f t="shared" si="12"/>
        <v>0</v>
      </c>
      <c r="HF54" s="101">
        <f t="shared" si="12"/>
        <v>0</v>
      </c>
    </row>
    <row r="55" spans="1:214">
      <c r="A55" s="149" t="s">
        <v>91</v>
      </c>
      <c r="B55" s="93" t="s">
        <v>298</v>
      </c>
      <c r="C55" s="501" t="s">
        <v>299</v>
      </c>
      <c r="D55" s="502" t="s">
        <v>300</v>
      </c>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c r="AV55" s="101"/>
      <c r="AW55" s="101"/>
      <c r="AX55" s="101"/>
      <c r="AY55" s="101"/>
      <c r="AZ55" s="101"/>
      <c r="BA55" s="101"/>
      <c r="BB55" s="101"/>
      <c r="BC55" s="101"/>
      <c r="BD55" s="101"/>
      <c r="BE55" s="101"/>
      <c r="BF55" s="101"/>
      <c r="BG55" s="101"/>
      <c r="BH55" s="101"/>
      <c r="BI55" s="101"/>
      <c r="BJ55" s="101"/>
      <c r="BK55" s="101"/>
      <c r="BL55" s="101"/>
      <c r="BM55" s="101"/>
      <c r="BN55" s="101"/>
      <c r="BO55" s="101"/>
      <c r="BP55" s="101"/>
      <c r="BQ55" s="101"/>
      <c r="BR55" s="101"/>
      <c r="BS55" s="101"/>
      <c r="BT55" s="101"/>
      <c r="BU55" s="101"/>
      <c r="BV55" s="101"/>
      <c r="BW55" s="101"/>
      <c r="BX55" s="101"/>
      <c r="BY55" s="101"/>
      <c r="BZ55" s="101"/>
      <c r="CA55" s="101"/>
      <c r="CB55" s="101"/>
      <c r="CC55" s="101"/>
      <c r="CD55" s="101"/>
      <c r="CE55" s="101"/>
      <c r="CF55" s="101"/>
      <c r="CG55" s="101"/>
      <c r="CH55" s="101"/>
      <c r="CI55" s="101"/>
      <c r="CJ55" s="101"/>
      <c r="CK55" s="101"/>
      <c r="CL55" s="101"/>
      <c r="CM55" s="101"/>
      <c r="CN55" s="101"/>
      <c r="CO55" s="101"/>
      <c r="CP55" s="101"/>
      <c r="CQ55" s="101"/>
      <c r="CR55" s="101"/>
      <c r="CS55" s="101"/>
      <c r="CT55" s="101"/>
      <c r="CU55" s="101"/>
      <c r="CV55" s="101"/>
      <c r="CW55" s="101"/>
      <c r="CX55" s="101"/>
      <c r="CY55" s="101"/>
      <c r="CZ55" s="101"/>
      <c r="DA55" s="101"/>
      <c r="DB55" s="101"/>
      <c r="DC55" s="101"/>
      <c r="DD55" s="101"/>
      <c r="DE55" s="101"/>
      <c r="DF55" s="101"/>
      <c r="DG55" s="101"/>
      <c r="DH55" s="101"/>
      <c r="DI55" s="101"/>
      <c r="DJ55" s="101"/>
      <c r="DK55" s="101"/>
      <c r="DL55" s="101"/>
      <c r="DM55" s="101"/>
      <c r="DN55" s="101"/>
      <c r="DO55" s="101"/>
      <c r="DP55" s="101"/>
      <c r="DQ55" s="101"/>
      <c r="DR55" s="101"/>
      <c r="DS55" s="101"/>
      <c r="DT55" s="101"/>
      <c r="DU55" s="101"/>
      <c r="DV55" s="101"/>
      <c r="DW55" s="101"/>
      <c r="DX55" s="101"/>
      <c r="DY55" s="101"/>
      <c r="DZ55" s="101"/>
      <c r="EA55" s="101"/>
      <c r="EB55" s="101"/>
      <c r="EC55" s="101"/>
      <c r="ED55" s="101"/>
      <c r="EE55" s="101"/>
      <c r="EF55" s="101"/>
      <c r="EG55" s="101"/>
      <c r="EH55" s="101"/>
      <c r="EI55" s="101"/>
      <c r="EJ55" s="101"/>
      <c r="EK55" s="101"/>
      <c r="EL55" s="101"/>
      <c r="EM55" s="101"/>
      <c r="EN55" s="101"/>
      <c r="EO55" s="101"/>
      <c r="EP55" s="101"/>
      <c r="EQ55" s="101"/>
      <c r="ER55" s="101"/>
      <c r="ES55" s="101">
        <f t="shared" si="17"/>
        <v>0</v>
      </c>
      <c r="ET55" s="101">
        <f t="shared" si="17"/>
        <v>0</v>
      </c>
      <c r="EU55" s="101">
        <f t="shared" si="17"/>
        <v>0</v>
      </c>
      <c r="EV55" s="101">
        <f t="shared" si="17"/>
        <v>0</v>
      </c>
      <c r="EW55" s="101">
        <f t="shared" si="17"/>
        <v>0</v>
      </c>
      <c r="EX55" s="101"/>
      <c r="EY55" s="101">
        <f t="shared" si="18"/>
        <v>0</v>
      </c>
      <c r="EZ55" s="101">
        <f t="shared" si="16"/>
        <v>0</v>
      </c>
      <c r="FA55" s="101">
        <f t="shared" si="16"/>
        <v>0</v>
      </c>
      <c r="FB55" s="101">
        <f t="shared" si="16"/>
        <v>0</v>
      </c>
      <c r="FC55" s="101">
        <f t="shared" si="16"/>
        <v>0</v>
      </c>
      <c r="FD55" s="101">
        <f t="shared" si="16"/>
        <v>0</v>
      </c>
      <c r="FE55" s="101">
        <f t="shared" si="16"/>
        <v>0</v>
      </c>
      <c r="FF55" s="101">
        <f t="shared" si="16"/>
        <v>0</v>
      </c>
      <c r="FG55" s="101">
        <f t="shared" si="16"/>
        <v>0</v>
      </c>
      <c r="FH55" s="101">
        <f t="shared" si="16"/>
        <v>0</v>
      </c>
      <c r="FI55" s="101">
        <f t="shared" si="15"/>
        <v>0</v>
      </c>
      <c r="FJ55" s="101">
        <f t="shared" si="15"/>
        <v>0</v>
      </c>
      <c r="FK55" s="101">
        <f t="shared" si="15"/>
        <v>0</v>
      </c>
      <c r="FL55" s="101">
        <f t="shared" si="15"/>
        <v>0</v>
      </c>
      <c r="FM55" s="101">
        <f t="shared" si="15"/>
        <v>0</v>
      </c>
      <c r="FN55" s="101">
        <f t="shared" si="15"/>
        <v>0</v>
      </c>
      <c r="FO55" s="101">
        <f t="shared" si="15"/>
        <v>0</v>
      </c>
      <c r="FP55" s="101">
        <f t="shared" si="15"/>
        <v>0</v>
      </c>
      <c r="FQ55" s="101">
        <f t="shared" si="15"/>
        <v>0</v>
      </c>
      <c r="FR55" s="101">
        <f t="shared" si="15"/>
        <v>0</v>
      </c>
      <c r="FS55" s="101">
        <f t="shared" si="15"/>
        <v>0</v>
      </c>
      <c r="FT55" s="101">
        <f t="shared" si="15"/>
        <v>0</v>
      </c>
      <c r="FU55" s="101">
        <f t="shared" si="15"/>
        <v>0</v>
      </c>
      <c r="FV55" s="101">
        <f t="shared" si="14"/>
        <v>0</v>
      </c>
      <c r="FW55" s="101">
        <f t="shared" si="14"/>
        <v>0</v>
      </c>
      <c r="FX55" s="101">
        <f t="shared" si="14"/>
        <v>0</v>
      </c>
      <c r="FY55" s="101">
        <f t="shared" si="14"/>
        <v>0</v>
      </c>
      <c r="FZ55" s="101">
        <f t="shared" si="14"/>
        <v>0</v>
      </c>
      <c r="GA55" s="101">
        <f t="shared" si="14"/>
        <v>0</v>
      </c>
      <c r="GB55" s="101">
        <f t="shared" si="14"/>
        <v>0</v>
      </c>
      <c r="GE55" s="93">
        <f t="shared" si="13"/>
        <v>0</v>
      </c>
      <c r="GL55" s="101">
        <f t="shared" si="11"/>
        <v>0</v>
      </c>
      <c r="GM55" s="101"/>
      <c r="GN55" s="101"/>
      <c r="GO55" s="101"/>
      <c r="GP55" s="101"/>
      <c r="GQ55" s="101"/>
      <c r="GT55" s="101">
        <f>'55газ'!Q60</f>
        <v>0</v>
      </c>
      <c r="GU55" s="101">
        <f>'55газ'!R60</f>
        <v>0</v>
      </c>
      <c r="GV55" s="101">
        <f>'55газ'!S60</f>
        <v>0</v>
      </c>
      <c r="GW55" s="101">
        <f>'55газ'!T60</f>
        <v>0</v>
      </c>
      <c r="GX55" s="101">
        <f>'55газ'!U60</f>
        <v>0</v>
      </c>
      <c r="GY55" s="101">
        <f>'55газ'!V60</f>
        <v>0</v>
      </c>
      <c r="HA55" s="101">
        <f t="shared" si="12"/>
        <v>0</v>
      </c>
      <c r="HB55" s="101">
        <f t="shared" si="12"/>
        <v>0</v>
      </c>
      <c r="HC55" s="101">
        <f t="shared" si="12"/>
        <v>0</v>
      </c>
      <c r="HD55" s="101">
        <f t="shared" si="12"/>
        <v>0</v>
      </c>
      <c r="HE55" s="101">
        <f t="shared" si="12"/>
        <v>0</v>
      </c>
      <c r="HF55" s="101">
        <f t="shared" si="12"/>
        <v>0</v>
      </c>
    </row>
    <row r="56" spans="1:214">
      <c r="A56" s="149" t="s">
        <v>95</v>
      </c>
      <c r="B56" s="93" t="s">
        <v>7</v>
      </c>
      <c r="C56" s="501" t="s">
        <v>301</v>
      </c>
      <c r="D56" s="502" t="s">
        <v>302</v>
      </c>
      <c r="E56" s="101"/>
      <c r="F56" s="101"/>
      <c r="G56" s="101"/>
      <c r="H56" s="101"/>
      <c r="I56" s="101"/>
      <c r="J56" s="101"/>
      <c r="K56" s="101"/>
      <c r="L56" s="101"/>
      <c r="M56" s="101"/>
      <c r="N56" s="101"/>
      <c r="O56" s="101"/>
      <c r="P56" s="101"/>
      <c r="Q56" s="101"/>
      <c r="R56" s="101"/>
      <c r="S56" s="101"/>
      <c r="T56" s="101"/>
      <c r="U56" s="101"/>
      <c r="V56" s="101"/>
      <c r="W56" s="101"/>
      <c r="X56" s="101"/>
      <c r="Y56" s="101"/>
      <c r="Z56" s="101"/>
      <c r="AA56" s="101"/>
      <c r="AB56" s="101"/>
      <c r="AC56" s="101"/>
      <c r="AD56" s="101"/>
      <c r="AE56" s="101"/>
      <c r="AF56" s="101"/>
      <c r="AG56" s="101"/>
      <c r="AH56" s="101"/>
      <c r="AI56" s="101"/>
      <c r="AJ56" s="101"/>
      <c r="AK56" s="101"/>
      <c r="AL56" s="101"/>
      <c r="AM56" s="101"/>
      <c r="AN56" s="101"/>
      <c r="AO56" s="101"/>
      <c r="AP56" s="101"/>
      <c r="AQ56" s="101"/>
      <c r="AR56" s="101"/>
      <c r="AS56" s="101"/>
      <c r="AT56" s="101"/>
      <c r="AU56" s="101"/>
      <c r="AV56" s="101"/>
      <c r="AW56" s="101"/>
      <c r="AX56" s="101"/>
      <c r="AY56" s="101"/>
      <c r="AZ56" s="101"/>
      <c r="BA56" s="101"/>
      <c r="BB56" s="101"/>
      <c r="BC56" s="101"/>
      <c r="BD56" s="101"/>
      <c r="BE56" s="101"/>
      <c r="BF56" s="101"/>
      <c r="BG56" s="101"/>
      <c r="BH56" s="101"/>
      <c r="BI56" s="101"/>
      <c r="BJ56" s="101"/>
      <c r="BK56" s="101"/>
      <c r="BL56" s="101"/>
      <c r="BM56" s="101"/>
      <c r="BN56" s="101"/>
      <c r="BO56" s="101"/>
      <c r="BP56" s="101"/>
      <c r="BQ56" s="101"/>
      <c r="BR56" s="101"/>
      <c r="BS56" s="101"/>
      <c r="BT56" s="101"/>
      <c r="BU56" s="101"/>
      <c r="BV56" s="101"/>
      <c r="BW56" s="101"/>
      <c r="BX56" s="101"/>
      <c r="BY56" s="101"/>
      <c r="BZ56" s="101"/>
      <c r="CA56" s="101"/>
      <c r="CB56" s="101"/>
      <c r="CC56" s="101"/>
      <c r="CD56" s="101"/>
      <c r="CE56" s="101"/>
      <c r="CF56" s="101"/>
      <c r="CG56" s="101"/>
      <c r="CH56" s="101"/>
      <c r="CI56" s="101"/>
      <c r="CJ56" s="101"/>
      <c r="CK56" s="101"/>
      <c r="CL56" s="101"/>
      <c r="CM56" s="101"/>
      <c r="CN56" s="101"/>
      <c r="CO56" s="101"/>
      <c r="CP56" s="101"/>
      <c r="CQ56" s="101"/>
      <c r="CR56" s="101"/>
      <c r="CS56" s="101"/>
      <c r="CT56" s="101"/>
      <c r="CU56" s="101"/>
      <c r="CV56" s="101"/>
      <c r="CW56" s="101"/>
      <c r="CX56" s="101"/>
      <c r="CY56" s="101"/>
      <c r="CZ56" s="101"/>
      <c r="DA56" s="101"/>
      <c r="DB56" s="101"/>
      <c r="DC56" s="101"/>
      <c r="DD56" s="101"/>
      <c r="DE56" s="101"/>
      <c r="DF56" s="101"/>
      <c r="DG56" s="101"/>
      <c r="DH56" s="101"/>
      <c r="DI56" s="101"/>
      <c r="DJ56" s="101"/>
      <c r="DK56" s="101"/>
      <c r="DL56" s="101"/>
      <c r="DM56" s="101"/>
      <c r="DN56" s="101"/>
      <c r="DO56" s="101"/>
      <c r="DP56" s="101"/>
      <c r="DQ56" s="101"/>
      <c r="DR56" s="101"/>
      <c r="DS56" s="101"/>
      <c r="DT56" s="101"/>
      <c r="DU56" s="101"/>
      <c r="DV56" s="101"/>
      <c r="DW56" s="101"/>
      <c r="DX56" s="101"/>
      <c r="DY56" s="101"/>
      <c r="DZ56" s="101"/>
      <c r="EA56" s="101"/>
      <c r="EB56" s="101"/>
      <c r="EC56" s="101"/>
      <c r="ED56" s="101"/>
      <c r="EE56" s="101"/>
      <c r="EF56" s="101"/>
      <c r="EG56" s="101"/>
      <c r="EH56" s="101"/>
      <c r="EI56" s="101"/>
      <c r="EJ56" s="101"/>
      <c r="EK56" s="101"/>
      <c r="EL56" s="101"/>
      <c r="EM56" s="101"/>
      <c r="EN56" s="101"/>
      <c r="EO56" s="101"/>
      <c r="EP56" s="101"/>
      <c r="EQ56" s="101"/>
      <c r="ER56" s="101"/>
      <c r="ES56" s="101">
        <f t="shared" si="17"/>
        <v>0</v>
      </c>
      <c r="ET56" s="101">
        <f t="shared" si="17"/>
        <v>0</v>
      </c>
      <c r="EU56" s="101">
        <f t="shared" si="17"/>
        <v>0</v>
      </c>
      <c r="EV56" s="101">
        <f t="shared" si="17"/>
        <v>0</v>
      </c>
      <c r="EW56" s="101">
        <f t="shared" si="17"/>
        <v>0</v>
      </c>
      <c r="EX56" s="101"/>
      <c r="EY56" s="101">
        <f t="shared" si="18"/>
        <v>0</v>
      </c>
      <c r="EZ56" s="101">
        <f t="shared" si="16"/>
        <v>0</v>
      </c>
      <c r="FA56" s="101">
        <f t="shared" si="16"/>
        <v>0</v>
      </c>
      <c r="FB56" s="101">
        <f t="shared" si="16"/>
        <v>0</v>
      </c>
      <c r="FC56" s="101">
        <f t="shared" si="16"/>
        <v>0</v>
      </c>
      <c r="FD56" s="101">
        <f t="shared" si="16"/>
        <v>0</v>
      </c>
      <c r="FE56" s="101">
        <f t="shared" si="16"/>
        <v>0</v>
      </c>
      <c r="FF56" s="101">
        <f t="shared" si="16"/>
        <v>0</v>
      </c>
      <c r="FG56" s="101">
        <f t="shared" si="16"/>
        <v>0</v>
      </c>
      <c r="FH56" s="101">
        <f t="shared" si="16"/>
        <v>0</v>
      </c>
      <c r="FI56" s="101">
        <f t="shared" si="15"/>
        <v>0</v>
      </c>
      <c r="FJ56" s="101">
        <f t="shared" si="15"/>
        <v>0</v>
      </c>
      <c r="FK56" s="101">
        <f t="shared" si="15"/>
        <v>0</v>
      </c>
      <c r="FL56" s="101">
        <f t="shared" si="15"/>
        <v>0</v>
      </c>
      <c r="FM56" s="101">
        <f t="shared" si="15"/>
        <v>0</v>
      </c>
      <c r="FN56" s="101">
        <f t="shared" si="15"/>
        <v>0</v>
      </c>
      <c r="FO56" s="101">
        <f t="shared" si="15"/>
        <v>0</v>
      </c>
      <c r="FP56" s="101">
        <f t="shared" si="15"/>
        <v>0</v>
      </c>
      <c r="FQ56" s="101">
        <f t="shared" ref="FQ56:GB78" si="19">AC56+BM56+CW56+EG56</f>
        <v>0</v>
      </c>
      <c r="FR56" s="101">
        <f t="shared" si="19"/>
        <v>0</v>
      </c>
      <c r="FS56" s="101">
        <f t="shared" si="19"/>
        <v>0</v>
      </c>
      <c r="FT56" s="101">
        <f t="shared" si="19"/>
        <v>0</v>
      </c>
      <c r="FU56" s="101">
        <f t="shared" si="19"/>
        <v>0</v>
      </c>
      <c r="FV56" s="101">
        <f t="shared" si="14"/>
        <v>0</v>
      </c>
      <c r="FW56" s="101">
        <f t="shared" si="14"/>
        <v>0</v>
      </c>
      <c r="FX56" s="101">
        <f t="shared" si="14"/>
        <v>0</v>
      </c>
      <c r="FY56" s="101">
        <f t="shared" si="14"/>
        <v>0</v>
      </c>
      <c r="FZ56" s="101">
        <f t="shared" si="14"/>
        <v>0</v>
      </c>
      <c r="GA56" s="101">
        <f t="shared" si="14"/>
        <v>0</v>
      </c>
      <c r="GB56" s="101">
        <f t="shared" si="14"/>
        <v>0</v>
      </c>
      <c r="GE56" s="93">
        <f t="shared" si="13"/>
        <v>0</v>
      </c>
      <c r="GL56" s="101">
        <f t="shared" si="11"/>
        <v>0</v>
      </c>
      <c r="GM56" s="101"/>
      <c r="GN56" s="101"/>
      <c r="GO56" s="101"/>
      <c r="GP56" s="101"/>
      <c r="GQ56" s="101"/>
      <c r="GT56" s="101">
        <f>'55газ'!Q61</f>
        <v>0</v>
      </c>
      <c r="GU56" s="101">
        <f>'55газ'!R61</f>
        <v>0</v>
      </c>
      <c r="GV56" s="101">
        <f>'55газ'!S61</f>
        <v>0</v>
      </c>
      <c r="GW56" s="101">
        <f>'55газ'!T61</f>
        <v>0</v>
      </c>
      <c r="GX56" s="101">
        <f>'55газ'!U61</f>
        <v>0</v>
      </c>
      <c r="GY56" s="101">
        <f>'55газ'!V61</f>
        <v>0</v>
      </c>
      <c r="HA56" s="101">
        <f t="shared" si="12"/>
        <v>0</v>
      </c>
      <c r="HB56" s="101">
        <f t="shared" si="12"/>
        <v>0</v>
      </c>
      <c r="HC56" s="101">
        <f t="shared" si="12"/>
        <v>0</v>
      </c>
      <c r="HD56" s="101">
        <f t="shared" si="12"/>
        <v>0</v>
      </c>
      <c r="HE56" s="101">
        <f t="shared" si="12"/>
        <v>0</v>
      </c>
      <c r="HF56" s="101">
        <f t="shared" si="12"/>
        <v>0</v>
      </c>
    </row>
    <row r="57" spans="1:214">
      <c r="A57" s="149" t="s">
        <v>96</v>
      </c>
      <c r="B57" s="93" t="s">
        <v>10</v>
      </c>
      <c r="C57" s="501" t="s">
        <v>303</v>
      </c>
      <c r="D57" s="502" t="s">
        <v>304</v>
      </c>
      <c r="E57" s="101"/>
      <c r="F57" s="101"/>
      <c r="G57" s="101"/>
      <c r="H57" s="101"/>
      <c r="I57" s="101"/>
      <c r="J57" s="101"/>
      <c r="K57" s="101"/>
      <c r="L57" s="101"/>
      <c r="M57" s="101"/>
      <c r="N57" s="101"/>
      <c r="O57" s="101"/>
      <c r="P57" s="101"/>
      <c r="Q57" s="101"/>
      <c r="R57" s="101"/>
      <c r="S57" s="101"/>
      <c r="T57" s="101"/>
      <c r="U57" s="101"/>
      <c r="V57" s="101"/>
      <c r="W57" s="101"/>
      <c r="X57" s="101"/>
      <c r="Y57" s="101"/>
      <c r="Z57" s="101"/>
      <c r="AA57" s="101"/>
      <c r="AB57" s="101"/>
      <c r="AC57" s="101"/>
      <c r="AD57" s="101"/>
      <c r="AE57" s="101"/>
      <c r="AF57" s="101"/>
      <c r="AG57" s="101"/>
      <c r="AH57" s="101"/>
      <c r="AI57" s="101"/>
      <c r="AJ57" s="101"/>
      <c r="AK57" s="101"/>
      <c r="AL57" s="101"/>
      <c r="AM57" s="101"/>
      <c r="AN57" s="101"/>
      <c r="AO57" s="101"/>
      <c r="AP57" s="101"/>
      <c r="AQ57" s="101"/>
      <c r="AR57" s="101"/>
      <c r="AS57" s="101"/>
      <c r="AT57" s="101"/>
      <c r="AU57" s="101"/>
      <c r="AV57" s="101"/>
      <c r="AW57" s="101"/>
      <c r="AX57" s="101"/>
      <c r="AY57" s="101"/>
      <c r="AZ57" s="101"/>
      <c r="BA57" s="101"/>
      <c r="BB57" s="101"/>
      <c r="BC57" s="101"/>
      <c r="BD57" s="101"/>
      <c r="BE57" s="101"/>
      <c r="BF57" s="101"/>
      <c r="BG57" s="101"/>
      <c r="BH57" s="101"/>
      <c r="BI57" s="101"/>
      <c r="BJ57" s="101"/>
      <c r="BK57" s="101"/>
      <c r="BL57" s="101"/>
      <c r="BM57" s="101"/>
      <c r="BN57" s="101"/>
      <c r="BO57" s="101"/>
      <c r="BP57" s="101"/>
      <c r="BQ57" s="101"/>
      <c r="BR57" s="101"/>
      <c r="BS57" s="101"/>
      <c r="BT57" s="101"/>
      <c r="BU57" s="101"/>
      <c r="BV57" s="101"/>
      <c r="BW57" s="101"/>
      <c r="BX57" s="101"/>
      <c r="BY57" s="101"/>
      <c r="BZ57" s="101"/>
      <c r="CA57" s="101"/>
      <c r="CB57" s="101"/>
      <c r="CC57" s="101"/>
      <c r="CD57" s="101"/>
      <c r="CE57" s="101"/>
      <c r="CF57" s="101"/>
      <c r="CG57" s="101"/>
      <c r="CH57" s="101"/>
      <c r="CI57" s="101"/>
      <c r="CJ57" s="101"/>
      <c r="CK57" s="101"/>
      <c r="CL57" s="101"/>
      <c r="CM57" s="101"/>
      <c r="CN57" s="101"/>
      <c r="CO57" s="101"/>
      <c r="CP57" s="101"/>
      <c r="CQ57" s="101"/>
      <c r="CR57" s="101"/>
      <c r="CS57" s="101"/>
      <c r="CT57" s="101"/>
      <c r="CU57" s="101"/>
      <c r="CV57" s="101"/>
      <c r="CW57" s="101"/>
      <c r="CX57" s="101"/>
      <c r="CY57" s="101"/>
      <c r="CZ57" s="101"/>
      <c r="DA57" s="101"/>
      <c r="DB57" s="101"/>
      <c r="DC57" s="101"/>
      <c r="DD57" s="101"/>
      <c r="DE57" s="101"/>
      <c r="DF57" s="101"/>
      <c r="DG57" s="101"/>
      <c r="DH57" s="101"/>
      <c r="DI57" s="101"/>
      <c r="DJ57" s="101"/>
      <c r="DK57" s="101"/>
      <c r="DL57" s="101"/>
      <c r="DM57" s="101"/>
      <c r="DN57" s="101"/>
      <c r="DO57" s="101"/>
      <c r="DP57" s="101"/>
      <c r="DQ57" s="101"/>
      <c r="DR57" s="101"/>
      <c r="DS57" s="101"/>
      <c r="DT57" s="101"/>
      <c r="DU57" s="101"/>
      <c r="DV57" s="101"/>
      <c r="DW57" s="101"/>
      <c r="DX57" s="101"/>
      <c r="DY57" s="101"/>
      <c r="DZ57" s="101"/>
      <c r="EA57" s="101"/>
      <c r="EB57" s="101"/>
      <c r="EC57" s="101"/>
      <c r="ED57" s="101"/>
      <c r="EE57" s="101"/>
      <c r="EF57" s="101"/>
      <c r="EG57" s="101"/>
      <c r="EH57" s="101"/>
      <c r="EI57" s="101"/>
      <c r="EJ57" s="101"/>
      <c r="EK57" s="101"/>
      <c r="EL57" s="101"/>
      <c r="EM57" s="101"/>
      <c r="EN57" s="101"/>
      <c r="EO57" s="101"/>
      <c r="EP57" s="101"/>
      <c r="EQ57" s="101"/>
      <c r="ER57" s="101"/>
      <c r="ES57" s="101">
        <f t="shared" si="17"/>
        <v>0</v>
      </c>
      <c r="ET57" s="101">
        <f t="shared" si="17"/>
        <v>0</v>
      </c>
      <c r="EU57" s="101">
        <f t="shared" si="17"/>
        <v>0</v>
      </c>
      <c r="EV57" s="101">
        <f t="shared" si="17"/>
        <v>0</v>
      </c>
      <c r="EW57" s="101">
        <f t="shared" si="17"/>
        <v>0</v>
      </c>
      <c r="EX57" s="101"/>
      <c r="EY57" s="101">
        <f t="shared" si="18"/>
        <v>0</v>
      </c>
      <c r="EZ57" s="101">
        <f t="shared" si="16"/>
        <v>0</v>
      </c>
      <c r="FA57" s="101">
        <f t="shared" si="16"/>
        <v>0</v>
      </c>
      <c r="FB57" s="101">
        <f t="shared" si="16"/>
        <v>0</v>
      </c>
      <c r="FC57" s="101">
        <f t="shared" si="16"/>
        <v>0</v>
      </c>
      <c r="FD57" s="101">
        <f t="shared" si="16"/>
        <v>0</v>
      </c>
      <c r="FE57" s="101">
        <f t="shared" si="16"/>
        <v>0</v>
      </c>
      <c r="FF57" s="101">
        <f t="shared" si="16"/>
        <v>0</v>
      </c>
      <c r="FG57" s="101">
        <f t="shared" si="16"/>
        <v>0</v>
      </c>
      <c r="FH57" s="101">
        <f t="shared" si="16"/>
        <v>0</v>
      </c>
      <c r="FI57" s="101">
        <f t="shared" si="16"/>
        <v>0</v>
      </c>
      <c r="FJ57" s="101">
        <f t="shared" si="16"/>
        <v>0</v>
      </c>
      <c r="FK57" s="101">
        <f t="shared" si="16"/>
        <v>0</v>
      </c>
      <c r="FL57" s="101">
        <f t="shared" si="16"/>
        <v>0</v>
      </c>
      <c r="FM57" s="101">
        <f t="shared" si="16"/>
        <v>0</v>
      </c>
      <c r="FN57" s="101">
        <f t="shared" si="16"/>
        <v>0</v>
      </c>
      <c r="FO57" s="101">
        <f t="shared" si="16"/>
        <v>0</v>
      </c>
      <c r="FP57" s="101">
        <f t="shared" ref="FP57:FP78" si="20">AB57+BL57+CV57+EF57</f>
        <v>0</v>
      </c>
      <c r="FQ57" s="101">
        <f t="shared" si="19"/>
        <v>0</v>
      </c>
      <c r="FR57" s="101">
        <f t="shared" si="19"/>
        <v>0</v>
      </c>
      <c r="FS57" s="101">
        <f t="shared" si="19"/>
        <v>0</v>
      </c>
      <c r="FT57" s="101">
        <f t="shared" si="19"/>
        <v>0</v>
      </c>
      <c r="FU57" s="101">
        <f t="shared" si="19"/>
        <v>0</v>
      </c>
      <c r="FV57" s="101">
        <f t="shared" si="14"/>
        <v>0</v>
      </c>
      <c r="FW57" s="101">
        <f t="shared" si="14"/>
        <v>0</v>
      </c>
      <c r="FX57" s="101">
        <f t="shared" si="14"/>
        <v>0</v>
      </c>
      <c r="FY57" s="101">
        <f t="shared" si="14"/>
        <v>0</v>
      </c>
      <c r="FZ57" s="101">
        <f t="shared" si="14"/>
        <v>0</v>
      </c>
      <c r="GA57" s="101">
        <f t="shared" si="14"/>
        <v>0</v>
      </c>
      <c r="GB57" s="101">
        <f t="shared" si="14"/>
        <v>0</v>
      </c>
      <c r="GE57" s="93">
        <f t="shared" si="13"/>
        <v>0</v>
      </c>
      <c r="GL57" s="101">
        <f t="shared" si="11"/>
        <v>0</v>
      </c>
      <c r="GM57" s="101"/>
      <c r="GN57" s="101"/>
      <c r="GO57" s="101"/>
      <c r="GP57" s="101"/>
      <c r="GQ57" s="101"/>
      <c r="GT57" s="101">
        <f>'55газ'!Q62</f>
        <v>0</v>
      </c>
      <c r="GU57" s="101">
        <f>'55газ'!R62</f>
        <v>0</v>
      </c>
      <c r="GV57" s="101">
        <f>'55газ'!S62</f>
        <v>0</v>
      </c>
      <c r="GW57" s="101">
        <f>'55газ'!T62</f>
        <v>0</v>
      </c>
      <c r="GX57" s="101">
        <f>'55газ'!U62</f>
        <v>0</v>
      </c>
      <c r="GY57" s="101">
        <f>'55газ'!V62</f>
        <v>0</v>
      </c>
      <c r="HA57" s="101">
        <f t="shared" si="12"/>
        <v>0</v>
      </c>
      <c r="HB57" s="101">
        <f t="shared" si="12"/>
        <v>0</v>
      </c>
      <c r="HC57" s="101">
        <f t="shared" si="12"/>
        <v>0</v>
      </c>
      <c r="HD57" s="101">
        <f t="shared" si="12"/>
        <v>0</v>
      </c>
      <c r="HE57" s="101">
        <f t="shared" si="12"/>
        <v>0</v>
      </c>
      <c r="HF57" s="101">
        <f t="shared" si="12"/>
        <v>0</v>
      </c>
    </row>
    <row r="58" spans="1:214" hidden="1">
      <c r="A58" s="149"/>
      <c r="C58" s="501"/>
      <c r="D58" s="502"/>
      <c r="E58" s="101"/>
      <c r="F58" s="101"/>
      <c r="G58" s="101"/>
      <c r="H58" s="101"/>
      <c r="I58" s="101"/>
      <c r="J58" s="101"/>
      <c r="K58" s="101"/>
      <c r="L58" s="101"/>
      <c r="M58" s="101"/>
      <c r="N58" s="101"/>
      <c r="O58" s="101"/>
      <c r="P58" s="101"/>
      <c r="Q58" s="101"/>
      <c r="R58" s="101"/>
      <c r="S58" s="101"/>
      <c r="T58" s="101"/>
      <c r="U58" s="101"/>
      <c r="V58" s="101"/>
      <c r="W58" s="101"/>
      <c r="X58" s="101"/>
      <c r="Y58" s="101"/>
      <c r="Z58" s="101"/>
      <c r="AA58" s="101"/>
      <c r="AB58" s="101"/>
      <c r="AC58" s="101"/>
      <c r="AD58" s="101"/>
      <c r="AE58" s="101"/>
      <c r="AF58" s="101"/>
      <c r="AG58" s="101"/>
      <c r="AH58" s="101"/>
      <c r="AI58" s="101"/>
      <c r="AJ58" s="101"/>
      <c r="AK58" s="101"/>
      <c r="AL58" s="101"/>
      <c r="AM58" s="101"/>
      <c r="AN58" s="101"/>
      <c r="AO58" s="101"/>
      <c r="AP58" s="101"/>
      <c r="AQ58" s="101"/>
      <c r="AR58" s="101"/>
      <c r="AS58" s="101"/>
      <c r="AT58" s="101"/>
      <c r="AU58" s="101"/>
      <c r="AV58" s="101"/>
      <c r="AW58" s="101"/>
      <c r="AX58" s="101"/>
      <c r="AY58" s="101"/>
      <c r="AZ58" s="101"/>
      <c r="BA58" s="101"/>
      <c r="BB58" s="101"/>
      <c r="BC58" s="101"/>
      <c r="BD58" s="101"/>
      <c r="BE58" s="101"/>
      <c r="BF58" s="101"/>
      <c r="BG58" s="101"/>
      <c r="BH58" s="101"/>
      <c r="BI58" s="101"/>
      <c r="BJ58" s="101"/>
      <c r="BK58" s="101"/>
      <c r="BL58" s="101"/>
      <c r="BM58" s="101"/>
      <c r="BN58" s="101"/>
      <c r="BO58" s="101"/>
      <c r="BP58" s="101"/>
      <c r="BQ58" s="101"/>
      <c r="BR58" s="101"/>
      <c r="BS58" s="101"/>
      <c r="BT58" s="101"/>
      <c r="BU58" s="101"/>
      <c r="BV58" s="101"/>
      <c r="BW58" s="101"/>
      <c r="BX58" s="101"/>
      <c r="BY58" s="101"/>
      <c r="BZ58" s="101"/>
      <c r="CA58" s="101"/>
      <c r="CB58" s="101"/>
      <c r="CC58" s="101"/>
      <c r="CD58" s="101"/>
      <c r="CE58" s="101"/>
      <c r="CF58" s="101"/>
      <c r="CG58" s="101"/>
      <c r="CH58" s="101"/>
      <c r="CI58" s="101"/>
      <c r="CJ58" s="101"/>
      <c r="CK58" s="101"/>
      <c r="CL58" s="101"/>
      <c r="CM58" s="101"/>
      <c r="CN58" s="101"/>
      <c r="CO58" s="101"/>
      <c r="CP58" s="101"/>
      <c r="CQ58" s="101"/>
      <c r="CR58" s="101"/>
      <c r="CS58" s="101"/>
      <c r="CT58" s="101"/>
      <c r="CU58" s="101"/>
      <c r="CV58" s="101"/>
      <c r="CW58" s="101"/>
      <c r="CX58" s="101"/>
      <c r="CY58" s="101"/>
      <c r="CZ58" s="101"/>
      <c r="DA58" s="101"/>
      <c r="DB58" s="101"/>
      <c r="DC58" s="101"/>
      <c r="DD58" s="101"/>
      <c r="DE58" s="101"/>
      <c r="DF58" s="101"/>
      <c r="DG58" s="101"/>
      <c r="DH58" s="101"/>
      <c r="DI58" s="101"/>
      <c r="DJ58" s="101"/>
      <c r="DK58" s="101"/>
      <c r="DL58" s="101"/>
      <c r="DM58" s="101"/>
      <c r="DN58" s="101"/>
      <c r="DO58" s="101"/>
      <c r="DP58" s="101"/>
      <c r="DQ58" s="101"/>
      <c r="DR58" s="101"/>
      <c r="DS58" s="101"/>
      <c r="DT58" s="101"/>
      <c r="DU58" s="101"/>
      <c r="DV58" s="101"/>
      <c r="DW58" s="101"/>
      <c r="DX58" s="101"/>
      <c r="DY58" s="101"/>
      <c r="DZ58" s="101"/>
      <c r="EA58" s="101"/>
      <c r="EB58" s="101"/>
      <c r="EC58" s="101"/>
      <c r="ED58" s="101"/>
      <c r="EE58" s="101"/>
      <c r="EF58" s="101"/>
      <c r="EG58" s="101"/>
      <c r="EH58" s="101"/>
      <c r="EI58" s="101"/>
      <c r="EJ58" s="101"/>
      <c r="EK58" s="101"/>
      <c r="EL58" s="101"/>
      <c r="EM58" s="101"/>
      <c r="EN58" s="101"/>
      <c r="EO58" s="101"/>
      <c r="EP58" s="101"/>
      <c r="EQ58" s="101"/>
      <c r="ER58" s="101"/>
      <c r="ES58" s="101">
        <f t="shared" si="17"/>
        <v>0</v>
      </c>
      <c r="ET58" s="101">
        <f t="shared" si="17"/>
        <v>0</v>
      </c>
      <c r="EU58" s="101">
        <f t="shared" si="17"/>
        <v>0</v>
      </c>
      <c r="EV58" s="101">
        <f t="shared" si="17"/>
        <v>0</v>
      </c>
      <c r="EW58" s="101">
        <f t="shared" si="17"/>
        <v>0</v>
      </c>
      <c r="EX58" s="101"/>
      <c r="EY58" s="101">
        <f t="shared" si="18"/>
        <v>0</v>
      </c>
      <c r="EZ58" s="101">
        <f t="shared" si="16"/>
        <v>0</v>
      </c>
      <c r="FA58" s="101">
        <f t="shared" si="16"/>
        <v>0</v>
      </c>
      <c r="FB58" s="101">
        <f t="shared" si="16"/>
        <v>0</v>
      </c>
      <c r="FC58" s="101">
        <f t="shared" si="16"/>
        <v>0</v>
      </c>
      <c r="FD58" s="101">
        <f t="shared" si="16"/>
        <v>0</v>
      </c>
      <c r="FE58" s="101">
        <f t="shared" si="16"/>
        <v>0</v>
      </c>
      <c r="FF58" s="101">
        <f t="shared" si="16"/>
        <v>0</v>
      </c>
      <c r="FG58" s="101">
        <f t="shared" si="16"/>
        <v>0</v>
      </c>
      <c r="FH58" s="101">
        <f t="shared" si="16"/>
        <v>0</v>
      </c>
      <c r="FI58" s="101">
        <f t="shared" si="16"/>
        <v>0</v>
      </c>
      <c r="FJ58" s="101">
        <f t="shared" si="16"/>
        <v>0</v>
      </c>
      <c r="FK58" s="101">
        <f t="shared" si="16"/>
        <v>0</v>
      </c>
      <c r="FL58" s="101">
        <f t="shared" si="16"/>
        <v>0</v>
      </c>
      <c r="FM58" s="101">
        <f t="shared" si="16"/>
        <v>0</v>
      </c>
      <c r="FN58" s="101">
        <f t="shared" si="16"/>
        <v>0</v>
      </c>
      <c r="FO58" s="101">
        <f t="shared" si="16"/>
        <v>0</v>
      </c>
      <c r="FP58" s="101">
        <f t="shared" si="20"/>
        <v>0</v>
      </c>
      <c r="FQ58" s="101">
        <f t="shared" si="19"/>
        <v>0</v>
      </c>
      <c r="FR58" s="101">
        <f t="shared" si="19"/>
        <v>0</v>
      </c>
      <c r="FS58" s="101">
        <f t="shared" si="19"/>
        <v>0</v>
      </c>
      <c r="FT58" s="101">
        <f t="shared" si="19"/>
        <v>0</v>
      </c>
      <c r="FU58" s="101">
        <f t="shared" si="19"/>
        <v>0</v>
      </c>
      <c r="FV58" s="101">
        <f t="shared" si="14"/>
        <v>0</v>
      </c>
      <c r="FW58" s="101">
        <f t="shared" si="14"/>
        <v>0</v>
      </c>
      <c r="FX58" s="101">
        <f t="shared" si="14"/>
        <v>0</v>
      </c>
      <c r="FY58" s="101">
        <f t="shared" si="14"/>
        <v>0</v>
      </c>
      <c r="FZ58" s="101">
        <f t="shared" si="14"/>
        <v>0</v>
      </c>
      <c r="GA58" s="101">
        <f t="shared" si="14"/>
        <v>0</v>
      </c>
      <c r="GB58" s="101">
        <f t="shared" si="14"/>
        <v>0</v>
      </c>
      <c r="GE58" s="93">
        <f t="shared" si="13"/>
        <v>0</v>
      </c>
      <c r="GL58" s="101">
        <f t="shared" si="11"/>
        <v>0</v>
      </c>
      <c r="GM58" s="101"/>
      <c r="GN58" s="101"/>
      <c r="GO58" s="101"/>
      <c r="GP58" s="101"/>
      <c r="GQ58" s="101"/>
      <c r="GT58" s="101"/>
      <c r="GU58" s="101"/>
      <c r="GV58" s="101"/>
      <c r="GW58" s="101"/>
      <c r="GX58" s="101"/>
      <c r="GY58" s="101"/>
      <c r="HA58" s="101">
        <f t="shared" si="12"/>
        <v>0</v>
      </c>
      <c r="HB58" s="101">
        <f t="shared" si="12"/>
        <v>0</v>
      </c>
      <c r="HC58" s="101">
        <f t="shared" si="12"/>
        <v>0</v>
      </c>
      <c r="HD58" s="101">
        <f t="shared" si="12"/>
        <v>0</v>
      </c>
      <c r="HE58" s="101">
        <f t="shared" si="12"/>
        <v>0</v>
      </c>
      <c r="HF58" s="101">
        <f t="shared" si="12"/>
        <v>0</v>
      </c>
    </row>
    <row r="59" spans="1:214" hidden="1">
      <c r="A59" s="149"/>
      <c r="C59" s="501"/>
      <c r="D59" s="502"/>
      <c r="E59" s="101"/>
      <c r="F59" s="101"/>
      <c r="G59" s="101"/>
      <c r="H59" s="101"/>
      <c r="I59" s="101"/>
      <c r="J59" s="101"/>
      <c r="K59" s="101"/>
      <c r="L59" s="101"/>
      <c r="M59" s="101"/>
      <c r="N59" s="101"/>
      <c r="O59" s="101"/>
      <c r="P59" s="101"/>
      <c r="Q59" s="101"/>
      <c r="R59" s="101"/>
      <c r="S59" s="101"/>
      <c r="T59" s="101"/>
      <c r="U59" s="101"/>
      <c r="V59" s="101"/>
      <c r="W59" s="101"/>
      <c r="X59" s="101"/>
      <c r="Y59" s="101"/>
      <c r="Z59" s="101"/>
      <c r="AA59" s="101"/>
      <c r="AB59" s="101"/>
      <c r="AC59" s="101"/>
      <c r="AD59" s="101"/>
      <c r="AE59" s="101"/>
      <c r="AF59" s="101"/>
      <c r="AG59" s="101"/>
      <c r="AH59" s="101"/>
      <c r="AI59" s="101"/>
      <c r="AJ59" s="101"/>
      <c r="AK59" s="101"/>
      <c r="AL59" s="101"/>
      <c r="AM59" s="101"/>
      <c r="AN59" s="101"/>
      <c r="AO59" s="101"/>
      <c r="AP59" s="101"/>
      <c r="AQ59" s="101"/>
      <c r="AR59" s="101"/>
      <c r="AS59" s="101"/>
      <c r="AT59" s="101"/>
      <c r="AU59" s="101"/>
      <c r="AV59" s="101"/>
      <c r="AW59" s="101"/>
      <c r="AX59" s="101"/>
      <c r="AY59" s="101"/>
      <c r="AZ59" s="101"/>
      <c r="BA59" s="101"/>
      <c r="BB59" s="101"/>
      <c r="BC59" s="101"/>
      <c r="BD59" s="101"/>
      <c r="BE59" s="101"/>
      <c r="BF59" s="101"/>
      <c r="BG59" s="101"/>
      <c r="BH59" s="101"/>
      <c r="BI59" s="101"/>
      <c r="BJ59" s="101"/>
      <c r="BK59" s="101"/>
      <c r="BL59" s="101"/>
      <c r="BM59" s="101"/>
      <c r="BN59" s="101"/>
      <c r="BO59" s="101"/>
      <c r="BP59" s="101"/>
      <c r="BQ59" s="101"/>
      <c r="BR59" s="101"/>
      <c r="BS59" s="101"/>
      <c r="BT59" s="101"/>
      <c r="BU59" s="101"/>
      <c r="BV59" s="101"/>
      <c r="BW59" s="101"/>
      <c r="BX59" s="101"/>
      <c r="BY59" s="101"/>
      <c r="BZ59" s="101"/>
      <c r="CA59" s="101"/>
      <c r="CB59" s="101"/>
      <c r="CC59" s="101"/>
      <c r="CD59" s="101"/>
      <c r="CE59" s="101"/>
      <c r="CF59" s="101"/>
      <c r="CG59" s="101"/>
      <c r="CH59" s="101"/>
      <c r="CI59" s="101"/>
      <c r="CJ59" s="101"/>
      <c r="CK59" s="101"/>
      <c r="CL59" s="101"/>
      <c r="CM59" s="101"/>
      <c r="CN59" s="101"/>
      <c r="CO59" s="101"/>
      <c r="CP59" s="101"/>
      <c r="CQ59" s="101"/>
      <c r="CR59" s="101"/>
      <c r="CS59" s="101"/>
      <c r="CT59" s="101"/>
      <c r="CU59" s="101"/>
      <c r="CV59" s="101"/>
      <c r="CW59" s="101"/>
      <c r="CX59" s="101"/>
      <c r="CY59" s="101"/>
      <c r="CZ59" s="101"/>
      <c r="DA59" s="101"/>
      <c r="DB59" s="101"/>
      <c r="DC59" s="101"/>
      <c r="DD59" s="101"/>
      <c r="DE59" s="101"/>
      <c r="DF59" s="101"/>
      <c r="DG59" s="101"/>
      <c r="DH59" s="101"/>
      <c r="DI59" s="101"/>
      <c r="DJ59" s="101"/>
      <c r="DK59" s="101"/>
      <c r="DL59" s="101"/>
      <c r="DM59" s="101"/>
      <c r="DN59" s="101"/>
      <c r="DO59" s="101"/>
      <c r="DP59" s="101"/>
      <c r="DQ59" s="101"/>
      <c r="DR59" s="101"/>
      <c r="DS59" s="101"/>
      <c r="DT59" s="101"/>
      <c r="DU59" s="101"/>
      <c r="DV59" s="101"/>
      <c r="DW59" s="101"/>
      <c r="DX59" s="101"/>
      <c r="DY59" s="101"/>
      <c r="DZ59" s="101"/>
      <c r="EA59" s="101"/>
      <c r="EB59" s="101"/>
      <c r="EC59" s="101"/>
      <c r="ED59" s="101"/>
      <c r="EE59" s="101"/>
      <c r="EF59" s="101"/>
      <c r="EG59" s="101"/>
      <c r="EH59" s="101"/>
      <c r="EI59" s="101"/>
      <c r="EJ59" s="101"/>
      <c r="EK59" s="101"/>
      <c r="EL59" s="101"/>
      <c r="EM59" s="101"/>
      <c r="EN59" s="101"/>
      <c r="EO59" s="101"/>
      <c r="EP59" s="101"/>
      <c r="EQ59" s="101"/>
      <c r="ER59" s="101"/>
      <c r="ES59" s="101">
        <f t="shared" si="17"/>
        <v>0</v>
      </c>
      <c r="ET59" s="101">
        <f t="shared" si="17"/>
        <v>0</v>
      </c>
      <c r="EU59" s="101">
        <f t="shared" si="17"/>
        <v>0</v>
      </c>
      <c r="EV59" s="101">
        <f t="shared" si="17"/>
        <v>0</v>
      </c>
      <c r="EW59" s="101">
        <f t="shared" si="17"/>
        <v>0</v>
      </c>
      <c r="EX59" s="101"/>
      <c r="EY59" s="101">
        <f t="shared" si="18"/>
        <v>0</v>
      </c>
      <c r="EZ59" s="101">
        <f t="shared" si="16"/>
        <v>0</v>
      </c>
      <c r="FA59" s="101">
        <f t="shared" si="16"/>
        <v>0</v>
      </c>
      <c r="FB59" s="101">
        <f t="shared" si="16"/>
        <v>0</v>
      </c>
      <c r="FC59" s="101">
        <f t="shared" si="16"/>
        <v>0</v>
      </c>
      <c r="FD59" s="101">
        <f t="shared" si="16"/>
        <v>0</v>
      </c>
      <c r="FE59" s="101">
        <f t="shared" si="16"/>
        <v>0</v>
      </c>
      <c r="FF59" s="101">
        <f t="shared" si="16"/>
        <v>0</v>
      </c>
      <c r="FG59" s="101">
        <f t="shared" si="16"/>
        <v>0</v>
      </c>
      <c r="FH59" s="101">
        <f t="shared" si="16"/>
        <v>0</v>
      </c>
      <c r="FI59" s="101">
        <f t="shared" si="16"/>
        <v>0</v>
      </c>
      <c r="FJ59" s="101">
        <f t="shared" si="16"/>
        <v>0</v>
      </c>
      <c r="FK59" s="101">
        <f t="shared" si="16"/>
        <v>0</v>
      </c>
      <c r="FL59" s="101">
        <f t="shared" si="16"/>
        <v>0</v>
      </c>
      <c r="FM59" s="101">
        <f t="shared" si="16"/>
        <v>0</v>
      </c>
      <c r="FN59" s="101">
        <f t="shared" si="16"/>
        <v>0</v>
      </c>
      <c r="FO59" s="101">
        <f t="shared" si="16"/>
        <v>0</v>
      </c>
      <c r="FP59" s="101">
        <f t="shared" si="20"/>
        <v>0</v>
      </c>
      <c r="FQ59" s="101">
        <f t="shared" si="19"/>
        <v>0</v>
      </c>
      <c r="FR59" s="101">
        <f t="shared" si="19"/>
        <v>0</v>
      </c>
      <c r="FS59" s="101">
        <f t="shared" si="19"/>
        <v>0</v>
      </c>
      <c r="FT59" s="101">
        <f t="shared" si="19"/>
        <v>0</v>
      </c>
      <c r="FU59" s="101">
        <f t="shared" si="19"/>
        <v>0</v>
      </c>
      <c r="FV59" s="101">
        <f t="shared" si="14"/>
        <v>0</v>
      </c>
      <c r="FW59" s="101">
        <f t="shared" si="14"/>
        <v>0</v>
      </c>
      <c r="FX59" s="101">
        <f t="shared" si="14"/>
        <v>0</v>
      </c>
      <c r="FY59" s="101">
        <f t="shared" si="14"/>
        <v>0</v>
      </c>
      <c r="FZ59" s="101">
        <f t="shared" si="14"/>
        <v>0</v>
      </c>
      <c r="GA59" s="101">
        <f t="shared" si="14"/>
        <v>0</v>
      </c>
      <c r="GB59" s="101">
        <f t="shared" si="14"/>
        <v>0</v>
      </c>
      <c r="GE59" s="93">
        <f t="shared" si="13"/>
        <v>0</v>
      </c>
      <c r="GL59" s="101">
        <f t="shared" si="11"/>
        <v>0</v>
      </c>
      <c r="GM59" s="101"/>
      <c r="GN59" s="101"/>
      <c r="GO59" s="101"/>
      <c r="GP59" s="101"/>
      <c r="GQ59" s="101"/>
      <c r="GT59" s="101">
        <f>'55газ'!Q73</f>
        <v>0</v>
      </c>
      <c r="GU59" s="101">
        <f>'55газ'!R73</f>
        <v>0</v>
      </c>
      <c r="GV59" s="101">
        <f>'55газ'!S73</f>
        <v>0</v>
      </c>
      <c r="GW59" s="101">
        <f>'55газ'!T73</f>
        <v>0</v>
      </c>
      <c r="GX59" s="101">
        <f>'55газ'!U73</f>
        <v>0</v>
      </c>
      <c r="GY59" s="101">
        <f>'55газ'!V73</f>
        <v>0</v>
      </c>
      <c r="HA59" s="101">
        <f t="shared" si="12"/>
        <v>0</v>
      </c>
      <c r="HB59" s="101">
        <f t="shared" si="12"/>
        <v>0</v>
      </c>
      <c r="HC59" s="101">
        <f t="shared" si="12"/>
        <v>0</v>
      </c>
      <c r="HD59" s="101">
        <f t="shared" si="12"/>
        <v>0</v>
      </c>
      <c r="HE59" s="101">
        <f t="shared" si="12"/>
        <v>0</v>
      </c>
      <c r="HF59" s="101">
        <f t="shared" si="12"/>
        <v>0</v>
      </c>
    </row>
    <row r="60" spans="1:214" hidden="1">
      <c r="A60" s="149"/>
      <c r="C60" s="501"/>
      <c r="D60" s="502"/>
      <c r="E60" s="101"/>
      <c r="F60" s="101"/>
      <c r="G60" s="101"/>
      <c r="H60" s="101"/>
      <c r="I60" s="101"/>
      <c r="J60" s="101"/>
      <c r="K60" s="101"/>
      <c r="L60" s="101"/>
      <c r="M60" s="101"/>
      <c r="N60" s="101"/>
      <c r="O60" s="101"/>
      <c r="P60" s="101"/>
      <c r="Q60" s="101"/>
      <c r="R60" s="101"/>
      <c r="S60" s="101"/>
      <c r="T60" s="101"/>
      <c r="U60" s="101"/>
      <c r="V60" s="101"/>
      <c r="W60" s="101"/>
      <c r="X60" s="101"/>
      <c r="Y60" s="101"/>
      <c r="Z60" s="101"/>
      <c r="AA60" s="101"/>
      <c r="AB60" s="101"/>
      <c r="AC60" s="101"/>
      <c r="AD60" s="101"/>
      <c r="AE60" s="101"/>
      <c r="AF60" s="101"/>
      <c r="AG60" s="101"/>
      <c r="AH60" s="101"/>
      <c r="AI60" s="101"/>
      <c r="AJ60" s="101"/>
      <c r="AK60" s="101"/>
      <c r="AL60" s="101"/>
      <c r="AM60" s="101"/>
      <c r="AN60" s="101"/>
      <c r="AO60" s="101"/>
      <c r="AP60" s="101"/>
      <c r="AQ60" s="101"/>
      <c r="AR60" s="101"/>
      <c r="AS60" s="101"/>
      <c r="AT60" s="101"/>
      <c r="AU60" s="101"/>
      <c r="AV60" s="101"/>
      <c r="AW60" s="101"/>
      <c r="AX60" s="101"/>
      <c r="AY60" s="101"/>
      <c r="AZ60" s="101"/>
      <c r="BA60" s="101"/>
      <c r="BB60" s="101"/>
      <c r="BC60" s="101"/>
      <c r="BD60" s="101"/>
      <c r="BE60" s="101"/>
      <c r="BF60" s="101"/>
      <c r="BG60" s="101"/>
      <c r="BH60" s="101"/>
      <c r="BI60" s="101"/>
      <c r="BJ60" s="101"/>
      <c r="BK60" s="101"/>
      <c r="BL60" s="101"/>
      <c r="BM60" s="101"/>
      <c r="BN60" s="101"/>
      <c r="BO60" s="101"/>
      <c r="BP60" s="101"/>
      <c r="BQ60" s="101"/>
      <c r="BR60" s="101"/>
      <c r="BS60" s="101"/>
      <c r="BT60" s="101"/>
      <c r="BU60" s="101"/>
      <c r="BV60" s="101"/>
      <c r="BW60" s="101"/>
      <c r="BX60" s="101"/>
      <c r="BY60" s="101"/>
      <c r="BZ60" s="101"/>
      <c r="CA60" s="101"/>
      <c r="CB60" s="101"/>
      <c r="CC60" s="101"/>
      <c r="CD60" s="101"/>
      <c r="CE60" s="101"/>
      <c r="CF60" s="101"/>
      <c r="CG60" s="101"/>
      <c r="CH60" s="101"/>
      <c r="CI60" s="101"/>
      <c r="CJ60" s="101"/>
      <c r="CK60" s="101"/>
      <c r="CL60" s="101"/>
      <c r="CM60" s="101"/>
      <c r="CN60" s="101"/>
      <c r="CO60" s="101"/>
      <c r="CP60" s="101"/>
      <c r="CQ60" s="101"/>
      <c r="CR60" s="101"/>
      <c r="CS60" s="101"/>
      <c r="CT60" s="101"/>
      <c r="CU60" s="101"/>
      <c r="CV60" s="101"/>
      <c r="CW60" s="101"/>
      <c r="CX60" s="101"/>
      <c r="CY60" s="101"/>
      <c r="CZ60" s="101"/>
      <c r="DA60" s="101"/>
      <c r="DB60" s="101"/>
      <c r="DC60" s="101"/>
      <c r="DD60" s="101"/>
      <c r="DE60" s="101"/>
      <c r="DF60" s="101"/>
      <c r="DG60" s="101"/>
      <c r="DH60" s="101"/>
      <c r="DI60" s="101"/>
      <c r="DJ60" s="101"/>
      <c r="DK60" s="101"/>
      <c r="DL60" s="101"/>
      <c r="DM60" s="101"/>
      <c r="DN60" s="101"/>
      <c r="DO60" s="101"/>
      <c r="DP60" s="101"/>
      <c r="DQ60" s="101"/>
      <c r="DR60" s="101"/>
      <c r="DS60" s="101"/>
      <c r="DT60" s="101"/>
      <c r="DU60" s="101"/>
      <c r="DV60" s="101"/>
      <c r="DW60" s="101"/>
      <c r="DX60" s="101"/>
      <c r="DY60" s="101"/>
      <c r="DZ60" s="101"/>
      <c r="EA60" s="101"/>
      <c r="EB60" s="101"/>
      <c r="EC60" s="101"/>
      <c r="ED60" s="101"/>
      <c r="EE60" s="101"/>
      <c r="EF60" s="101"/>
      <c r="EG60" s="101"/>
      <c r="EH60" s="101"/>
      <c r="EI60" s="101"/>
      <c r="EJ60" s="101"/>
      <c r="EK60" s="101"/>
      <c r="EL60" s="101"/>
      <c r="EM60" s="101"/>
      <c r="EN60" s="101"/>
      <c r="EO60" s="101"/>
      <c r="EP60" s="101"/>
      <c r="EQ60" s="101"/>
      <c r="ER60" s="101"/>
      <c r="ES60" s="101">
        <f t="shared" si="17"/>
        <v>0</v>
      </c>
      <c r="ET60" s="101">
        <f t="shared" si="17"/>
        <v>0</v>
      </c>
      <c r="EU60" s="101">
        <f t="shared" si="17"/>
        <v>0</v>
      </c>
      <c r="EV60" s="101">
        <f t="shared" si="17"/>
        <v>0</v>
      </c>
      <c r="EW60" s="101">
        <f t="shared" si="17"/>
        <v>0</v>
      </c>
      <c r="EX60" s="101"/>
      <c r="EY60" s="101">
        <f t="shared" si="18"/>
        <v>0</v>
      </c>
      <c r="EZ60" s="101">
        <f t="shared" si="16"/>
        <v>0</v>
      </c>
      <c r="FA60" s="101">
        <f t="shared" si="16"/>
        <v>0</v>
      </c>
      <c r="FB60" s="101">
        <f t="shared" si="16"/>
        <v>0</v>
      </c>
      <c r="FC60" s="101">
        <f t="shared" si="16"/>
        <v>0</v>
      </c>
      <c r="FD60" s="101">
        <f t="shared" si="16"/>
        <v>0</v>
      </c>
      <c r="FE60" s="101">
        <f t="shared" si="16"/>
        <v>0</v>
      </c>
      <c r="FF60" s="101">
        <f t="shared" si="16"/>
        <v>0</v>
      </c>
      <c r="FG60" s="101">
        <f t="shared" si="16"/>
        <v>0</v>
      </c>
      <c r="FH60" s="101">
        <f t="shared" si="16"/>
        <v>0</v>
      </c>
      <c r="FI60" s="101">
        <f t="shared" si="16"/>
        <v>0</v>
      </c>
      <c r="FJ60" s="101">
        <f t="shared" si="16"/>
        <v>0</v>
      </c>
      <c r="FK60" s="101">
        <f t="shared" si="16"/>
        <v>0</v>
      </c>
      <c r="FL60" s="101">
        <f t="shared" si="16"/>
        <v>0</v>
      </c>
      <c r="FM60" s="101">
        <f t="shared" si="16"/>
        <v>0</v>
      </c>
      <c r="FN60" s="101">
        <f t="shared" si="16"/>
        <v>0</v>
      </c>
      <c r="FO60" s="101">
        <f t="shared" si="16"/>
        <v>0</v>
      </c>
      <c r="FP60" s="101">
        <f t="shared" si="20"/>
        <v>0</v>
      </c>
      <c r="FQ60" s="101">
        <f t="shared" si="19"/>
        <v>0</v>
      </c>
      <c r="FR60" s="101">
        <f t="shared" si="19"/>
        <v>0</v>
      </c>
      <c r="FS60" s="101">
        <f t="shared" si="19"/>
        <v>0</v>
      </c>
      <c r="FT60" s="101">
        <f t="shared" si="19"/>
        <v>0</v>
      </c>
      <c r="FU60" s="101">
        <f t="shared" si="19"/>
        <v>0</v>
      </c>
      <c r="FV60" s="101">
        <f t="shared" si="14"/>
        <v>0</v>
      </c>
      <c r="FW60" s="101">
        <f t="shared" si="14"/>
        <v>0</v>
      </c>
      <c r="FX60" s="101">
        <f t="shared" si="14"/>
        <v>0</v>
      </c>
      <c r="FY60" s="101">
        <f t="shared" si="14"/>
        <v>0</v>
      </c>
      <c r="FZ60" s="101">
        <f t="shared" si="14"/>
        <v>0</v>
      </c>
      <c r="GA60" s="101">
        <f t="shared" si="14"/>
        <v>0</v>
      </c>
      <c r="GB60" s="101">
        <f t="shared" si="14"/>
        <v>0</v>
      </c>
      <c r="GE60" s="93">
        <f t="shared" si="13"/>
        <v>0</v>
      </c>
      <c r="GL60" s="101">
        <f t="shared" si="11"/>
        <v>0</v>
      </c>
      <c r="GM60" s="101"/>
      <c r="GN60" s="101"/>
      <c r="GO60" s="101"/>
      <c r="GP60" s="101"/>
      <c r="GQ60" s="101"/>
      <c r="GT60" s="101">
        <f>'55газ'!Q74</f>
        <v>0</v>
      </c>
      <c r="GU60" s="101">
        <f>'55газ'!R74</f>
        <v>0</v>
      </c>
      <c r="GV60" s="101">
        <f>'55газ'!S74</f>
        <v>0</v>
      </c>
      <c r="GW60" s="101">
        <f>'55газ'!T74</f>
        <v>0</v>
      </c>
      <c r="GX60" s="101">
        <f>'55газ'!U74</f>
        <v>0</v>
      </c>
      <c r="GY60" s="101">
        <f>'55газ'!V74</f>
        <v>0</v>
      </c>
      <c r="HA60" s="101">
        <f t="shared" si="12"/>
        <v>0</v>
      </c>
      <c r="HB60" s="101">
        <f t="shared" si="12"/>
        <v>0</v>
      </c>
      <c r="HC60" s="101">
        <f t="shared" si="12"/>
        <v>0</v>
      </c>
      <c r="HD60" s="101">
        <f t="shared" si="12"/>
        <v>0</v>
      </c>
      <c r="HE60" s="101">
        <f t="shared" si="12"/>
        <v>0</v>
      </c>
      <c r="HF60" s="101">
        <f t="shared" si="12"/>
        <v>0</v>
      </c>
    </row>
    <row r="61" spans="1:214" hidden="1">
      <c r="A61" s="149"/>
      <c r="C61" s="501"/>
      <c r="D61" s="502"/>
      <c r="E61" s="101"/>
      <c r="F61" s="101"/>
      <c r="G61" s="101"/>
      <c r="H61" s="101"/>
      <c r="I61" s="101"/>
      <c r="J61" s="101"/>
      <c r="K61" s="101"/>
      <c r="L61" s="101"/>
      <c r="M61" s="101"/>
      <c r="N61" s="101"/>
      <c r="O61" s="101"/>
      <c r="P61" s="101"/>
      <c r="Q61" s="101"/>
      <c r="R61" s="101"/>
      <c r="S61" s="101"/>
      <c r="T61" s="101"/>
      <c r="U61" s="101"/>
      <c r="V61" s="101"/>
      <c r="W61" s="101"/>
      <c r="X61" s="101"/>
      <c r="Y61" s="101"/>
      <c r="Z61" s="101"/>
      <c r="AA61" s="101"/>
      <c r="AB61" s="101"/>
      <c r="AC61" s="101"/>
      <c r="AD61" s="101"/>
      <c r="AE61" s="101"/>
      <c r="AF61" s="101"/>
      <c r="AG61" s="101"/>
      <c r="AH61" s="101"/>
      <c r="AI61" s="101"/>
      <c r="AJ61" s="101"/>
      <c r="AK61" s="101"/>
      <c r="AL61" s="101"/>
      <c r="AM61" s="101"/>
      <c r="AN61" s="101"/>
      <c r="AO61" s="101"/>
      <c r="AP61" s="101"/>
      <c r="AQ61" s="101"/>
      <c r="AR61" s="101"/>
      <c r="AS61" s="101"/>
      <c r="AT61" s="101"/>
      <c r="AU61" s="101"/>
      <c r="AV61" s="101"/>
      <c r="AW61" s="101"/>
      <c r="AX61" s="101"/>
      <c r="AY61" s="101"/>
      <c r="AZ61" s="101"/>
      <c r="BA61" s="101"/>
      <c r="BB61" s="101"/>
      <c r="BC61" s="101"/>
      <c r="BD61" s="101"/>
      <c r="BE61" s="101"/>
      <c r="BF61" s="101"/>
      <c r="BG61" s="101"/>
      <c r="BH61" s="101"/>
      <c r="BI61" s="101"/>
      <c r="BJ61" s="101"/>
      <c r="BK61" s="101"/>
      <c r="BL61" s="101"/>
      <c r="BM61" s="101"/>
      <c r="BN61" s="101"/>
      <c r="BO61" s="101"/>
      <c r="BP61" s="101"/>
      <c r="BQ61" s="101"/>
      <c r="BR61" s="101"/>
      <c r="BS61" s="101"/>
      <c r="BT61" s="101"/>
      <c r="BU61" s="101"/>
      <c r="BV61" s="101"/>
      <c r="BW61" s="101"/>
      <c r="BX61" s="101"/>
      <c r="BY61" s="101"/>
      <c r="BZ61" s="101"/>
      <c r="CA61" s="101"/>
      <c r="CB61" s="101"/>
      <c r="CC61" s="101"/>
      <c r="CD61" s="101"/>
      <c r="CE61" s="101"/>
      <c r="CF61" s="101"/>
      <c r="CG61" s="101"/>
      <c r="CH61" s="101"/>
      <c r="CI61" s="101"/>
      <c r="CJ61" s="101"/>
      <c r="CK61" s="101"/>
      <c r="CL61" s="101"/>
      <c r="CM61" s="101"/>
      <c r="CN61" s="101"/>
      <c r="CO61" s="101"/>
      <c r="CP61" s="101"/>
      <c r="CQ61" s="101"/>
      <c r="CR61" s="101"/>
      <c r="CS61" s="101"/>
      <c r="CT61" s="101"/>
      <c r="CU61" s="101"/>
      <c r="CV61" s="101"/>
      <c r="CW61" s="101"/>
      <c r="CX61" s="101"/>
      <c r="CY61" s="101"/>
      <c r="CZ61" s="101"/>
      <c r="DA61" s="101"/>
      <c r="DB61" s="101"/>
      <c r="DC61" s="101"/>
      <c r="DD61" s="101"/>
      <c r="DE61" s="101"/>
      <c r="DF61" s="101"/>
      <c r="DG61" s="101"/>
      <c r="DH61" s="101"/>
      <c r="DI61" s="101"/>
      <c r="DJ61" s="101"/>
      <c r="DK61" s="101"/>
      <c r="DL61" s="101"/>
      <c r="DM61" s="101"/>
      <c r="DN61" s="101"/>
      <c r="DO61" s="101"/>
      <c r="DP61" s="101"/>
      <c r="DQ61" s="101"/>
      <c r="DR61" s="101"/>
      <c r="DS61" s="101"/>
      <c r="DT61" s="101"/>
      <c r="DU61" s="101"/>
      <c r="DV61" s="101"/>
      <c r="DW61" s="101"/>
      <c r="DX61" s="101"/>
      <c r="DY61" s="101"/>
      <c r="DZ61" s="101"/>
      <c r="EA61" s="101"/>
      <c r="EB61" s="101"/>
      <c r="EC61" s="101"/>
      <c r="ED61" s="101"/>
      <c r="EE61" s="101"/>
      <c r="EF61" s="101"/>
      <c r="EG61" s="101"/>
      <c r="EH61" s="101"/>
      <c r="EI61" s="101"/>
      <c r="EJ61" s="101"/>
      <c r="EK61" s="101"/>
      <c r="EL61" s="101"/>
      <c r="EM61" s="101"/>
      <c r="EN61" s="101"/>
      <c r="EO61" s="101"/>
      <c r="EP61" s="101"/>
      <c r="EQ61" s="101"/>
      <c r="ER61" s="101"/>
      <c r="ES61" s="101">
        <f t="shared" si="17"/>
        <v>0</v>
      </c>
      <c r="ET61" s="101">
        <f t="shared" si="17"/>
        <v>0</v>
      </c>
      <c r="EU61" s="101">
        <f t="shared" si="17"/>
        <v>0</v>
      </c>
      <c r="EV61" s="101">
        <f t="shared" si="17"/>
        <v>0</v>
      </c>
      <c r="EW61" s="101">
        <f t="shared" si="17"/>
        <v>0</v>
      </c>
      <c r="EX61" s="101"/>
      <c r="EY61" s="101">
        <f t="shared" si="18"/>
        <v>0</v>
      </c>
      <c r="EZ61" s="101">
        <f t="shared" si="16"/>
        <v>0</v>
      </c>
      <c r="FA61" s="101">
        <f t="shared" si="16"/>
        <v>0</v>
      </c>
      <c r="FB61" s="101">
        <f t="shared" si="16"/>
        <v>0</v>
      </c>
      <c r="FC61" s="101">
        <f t="shared" si="16"/>
        <v>0</v>
      </c>
      <c r="FD61" s="101">
        <f t="shared" si="16"/>
        <v>0</v>
      </c>
      <c r="FE61" s="101">
        <f t="shared" si="16"/>
        <v>0</v>
      </c>
      <c r="FF61" s="101">
        <f t="shared" si="16"/>
        <v>0</v>
      </c>
      <c r="FG61" s="101">
        <f t="shared" si="16"/>
        <v>0</v>
      </c>
      <c r="FH61" s="101">
        <f t="shared" si="16"/>
        <v>0</v>
      </c>
      <c r="FI61" s="101">
        <f t="shared" si="16"/>
        <v>0</v>
      </c>
      <c r="FJ61" s="101">
        <f t="shared" si="16"/>
        <v>0</v>
      </c>
      <c r="FK61" s="101">
        <f t="shared" si="16"/>
        <v>0</v>
      </c>
      <c r="FL61" s="101">
        <f t="shared" si="16"/>
        <v>0</v>
      </c>
      <c r="FM61" s="101">
        <f t="shared" si="16"/>
        <v>0</v>
      </c>
      <c r="FN61" s="101">
        <f t="shared" si="16"/>
        <v>0</v>
      </c>
      <c r="FO61" s="101">
        <f t="shared" si="16"/>
        <v>0</v>
      </c>
      <c r="FP61" s="101">
        <f t="shared" si="20"/>
        <v>0</v>
      </c>
      <c r="FQ61" s="101">
        <f t="shared" si="19"/>
        <v>0</v>
      </c>
      <c r="FR61" s="101">
        <f t="shared" si="19"/>
        <v>0</v>
      </c>
      <c r="FS61" s="101">
        <f t="shared" si="19"/>
        <v>0</v>
      </c>
      <c r="FT61" s="101">
        <f t="shared" si="19"/>
        <v>0</v>
      </c>
      <c r="FU61" s="101">
        <f t="shared" si="19"/>
        <v>0</v>
      </c>
      <c r="FV61" s="101">
        <f t="shared" si="14"/>
        <v>0</v>
      </c>
      <c r="FW61" s="101">
        <f t="shared" si="14"/>
        <v>0</v>
      </c>
      <c r="FX61" s="101">
        <f t="shared" si="14"/>
        <v>0</v>
      </c>
      <c r="FY61" s="101">
        <f t="shared" si="14"/>
        <v>0</v>
      </c>
      <c r="FZ61" s="101">
        <f t="shared" si="14"/>
        <v>0</v>
      </c>
      <c r="GA61" s="101">
        <f t="shared" si="14"/>
        <v>0</v>
      </c>
      <c r="GB61" s="101">
        <f t="shared" si="14"/>
        <v>0</v>
      </c>
      <c r="GE61" s="93">
        <f t="shared" si="13"/>
        <v>0</v>
      </c>
      <c r="GL61" s="101">
        <f t="shared" si="11"/>
        <v>0</v>
      </c>
      <c r="GM61" s="101"/>
      <c r="GN61" s="101"/>
      <c r="GO61" s="101"/>
      <c r="GP61" s="101"/>
      <c r="GQ61" s="101"/>
      <c r="GT61" s="101"/>
      <c r="GU61" s="101"/>
      <c r="GV61" s="101"/>
      <c r="GW61" s="101"/>
      <c r="GX61" s="101"/>
      <c r="GY61" s="101"/>
      <c r="HA61" s="101">
        <f t="shared" si="12"/>
        <v>0</v>
      </c>
      <c r="HB61" s="101">
        <f t="shared" si="12"/>
        <v>0</v>
      </c>
      <c r="HC61" s="101">
        <f t="shared" si="12"/>
        <v>0</v>
      </c>
      <c r="HD61" s="101">
        <f t="shared" si="12"/>
        <v>0</v>
      </c>
      <c r="HE61" s="101">
        <f t="shared" si="12"/>
        <v>0</v>
      </c>
      <c r="HF61" s="101">
        <f t="shared" si="12"/>
        <v>0</v>
      </c>
    </row>
    <row r="62" spans="1:214" hidden="1">
      <c r="A62" s="149"/>
      <c r="C62" s="501"/>
      <c r="D62" s="502"/>
      <c r="E62" s="101"/>
      <c r="F62" s="101"/>
      <c r="G62" s="101"/>
      <c r="H62" s="101"/>
      <c r="I62" s="101"/>
      <c r="J62" s="101"/>
      <c r="K62" s="101"/>
      <c r="L62" s="101"/>
      <c r="M62" s="101"/>
      <c r="N62" s="101"/>
      <c r="O62" s="101"/>
      <c r="P62" s="101"/>
      <c r="Q62" s="101"/>
      <c r="R62" s="101"/>
      <c r="S62" s="101"/>
      <c r="T62" s="101"/>
      <c r="U62" s="101"/>
      <c r="V62" s="101"/>
      <c r="W62" s="101"/>
      <c r="X62" s="101"/>
      <c r="Y62" s="101"/>
      <c r="Z62" s="101"/>
      <c r="AA62" s="101"/>
      <c r="AB62" s="101"/>
      <c r="AC62" s="101"/>
      <c r="AD62" s="101"/>
      <c r="AE62" s="101"/>
      <c r="AF62" s="101"/>
      <c r="AG62" s="101"/>
      <c r="AH62" s="101"/>
      <c r="AI62" s="101"/>
      <c r="AJ62" s="101"/>
      <c r="AK62" s="101"/>
      <c r="AL62" s="101"/>
      <c r="AM62" s="101"/>
      <c r="AN62" s="101"/>
      <c r="AO62" s="101"/>
      <c r="AP62" s="101"/>
      <c r="AQ62" s="101"/>
      <c r="AR62" s="101"/>
      <c r="AS62" s="101"/>
      <c r="AT62" s="101"/>
      <c r="AU62" s="101"/>
      <c r="AV62" s="101"/>
      <c r="AW62" s="101"/>
      <c r="AX62" s="101"/>
      <c r="AY62" s="101"/>
      <c r="AZ62" s="101"/>
      <c r="BA62" s="101"/>
      <c r="BB62" s="101"/>
      <c r="BC62" s="101"/>
      <c r="BD62" s="101"/>
      <c r="BE62" s="101"/>
      <c r="BF62" s="101"/>
      <c r="BG62" s="101"/>
      <c r="BH62" s="101"/>
      <c r="BI62" s="101"/>
      <c r="BJ62" s="101"/>
      <c r="BK62" s="101"/>
      <c r="BL62" s="101"/>
      <c r="BM62" s="101"/>
      <c r="BN62" s="101"/>
      <c r="BO62" s="101"/>
      <c r="BP62" s="101"/>
      <c r="BQ62" s="101"/>
      <c r="BR62" s="101"/>
      <c r="BS62" s="101"/>
      <c r="BT62" s="101"/>
      <c r="BU62" s="101"/>
      <c r="BV62" s="101"/>
      <c r="BW62" s="101"/>
      <c r="BX62" s="101"/>
      <c r="BY62" s="101"/>
      <c r="BZ62" s="101"/>
      <c r="CA62" s="101"/>
      <c r="CB62" s="101"/>
      <c r="CC62" s="101"/>
      <c r="CD62" s="101"/>
      <c r="CE62" s="101"/>
      <c r="CF62" s="101"/>
      <c r="CG62" s="101"/>
      <c r="CH62" s="101"/>
      <c r="CI62" s="101"/>
      <c r="CJ62" s="101"/>
      <c r="CK62" s="101"/>
      <c r="CL62" s="101"/>
      <c r="CM62" s="101"/>
      <c r="CN62" s="101"/>
      <c r="CO62" s="101"/>
      <c r="CP62" s="101"/>
      <c r="CQ62" s="101"/>
      <c r="CR62" s="101"/>
      <c r="CS62" s="101"/>
      <c r="CT62" s="101"/>
      <c r="CU62" s="101"/>
      <c r="CV62" s="101"/>
      <c r="CW62" s="101"/>
      <c r="CX62" s="101"/>
      <c r="CY62" s="101"/>
      <c r="CZ62" s="101"/>
      <c r="DA62" s="101"/>
      <c r="DB62" s="101"/>
      <c r="DC62" s="101"/>
      <c r="DD62" s="101"/>
      <c r="DE62" s="101"/>
      <c r="DF62" s="101"/>
      <c r="DG62" s="101"/>
      <c r="DH62" s="101"/>
      <c r="DI62" s="101"/>
      <c r="DJ62" s="101"/>
      <c r="DK62" s="101"/>
      <c r="DL62" s="101"/>
      <c r="DM62" s="101"/>
      <c r="DN62" s="101"/>
      <c r="DO62" s="101"/>
      <c r="DP62" s="101"/>
      <c r="DQ62" s="101"/>
      <c r="DR62" s="101"/>
      <c r="DS62" s="101"/>
      <c r="DT62" s="101"/>
      <c r="DU62" s="101"/>
      <c r="DV62" s="101"/>
      <c r="DW62" s="101"/>
      <c r="DX62" s="101"/>
      <c r="DY62" s="101"/>
      <c r="DZ62" s="101"/>
      <c r="EA62" s="101"/>
      <c r="EB62" s="101"/>
      <c r="EC62" s="101"/>
      <c r="ED62" s="101"/>
      <c r="EE62" s="101"/>
      <c r="EF62" s="101"/>
      <c r="EG62" s="101"/>
      <c r="EH62" s="101"/>
      <c r="EI62" s="101"/>
      <c r="EJ62" s="101"/>
      <c r="EK62" s="101"/>
      <c r="EL62" s="101"/>
      <c r="EM62" s="101"/>
      <c r="EN62" s="101"/>
      <c r="EO62" s="101"/>
      <c r="EP62" s="101"/>
      <c r="EQ62" s="101"/>
      <c r="ER62" s="101"/>
      <c r="ES62" s="101">
        <f t="shared" si="17"/>
        <v>0</v>
      </c>
      <c r="ET62" s="101">
        <f t="shared" si="17"/>
        <v>0</v>
      </c>
      <c r="EU62" s="101">
        <f t="shared" si="17"/>
        <v>0</v>
      </c>
      <c r="EV62" s="101">
        <f t="shared" si="17"/>
        <v>0</v>
      </c>
      <c r="EW62" s="101">
        <f t="shared" si="17"/>
        <v>0</v>
      </c>
      <c r="EX62" s="101"/>
      <c r="EY62" s="101">
        <f t="shared" si="18"/>
        <v>0</v>
      </c>
      <c r="EZ62" s="101">
        <f t="shared" si="16"/>
        <v>0</v>
      </c>
      <c r="FA62" s="101">
        <f t="shared" si="16"/>
        <v>0</v>
      </c>
      <c r="FB62" s="101">
        <f t="shared" si="16"/>
        <v>0</v>
      </c>
      <c r="FC62" s="101">
        <f t="shared" si="16"/>
        <v>0</v>
      </c>
      <c r="FD62" s="101">
        <f t="shared" ref="FD62:FO78" si="21">P62+AZ62+CJ62+DT62</f>
        <v>0</v>
      </c>
      <c r="FE62" s="101">
        <f t="shared" si="21"/>
        <v>0</v>
      </c>
      <c r="FF62" s="101">
        <f t="shared" si="21"/>
        <v>0</v>
      </c>
      <c r="FG62" s="101">
        <f t="shared" si="21"/>
        <v>0</v>
      </c>
      <c r="FH62" s="101">
        <f t="shared" si="21"/>
        <v>0</v>
      </c>
      <c r="FI62" s="101">
        <f t="shared" si="21"/>
        <v>0</v>
      </c>
      <c r="FJ62" s="101">
        <f t="shared" si="21"/>
        <v>0</v>
      </c>
      <c r="FK62" s="101">
        <f t="shared" si="21"/>
        <v>0</v>
      </c>
      <c r="FL62" s="101">
        <f t="shared" si="21"/>
        <v>0</v>
      </c>
      <c r="FM62" s="101">
        <f t="shared" si="21"/>
        <v>0</v>
      </c>
      <c r="FN62" s="101">
        <f t="shared" si="21"/>
        <v>0</v>
      </c>
      <c r="FO62" s="101">
        <f t="shared" si="21"/>
        <v>0</v>
      </c>
      <c r="FP62" s="101">
        <f t="shared" si="20"/>
        <v>0</v>
      </c>
      <c r="FQ62" s="101">
        <f t="shared" si="19"/>
        <v>0</v>
      </c>
      <c r="FR62" s="101">
        <f t="shared" si="19"/>
        <v>0</v>
      </c>
      <c r="FS62" s="101">
        <f t="shared" si="19"/>
        <v>0</v>
      </c>
      <c r="FT62" s="101">
        <f t="shared" si="19"/>
        <v>0</v>
      </c>
      <c r="FU62" s="101">
        <f t="shared" si="19"/>
        <v>0</v>
      </c>
      <c r="FV62" s="101">
        <f t="shared" si="14"/>
        <v>0</v>
      </c>
      <c r="FW62" s="101">
        <f t="shared" si="14"/>
        <v>0</v>
      </c>
      <c r="FX62" s="101">
        <f t="shared" si="14"/>
        <v>0</v>
      </c>
      <c r="FY62" s="101">
        <f t="shared" si="14"/>
        <v>0</v>
      </c>
      <c r="FZ62" s="101">
        <f t="shared" si="14"/>
        <v>0</v>
      </c>
      <c r="GA62" s="101">
        <f t="shared" si="14"/>
        <v>0</v>
      </c>
      <c r="GB62" s="101">
        <f t="shared" si="14"/>
        <v>0</v>
      </c>
      <c r="GE62" s="93">
        <f t="shared" si="13"/>
        <v>0</v>
      </c>
      <c r="GL62" s="101">
        <f t="shared" si="11"/>
        <v>0</v>
      </c>
      <c r="GM62" s="101"/>
      <c r="GN62" s="101"/>
      <c r="GO62" s="101"/>
      <c r="GP62" s="101"/>
      <c r="GQ62" s="101"/>
      <c r="GT62" s="101"/>
      <c r="GU62" s="101"/>
      <c r="GV62" s="101"/>
      <c r="GW62" s="101"/>
      <c r="GX62" s="101"/>
      <c r="GY62" s="101"/>
      <c r="HA62" s="101">
        <f t="shared" si="12"/>
        <v>0</v>
      </c>
      <c r="HB62" s="101">
        <f t="shared" si="12"/>
        <v>0</v>
      </c>
      <c r="HC62" s="101">
        <f t="shared" si="12"/>
        <v>0</v>
      </c>
      <c r="HD62" s="101">
        <f t="shared" si="12"/>
        <v>0</v>
      </c>
      <c r="HE62" s="101">
        <f t="shared" si="12"/>
        <v>0</v>
      </c>
      <c r="HF62" s="101">
        <f t="shared" si="12"/>
        <v>0</v>
      </c>
    </row>
    <row r="63" spans="1:214" hidden="1">
      <c r="A63" s="149"/>
      <c r="C63" s="501"/>
      <c r="D63" s="502"/>
      <c r="E63" s="101"/>
      <c r="F63" s="101"/>
      <c r="G63" s="101"/>
      <c r="H63" s="101"/>
      <c r="I63" s="101"/>
      <c r="J63" s="101"/>
      <c r="K63" s="101"/>
      <c r="L63" s="101"/>
      <c r="M63" s="101"/>
      <c r="N63" s="101"/>
      <c r="O63" s="101"/>
      <c r="P63" s="101"/>
      <c r="Q63" s="101"/>
      <c r="R63" s="101"/>
      <c r="S63" s="101"/>
      <c r="T63" s="101"/>
      <c r="U63" s="101"/>
      <c r="V63" s="101"/>
      <c r="W63" s="101"/>
      <c r="X63" s="101"/>
      <c r="Y63" s="101"/>
      <c r="Z63" s="101"/>
      <c r="AA63" s="101"/>
      <c r="AB63" s="101"/>
      <c r="AC63" s="101"/>
      <c r="AD63" s="101"/>
      <c r="AE63" s="101"/>
      <c r="AF63" s="101"/>
      <c r="AG63" s="101"/>
      <c r="AH63" s="101"/>
      <c r="AI63" s="101"/>
      <c r="AJ63" s="101"/>
      <c r="AK63" s="101"/>
      <c r="AL63" s="101"/>
      <c r="AM63" s="101"/>
      <c r="AN63" s="101"/>
      <c r="AO63" s="101"/>
      <c r="AP63" s="101"/>
      <c r="AQ63" s="101"/>
      <c r="AR63" s="101"/>
      <c r="AS63" s="101"/>
      <c r="AT63" s="101"/>
      <c r="AU63" s="101"/>
      <c r="AV63" s="101"/>
      <c r="AW63" s="101"/>
      <c r="AX63" s="101"/>
      <c r="AY63" s="101"/>
      <c r="AZ63" s="101"/>
      <c r="BA63" s="101"/>
      <c r="BB63" s="101"/>
      <c r="BC63" s="101"/>
      <c r="BD63" s="101"/>
      <c r="BE63" s="101"/>
      <c r="BF63" s="101"/>
      <c r="BG63" s="101"/>
      <c r="BH63" s="101"/>
      <c r="BI63" s="101"/>
      <c r="BJ63" s="101"/>
      <c r="BK63" s="101"/>
      <c r="BL63" s="101"/>
      <c r="BM63" s="101"/>
      <c r="BN63" s="101"/>
      <c r="BO63" s="101"/>
      <c r="BP63" s="101"/>
      <c r="BQ63" s="101"/>
      <c r="BR63" s="101"/>
      <c r="BS63" s="101"/>
      <c r="BT63" s="101"/>
      <c r="BU63" s="101"/>
      <c r="BV63" s="101"/>
      <c r="BW63" s="101"/>
      <c r="BX63" s="101"/>
      <c r="BY63" s="101"/>
      <c r="BZ63" s="101"/>
      <c r="CA63" s="101"/>
      <c r="CB63" s="101"/>
      <c r="CC63" s="101"/>
      <c r="CD63" s="101"/>
      <c r="CE63" s="101"/>
      <c r="CF63" s="101"/>
      <c r="CG63" s="101"/>
      <c r="CH63" s="101"/>
      <c r="CI63" s="101"/>
      <c r="CJ63" s="101"/>
      <c r="CK63" s="101"/>
      <c r="CL63" s="101"/>
      <c r="CM63" s="101"/>
      <c r="CN63" s="101"/>
      <c r="CO63" s="101"/>
      <c r="CP63" s="101"/>
      <c r="CQ63" s="101"/>
      <c r="CR63" s="101"/>
      <c r="CS63" s="101"/>
      <c r="CT63" s="101"/>
      <c r="CU63" s="101"/>
      <c r="CV63" s="101"/>
      <c r="CW63" s="101"/>
      <c r="CX63" s="101"/>
      <c r="CY63" s="101"/>
      <c r="CZ63" s="101"/>
      <c r="DA63" s="101"/>
      <c r="DB63" s="101"/>
      <c r="DC63" s="101"/>
      <c r="DD63" s="101"/>
      <c r="DE63" s="101"/>
      <c r="DF63" s="101"/>
      <c r="DG63" s="101"/>
      <c r="DH63" s="101"/>
      <c r="DI63" s="101"/>
      <c r="DJ63" s="101"/>
      <c r="DK63" s="101"/>
      <c r="DL63" s="101"/>
      <c r="DM63" s="101"/>
      <c r="DN63" s="101"/>
      <c r="DO63" s="101"/>
      <c r="DP63" s="101"/>
      <c r="DQ63" s="101"/>
      <c r="DR63" s="101"/>
      <c r="DS63" s="101"/>
      <c r="DT63" s="101"/>
      <c r="DU63" s="101"/>
      <c r="DV63" s="101"/>
      <c r="DW63" s="101"/>
      <c r="DX63" s="101"/>
      <c r="DY63" s="101"/>
      <c r="DZ63" s="101"/>
      <c r="EA63" s="101"/>
      <c r="EB63" s="101"/>
      <c r="EC63" s="101"/>
      <c r="ED63" s="101"/>
      <c r="EE63" s="101"/>
      <c r="EF63" s="101"/>
      <c r="EG63" s="101"/>
      <c r="EH63" s="101"/>
      <c r="EI63" s="101"/>
      <c r="EJ63" s="101"/>
      <c r="EK63" s="101"/>
      <c r="EL63" s="101"/>
      <c r="EM63" s="101"/>
      <c r="EN63" s="101"/>
      <c r="EO63" s="101"/>
      <c r="EP63" s="101"/>
      <c r="EQ63" s="101"/>
      <c r="ER63" s="101"/>
      <c r="ES63" s="101">
        <f t="shared" si="17"/>
        <v>0</v>
      </c>
      <c r="ET63" s="101">
        <f t="shared" si="17"/>
        <v>0</v>
      </c>
      <c r="EU63" s="101">
        <f t="shared" si="17"/>
        <v>0</v>
      </c>
      <c r="EV63" s="101">
        <f t="shared" si="17"/>
        <v>0</v>
      </c>
      <c r="EW63" s="101">
        <f t="shared" si="17"/>
        <v>0</v>
      </c>
      <c r="EX63" s="101"/>
      <c r="EY63" s="101">
        <f t="shared" si="18"/>
        <v>0</v>
      </c>
      <c r="EZ63" s="101">
        <f t="shared" ref="EZ63:FC70" si="22">L63+AV63+CF63+DP63</f>
        <v>0</v>
      </c>
      <c r="FA63" s="101">
        <f t="shared" si="22"/>
        <v>0</v>
      </c>
      <c r="FB63" s="101">
        <f t="shared" si="22"/>
        <v>0</v>
      </c>
      <c r="FC63" s="101">
        <f t="shared" si="22"/>
        <v>0</v>
      </c>
      <c r="FD63" s="101">
        <f t="shared" si="21"/>
        <v>0</v>
      </c>
      <c r="FE63" s="101">
        <f t="shared" si="21"/>
        <v>0</v>
      </c>
      <c r="FF63" s="101">
        <f t="shared" si="21"/>
        <v>0</v>
      </c>
      <c r="FG63" s="101">
        <f t="shared" si="21"/>
        <v>0</v>
      </c>
      <c r="FH63" s="101">
        <f t="shared" si="21"/>
        <v>0</v>
      </c>
      <c r="FI63" s="101">
        <f t="shared" si="21"/>
        <v>0</v>
      </c>
      <c r="FJ63" s="101">
        <f t="shared" si="21"/>
        <v>0</v>
      </c>
      <c r="FK63" s="101">
        <f t="shared" si="21"/>
        <v>0</v>
      </c>
      <c r="FL63" s="101">
        <f t="shared" si="21"/>
        <v>0</v>
      </c>
      <c r="FM63" s="101">
        <f t="shared" si="21"/>
        <v>0</v>
      </c>
      <c r="FN63" s="101">
        <f t="shared" si="21"/>
        <v>0</v>
      </c>
      <c r="FO63" s="101">
        <f t="shared" si="21"/>
        <v>0</v>
      </c>
      <c r="FP63" s="101">
        <f t="shared" si="20"/>
        <v>0</v>
      </c>
      <c r="FQ63" s="101">
        <f t="shared" si="19"/>
        <v>0</v>
      </c>
      <c r="FR63" s="101">
        <f t="shared" si="19"/>
        <v>0</v>
      </c>
      <c r="FS63" s="101">
        <f t="shared" si="19"/>
        <v>0</v>
      </c>
      <c r="FT63" s="101">
        <f t="shared" si="19"/>
        <v>0</v>
      </c>
      <c r="FU63" s="101">
        <f t="shared" si="19"/>
        <v>0</v>
      </c>
      <c r="FV63" s="101">
        <f t="shared" si="14"/>
        <v>0</v>
      </c>
      <c r="FW63" s="101">
        <f t="shared" si="14"/>
        <v>0</v>
      </c>
      <c r="FX63" s="101">
        <f t="shared" si="14"/>
        <v>0</v>
      </c>
      <c r="FY63" s="101">
        <f t="shared" si="14"/>
        <v>0</v>
      </c>
      <c r="FZ63" s="101">
        <f t="shared" si="14"/>
        <v>0</v>
      </c>
      <c r="GA63" s="101">
        <f t="shared" si="14"/>
        <v>0</v>
      </c>
      <c r="GB63" s="101">
        <f t="shared" si="14"/>
        <v>0</v>
      </c>
      <c r="GE63" s="93">
        <f t="shared" si="13"/>
        <v>0</v>
      </c>
      <c r="GL63" s="101">
        <f t="shared" si="11"/>
        <v>0</v>
      </c>
      <c r="GM63" s="101"/>
      <c r="GN63" s="101"/>
      <c r="GO63" s="101"/>
      <c r="GP63" s="101"/>
      <c r="GQ63" s="101"/>
      <c r="GT63" s="101"/>
      <c r="GU63" s="101"/>
      <c r="GV63" s="101"/>
      <c r="GW63" s="101"/>
      <c r="GX63" s="101"/>
      <c r="GY63" s="101"/>
      <c r="HA63" s="101">
        <f t="shared" si="12"/>
        <v>0</v>
      </c>
      <c r="HB63" s="101">
        <f t="shared" si="12"/>
        <v>0</v>
      </c>
      <c r="HC63" s="101">
        <f t="shared" si="12"/>
        <v>0</v>
      </c>
      <c r="HD63" s="101">
        <f t="shared" si="12"/>
        <v>0</v>
      </c>
      <c r="HE63" s="101">
        <f t="shared" si="12"/>
        <v>0</v>
      </c>
      <c r="HF63" s="101">
        <f t="shared" si="12"/>
        <v>0</v>
      </c>
    </row>
    <row r="64" spans="1:214" hidden="1">
      <c r="A64" s="149"/>
      <c r="C64" s="501"/>
      <c r="D64" s="502"/>
      <c r="E64" s="101"/>
      <c r="F64" s="101"/>
      <c r="G64" s="101"/>
      <c r="H64" s="101"/>
      <c r="I64" s="101"/>
      <c r="J64" s="101"/>
      <c r="K64" s="101"/>
      <c r="L64" s="101"/>
      <c r="M64" s="101"/>
      <c r="N64" s="101"/>
      <c r="O64" s="101"/>
      <c r="P64" s="101"/>
      <c r="Q64" s="101"/>
      <c r="R64" s="101"/>
      <c r="S64" s="101"/>
      <c r="T64" s="101"/>
      <c r="U64" s="101"/>
      <c r="V64" s="101"/>
      <c r="W64" s="101"/>
      <c r="X64" s="101"/>
      <c r="Y64" s="101"/>
      <c r="Z64" s="101"/>
      <c r="AA64" s="101"/>
      <c r="AB64" s="101"/>
      <c r="AC64" s="101"/>
      <c r="AD64" s="101"/>
      <c r="AE64" s="101"/>
      <c r="AF64" s="101"/>
      <c r="AG64" s="101"/>
      <c r="AH64" s="101"/>
      <c r="AI64" s="101"/>
      <c r="AJ64" s="101"/>
      <c r="AK64" s="101"/>
      <c r="AL64" s="101"/>
      <c r="AM64" s="101"/>
      <c r="AN64" s="101"/>
      <c r="AO64" s="101"/>
      <c r="AP64" s="101"/>
      <c r="AQ64" s="101"/>
      <c r="AR64" s="101"/>
      <c r="AS64" s="101"/>
      <c r="AT64" s="101"/>
      <c r="AU64" s="101"/>
      <c r="AV64" s="101"/>
      <c r="AW64" s="101"/>
      <c r="AX64" s="101"/>
      <c r="AY64" s="101"/>
      <c r="AZ64" s="101"/>
      <c r="BA64" s="101"/>
      <c r="BB64" s="101"/>
      <c r="BC64" s="101"/>
      <c r="BD64" s="101"/>
      <c r="BE64" s="101"/>
      <c r="BF64" s="101"/>
      <c r="BG64" s="101"/>
      <c r="BH64" s="101"/>
      <c r="BI64" s="101"/>
      <c r="BJ64" s="101"/>
      <c r="BK64" s="101"/>
      <c r="BL64" s="101"/>
      <c r="BM64" s="101"/>
      <c r="BN64" s="101"/>
      <c r="BO64" s="101"/>
      <c r="BP64" s="101"/>
      <c r="BQ64" s="101"/>
      <c r="BR64" s="101"/>
      <c r="BS64" s="101"/>
      <c r="BT64" s="101"/>
      <c r="BU64" s="101"/>
      <c r="BV64" s="101"/>
      <c r="BW64" s="101"/>
      <c r="BX64" s="101"/>
      <c r="BY64" s="101"/>
      <c r="BZ64" s="101"/>
      <c r="CA64" s="101"/>
      <c r="CB64" s="101"/>
      <c r="CC64" s="101"/>
      <c r="CD64" s="101"/>
      <c r="CE64" s="101"/>
      <c r="CF64" s="101"/>
      <c r="CG64" s="101"/>
      <c r="CH64" s="101"/>
      <c r="CI64" s="101"/>
      <c r="CJ64" s="101"/>
      <c r="CK64" s="101"/>
      <c r="CL64" s="101"/>
      <c r="CM64" s="101"/>
      <c r="CN64" s="101"/>
      <c r="CO64" s="101"/>
      <c r="CP64" s="101"/>
      <c r="CQ64" s="101"/>
      <c r="CR64" s="101"/>
      <c r="CS64" s="101"/>
      <c r="CT64" s="101"/>
      <c r="CU64" s="101"/>
      <c r="CV64" s="101"/>
      <c r="CW64" s="101"/>
      <c r="CX64" s="101"/>
      <c r="CY64" s="101"/>
      <c r="CZ64" s="101"/>
      <c r="DA64" s="101"/>
      <c r="DB64" s="101"/>
      <c r="DC64" s="101"/>
      <c r="DD64" s="101"/>
      <c r="DE64" s="101"/>
      <c r="DF64" s="101"/>
      <c r="DG64" s="101"/>
      <c r="DH64" s="101"/>
      <c r="DI64" s="101"/>
      <c r="DJ64" s="101"/>
      <c r="DK64" s="101"/>
      <c r="DL64" s="101"/>
      <c r="DM64" s="101"/>
      <c r="DN64" s="101"/>
      <c r="DO64" s="101"/>
      <c r="DP64" s="101"/>
      <c r="DQ64" s="101"/>
      <c r="DR64" s="101"/>
      <c r="DS64" s="101"/>
      <c r="DT64" s="101"/>
      <c r="DU64" s="101"/>
      <c r="DV64" s="101"/>
      <c r="DW64" s="101"/>
      <c r="DX64" s="101"/>
      <c r="DY64" s="101"/>
      <c r="DZ64" s="101"/>
      <c r="EA64" s="101"/>
      <c r="EB64" s="101"/>
      <c r="EC64" s="101"/>
      <c r="ED64" s="101"/>
      <c r="EE64" s="101"/>
      <c r="EF64" s="101"/>
      <c r="EG64" s="101"/>
      <c r="EH64" s="101"/>
      <c r="EI64" s="101"/>
      <c r="EJ64" s="101"/>
      <c r="EK64" s="101"/>
      <c r="EL64" s="101"/>
      <c r="EM64" s="101"/>
      <c r="EN64" s="101"/>
      <c r="EO64" s="101"/>
      <c r="EP64" s="101"/>
      <c r="EQ64" s="101"/>
      <c r="ER64" s="101"/>
      <c r="ES64" s="101">
        <f t="shared" si="17"/>
        <v>0</v>
      </c>
      <c r="ET64" s="101">
        <f t="shared" si="17"/>
        <v>0</v>
      </c>
      <c r="EU64" s="101">
        <f t="shared" si="17"/>
        <v>0</v>
      </c>
      <c r="EV64" s="101">
        <f t="shared" si="17"/>
        <v>0</v>
      </c>
      <c r="EW64" s="101">
        <f t="shared" si="17"/>
        <v>0</v>
      </c>
      <c r="EX64" s="101"/>
      <c r="EY64" s="101">
        <f t="shared" si="18"/>
        <v>0</v>
      </c>
      <c r="EZ64" s="101">
        <f t="shared" si="22"/>
        <v>0</v>
      </c>
      <c r="FA64" s="101">
        <f t="shared" si="22"/>
        <v>0</v>
      </c>
      <c r="FB64" s="101">
        <f t="shared" si="22"/>
        <v>0</v>
      </c>
      <c r="FC64" s="101">
        <f t="shared" si="22"/>
        <v>0</v>
      </c>
      <c r="FD64" s="101">
        <f t="shared" si="21"/>
        <v>0</v>
      </c>
      <c r="FE64" s="101">
        <f t="shared" si="21"/>
        <v>0</v>
      </c>
      <c r="FF64" s="101">
        <f t="shared" si="21"/>
        <v>0</v>
      </c>
      <c r="FG64" s="101">
        <f t="shared" si="21"/>
        <v>0</v>
      </c>
      <c r="FH64" s="101">
        <f t="shared" si="21"/>
        <v>0</v>
      </c>
      <c r="FI64" s="101">
        <f t="shared" si="21"/>
        <v>0</v>
      </c>
      <c r="FJ64" s="101">
        <f t="shared" si="21"/>
        <v>0</v>
      </c>
      <c r="FK64" s="101">
        <f t="shared" si="21"/>
        <v>0</v>
      </c>
      <c r="FL64" s="101">
        <f t="shared" si="21"/>
        <v>0</v>
      </c>
      <c r="FM64" s="101">
        <f t="shared" si="21"/>
        <v>0</v>
      </c>
      <c r="FN64" s="101">
        <f t="shared" si="21"/>
        <v>0</v>
      </c>
      <c r="FO64" s="101">
        <f t="shared" si="21"/>
        <v>0</v>
      </c>
      <c r="FP64" s="101">
        <f t="shared" si="20"/>
        <v>0</v>
      </c>
      <c r="FQ64" s="101">
        <f t="shared" si="19"/>
        <v>0</v>
      </c>
      <c r="FR64" s="101">
        <f t="shared" si="19"/>
        <v>0</v>
      </c>
      <c r="FS64" s="101">
        <f t="shared" si="19"/>
        <v>0</v>
      </c>
      <c r="FT64" s="101">
        <f t="shared" si="19"/>
        <v>0</v>
      </c>
      <c r="FU64" s="101">
        <f t="shared" si="19"/>
        <v>0</v>
      </c>
      <c r="FV64" s="101">
        <f t="shared" si="14"/>
        <v>0</v>
      </c>
      <c r="FW64" s="101">
        <f t="shared" si="14"/>
        <v>0</v>
      </c>
      <c r="FX64" s="101">
        <f t="shared" si="14"/>
        <v>0</v>
      </c>
      <c r="FY64" s="101">
        <f t="shared" si="14"/>
        <v>0</v>
      </c>
      <c r="FZ64" s="101">
        <f t="shared" si="14"/>
        <v>0</v>
      </c>
      <c r="GA64" s="101">
        <f t="shared" si="14"/>
        <v>0</v>
      </c>
      <c r="GB64" s="101">
        <f t="shared" si="14"/>
        <v>0</v>
      </c>
      <c r="GE64" s="93">
        <f t="shared" si="13"/>
        <v>0</v>
      </c>
      <c r="GL64" s="101">
        <f t="shared" si="11"/>
        <v>0</v>
      </c>
      <c r="GM64" s="101"/>
      <c r="GN64" s="101"/>
      <c r="GO64" s="101"/>
      <c r="GP64" s="101"/>
      <c r="GQ64" s="101"/>
      <c r="GT64" s="101"/>
      <c r="GU64" s="101"/>
      <c r="GV64" s="101"/>
      <c r="GW64" s="101"/>
      <c r="GX64" s="101"/>
      <c r="GY64" s="101"/>
      <c r="HA64" s="101">
        <f t="shared" si="12"/>
        <v>0</v>
      </c>
      <c r="HB64" s="101">
        <f t="shared" si="12"/>
        <v>0</v>
      </c>
      <c r="HC64" s="101">
        <f t="shared" si="12"/>
        <v>0</v>
      </c>
      <c r="HD64" s="101">
        <f t="shared" si="12"/>
        <v>0</v>
      </c>
      <c r="HE64" s="101">
        <f t="shared" si="12"/>
        <v>0</v>
      </c>
      <c r="HF64" s="101">
        <f t="shared" si="12"/>
        <v>0</v>
      </c>
    </row>
    <row r="65" spans="1:214" hidden="1">
      <c r="A65" s="149"/>
      <c r="C65" s="501"/>
      <c r="D65" s="502"/>
      <c r="E65" s="101"/>
      <c r="F65" s="101"/>
      <c r="G65" s="101"/>
      <c r="H65" s="101"/>
      <c r="I65" s="101"/>
      <c r="J65" s="101"/>
      <c r="K65" s="101"/>
      <c r="L65" s="101"/>
      <c r="M65" s="101"/>
      <c r="N65" s="101"/>
      <c r="O65" s="101"/>
      <c r="P65" s="101"/>
      <c r="Q65" s="101"/>
      <c r="R65" s="101"/>
      <c r="S65" s="101"/>
      <c r="T65" s="101"/>
      <c r="U65" s="101"/>
      <c r="V65" s="101"/>
      <c r="W65" s="101"/>
      <c r="X65" s="101"/>
      <c r="Y65" s="101"/>
      <c r="Z65" s="101"/>
      <c r="AA65" s="101"/>
      <c r="AB65" s="101"/>
      <c r="AC65" s="101"/>
      <c r="AD65" s="101"/>
      <c r="AE65" s="101"/>
      <c r="AF65" s="101"/>
      <c r="AG65" s="101"/>
      <c r="AH65" s="101"/>
      <c r="AI65" s="101"/>
      <c r="AJ65" s="101"/>
      <c r="AK65" s="101"/>
      <c r="AL65" s="101"/>
      <c r="AM65" s="101"/>
      <c r="AN65" s="101"/>
      <c r="AO65" s="101"/>
      <c r="AP65" s="101"/>
      <c r="AQ65" s="101"/>
      <c r="AR65" s="101"/>
      <c r="AS65" s="101"/>
      <c r="AT65" s="101"/>
      <c r="AU65" s="101"/>
      <c r="AV65" s="101"/>
      <c r="AW65" s="101"/>
      <c r="AX65" s="101"/>
      <c r="AY65" s="101"/>
      <c r="AZ65" s="101"/>
      <c r="BA65" s="101"/>
      <c r="BB65" s="101"/>
      <c r="BC65" s="101"/>
      <c r="BD65" s="101"/>
      <c r="BE65" s="101"/>
      <c r="BF65" s="101"/>
      <c r="BG65" s="101"/>
      <c r="BH65" s="101"/>
      <c r="BI65" s="101"/>
      <c r="BJ65" s="101"/>
      <c r="BK65" s="101"/>
      <c r="BL65" s="101"/>
      <c r="BM65" s="101"/>
      <c r="BN65" s="101"/>
      <c r="BO65" s="101"/>
      <c r="BP65" s="101"/>
      <c r="BQ65" s="101"/>
      <c r="BR65" s="101"/>
      <c r="BS65" s="101"/>
      <c r="BT65" s="101"/>
      <c r="BU65" s="101"/>
      <c r="BV65" s="101"/>
      <c r="BW65" s="101"/>
      <c r="BX65" s="101"/>
      <c r="BY65" s="101"/>
      <c r="BZ65" s="101"/>
      <c r="CA65" s="101"/>
      <c r="CB65" s="101"/>
      <c r="CC65" s="101"/>
      <c r="CD65" s="101"/>
      <c r="CE65" s="101"/>
      <c r="CF65" s="101"/>
      <c r="CG65" s="101"/>
      <c r="CH65" s="101"/>
      <c r="CI65" s="101"/>
      <c r="CJ65" s="101"/>
      <c r="CK65" s="101"/>
      <c r="CL65" s="101"/>
      <c r="CM65" s="101"/>
      <c r="CN65" s="101"/>
      <c r="CO65" s="101"/>
      <c r="CP65" s="101"/>
      <c r="CQ65" s="101"/>
      <c r="CR65" s="101"/>
      <c r="CS65" s="101"/>
      <c r="CT65" s="101"/>
      <c r="CU65" s="101"/>
      <c r="CV65" s="101"/>
      <c r="CW65" s="101"/>
      <c r="CX65" s="101"/>
      <c r="CY65" s="101"/>
      <c r="CZ65" s="101"/>
      <c r="DA65" s="101"/>
      <c r="DB65" s="101"/>
      <c r="DC65" s="101"/>
      <c r="DD65" s="101"/>
      <c r="DE65" s="101"/>
      <c r="DF65" s="101"/>
      <c r="DG65" s="101"/>
      <c r="DH65" s="101"/>
      <c r="DI65" s="101"/>
      <c r="DJ65" s="101"/>
      <c r="DK65" s="101"/>
      <c r="DL65" s="101"/>
      <c r="DM65" s="101"/>
      <c r="DN65" s="101"/>
      <c r="DO65" s="101"/>
      <c r="DP65" s="101"/>
      <c r="DQ65" s="101"/>
      <c r="DR65" s="101"/>
      <c r="DS65" s="101"/>
      <c r="DT65" s="101"/>
      <c r="DU65" s="101"/>
      <c r="DV65" s="101"/>
      <c r="DW65" s="101"/>
      <c r="DX65" s="101"/>
      <c r="DY65" s="101"/>
      <c r="DZ65" s="101"/>
      <c r="EA65" s="101"/>
      <c r="EB65" s="101"/>
      <c r="EC65" s="101"/>
      <c r="ED65" s="101"/>
      <c r="EE65" s="101"/>
      <c r="EF65" s="101"/>
      <c r="EG65" s="101"/>
      <c r="EH65" s="101"/>
      <c r="EI65" s="101"/>
      <c r="EJ65" s="101"/>
      <c r="EK65" s="101"/>
      <c r="EL65" s="101"/>
      <c r="EM65" s="101"/>
      <c r="EN65" s="101"/>
      <c r="EO65" s="101"/>
      <c r="EP65" s="101"/>
      <c r="EQ65" s="101"/>
      <c r="ER65" s="101"/>
      <c r="ES65" s="101">
        <f t="shared" si="17"/>
        <v>0</v>
      </c>
      <c r="ET65" s="101">
        <f t="shared" si="17"/>
        <v>0</v>
      </c>
      <c r="EU65" s="101">
        <f t="shared" si="17"/>
        <v>0</v>
      </c>
      <c r="EV65" s="101">
        <f t="shared" si="17"/>
        <v>0</v>
      </c>
      <c r="EW65" s="101">
        <f t="shared" si="17"/>
        <v>0</v>
      </c>
      <c r="EX65" s="101"/>
      <c r="EY65" s="101">
        <f t="shared" si="18"/>
        <v>0</v>
      </c>
      <c r="EZ65" s="101">
        <f t="shared" si="22"/>
        <v>0</v>
      </c>
      <c r="FA65" s="101">
        <f t="shared" si="22"/>
        <v>0</v>
      </c>
      <c r="FB65" s="101">
        <f t="shared" si="22"/>
        <v>0</v>
      </c>
      <c r="FC65" s="101">
        <f t="shared" si="22"/>
        <v>0</v>
      </c>
      <c r="FD65" s="101">
        <f t="shared" si="21"/>
        <v>0</v>
      </c>
      <c r="FE65" s="101">
        <f t="shared" si="21"/>
        <v>0</v>
      </c>
      <c r="FF65" s="101">
        <f t="shared" si="21"/>
        <v>0</v>
      </c>
      <c r="FG65" s="101">
        <f t="shared" si="21"/>
        <v>0</v>
      </c>
      <c r="FH65" s="101">
        <f t="shared" si="21"/>
        <v>0</v>
      </c>
      <c r="FI65" s="101">
        <f t="shared" si="21"/>
        <v>0</v>
      </c>
      <c r="FJ65" s="101">
        <f t="shared" si="21"/>
        <v>0</v>
      </c>
      <c r="FK65" s="101">
        <f t="shared" si="21"/>
        <v>0</v>
      </c>
      <c r="FL65" s="101">
        <f t="shared" si="21"/>
        <v>0</v>
      </c>
      <c r="FM65" s="101">
        <f t="shared" si="21"/>
        <v>0</v>
      </c>
      <c r="FN65" s="101">
        <f t="shared" si="21"/>
        <v>0</v>
      </c>
      <c r="FO65" s="101">
        <f t="shared" si="21"/>
        <v>0</v>
      </c>
      <c r="FP65" s="101">
        <f t="shared" si="20"/>
        <v>0</v>
      </c>
      <c r="FQ65" s="101">
        <f t="shared" si="19"/>
        <v>0</v>
      </c>
      <c r="FR65" s="101">
        <f t="shared" si="19"/>
        <v>0</v>
      </c>
      <c r="FS65" s="101">
        <f t="shared" si="19"/>
        <v>0</v>
      </c>
      <c r="FT65" s="101">
        <f t="shared" si="19"/>
        <v>0</v>
      </c>
      <c r="FU65" s="101">
        <f t="shared" si="19"/>
        <v>0</v>
      </c>
      <c r="FV65" s="101">
        <f t="shared" si="14"/>
        <v>0</v>
      </c>
      <c r="FW65" s="101">
        <f t="shared" si="14"/>
        <v>0</v>
      </c>
      <c r="FX65" s="101">
        <f t="shared" si="14"/>
        <v>0</v>
      </c>
      <c r="FY65" s="101">
        <f t="shared" si="14"/>
        <v>0</v>
      </c>
      <c r="FZ65" s="101">
        <f t="shared" si="14"/>
        <v>0</v>
      </c>
      <c r="GA65" s="101">
        <f t="shared" si="14"/>
        <v>0</v>
      </c>
      <c r="GB65" s="101">
        <f t="shared" si="14"/>
        <v>0</v>
      </c>
      <c r="GE65" s="93">
        <f t="shared" si="13"/>
        <v>0</v>
      </c>
      <c r="GL65" s="101">
        <f t="shared" si="11"/>
        <v>0</v>
      </c>
      <c r="GM65" s="101"/>
      <c r="GN65" s="101"/>
      <c r="GO65" s="101"/>
      <c r="GP65" s="101"/>
      <c r="GQ65" s="101"/>
      <c r="GT65" s="101"/>
      <c r="GU65" s="101"/>
      <c r="GV65" s="101"/>
      <c r="GW65" s="101"/>
      <c r="GX65" s="101"/>
      <c r="GY65" s="101"/>
      <c r="HA65" s="101">
        <f t="shared" si="12"/>
        <v>0</v>
      </c>
      <c r="HB65" s="101">
        <f t="shared" si="12"/>
        <v>0</v>
      </c>
      <c r="HC65" s="101">
        <f t="shared" si="12"/>
        <v>0</v>
      </c>
      <c r="HD65" s="101">
        <f t="shared" si="12"/>
        <v>0</v>
      </c>
      <c r="HE65" s="101">
        <f t="shared" si="12"/>
        <v>0</v>
      </c>
      <c r="HF65" s="101">
        <f t="shared" si="12"/>
        <v>0</v>
      </c>
    </row>
    <row r="66" spans="1:214" hidden="1">
      <c r="A66" s="149"/>
      <c r="C66" s="501"/>
      <c r="D66" s="502"/>
      <c r="E66" s="101"/>
      <c r="F66" s="101"/>
      <c r="G66" s="101"/>
      <c r="H66" s="101"/>
      <c r="I66" s="101"/>
      <c r="J66" s="101"/>
      <c r="K66" s="101"/>
      <c r="L66" s="101"/>
      <c r="M66" s="101"/>
      <c r="N66" s="101"/>
      <c r="O66" s="101"/>
      <c r="P66" s="101"/>
      <c r="Q66" s="101"/>
      <c r="R66" s="101"/>
      <c r="S66" s="101"/>
      <c r="T66" s="101"/>
      <c r="U66" s="101"/>
      <c r="V66" s="101"/>
      <c r="W66" s="101"/>
      <c r="X66" s="101"/>
      <c r="Y66" s="101"/>
      <c r="Z66" s="101"/>
      <c r="AA66" s="101"/>
      <c r="AB66" s="101"/>
      <c r="AC66" s="101"/>
      <c r="AD66" s="101"/>
      <c r="AE66" s="101"/>
      <c r="AF66" s="101"/>
      <c r="AG66" s="101"/>
      <c r="AH66" s="101"/>
      <c r="AI66" s="101"/>
      <c r="AJ66" s="101"/>
      <c r="AK66" s="101"/>
      <c r="AL66" s="101"/>
      <c r="AM66" s="101"/>
      <c r="AN66" s="101"/>
      <c r="AO66" s="101"/>
      <c r="AP66" s="101"/>
      <c r="AQ66" s="101"/>
      <c r="AR66" s="101"/>
      <c r="AS66" s="101"/>
      <c r="AT66" s="101"/>
      <c r="AU66" s="101"/>
      <c r="AV66" s="101"/>
      <c r="AW66" s="101"/>
      <c r="AX66" s="101"/>
      <c r="AY66" s="101"/>
      <c r="AZ66" s="101"/>
      <c r="BA66" s="101"/>
      <c r="BB66" s="101"/>
      <c r="BC66" s="101"/>
      <c r="BD66" s="101"/>
      <c r="BE66" s="101"/>
      <c r="BF66" s="101"/>
      <c r="BG66" s="101"/>
      <c r="BH66" s="101"/>
      <c r="BI66" s="101"/>
      <c r="BJ66" s="101"/>
      <c r="BK66" s="101"/>
      <c r="BL66" s="101"/>
      <c r="BM66" s="101"/>
      <c r="BN66" s="101"/>
      <c r="BO66" s="101"/>
      <c r="BP66" s="101"/>
      <c r="BQ66" s="101"/>
      <c r="BR66" s="101"/>
      <c r="BS66" s="101"/>
      <c r="BT66" s="101"/>
      <c r="BU66" s="101"/>
      <c r="BV66" s="101"/>
      <c r="BW66" s="101"/>
      <c r="BX66" s="101"/>
      <c r="BY66" s="101"/>
      <c r="BZ66" s="101"/>
      <c r="CA66" s="101"/>
      <c r="CB66" s="101"/>
      <c r="CC66" s="101"/>
      <c r="CD66" s="101"/>
      <c r="CE66" s="101"/>
      <c r="CF66" s="101"/>
      <c r="CG66" s="101"/>
      <c r="CH66" s="101"/>
      <c r="CI66" s="101"/>
      <c r="CJ66" s="101"/>
      <c r="CK66" s="101"/>
      <c r="CL66" s="101"/>
      <c r="CM66" s="101"/>
      <c r="CN66" s="101"/>
      <c r="CO66" s="101"/>
      <c r="CP66" s="101"/>
      <c r="CQ66" s="101"/>
      <c r="CR66" s="101"/>
      <c r="CS66" s="101"/>
      <c r="CT66" s="101"/>
      <c r="CU66" s="101"/>
      <c r="CV66" s="101"/>
      <c r="CW66" s="101"/>
      <c r="CX66" s="101"/>
      <c r="CY66" s="101"/>
      <c r="CZ66" s="101"/>
      <c r="DA66" s="101"/>
      <c r="DB66" s="101"/>
      <c r="DC66" s="101"/>
      <c r="DD66" s="101"/>
      <c r="DE66" s="101"/>
      <c r="DF66" s="101"/>
      <c r="DG66" s="101"/>
      <c r="DH66" s="101"/>
      <c r="DI66" s="101"/>
      <c r="DJ66" s="101"/>
      <c r="DK66" s="101"/>
      <c r="DL66" s="101"/>
      <c r="DM66" s="101"/>
      <c r="DN66" s="101"/>
      <c r="DO66" s="101"/>
      <c r="DP66" s="101"/>
      <c r="DQ66" s="101"/>
      <c r="DR66" s="101"/>
      <c r="DS66" s="101"/>
      <c r="DT66" s="101"/>
      <c r="DU66" s="101"/>
      <c r="DV66" s="101"/>
      <c r="DW66" s="101"/>
      <c r="DX66" s="101"/>
      <c r="DY66" s="101"/>
      <c r="DZ66" s="101"/>
      <c r="EA66" s="101"/>
      <c r="EB66" s="101"/>
      <c r="EC66" s="101"/>
      <c r="ED66" s="101"/>
      <c r="EE66" s="101"/>
      <c r="EF66" s="101"/>
      <c r="EG66" s="101"/>
      <c r="EH66" s="101"/>
      <c r="EI66" s="101"/>
      <c r="EJ66" s="101"/>
      <c r="EK66" s="101"/>
      <c r="EL66" s="101"/>
      <c r="EM66" s="101"/>
      <c r="EN66" s="101"/>
      <c r="EO66" s="101"/>
      <c r="EP66" s="101"/>
      <c r="EQ66" s="101"/>
      <c r="ER66" s="101"/>
      <c r="ES66" s="101">
        <f t="shared" si="17"/>
        <v>0</v>
      </c>
      <c r="ET66" s="101">
        <f t="shared" si="17"/>
        <v>0</v>
      </c>
      <c r="EU66" s="101">
        <f t="shared" si="17"/>
        <v>0</v>
      </c>
      <c r="EV66" s="101">
        <f t="shared" si="17"/>
        <v>0</v>
      </c>
      <c r="EW66" s="101">
        <f t="shared" si="17"/>
        <v>0</v>
      </c>
      <c r="EX66" s="101"/>
      <c r="EY66" s="101">
        <f t="shared" si="18"/>
        <v>0</v>
      </c>
      <c r="EZ66" s="101">
        <f t="shared" si="22"/>
        <v>0</v>
      </c>
      <c r="FA66" s="101">
        <f t="shared" si="22"/>
        <v>0</v>
      </c>
      <c r="FB66" s="101">
        <f t="shared" si="22"/>
        <v>0</v>
      </c>
      <c r="FC66" s="101">
        <f t="shared" si="22"/>
        <v>0</v>
      </c>
      <c r="FD66" s="101">
        <f t="shared" si="21"/>
        <v>0</v>
      </c>
      <c r="FE66" s="101">
        <f t="shared" si="21"/>
        <v>0</v>
      </c>
      <c r="FF66" s="101">
        <f t="shared" si="21"/>
        <v>0</v>
      </c>
      <c r="FG66" s="101">
        <f t="shared" si="21"/>
        <v>0</v>
      </c>
      <c r="FH66" s="101">
        <f t="shared" si="21"/>
        <v>0</v>
      </c>
      <c r="FI66" s="101">
        <f t="shared" si="21"/>
        <v>0</v>
      </c>
      <c r="FJ66" s="101">
        <f t="shared" si="21"/>
        <v>0</v>
      </c>
      <c r="FK66" s="101">
        <f t="shared" si="21"/>
        <v>0</v>
      </c>
      <c r="FL66" s="101">
        <f t="shared" si="21"/>
        <v>0</v>
      </c>
      <c r="FM66" s="101">
        <f t="shared" si="21"/>
        <v>0</v>
      </c>
      <c r="FN66" s="101">
        <f t="shared" si="21"/>
        <v>0</v>
      </c>
      <c r="FO66" s="101">
        <f t="shared" si="21"/>
        <v>0</v>
      </c>
      <c r="FP66" s="101">
        <f t="shared" si="20"/>
        <v>0</v>
      </c>
      <c r="FQ66" s="101">
        <f t="shared" si="19"/>
        <v>0</v>
      </c>
      <c r="FR66" s="101">
        <f t="shared" si="19"/>
        <v>0</v>
      </c>
      <c r="FS66" s="101">
        <f t="shared" si="19"/>
        <v>0</v>
      </c>
      <c r="FT66" s="101">
        <f t="shared" si="19"/>
        <v>0</v>
      </c>
      <c r="FU66" s="101">
        <f t="shared" si="19"/>
        <v>0</v>
      </c>
      <c r="FV66" s="101">
        <f t="shared" si="14"/>
        <v>0</v>
      </c>
      <c r="FW66" s="101">
        <f t="shared" si="14"/>
        <v>0</v>
      </c>
      <c r="FX66" s="101">
        <f t="shared" si="14"/>
        <v>0</v>
      </c>
      <c r="FY66" s="101">
        <f t="shared" si="14"/>
        <v>0</v>
      </c>
      <c r="FZ66" s="101">
        <f t="shared" si="14"/>
        <v>0</v>
      </c>
      <c r="GA66" s="101">
        <f t="shared" si="14"/>
        <v>0</v>
      </c>
      <c r="GB66" s="101">
        <f t="shared" si="14"/>
        <v>0</v>
      </c>
      <c r="GE66" s="93">
        <f t="shared" si="13"/>
        <v>0</v>
      </c>
      <c r="GL66" s="101">
        <f t="shared" si="11"/>
        <v>0</v>
      </c>
      <c r="GM66" s="101"/>
      <c r="GN66" s="101"/>
      <c r="GO66" s="101"/>
      <c r="GP66" s="101"/>
      <c r="GQ66" s="101"/>
      <c r="GT66" s="101"/>
      <c r="GU66" s="101"/>
      <c r="GV66" s="101"/>
      <c r="GW66" s="101"/>
      <c r="GX66" s="101"/>
      <c r="GY66" s="101"/>
      <c r="HA66" s="101">
        <f t="shared" si="12"/>
        <v>0</v>
      </c>
      <c r="HB66" s="101">
        <f t="shared" si="12"/>
        <v>0</v>
      </c>
      <c r="HC66" s="101">
        <f t="shared" si="12"/>
        <v>0</v>
      </c>
      <c r="HD66" s="101">
        <f t="shared" si="12"/>
        <v>0</v>
      </c>
      <c r="HE66" s="101">
        <f t="shared" si="12"/>
        <v>0</v>
      </c>
      <c r="HF66" s="101">
        <f t="shared" si="12"/>
        <v>0</v>
      </c>
    </row>
    <row r="67" spans="1:214" hidden="1">
      <c r="A67" s="149"/>
      <c r="C67" s="501"/>
      <c r="D67" s="502"/>
      <c r="E67" s="101"/>
      <c r="F67" s="101"/>
      <c r="G67" s="101"/>
      <c r="H67" s="101"/>
      <c r="I67" s="101"/>
      <c r="J67" s="101"/>
      <c r="K67" s="101"/>
      <c r="L67" s="101"/>
      <c r="M67" s="101"/>
      <c r="N67" s="101"/>
      <c r="O67" s="101"/>
      <c r="P67" s="101"/>
      <c r="Q67" s="101"/>
      <c r="R67" s="101"/>
      <c r="S67" s="101"/>
      <c r="T67" s="101"/>
      <c r="U67" s="101"/>
      <c r="V67" s="101"/>
      <c r="W67" s="101"/>
      <c r="X67" s="101"/>
      <c r="Y67" s="101"/>
      <c r="Z67" s="101"/>
      <c r="AA67" s="101"/>
      <c r="AB67" s="101"/>
      <c r="AC67" s="101"/>
      <c r="AD67" s="101"/>
      <c r="AE67" s="101"/>
      <c r="AF67" s="101"/>
      <c r="AG67" s="101"/>
      <c r="AH67" s="101"/>
      <c r="AI67" s="101"/>
      <c r="AJ67" s="101"/>
      <c r="AK67" s="101"/>
      <c r="AL67" s="101"/>
      <c r="AM67" s="101"/>
      <c r="AN67" s="101"/>
      <c r="AO67" s="101"/>
      <c r="AP67" s="101"/>
      <c r="AQ67" s="101"/>
      <c r="AR67" s="101"/>
      <c r="AS67" s="101"/>
      <c r="AT67" s="101"/>
      <c r="AU67" s="101"/>
      <c r="AV67" s="101"/>
      <c r="AW67" s="101"/>
      <c r="AX67" s="101"/>
      <c r="AY67" s="101"/>
      <c r="AZ67" s="101"/>
      <c r="BA67" s="101"/>
      <c r="BB67" s="101"/>
      <c r="BC67" s="101"/>
      <c r="BD67" s="101"/>
      <c r="BE67" s="101"/>
      <c r="BF67" s="101"/>
      <c r="BG67" s="101"/>
      <c r="BH67" s="101"/>
      <c r="BI67" s="101"/>
      <c r="BJ67" s="101"/>
      <c r="BK67" s="101"/>
      <c r="BL67" s="101"/>
      <c r="BM67" s="101"/>
      <c r="BN67" s="101"/>
      <c r="BO67" s="101"/>
      <c r="BP67" s="101"/>
      <c r="BQ67" s="101"/>
      <c r="BR67" s="101"/>
      <c r="BS67" s="101"/>
      <c r="BT67" s="101"/>
      <c r="BU67" s="101"/>
      <c r="BV67" s="101"/>
      <c r="BW67" s="101"/>
      <c r="BX67" s="101"/>
      <c r="BY67" s="101"/>
      <c r="BZ67" s="101"/>
      <c r="CA67" s="101"/>
      <c r="CB67" s="101"/>
      <c r="CC67" s="101"/>
      <c r="CD67" s="101"/>
      <c r="CE67" s="101"/>
      <c r="CF67" s="101"/>
      <c r="CG67" s="101"/>
      <c r="CH67" s="101"/>
      <c r="CI67" s="101"/>
      <c r="CJ67" s="101"/>
      <c r="CK67" s="101"/>
      <c r="CL67" s="101"/>
      <c r="CM67" s="101"/>
      <c r="CN67" s="101"/>
      <c r="CO67" s="101"/>
      <c r="CP67" s="101"/>
      <c r="CQ67" s="101"/>
      <c r="CR67" s="101"/>
      <c r="CS67" s="101"/>
      <c r="CT67" s="101"/>
      <c r="CU67" s="101"/>
      <c r="CV67" s="101"/>
      <c r="CW67" s="101"/>
      <c r="CX67" s="101"/>
      <c r="CY67" s="101"/>
      <c r="CZ67" s="101"/>
      <c r="DA67" s="101"/>
      <c r="DB67" s="101"/>
      <c r="DC67" s="101"/>
      <c r="DD67" s="101"/>
      <c r="DE67" s="101"/>
      <c r="DF67" s="101"/>
      <c r="DG67" s="101"/>
      <c r="DH67" s="101"/>
      <c r="DI67" s="101"/>
      <c r="DJ67" s="101"/>
      <c r="DK67" s="101"/>
      <c r="DL67" s="101"/>
      <c r="DM67" s="101"/>
      <c r="DN67" s="101"/>
      <c r="DO67" s="101"/>
      <c r="DP67" s="101"/>
      <c r="DQ67" s="101"/>
      <c r="DR67" s="101"/>
      <c r="DS67" s="101"/>
      <c r="DT67" s="101"/>
      <c r="DU67" s="101"/>
      <c r="DV67" s="101"/>
      <c r="DW67" s="101"/>
      <c r="DX67" s="101"/>
      <c r="DY67" s="101"/>
      <c r="DZ67" s="101"/>
      <c r="EA67" s="101"/>
      <c r="EB67" s="101"/>
      <c r="EC67" s="101"/>
      <c r="ED67" s="101"/>
      <c r="EE67" s="101"/>
      <c r="EF67" s="101"/>
      <c r="EG67" s="101"/>
      <c r="EH67" s="101"/>
      <c r="EI67" s="101"/>
      <c r="EJ67" s="101"/>
      <c r="EK67" s="101"/>
      <c r="EL67" s="101"/>
      <c r="EM67" s="101"/>
      <c r="EN67" s="101"/>
      <c r="EO67" s="101"/>
      <c r="EP67" s="101"/>
      <c r="EQ67" s="101"/>
      <c r="ER67" s="101"/>
      <c r="ES67" s="101">
        <f t="shared" si="17"/>
        <v>0</v>
      </c>
      <c r="ET67" s="101">
        <f t="shared" si="17"/>
        <v>0</v>
      </c>
      <c r="EU67" s="101">
        <f t="shared" si="17"/>
        <v>0</v>
      </c>
      <c r="EV67" s="101">
        <f t="shared" si="17"/>
        <v>0</v>
      </c>
      <c r="EW67" s="101">
        <f t="shared" si="17"/>
        <v>0</v>
      </c>
      <c r="EX67" s="101"/>
      <c r="EY67" s="101">
        <f t="shared" si="18"/>
        <v>0</v>
      </c>
      <c r="EZ67" s="101">
        <f t="shared" si="22"/>
        <v>0</v>
      </c>
      <c r="FA67" s="101">
        <f t="shared" si="22"/>
        <v>0</v>
      </c>
      <c r="FB67" s="101">
        <f t="shared" si="22"/>
        <v>0</v>
      </c>
      <c r="FC67" s="101">
        <f t="shared" si="22"/>
        <v>0</v>
      </c>
      <c r="FD67" s="101">
        <f t="shared" si="21"/>
        <v>0</v>
      </c>
      <c r="FE67" s="101">
        <f t="shared" si="21"/>
        <v>0</v>
      </c>
      <c r="FF67" s="101">
        <f t="shared" si="21"/>
        <v>0</v>
      </c>
      <c r="FG67" s="101">
        <f t="shared" si="21"/>
        <v>0</v>
      </c>
      <c r="FH67" s="101">
        <f t="shared" si="21"/>
        <v>0</v>
      </c>
      <c r="FI67" s="101">
        <f t="shared" si="21"/>
        <v>0</v>
      </c>
      <c r="FJ67" s="101">
        <f t="shared" si="21"/>
        <v>0</v>
      </c>
      <c r="FK67" s="101">
        <f t="shared" si="21"/>
        <v>0</v>
      </c>
      <c r="FL67" s="101">
        <f t="shared" si="21"/>
        <v>0</v>
      </c>
      <c r="FM67" s="101">
        <f t="shared" si="21"/>
        <v>0</v>
      </c>
      <c r="FN67" s="101">
        <f t="shared" si="21"/>
        <v>0</v>
      </c>
      <c r="FO67" s="101">
        <f t="shared" si="21"/>
        <v>0</v>
      </c>
      <c r="FP67" s="101">
        <f t="shared" si="20"/>
        <v>0</v>
      </c>
      <c r="FQ67" s="101">
        <f t="shared" si="19"/>
        <v>0</v>
      </c>
      <c r="FR67" s="101">
        <f t="shared" si="19"/>
        <v>0</v>
      </c>
      <c r="FS67" s="101">
        <f t="shared" si="19"/>
        <v>0</v>
      </c>
      <c r="FT67" s="101">
        <f t="shared" si="19"/>
        <v>0</v>
      </c>
      <c r="FU67" s="101">
        <f t="shared" si="19"/>
        <v>0</v>
      </c>
      <c r="FV67" s="101">
        <f t="shared" si="14"/>
        <v>0</v>
      </c>
      <c r="FW67" s="101">
        <f t="shared" si="14"/>
        <v>0</v>
      </c>
      <c r="FX67" s="101">
        <f t="shared" si="14"/>
        <v>0</v>
      </c>
      <c r="FY67" s="101">
        <f t="shared" si="14"/>
        <v>0</v>
      </c>
      <c r="FZ67" s="101">
        <f t="shared" si="14"/>
        <v>0</v>
      </c>
      <c r="GA67" s="101">
        <f t="shared" si="14"/>
        <v>0</v>
      </c>
      <c r="GB67" s="101">
        <f t="shared" si="14"/>
        <v>0</v>
      </c>
      <c r="GE67" s="93">
        <f t="shared" si="13"/>
        <v>0</v>
      </c>
      <c r="GL67" s="101">
        <f t="shared" si="11"/>
        <v>0</v>
      </c>
      <c r="GM67" s="101"/>
      <c r="GN67" s="101"/>
      <c r="GO67" s="101"/>
      <c r="GP67" s="101"/>
      <c r="GQ67" s="101"/>
      <c r="GT67" s="101"/>
      <c r="GU67" s="101"/>
      <c r="GV67" s="101"/>
      <c r="GW67" s="101"/>
      <c r="GX67" s="101"/>
      <c r="GY67" s="101"/>
      <c r="HA67" s="101">
        <f t="shared" si="12"/>
        <v>0</v>
      </c>
      <c r="HB67" s="101">
        <f t="shared" si="12"/>
        <v>0</v>
      </c>
      <c r="HC67" s="101">
        <f t="shared" si="12"/>
        <v>0</v>
      </c>
      <c r="HD67" s="101">
        <f t="shared" si="12"/>
        <v>0</v>
      </c>
      <c r="HE67" s="101">
        <f t="shared" si="12"/>
        <v>0</v>
      </c>
      <c r="HF67" s="101">
        <f t="shared" si="12"/>
        <v>0</v>
      </c>
    </row>
    <row r="68" spans="1:214" ht="30">
      <c r="A68" s="149" t="s">
        <v>113</v>
      </c>
      <c r="B68" s="510" t="s">
        <v>305</v>
      </c>
      <c r="C68" s="501" t="s">
        <v>306</v>
      </c>
      <c r="D68" s="502" t="s">
        <v>307</v>
      </c>
      <c r="E68" s="101"/>
      <c r="F68" s="101"/>
      <c r="G68" s="101"/>
      <c r="H68" s="101"/>
      <c r="I68" s="101"/>
      <c r="J68" s="101"/>
      <c r="K68" s="101"/>
      <c r="L68" s="101"/>
      <c r="M68" s="101"/>
      <c r="N68" s="101"/>
      <c r="O68" s="101"/>
      <c r="P68" s="101"/>
      <c r="Q68" s="101"/>
      <c r="R68" s="101"/>
      <c r="S68" s="101"/>
      <c r="T68" s="101"/>
      <c r="U68" s="101"/>
      <c r="V68" s="101"/>
      <c r="W68" s="101"/>
      <c r="X68" s="101"/>
      <c r="Y68" s="101"/>
      <c r="Z68" s="101"/>
      <c r="AA68" s="101"/>
      <c r="AB68" s="101"/>
      <c r="AC68" s="101"/>
      <c r="AD68" s="101"/>
      <c r="AE68" s="101"/>
      <c r="AF68" s="101"/>
      <c r="AG68" s="101"/>
      <c r="AH68" s="101"/>
      <c r="AI68" s="101"/>
      <c r="AJ68" s="101"/>
      <c r="AK68" s="101"/>
      <c r="AL68" s="101"/>
      <c r="AM68" s="101"/>
      <c r="AN68" s="101"/>
      <c r="AO68" s="101"/>
      <c r="AP68" s="101"/>
      <c r="AQ68" s="101"/>
      <c r="AR68" s="101"/>
      <c r="AS68" s="101"/>
      <c r="AT68" s="101"/>
      <c r="AU68" s="101"/>
      <c r="AV68" s="101"/>
      <c r="AW68" s="101"/>
      <c r="AX68" s="101"/>
      <c r="AY68" s="101"/>
      <c r="AZ68" s="101"/>
      <c r="BA68" s="101"/>
      <c r="BB68" s="101"/>
      <c r="BC68" s="101"/>
      <c r="BD68" s="101"/>
      <c r="BE68" s="101"/>
      <c r="BF68" s="101"/>
      <c r="BG68" s="101"/>
      <c r="BH68" s="101"/>
      <c r="BI68" s="101"/>
      <c r="BJ68" s="101"/>
      <c r="BK68" s="101"/>
      <c r="BL68" s="101"/>
      <c r="BM68" s="101"/>
      <c r="BN68" s="101"/>
      <c r="BO68" s="101"/>
      <c r="BP68" s="101"/>
      <c r="BQ68" s="101"/>
      <c r="BR68" s="101"/>
      <c r="BS68" s="101"/>
      <c r="BT68" s="101"/>
      <c r="BU68" s="101"/>
      <c r="BV68" s="101"/>
      <c r="BW68" s="101"/>
      <c r="BX68" s="101"/>
      <c r="BY68" s="101"/>
      <c r="BZ68" s="101"/>
      <c r="CA68" s="101"/>
      <c r="CB68" s="101"/>
      <c r="CC68" s="101"/>
      <c r="CD68" s="101"/>
      <c r="CE68" s="101"/>
      <c r="CF68" s="101"/>
      <c r="CG68" s="101"/>
      <c r="CH68" s="101"/>
      <c r="CI68" s="101"/>
      <c r="CJ68" s="101"/>
      <c r="CK68" s="101"/>
      <c r="CL68" s="101"/>
      <c r="CM68" s="101"/>
      <c r="CN68" s="101"/>
      <c r="CO68" s="101"/>
      <c r="CP68" s="101"/>
      <c r="CQ68" s="101"/>
      <c r="CR68" s="101"/>
      <c r="CS68" s="101"/>
      <c r="CT68" s="101"/>
      <c r="CU68" s="101"/>
      <c r="CV68" s="101"/>
      <c r="CW68" s="101"/>
      <c r="CX68" s="101"/>
      <c r="CY68" s="101"/>
      <c r="CZ68" s="101"/>
      <c r="DA68" s="101"/>
      <c r="DB68" s="101"/>
      <c r="DC68" s="101"/>
      <c r="DD68" s="101"/>
      <c r="DE68" s="101"/>
      <c r="DF68" s="101"/>
      <c r="DG68" s="101"/>
      <c r="DH68" s="101"/>
      <c r="DI68" s="101"/>
      <c r="DJ68" s="101"/>
      <c r="DK68" s="101"/>
      <c r="DL68" s="101"/>
      <c r="DM68" s="101"/>
      <c r="DN68" s="101"/>
      <c r="DO68" s="101"/>
      <c r="DP68" s="101"/>
      <c r="DQ68" s="101"/>
      <c r="DR68" s="101"/>
      <c r="DS68" s="101"/>
      <c r="DT68" s="101"/>
      <c r="DU68" s="101"/>
      <c r="DV68" s="101"/>
      <c r="DW68" s="101"/>
      <c r="DX68" s="101"/>
      <c r="DY68" s="101"/>
      <c r="DZ68" s="101"/>
      <c r="EA68" s="101"/>
      <c r="EB68" s="101"/>
      <c r="EC68" s="101"/>
      <c r="ED68" s="101"/>
      <c r="EE68" s="101"/>
      <c r="EF68" s="101"/>
      <c r="EG68" s="101"/>
      <c r="EH68" s="101"/>
      <c r="EI68" s="101"/>
      <c r="EJ68" s="101"/>
      <c r="EK68" s="101"/>
      <c r="EL68" s="101"/>
      <c r="EM68" s="101"/>
      <c r="EN68" s="101"/>
      <c r="EO68" s="101"/>
      <c r="EP68" s="101"/>
      <c r="EQ68" s="101"/>
      <c r="ER68" s="101"/>
      <c r="ES68" s="101">
        <f t="shared" si="17"/>
        <v>0</v>
      </c>
      <c r="ET68" s="101">
        <f t="shared" si="17"/>
        <v>0</v>
      </c>
      <c r="EU68" s="101">
        <f t="shared" si="17"/>
        <v>0</v>
      </c>
      <c r="EV68" s="101">
        <f t="shared" si="17"/>
        <v>0</v>
      </c>
      <c r="EW68" s="101">
        <f t="shared" si="17"/>
        <v>0</v>
      </c>
      <c r="EX68" s="101"/>
      <c r="EY68" s="101">
        <f t="shared" si="18"/>
        <v>0</v>
      </c>
      <c r="EZ68" s="101">
        <f t="shared" si="22"/>
        <v>0</v>
      </c>
      <c r="FA68" s="101">
        <f t="shared" si="22"/>
        <v>0</v>
      </c>
      <c r="FB68" s="101">
        <f t="shared" si="22"/>
        <v>0</v>
      </c>
      <c r="FC68" s="101">
        <f t="shared" si="22"/>
        <v>0</v>
      </c>
      <c r="FD68" s="101">
        <f t="shared" si="21"/>
        <v>0</v>
      </c>
      <c r="FE68" s="101">
        <f t="shared" si="21"/>
        <v>0</v>
      </c>
      <c r="FF68" s="101">
        <f t="shared" si="21"/>
        <v>0</v>
      </c>
      <c r="FG68" s="101">
        <f t="shared" si="21"/>
        <v>0</v>
      </c>
      <c r="FH68" s="101">
        <f t="shared" si="21"/>
        <v>0</v>
      </c>
      <c r="FI68" s="101">
        <f t="shared" si="21"/>
        <v>0</v>
      </c>
      <c r="FJ68" s="101">
        <f t="shared" si="21"/>
        <v>0</v>
      </c>
      <c r="FK68" s="101">
        <f t="shared" si="21"/>
        <v>0</v>
      </c>
      <c r="FL68" s="101">
        <f t="shared" si="21"/>
        <v>0</v>
      </c>
      <c r="FM68" s="101">
        <f t="shared" si="21"/>
        <v>0</v>
      </c>
      <c r="FN68" s="101">
        <f t="shared" si="21"/>
        <v>0</v>
      </c>
      <c r="FO68" s="101">
        <f t="shared" si="21"/>
        <v>0</v>
      </c>
      <c r="FP68" s="101">
        <f t="shared" si="20"/>
        <v>0</v>
      </c>
      <c r="FQ68" s="101">
        <f t="shared" si="19"/>
        <v>0</v>
      </c>
      <c r="FR68" s="101">
        <f t="shared" si="19"/>
        <v>0</v>
      </c>
      <c r="FS68" s="101">
        <f t="shared" si="19"/>
        <v>0</v>
      </c>
      <c r="FT68" s="101">
        <f t="shared" si="19"/>
        <v>0</v>
      </c>
      <c r="FU68" s="101">
        <f t="shared" si="19"/>
        <v>0</v>
      </c>
      <c r="FV68" s="101">
        <f t="shared" si="19"/>
        <v>0</v>
      </c>
      <c r="FW68" s="101">
        <f t="shared" si="19"/>
        <v>0</v>
      </c>
      <c r="FX68" s="101">
        <f t="shared" si="19"/>
        <v>0</v>
      </c>
      <c r="FY68" s="101">
        <f t="shared" si="19"/>
        <v>0</v>
      </c>
      <c r="FZ68" s="101">
        <f t="shared" si="19"/>
        <v>0</v>
      </c>
      <c r="GA68" s="101">
        <f t="shared" si="19"/>
        <v>0</v>
      </c>
      <c r="GB68" s="101">
        <f t="shared" si="19"/>
        <v>0</v>
      </c>
      <c r="GE68" s="93">
        <f t="shared" si="13"/>
        <v>0</v>
      </c>
      <c r="GL68" s="101">
        <f t="shared" si="11"/>
        <v>0</v>
      </c>
      <c r="GM68" s="101"/>
      <c r="GN68" s="101"/>
      <c r="GO68" s="101"/>
      <c r="GP68" s="101"/>
      <c r="GQ68" s="101"/>
      <c r="GT68" s="101">
        <f>'55газ'!Q76</f>
        <v>0</v>
      </c>
      <c r="GU68" s="101">
        <f>'55газ'!R76</f>
        <v>0</v>
      </c>
      <c r="GV68" s="101">
        <f>'55газ'!S76</f>
        <v>0</v>
      </c>
      <c r="GW68" s="101">
        <f>'55газ'!T76</f>
        <v>0</v>
      </c>
      <c r="GX68" s="101">
        <f>'55газ'!U76</f>
        <v>0</v>
      </c>
      <c r="GY68" s="101">
        <f>'55газ'!V76</f>
        <v>0</v>
      </c>
      <c r="HA68" s="101">
        <f t="shared" si="12"/>
        <v>0</v>
      </c>
      <c r="HB68" s="101">
        <f t="shared" si="12"/>
        <v>0</v>
      </c>
      <c r="HC68" s="101">
        <f t="shared" si="12"/>
        <v>0</v>
      </c>
      <c r="HD68" s="101">
        <f t="shared" si="12"/>
        <v>0</v>
      </c>
      <c r="HE68" s="101">
        <f t="shared" si="12"/>
        <v>0</v>
      </c>
      <c r="HF68" s="101">
        <f t="shared" si="12"/>
        <v>0</v>
      </c>
    </row>
    <row r="69" spans="1:214" hidden="1">
      <c r="A69" s="149"/>
      <c r="C69" s="501"/>
      <c r="D69" s="502"/>
      <c r="E69" s="101"/>
      <c r="F69" s="101"/>
      <c r="G69" s="101"/>
      <c r="H69" s="101"/>
      <c r="I69" s="101"/>
      <c r="J69" s="101"/>
      <c r="K69" s="101"/>
      <c r="L69" s="101"/>
      <c r="M69" s="101"/>
      <c r="N69" s="101"/>
      <c r="O69" s="101"/>
      <c r="P69" s="101"/>
      <c r="Q69" s="101"/>
      <c r="R69" s="101"/>
      <c r="S69" s="101"/>
      <c r="T69" s="101"/>
      <c r="U69" s="101"/>
      <c r="V69" s="101"/>
      <c r="W69" s="101"/>
      <c r="X69" s="101"/>
      <c r="Y69" s="101"/>
      <c r="Z69" s="101"/>
      <c r="AA69" s="101"/>
      <c r="AB69" s="101"/>
      <c r="AC69" s="101"/>
      <c r="AD69" s="101"/>
      <c r="AE69" s="101"/>
      <c r="AF69" s="101"/>
      <c r="AG69" s="101"/>
      <c r="AH69" s="101"/>
      <c r="AI69" s="101"/>
      <c r="AJ69" s="101"/>
      <c r="AK69" s="101"/>
      <c r="AL69" s="101"/>
      <c r="AM69" s="101"/>
      <c r="AN69" s="101"/>
      <c r="AO69" s="101"/>
      <c r="AP69" s="101"/>
      <c r="AQ69" s="101"/>
      <c r="AR69" s="101"/>
      <c r="AS69" s="101"/>
      <c r="AT69" s="101"/>
      <c r="AU69" s="101"/>
      <c r="AV69" s="101"/>
      <c r="AW69" s="101"/>
      <c r="AX69" s="101"/>
      <c r="AY69" s="101"/>
      <c r="AZ69" s="101"/>
      <c r="BA69" s="101"/>
      <c r="BB69" s="101"/>
      <c r="BC69" s="101"/>
      <c r="BD69" s="101"/>
      <c r="BE69" s="101"/>
      <c r="BF69" s="101"/>
      <c r="BG69" s="101"/>
      <c r="BH69" s="101"/>
      <c r="BI69" s="101"/>
      <c r="BJ69" s="101"/>
      <c r="BK69" s="101"/>
      <c r="BL69" s="101"/>
      <c r="BM69" s="101"/>
      <c r="BN69" s="101"/>
      <c r="BO69" s="101"/>
      <c r="BP69" s="101"/>
      <c r="BQ69" s="101"/>
      <c r="BR69" s="101"/>
      <c r="BS69" s="101"/>
      <c r="BT69" s="101"/>
      <c r="BU69" s="101"/>
      <c r="BV69" s="101"/>
      <c r="BW69" s="101"/>
      <c r="BX69" s="101"/>
      <c r="BY69" s="101"/>
      <c r="BZ69" s="101"/>
      <c r="CA69" s="101"/>
      <c r="CB69" s="101"/>
      <c r="CC69" s="101"/>
      <c r="CD69" s="101"/>
      <c r="CE69" s="101"/>
      <c r="CF69" s="101"/>
      <c r="CG69" s="101"/>
      <c r="CH69" s="101"/>
      <c r="CI69" s="101"/>
      <c r="CJ69" s="101"/>
      <c r="CK69" s="101"/>
      <c r="CL69" s="101"/>
      <c r="CM69" s="101"/>
      <c r="CN69" s="101"/>
      <c r="CO69" s="101"/>
      <c r="CP69" s="101"/>
      <c r="CQ69" s="101"/>
      <c r="CR69" s="101"/>
      <c r="CS69" s="101"/>
      <c r="CT69" s="101"/>
      <c r="CU69" s="101"/>
      <c r="CV69" s="101"/>
      <c r="CW69" s="101"/>
      <c r="CX69" s="101"/>
      <c r="CY69" s="101"/>
      <c r="CZ69" s="101"/>
      <c r="DA69" s="101"/>
      <c r="DB69" s="101"/>
      <c r="DC69" s="101"/>
      <c r="DD69" s="101"/>
      <c r="DE69" s="101"/>
      <c r="DF69" s="101"/>
      <c r="DG69" s="101"/>
      <c r="DH69" s="101"/>
      <c r="DI69" s="101"/>
      <c r="DJ69" s="101"/>
      <c r="DK69" s="101"/>
      <c r="DL69" s="101"/>
      <c r="DM69" s="101"/>
      <c r="DN69" s="101"/>
      <c r="DO69" s="101"/>
      <c r="DP69" s="101"/>
      <c r="DQ69" s="101"/>
      <c r="DR69" s="101"/>
      <c r="DS69" s="101"/>
      <c r="DT69" s="101"/>
      <c r="DU69" s="101"/>
      <c r="DV69" s="101"/>
      <c r="DW69" s="101"/>
      <c r="DX69" s="101"/>
      <c r="DY69" s="101"/>
      <c r="DZ69" s="101"/>
      <c r="EA69" s="101"/>
      <c r="EB69" s="101"/>
      <c r="EC69" s="101"/>
      <c r="ED69" s="101"/>
      <c r="EE69" s="101"/>
      <c r="EF69" s="101"/>
      <c r="EG69" s="101"/>
      <c r="EH69" s="101"/>
      <c r="EI69" s="101"/>
      <c r="EJ69" s="101"/>
      <c r="EK69" s="101"/>
      <c r="EL69" s="101"/>
      <c r="EM69" s="101"/>
      <c r="EN69" s="101"/>
      <c r="EO69" s="101"/>
      <c r="EP69" s="101"/>
      <c r="EQ69" s="101"/>
      <c r="ER69" s="101"/>
      <c r="ES69" s="101">
        <f t="shared" si="17"/>
        <v>0</v>
      </c>
      <c r="ET69" s="101">
        <f t="shared" si="17"/>
        <v>0</v>
      </c>
      <c r="EU69" s="101">
        <f t="shared" si="17"/>
        <v>0</v>
      </c>
      <c r="EV69" s="101">
        <f t="shared" si="17"/>
        <v>0</v>
      </c>
      <c r="EW69" s="101">
        <f t="shared" si="17"/>
        <v>0</v>
      </c>
      <c r="EX69" s="101"/>
      <c r="EY69" s="101">
        <f t="shared" si="18"/>
        <v>0</v>
      </c>
      <c r="EZ69" s="101">
        <f t="shared" si="22"/>
        <v>0</v>
      </c>
      <c r="FA69" s="101">
        <f t="shared" si="22"/>
        <v>0</v>
      </c>
      <c r="FB69" s="101">
        <f t="shared" si="22"/>
        <v>0</v>
      </c>
      <c r="FC69" s="101">
        <f t="shared" si="22"/>
        <v>0</v>
      </c>
      <c r="FD69" s="101">
        <f t="shared" si="21"/>
        <v>0</v>
      </c>
      <c r="FE69" s="101">
        <f t="shared" si="21"/>
        <v>0</v>
      </c>
      <c r="FF69" s="101">
        <f t="shared" si="21"/>
        <v>0</v>
      </c>
      <c r="FG69" s="101">
        <f t="shared" si="21"/>
        <v>0</v>
      </c>
      <c r="FH69" s="101">
        <f t="shared" si="21"/>
        <v>0</v>
      </c>
      <c r="FI69" s="101">
        <f t="shared" si="21"/>
        <v>0</v>
      </c>
      <c r="FJ69" s="101">
        <f t="shared" si="21"/>
        <v>0</v>
      </c>
      <c r="FK69" s="101">
        <f t="shared" si="21"/>
        <v>0</v>
      </c>
      <c r="FL69" s="101">
        <f t="shared" si="21"/>
        <v>0</v>
      </c>
      <c r="FM69" s="101">
        <f t="shared" si="21"/>
        <v>0</v>
      </c>
      <c r="FN69" s="101">
        <f t="shared" si="21"/>
        <v>0</v>
      </c>
      <c r="FO69" s="101">
        <f t="shared" si="21"/>
        <v>0</v>
      </c>
      <c r="FP69" s="101">
        <f t="shared" si="20"/>
        <v>0</v>
      </c>
      <c r="FQ69" s="101">
        <f t="shared" si="19"/>
        <v>0</v>
      </c>
      <c r="FR69" s="101">
        <f t="shared" si="19"/>
        <v>0</v>
      </c>
      <c r="FS69" s="101">
        <f t="shared" si="19"/>
        <v>0</v>
      </c>
      <c r="FT69" s="101">
        <f t="shared" si="19"/>
        <v>0</v>
      </c>
      <c r="FU69" s="101">
        <f t="shared" si="19"/>
        <v>0</v>
      </c>
      <c r="FV69" s="101">
        <f t="shared" si="19"/>
        <v>0</v>
      </c>
      <c r="FW69" s="101">
        <f t="shared" si="19"/>
        <v>0</v>
      </c>
      <c r="FX69" s="101">
        <f t="shared" si="19"/>
        <v>0</v>
      </c>
      <c r="FY69" s="101">
        <f t="shared" si="19"/>
        <v>0</v>
      </c>
      <c r="FZ69" s="101">
        <f t="shared" si="19"/>
        <v>0</v>
      </c>
      <c r="GA69" s="101">
        <f t="shared" si="19"/>
        <v>0</v>
      </c>
      <c r="GB69" s="101">
        <f t="shared" si="19"/>
        <v>0</v>
      </c>
      <c r="GE69" s="93">
        <f t="shared" si="13"/>
        <v>0</v>
      </c>
      <c r="GL69" s="101">
        <f t="shared" si="11"/>
        <v>0</v>
      </c>
      <c r="GM69" s="101"/>
      <c r="GN69" s="101"/>
      <c r="GO69" s="101"/>
      <c r="GP69" s="101"/>
      <c r="GQ69" s="101"/>
      <c r="GT69" s="101"/>
      <c r="GU69" s="101"/>
      <c r="GV69" s="101"/>
      <c r="GW69" s="101"/>
      <c r="GX69" s="101"/>
      <c r="GY69" s="101"/>
      <c r="HA69" s="101">
        <f t="shared" si="12"/>
        <v>0</v>
      </c>
      <c r="HB69" s="101">
        <f t="shared" si="12"/>
        <v>0</v>
      </c>
      <c r="HC69" s="101">
        <f t="shared" si="12"/>
        <v>0</v>
      </c>
      <c r="HD69" s="101">
        <f t="shared" si="12"/>
        <v>0</v>
      </c>
      <c r="HE69" s="101">
        <f t="shared" si="12"/>
        <v>0</v>
      </c>
      <c r="HF69" s="101">
        <f t="shared" si="12"/>
        <v>0</v>
      </c>
    </row>
    <row r="70" spans="1:214" hidden="1">
      <c r="A70" s="149"/>
      <c r="C70" s="501"/>
      <c r="D70" s="502"/>
      <c r="E70" s="101"/>
      <c r="F70" s="101"/>
      <c r="G70" s="101"/>
      <c r="H70" s="101"/>
      <c r="I70" s="101"/>
      <c r="J70" s="101"/>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1"/>
      <c r="AY70" s="101"/>
      <c r="AZ70" s="101"/>
      <c r="BA70" s="101"/>
      <c r="BB70" s="101"/>
      <c r="BC70" s="101"/>
      <c r="BD70" s="101"/>
      <c r="BE70" s="101"/>
      <c r="BF70" s="101"/>
      <c r="BG70" s="101"/>
      <c r="BH70" s="101"/>
      <c r="BI70" s="101"/>
      <c r="BJ70" s="101"/>
      <c r="BK70" s="101"/>
      <c r="BL70" s="101"/>
      <c r="BM70" s="101"/>
      <c r="BN70" s="101"/>
      <c r="BO70" s="101"/>
      <c r="BP70" s="101"/>
      <c r="BQ70" s="101"/>
      <c r="BR70" s="101"/>
      <c r="BS70" s="101"/>
      <c r="BT70" s="101"/>
      <c r="BU70" s="101"/>
      <c r="BV70" s="101"/>
      <c r="BW70" s="101"/>
      <c r="BX70" s="101"/>
      <c r="BY70" s="101"/>
      <c r="BZ70" s="101"/>
      <c r="CA70" s="101"/>
      <c r="CB70" s="101"/>
      <c r="CC70" s="101"/>
      <c r="CD70" s="101"/>
      <c r="CE70" s="101"/>
      <c r="CF70" s="101"/>
      <c r="CG70" s="101"/>
      <c r="CH70" s="101"/>
      <c r="CI70" s="101"/>
      <c r="CJ70" s="101"/>
      <c r="CK70" s="101"/>
      <c r="CL70" s="101"/>
      <c r="CM70" s="101"/>
      <c r="CN70" s="101"/>
      <c r="CO70" s="101"/>
      <c r="CP70" s="101"/>
      <c r="CQ70" s="101"/>
      <c r="CR70" s="101"/>
      <c r="CS70" s="101"/>
      <c r="CT70" s="101"/>
      <c r="CU70" s="101"/>
      <c r="CV70" s="101"/>
      <c r="CW70" s="101"/>
      <c r="CX70" s="101"/>
      <c r="CY70" s="101"/>
      <c r="CZ70" s="101"/>
      <c r="DA70" s="101"/>
      <c r="DB70" s="101"/>
      <c r="DC70" s="101"/>
      <c r="DD70" s="101"/>
      <c r="DE70" s="101"/>
      <c r="DF70" s="101"/>
      <c r="DG70" s="101"/>
      <c r="DH70" s="101"/>
      <c r="DI70" s="101"/>
      <c r="DJ70" s="101"/>
      <c r="DK70" s="101"/>
      <c r="DL70" s="101"/>
      <c r="DM70" s="101"/>
      <c r="DN70" s="101"/>
      <c r="DO70" s="101"/>
      <c r="DP70" s="101"/>
      <c r="DQ70" s="101"/>
      <c r="DR70" s="101"/>
      <c r="DS70" s="101"/>
      <c r="DT70" s="101"/>
      <c r="DU70" s="101"/>
      <c r="DV70" s="101"/>
      <c r="DW70" s="101"/>
      <c r="DX70" s="101"/>
      <c r="DY70" s="101"/>
      <c r="DZ70" s="101"/>
      <c r="EA70" s="101"/>
      <c r="EB70" s="101"/>
      <c r="EC70" s="101"/>
      <c r="ED70" s="101"/>
      <c r="EE70" s="101"/>
      <c r="EF70" s="101"/>
      <c r="EG70" s="101"/>
      <c r="EH70" s="101"/>
      <c r="EI70" s="101"/>
      <c r="EJ70" s="101"/>
      <c r="EK70" s="101"/>
      <c r="EL70" s="101"/>
      <c r="EM70" s="101"/>
      <c r="EN70" s="101"/>
      <c r="EO70" s="101"/>
      <c r="EP70" s="101"/>
      <c r="EQ70" s="101"/>
      <c r="ER70" s="101"/>
      <c r="ES70" s="101">
        <f t="shared" si="17"/>
        <v>0</v>
      </c>
      <c r="ET70" s="101">
        <f t="shared" si="17"/>
        <v>0</v>
      </c>
      <c r="EU70" s="101">
        <f t="shared" si="17"/>
        <v>0</v>
      </c>
      <c r="EV70" s="101">
        <f t="shared" si="17"/>
        <v>0</v>
      </c>
      <c r="EW70" s="101">
        <f t="shared" si="17"/>
        <v>0</v>
      </c>
      <c r="EX70" s="101"/>
      <c r="EY70" s="101">
        <f t="shared" si="18"/>
        <v>0</v>
      </c>
      <c r="EZ70" s="101">
        <f t="shared" si="22"/>
        <v>0</v>
      </c>
      <c r="FA70" s="101">
        <f t="shared" si="22"/>
        <v>0</v>
      </c>
      <c r="FB70" s="101">
        <f t="shared" si="22"/>
        <v>0</v>
      </c>
      <c r="FC70" s="101">
        <f t="shared" si="22"/>
        <v>0</v>
      </c>
      <c r="FD70" s="101">
        <f t="shared" si="21"/>
        <v>0</v>
      </c>
      <c r="FE70" s="101">
        <f t="shared" si="21"/>
        <v>0</v>
      </c>
      <c r="FF70" s="101">
        <f t="shared" si="21"/>
        <v>0</v>
      </c>
      <c r="FG70" s="101">
        <f t="shared" si="21"/>
        <v>0</v>
      </c>
      <c r="FH70" s="101">
        <f t="shared" si="21"/>
        <v>0</v>
      </c>
      <c r="FI70" s="101">
        <f t="shared" si="21"/>
        <v>0</v>
      </c>
      <c r="FJ70" s="101">
        <f t="shared" si="21"/>
        <v>0</v>
      </c>
      <c r="FK70" s="101">
        <f t="shared" si="21"/>
        <v>0</v>
      </c>
      <c r="FL70" s="101">
        <f t="shared" si="21"/>
        <v>0</v>
      </c>
      <c r="FM70" s="101">
        <f t="shared" si="21"/>
        <v>0</v>
      </c>
      <c r="FN70" s="101">
        <f t="shared" si="21"/>
        <v>0</v>
      </c>
      <c r="FO70" s="101">
        <f t="shared" si="21"/>
        <v>0</v>
      </c>
      <c r="FP70" s="101">
        <f t="shared" si="20"/>
        <v>0</v>
      </c>
      <c r="FQ70" s="101">
        <f t="shared" si="19"/>
        <v>0</v>
      </c>
      <c r="FR70" s="101">
        <f t="shared" si="19"/>
        <v>0</v>
      </c>
      <c r="FS70" s="101">
        <f t="shared" si="19"/>
        <v>0</v>
      </c>
      <c r="FT70" s="101">
        <f t="shared" si="19"/>
        <v>0</v>
      </c>
      <c r="FU70" s="101">
        <f t="shared" si="19"/>
        <v>0</v>
      </c>
      <c r="FV70" s="101">
        <f t="shared" si="19"/>
        <v>0</v>
      </c>
      <c r="FW70" s="101">
        <f t="shared" si="19"/>
        <v>0</v>
      </c>
      <c r="FX70" s="101">
        <f t="shared" si="19"/>
        <v>0</v>
      </c>
      <c r="FY70" s="101">
        <f t="shared" si="19"/>
        <v>0</v>
      </c>
      <c r="FZ70" s="101">
        <f t="shared" si="19"/>
        <v>0</v>
      </c>
      <c r="GA70" s="101">
        <f t="shared" si="19"/>
        <v>0</v>
      </c>
      <c r="GB70" s="101">
        <f t="shared" si="19"/>
        <v>0</v>
      </c>
      <c r="GE70" s="93">
        <f t="shared" si="13"/>
        <v>0</v>
      </c>
      <c r="GL70" s="101">
        <f t="shared" si="11"/>
        <v>0</v>
      </c>
      <c r="GM70" s="101"/>
      <c r="GN70" s="101"/>
      <c r="GO70" s="101"/>
      <c r="GP70" s="101"/>
      <c r="GQ70" s="101"/>
      <c r="GT70" s="101"/>
      <c r="GU70" s="101"/>
      <c r="GV70" s="101"/>
      <c r="GW70" s="101"/>
      <c r="GX70" s="101"/>
      <c r="GY70" s="101"/>
      <c r="HA70" s="101">
        <f t="shared" si="12"/>
        <v>0</v>
      </c>
      <c r="HB70" s="101">
        <f t="shared" si="12"/>
        <v>0</v>
      </c>
      <c r="HC70" s="101">
        <f t="shared" si="12"/>
        <v>0</v>
      </c>
      <c r="HD70" s="101">
        <f t="shared" si="12"/>
        <v>0</v>
      </c>
      <c r="HE70" s="101">
        <f t="shared" si="12"/>
        <v>0</v>
      </c>
      <c r="HF70" s="101">
        <f t="shared" si="12"/>
        <v>0</v>
      </c>
    </row>
    <row r="71" spans="1:214" hidden="1">
      <c r="A71" s="149"/>
      <c r="C71" s="501"/>
      <c r="D71" s="502"/>
      <c r="E71" s="101"/>
      <c r="F71" s="101"/>
      <c r="G71" s="101"/>
      <c r="H71" s="101"/>
      <c r="I71" s="101"/>
      <c r="J71" s="101"/>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1"/>
      <c r="AY71" s="101"/>
      <c r="AZ71" s="101"/>
      <c r="BA71" s="101"/>
      <c r="BB71" s="101"/>
      <c r="BC71" s="101"/>
      <c r="BD71" s="101"/>
      <c r="BE71" s="101"/>
      <c r="BF71" s="101"/>
      <c r="BG71" s="101"/>
      <c r="BH71" s="101"/>
      <c r="BI71" s="101"/>
      <c r="BJ71" s="101"/>
      <c r="BK71" s="101"/>
      <c r="BL71" s="101"/>
      <c r="BM71" s="101"/>
      <c r="BN71" s="101"/>
      <c r="BO71" s="101"/>
      <c r="BP71" s="101"/>
      <c r="BQ71" s="101"/>
      <c r="BR71" s="101"/>
      <c r="BS71" s="101"/>
      <c r="BT71" s="101"/>
      <c r="BU71" s="101"/>
      <c r="BV71" s="101"/>
      <c r="BW71" s="101"/>
      <c r="BX71" s="101"/>
      <c r="BY71" s="101"/>
      <c r="BZ71" s="101"/>
      <c r="CA71" s="101"/>
      <c r="CB71" s="101"/>
      <c r="CC71" s="101"/>
      <c r="CD71" s="101"/>
      <c r="CE71" s="101"/>
      <c r="CF71" s="101"/>
      <c r="CG71" s="101"/>
      <c r="CH71" s="101"/>
      <c r="CI71" s="101"/>
      <c r="CJ71" s="101"/>
      <c r="CK71" s="101"/>
      <c r="CL71" s="101"/>
      <c r="CM71" s="101"/>
      <c r="CN71" s="101"/>
      <c r="CO71" s="101"/>
      <c r="CP71" s="101"/>
      <c r="CQ71" s="101"/>
      <c r="CR71" s="101"/>
      <c r="CS71" s="101"/>
      <c r="CT71" s="101"/>
      <c r="CU71" s="101"/>
      <c r="CV71" s="101"/>
      <c r="CW71" s="101"/>
      <c r="CX71" s="101"/>
      <c r="CY71" s="101"/>
      <c r="CZ71" s="101"/>
      <c r="DA71" s="101"/>
      <c r="DB71" s="101"/>
      <c r="DC71" s="101"/>
      <c r="DD71" s="101"/>
      <c r="DE71" s="101"/>
      <c r="DF71" s="101"/>
      <c r="DG71" s="101"/>
      <c r="DH71" s="101"/>
      <c r="DI71" s="101"/>
      <c r="DJ71" s="101"/>
      <c r="DK71" s="101"/>
      <c r="DL71" s="101"/>
      <c r="DM71" s="101"/>
      <c r="DN71" s="101"/>
      <c r="DO71" s="101"/>
      <c r="DP71" s="101"/>
      <c r="DQ71" s="101"/>
      <c r="DR71" s="101"/>
      <c r="DS71" s="101"/>
      <c r="DT71" s="101"/>
      <c r="DU71" s="101"/>
      <c r="DV71" s="101"/>
      <c r="DW71" s="101"/>
      <c r="DX71" s="101"/>
      <c r="DY71" s="101"/>
      <c r="DZ71" s="101"/>
      <c r="EA71" s="101"/>
      <c r="EB71" s="101"/>
      <c r="EC71" s="101"/>
      <c r="ED71" s="101"/>
      <c r="EE71" s="101"/>
      <c r="EF71" s="101"/>
      <c r="EG71" s="101"/>
      <c r="EH71" s="101"/>
      <c r="EI71" s="101"/>
      <c r="EJ71" s="101"/>
      <c r="EK71" s="101"/>
      <c r="EL71" s="101"/>
      <c r="EM71" s="101"/>
      <c r="EN71" s="101"/>
      <c r="EO71" s="101"/>
      <c r="EP71" s="101"/>
      <c r="EQ71" s="101"/>
      <c r="ER71" s="101"/>
      <c r="ES71" s="101">
        <f t="shared" ref="ES71:EW78" si="23">E71+AO71+BY71+DI71</f>
        <v>0</v>
      </c>
      <c r="ET71" s="101">
        <f t="shared" si="23"/>
        <v>0</v>
      </c>
      <c r="EU71" s="101">
        <f t="shared" si="23"/>
        <v>0</v>
      </c>
      <c r="EV71" s="101">
        <f t="shared" si="23"/>
        <v>0</v>
      </c>
      <c r="EW71" s="101">
        <f t="shared" si="23"/>
        <v>0</v>
      </c>
      <c r="EX71" s="101"/>
      <c r="EY71" s="101">
        <f t="shared" ref="EY71:FC78" si="24">K71+AU71+CE71+DO71</f>
        <v>0</v>
      </c>
      <c r="EZ71" s="101">
        <f t="shared" si="24"/>
        <v>0</v>
      </c>
      <c r="FA71" s="101">
        <f t="shared" si="24"/>
        <v>0</v>
      </c>
      <c r="FB71" s="101">
        <f t="shared" si="24"/>
        <v>0</v>
      </c>
      <c r="FC71" s="101">
        <f t="shared" si="24"/>
        <v>0</v>
      </c>
      <c r="FD71" s="101">
        <f t="shared" si="21"/>
        <v>0</v>
      </c>
      <c r="FE71" s="101">
        <f t="shared" si="21"/>
        <v>0</v>
      </c>
      <c r="FF71" s="101">
        <f t="shared" si="21"/>
        <v>0</v>
      </c>
      <c r="FG71" s="101">
        <f t="shared" si="21"/>
        <v>0</v>
      </c>
      <c r="FH71" s="101">
        <f t="shared" si="21"/>
        <v>0</v>
      </c>
      <c r="FI71" s="101">
        <f t="shared" si="21"/>
        <v>0</v>
      </c>
      <c r="FJ71" s="101">
        <f t="shared" si="21"/>
        <v>0</v>
      </c>
      <c r="FK71" s="101">
        <f t="shared" si="21"/>
        <v>0</v>
      </c>
      <c r="FL71" s="101">
        <f t="shared" si="21"/>
        <v>0</v>
      </c>
      <c r="FM71" s="101">
        <f t="shared" si="21"/>
        <v>0</v>
      </c>
      <c r="FN71" s="101">
        <f t="shared" si="21"/>
        <v>0</v>
      </c>
      <c r="FO71" s="101">
        <f t="shared" si="21"/>
        <v>0</v>
      </c>
      <c r="FP71" s="101">
        <f t="shared" si="20"/>
        <v>0</v>
      </c>
      <c r="FQ71" s="101">
        <f t="shared" si="19"/>
        <v>0</v>
      </c>
      <c r="FR71" s="101">
        <f t="shared" si="19"/>
        <v>0</v>
      </c>
      <c r="FS71" s="101">
        <f t="shared" si="19"/>
        <v>0</v>
      </c>
      <c r="FT71" s="101">
        <f t="shared" si="19"/>
        <v>0</v>
      </c>
      <c r="FU71" s="101">
        <f t="shared" si="19"/>
        <v>0</v>
      </c>
      <c r="FV71" s="101">
        <f t="shared" si="19"/>
        <v>0</v>
      </c>
      <c r="FW71" s="101">
        <f t="shared" si="19"/>
        <v>0</v>
      </c>
      <c r="FX71" s="101">
        <f t="shared" si="19"/>
        <v>0</v>
      </c>
      <c r="FY71" s="101">
        <f t="shared" si="19"/>
        <v>0</v>
      </c>
      <c r="FZ71" s="101">
        <f t="shared" si="19"/>
        <v>0</v>
      </c>
      <c r="GA71" s="101">
        <f t="shared" si="19"/>
        <v>0</v>
      </c>
      <c r="GB71" s="101">
        <f t="shared" si="19"/>
        <v>0</v>
      </c>
      <c r="GE71" s="93">
        <f t="shared" si="13"/>
        <v>0</v>
      </c>
      <c r="GL71" s="101">
        <f t="shared" si="11"/>
        <v>0</v>
      </c>
      <c r="GM71" s="101"/>
      <c r="GN71" s="101"/>
      <c r="GO71" s="101"/>
      <c r="GP71" s="101"/>
      <c r="GQ71" s="101"/>
      <c r="GT71" s="101"/>
      <c r="GU71" s="101"/>
      <c r="GV71" s="101"/>
      <c r="GW71" s="101"/>
      <c r="GX71" s="101"/>
      <c r="GY71" s="101"/>
      <c r="HA71" s="101">
        <f t="shared" si="12"/>
        <v>0</v>
      </c>
      <c r="HB71" s="101">
        <f t="shared" si="12"/>
        <v>0</v>
      </c>
      <c r="HC71" s="101">
        <f t="shared" si="12"/>
        <v>0</v>
      </c>
      <c r="HD71" s="101">
        <f t="shared" si="12"/>
        <v>0</v>
      </c>
      <c r="HE71" s="101">
        <f t="shared" si="12"/>
        <v>0</v>
      </c>
      <c r="HF71" s="101">
        <f t="shared" si="12"/>
        <v>0</v>
      </c>
    </row>
    <row r="72" spans="1:214" hidden="1">
      <c r="A72" s="149"/>
      <c r="C72" s="501"/>
      <c r="D72" s="502"/>
      <c r="E72" s="101"/>
      <c r="F72" s="101"/>
      <c r="G72" s="101"/>
      <c r="H72" s="101"/>
      <c r="I72" s="101"/>
      <c r="J72" s="101"/>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1"/>
      <c r="AY72" s="101"/>
      <c r="AZ72" s="101"/>
      <c r="BA72" s="101"/>
      <c r="BB72" s="101"/>
      <c r="BC72" s="101"/>
      <c r="BD72" s="101"/>
      <c r="BE72" s="101"/>
      <c r="BF72" s="101"/>
      <c r="BG72" s="101"/>
      <c r="BH72" s="101"/>
      <c r="BI72" s="101"/>
      <c r="BJ72" s="101"/>
      <c r="BK72" s="101"/>
      <c r="BL72" s="101"/>
      <c r="BM72" s="101"/>
      <c r="BN72" s="101"/>
      <c r="BO72" s="101"/>
      <c r="BP72" s="101"/>
      <c r="BQ72" s="101"/>
      <c r="BR72" s="101"/>
      <c r="BS72" s="101"/>
      <c r="BT72" s="101"/>
      <c r="BU72" s="101"/>
      <c r="BV72" s="101"/>
      <c r="BW72" s="101"/>
      <c r="BX72" s="101"/>
      <c r="BY72" s="101"/>
      <c r="BZ72" s="101"/>
      <c r="CA72" s="101"/>
      <c r="CB72" s="101"/>
      <c r="CC72" s="101"/>
      <c r="CD72" s="101"/>
      <c r="CE72" s="101"/>
      <c r="CF72" s="101"/>
      <c r="CG72" s="101"/>
      <c r="CH72" s="101"/>
      <c r="CI72" s="101"/>
      <c r="CJ72" s="101"/>
      <c r="CK72" s="101"/>
      <c r="CL72" s="101"/>
      <c r="CM72" s="101"/>
      <c r="CN72" s="101"/>
      <c r="CO72" s="101"/>
      <c r="CP72" s="101"/>
      <c r="CQ72" s="101"/>
      <c r="CR72" s="101"/>
      <c r="CS72" s="101"/>
      <c r="CT72" s="101"/>
      <c r="CU72" s="101"/>
      <c r="CV72" s="101"/>
      <c r="CW72" s="101"/>
      <c r="CX72" s="101"/>
      <c r="CY72" s="101"/>
      <c r="CZ72" s="101"/>
      <c r="DA72" s="101"/>
      <c r="DB72" s="101"/>
      <c r="DC72" s="101"/>
      <c r="DD72" s="101"/>
      <c r="DE72" s="101"/>
      <c r="DF72" s="101"/>
      <c r="DG72" s="101"/>
      <c r="DH72" s="101"/>
      <c r="DI72" s="101"/>
      <c r="DJ72" s="101"/>
      <c r="DK72" s="101"/>
      <c r="DL72" s="101"/>
      <c r="DM72" s="101"/>
      <c r="DN72" s="101"/>
      <c r="DO72" s="101"/>
      <c r="DP72" s="101"/>
      <c r="DQ72" s="101"/>
      <c r="DR72" s="101"/>
      <c r="DS72" s="101"/>
      <c r="DT72" s="101"/>
      <c r="DU72" s="101"/>
      <c r="DV72" s="101"/>
      <c r="DW72" s="101"/>
      <c r="DX72" s="101"/>
      <c r="DY72" s="101"/>
      <c r="DZ72" s="101"/>
      <c r="EA72" s="101"/>
      <c r="EB72" s="101"/>
      <c r="EC72" s="101"/>
      <c r="ED72" s="101"/>
      <c r="EE72" s="101"/>
      <c r="EF72" s="101"/>
      <c r="EG72" s="101"/>
      <c r="EH72" s="101"/>
      <c r="EI72" s="101"/>
      <c r="EJ72" s="101"/>
      <c r="EK72" s="101"/>
      <c r="EL72" s="101"/>
      <c r="EM72" s="101"/>
      <c r="EN72" s="101"/>
      <c r="EO72" s="101"/>
      <c r="EP72" s="101"/>
      <c r="EQ72" s="101"/>
      <c r="ER72" s="101"/>
      <c r="ES72" s="101">
        <f t="shared" si="23"/>
        <v>0</v>
      </c>
      <c r="ET72" s="101">
        <f t="shared" si="23"/>
        <v>0</v>
      </c>
      <c r="EU72" s="101">
        <f t="shared" si="23"/>
        <v>0</v>
      </c>
      <c r="EV72" s="101">
        <f t="shared" si="23"/>
        <v>0</v>
      </c>
      <c r="EW72" s="101">
        <f t="shared" si="23"/>
        <v>0</v>
      </c>
      <c r="EX72" s="101"/>
      <c r="EY72" s="101">
        <f t="shared" si="24"/>
        <v>0</v>
      </c>
      <c r="EZ72" s="101">
        <f t="shared" si="24"/>
        <v>0</v>
      </c>
      <c r="FA72" s="101">
        <f t="shared" si="24"/>
        <v>0</v>
      </c>
      <c r="FB72" s="101">
        <f t="shared" si="24"/>
        <v>0</v>
      </c>
      <c r="FC72" s="101">
        <f t="shared" si="24"/>
        <v>0</v>
      </c>
      <c r="FD72" s="101">
        <f t="shared" si="21"/>
        <v>0</v>
      </c>
      <c r="FE72" s="101">
        <f t="shared" si="21"/>
        <v>0</v>
      </c>
      <c r="FF72" s="101">
        <f t="shared" si="21"/>
        <v>0</v>
      </c>
      <c r="FG72" s="101">
        <f t="shared" si="21"/>
        <v>0</v>
      </c>
      <c r="FH72" s="101">
        <f t="shared" si="21"/>
        <v>0</v>
      </c>
      <c r="FI72" s="101">
        <f t="shared" si="21"/>
        <v>0</v>
      </c>
      <c r="FJ72" s="101">
        <f t="shared" si="21"/>
        <v>0</v>
      </c>
      <c r="FK72" s="101">
        <f t="shared" si="21"/>
        <v>0</v>
      </c>
      <c r="FL72" s="101">
        <f t="shared" si="21"/>
        <v>0</v>
      </c>
      <c r="FM72" s="101">
        <f t="shared" si="21"/>
        <v>0</v>
      </c>
      <c r="FN72" s="101">
        <f t="shared" si="21"/>
        <v>0</v>
      </c>
      <c r="FO72" s="101">
        <f t="shared" si="21"/>
        <v>0</v>
      </c>
      <c r="FP72" s="101">
        <f t="shared" si="20"/>
        <v>0</v>
      </c>
      <c r="FQ72" s="101">
        <f t="shared" si="19"/>
        <v>0</v>
      </c>
      <c r="FR72" s="101">
        <f t="shared" si="19"/>
        <v>0</v>
      </c>
      <c r="FS72" s="101">
        <f t="shared" si="19"/>
        <v>0</v>
      </c>
      <c r="FT72" s="101">
        <f t="shared" si="19"/>
        <v>0</v>
      </c>
      <c r="FU72" s="101">
        <f t="shared" si="19"/>
        <v>0</v>
      </c>
      <c r="FV72" s="101">
        <f t="shared" si="19"/>
        <v>0</v>
      </c>
      <c r="FW72" s="101">
        <f t="shared" si="19"/>
        <v>0</v>
      </c>
      <c r="FX72" s="101">
        <f t="shared" si="19"/>
        <v>0</v>
      </c>
      <c r="FY72" s="101">
        <f t="shared" si="19"/>
        <v>0</v>
      </c>
      <c r="FZ72" s="101">
        <f t="shared" si="19"/>
        <v>0</v>
      </c>
      <c r="GA72" s="101">
        <f t="shared" si="19"/>
        <v>0</v>
      </c>
      <c r="GB72" s="101">
        <f t="shared" si="19"/>
        <v>0</v>
      </c>
      <c r="GE72" s="93">
        <f t="shared" si="13"/>
        <v>0</v>
      </c>
      <c r="GL72" s="101">
        <f t="shared" si="11"/>
        <v>0</v>
      </c>
      <c r="GM72" s="101"/>
      <c r="GN72" s="101"/>
      <c r="GO72" s="101"/>
      <c r="GP72" s="101"/>
      <c r="GQ72" s="101"/>
      <c r="GT72" s="101"/>
      <c r="GU72" s="101"/>
      <c r="GV72" s="101"/>
      <c r="GW72" s="101"/>
      <c r="GX72" s="101"/>
      <c r="GY72" s="101"/>
      <c r="HA72" s="101">
        <f t="shared" si="12"/>
        <v>0</v>
      </c>
      <c r="HB72" s="101">
        <f t="shared" si="12"/>
        <v>0</v>
      </c>
      <c r="HC72" s="101">
        <f t="shared" si="12"/>
        <v>0</v>
      </c>
      <c r="HD72" s="101">
        <f t="shared" si="12"/>
        <v>0</v>
      </c>
      <c r="HE72" s="101">
        <f t="shared" si="12"/>
        <v>0</v>
      </c>
      <c r="HF72" s="101">
        <f t="shared" si="12"/>
        <v>0</v>
      </c>
    </row>
    <row r="73" spans="1:214" hidden="1">
      <c r="A73" s="149"/>
      <c r="C73" s="501"/>
      <c r="D73" s="502"/>
      <c r="E73" s="101"/>
      <c r="F73" s="101"/>
      <c r="G73" s="101"/>
      <c r="H73" s="101"/>
      <c r="I73" s="101"/>
      <c r="J73" s="101"/>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1"/>
      <c r="AY73" s="101"/>
      <c r="AZ73" s="101"/>
      <c r="BA73" s="101"/>
      <c r="BB73" s="101"/>
      <c r="BC73" s="101"/>
      <c r="BD73" s="101"/>
      <c r="BE73" s="101"/>
      <c r="BF73" s="101"/>
      <c r="BG73" s="101"/>
      <c r="BH73" s="101"/>
      <c r="BI73" s="101"/>
      <c r="BJ73" s="101"/>
      <c r="BK73" s="101"/>
      <c r="BL73" s="101"/>
      <c r="BM73" s="101"/>
      <c r="BN73" s="101"/>
      <c r="BO73" s="101"/>
      <c r="BP73" s="101"/>
      <c r="BQ73" s="101"/>
      <c r="BR73" s="101"/>
      <c r="BS73" s="101"/>
      <c r="BT73" s="101"/>
      <c r="BU73" s="101"/>
      <c r="BV73" s="101"/>
      <c r="BW73" s="101"/>
      <c r="BX73" s="101"/>
      <c r="BY73" s="101"/>
      <c r="BZ73" s="101"/>
      <c r="CA73" s="101"/>
      <c r="CB73" s="101"/>
      <c r="CC73" s="101"/>
      <c r="CD73" s="101"/>
      <c r="CE73" s="101"/>
      <c r="CF73" s="101"/>
      <c r="CG73" s="101"/>
      <c r="CH73" s="101"/>
      <c r="CI73" s="101"/>
      <c r="CJ73" s="101"/>
      <c r="CK73" s="101"/>
      <c r="CL73" s="101"/>
      <c r="CM73" s="101"/>
      <c r="CN73" s="101"/>
      <c r="CO73" s="101"/>
      <c r="CP73" s="101"/>
      <c r="CQ73" s="101"/>
      <c r="CR73" s="101"/>
      <c r="CS73" s="101"/>
      <c r="CT73" s="101"/>
      <c r="CU73" s="101"/>
      <c r="CV73" s="101"/>
      <c r="CW73" s="101"/>
      <c r="CX73" s="101"/>
      <c r="CY73" s="101"/>
      <c r="CZ73" s="101"/>
      <c r="DA73" s="101"/>
      <c r="DB73" s="101"/>
      <c r="DC73" s="101"/>
      <c r="DD73" s="101"/>
      <c r="DE73" s="101"/>
      <c r="DF73" s="101"/>
      <c r="DG73" s="101"/>
      <c r="DH73" s="101"/>
      <c r="DI73" s="101"/>
      <c r="DJ73" s="101"/>
      <c r="DK73" s="101"/>
      <c r="DL73" s="101"/>
      <c r="DM73" s="101"/>
      <c r="DN73" s="101"/>
      <c r="DO73" s="101"/>
      <c r="DP73" s="101"/>
      <c r="DQ73" s="101"/>
      <c r="DR73" s="101"/>
      <c r="DS73" s="101"/>
      <c r="DT73" s="101"/>
      <c r="DU73" s="101"/>
      <c r="DV73" s="101"/>
      <c r="DW73" s="101"/>
      <c r="DX73" s="101"/>
      <c r="DY73" s="101"/>
      <c r="DZ73" s="101"/>
      <c r="EA73" s="101"/>
      <c r="EB73" s="101"/>
      <c r="EC73" s="101"/>
      <c r="ED73" s="101"/>
      <c r="EE73" s="101"/>
      <c r="EF73" s="101"/>
      <c r="EG73" s="101"/>
      <c r="EH73" s="101"/>
      <c r="EI73" s="101"/>
      <c r="EJ73" s="101"/>
      <c r="EK73" s="101"/>
      <c r="EL73" s="101"/>
      <c r="EM73" s="101"/>
      <c r="EN73" s="101"/>
      <c r="EO73" s="101"/>
      <c r="EP73" s="101"/>
      <c r="EQ73" s="101"/>
      <c r="ER73" s="101"/>
      <c r="ES73" s="101">
        <f t="shared" si="23"/>
        <v>0</v>
      </c>
      <c r="ET73" s="101">
        <f t="shared" si="23"/>
        <v>0</v>
      </c>
      <c r="EU73" s="101">
        <f t="shared" si="23"/>
        <v>0</v>
      </c>
      <c r="EV73" s="101">
        <f t="shared" si="23"/>
        <v>0</v>
      </c>
      <c r="EW73" s="101">
        <f t="shared" si="23"/>
        <v>0</v>
      </c>
      <c r="EX73" s="101"/>
      <c r="EY73" s="101">
        <f t="shared" si="24"/>
        <v>0</v>
      </c>
      <c r="EZ73" s="101">
        <f t="shared" si="24"/>
        <v>0</v>
      </c>
      <c r="FA73" s="101">
        <f t="shared" si="24"/>
        <v>0</v>
      </c>
      <c r="FB73" s="101">
        <f t="shared" si="24"/>
        <v>0</v>
      </c>
      <c r="FC73" s="101">
        <f t="shared" si="24"/>
        <v>0</v>
      </c>
      <c r="FD73" s="101">
        <f t="shared" si="21"/>
        <v>0</v>
      </c>
      <c r="FE73" s="101">
        <f t="shared" si="21"/>
        <v>0</v>
      </c>
      <c r="FF73" s="101">
        <f t="shared" si="21"/>
        <v>0</v>
      </c>
      <c r="FG73" s="101">
        <f t="shared" si="21"/>
        <v>0</v>
      </c>
      <c r="FH73" s="101">
        <f t="shared" si="21"/>
        <v>0</v>
      </c>
      <c r="FI73" s="101">
        <f t="shared" si="21"/>
        <v>0</v>
      </c>
      <c r="FJ73" s="101">
        <f t="shared" si="21"/>
        <v>0</v>
      </c>
      <c r="FK73" s="101">
        <f t="shared" si="21"/>
        <v>0</v>
      </c>
      <c r="FL73" s="101">
        <f t="shared" si="21"/>
        <v>0</v>
      </c>
      <c r="FM73" s="101">
        <f t="shared" si="21"/>
        <v>0</v>
      </c>
      <c r="FN73" s="101">
        <f t="shared" si="21"/>
        <v>0</v>
      </c>
      <c r="FO73" s="101">
        <f t="shared" si="21"/>
        <v>0</v>
      </c>
      <c r="FP73" s="101">
        <f t="shared" si="20"/>
        <v>0</v>
      </c>
      <c r="FQ73" s="101">
        <f t="shared" si="19"/>
        <v>0</v>
      </c>
      <c r="FR73" s="101">
        <f t="shared" si="19"/>
        <v>0</v>
      </c>
      <c r="FS73" s="101">
        <f t="shared" si="19"/>
        <v>0</v>
      </c>
      <c r="FT73" s="101">
        <f t="shared" si="19"/>
        <v>0</v>
      </c>
      <c r="FU73" s="101">
        <f t="shared" si="19"/>
        <v>0</v>
      </c>
      <c r="FV73" s="101">
        <f t="shared" si="19"/>
        <v>0</v>
      </c>
      <c r="FW73" s="101">
        <f t="shared" si="19"/>
        <v>0</v>
      </c>
      <c r="FX73" s="101">
        <f t="shared" si="19"/>
        <v>0</v>
      </c>
      <c r="FY73" s="101">
        <f t="shared" si="19"/>
        <v>0</v>
      </c>
      <c r="FZ73" s="101">
        <f t="shared" si="19"/>
        <v>0</v>
      </c>
      <c r="GA73" s="101">
        <f t="shared" si="19"/>
        <v>0</v>
      </c>
      <c r="GB73" s="101">
        <f t="shared" si="19"/>
        <v>0</v>
      </c>
      <c r="GE73" s="93">
        <f t="shared" si="13"/>
        <v>0</v>
      </c>
      <c r="GL73" s="101">
        <f t="shared" si="11"/>
        <v>0</v>
      </c>
      <c r="GM73" s="101"/>
      <c r="GN73" s="101"/>
      <c r="GO73" s="101"/>
      <c r="GP73" s="101"/>
      <c r="GQ73" s="101"/>
      <c r="GT73" s="101"/>
      <c r="GU73" s="101"/>
      <c r="GV73" s="101"/>
      <c r="GW73" s="101"/>
      <c r="GX73" s="101"/>
      <c r="GY73" s="101"/>
      <c r="HA73" s="101">
        <f t="shared" si="12"/>
        <v>0</v>
      </c>
      <c r="HB73" s="101">
        <f t="shared" si="12"/>
        <v>0</v>
      </c>
      <c r="HC73" s="101">
        <f t="shared" si="12"/>
        <v>0</v>
      </c>
      <c r="HD73" s="101">
        <f t="shared" si="12"/>
        <v>0</v>
      </c>
      <c r="HE73" s="101">
        <f t="shared" si="12"/>
        <v>0</v>
      </c>
      <c r="HF73" s="101">
        <f t="shared" si="12"/>
        <v>0</v>
      </c>
    </row>
    <row r="74" spans="1:214" hidden="1">
      <c r="A74" s="149"/>
      <c r="C74" s="501"/>
      <c r="D74" s="502"/>
      <c r="E74" s="101"/>
      <c r="F74" s="101"/>
      <c r="G74" s="101"/>
      <c r="H74" s="101"/>
      <c r="I74" s="101"/>
      <c r="J74" s="101"/>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1"/>
      <c r="AY74" s="101"/>
      <c r="AZ74" s="101"/>
      <c r="BA74" s="101"/>
      <c r="BB74" s="101"/>
      <c r="BC74" s="101"/>
      <c r="BD74" s="101"/>
      <c r="BE74" s="101"/>
      <c r="BF74" s="101"/>
      <c r="BG74" s="101"/>
      <c r="BH74" s="101"/>
      <c r="BI74" s="101"/>
      <c r="BJ74" s="101"/>
      <c r="BK74" s="101"/>
      <c r="BL74" s="101"/>
      <c r="BM74" s="101"/>
      <c r="BN74" s="101"/>
      <c r="BO74" s="101"/>
      <c r="BP74" s="101"/>
      <c r="BQ74" s="101"/>
      <c r="BR74" s="101"/>
      <c r="BS74" s="101"/>
      <c r="BT74" s="101"/>
      <c r="BU74" s="101"/>
      <c r="BV74" s="101"/>
      <c r="BW74" s="101"/>
      <c r="BX74" s="101"/>
      <c r="BY74" s="101"/>
      <c r="BZ74" s="101"/>
      <c r="CA74" s="101"/>
      <c r="CB74" s="101"/>
      <c r="CC74" s="101"/>
      <c r="CD74" s="101"/>
      <c r="CE74" s="101"/>
      <c r="CF74" s="101"/>
      <c r="CG74" s="101"/>
      <c r="CH74" s="101"/>
      <c r="CI74" s="101"/>
      <c r="CJ74" s="101"/>
      <c r="CK74" s="101"/>
      <c r="CL74" s="101"/>
      <c r="CM74" s="101"/>
      <c r="CN74" s="101"/>
      <c r="CO74" s="101"/>
      <c r="CP74" s="101"/>
      <c r="CQ74" s="101"/>
      <c r="CR74" s="101"/>
      <c r="CS74" s="101"/>
      <c r="CT74" s="101"/>
      <c r="CU74" s="101"/>
      <c r="CV74" s="101"/>
      <c r="CW74" s="101"/>
      <c r="CX74" s="101"/>
      <c r="CY74" s="101"/>
      <c r="CZ74" s="101"/>
      <c r="DA74" s="101"/>
      <c r="DB74" s="101"/>
      <c r="DC74" s="101"/>
      <c r="DD74" s="101"/>
      <c r="DE74" s="101"/>
      <c r="DF74" s="101"/>
      <c r="DG74" s="101"/>
      <c r="DH74" s="101"/>
      <c r="DI74" s="101"/>
      <c r="DJ74" s="101"/>
      <c r="DK74" s="101"/>
      <c r="DL74" s="101"/>
      <c r="DM74" s="101"/>
      <c r="DN74" s="101"/>
      <c r="DO74" s="101"/>
      <c r="DP74" s="101"/>
      <c r="DQ74" s="101"/>
      <c r="DR74" s="101"/>
      <c r="DS74" s="101"/>
      <c r="DT74" s="101"/>
      <c r="DU74" s="101"/>
      <c r="DV74" s="101"/>
      <c r="DW74" s="101"/>
      <c r="DX74" s="101"/>
      <c r="DY74" s="101"/>
      <c r="DZ74" s="101"/>
      <c r="EA74" s="101"/>
      <c r="EB74" s="101"/>
      <c r="EC74" s="101"/>
      <c r="ED74" s="101"/>
      <c r="EE74" s="101"/>
      <c r="EF74" s="101"/>
      <c r="EG74" s="101"/>
      <c r="EH74" s="101"/>
      <c r="EI74" s="101"/>
      <c r="EJ74" s="101"/>
      <c r="EK74" s="101"/>
      <c r="EL74" s="101"/>
      <c r="EM74" s="101"/>
      <c r="EN74" s="101"/>
      <c r="EO74" s="101"/>
      <c r="EP74" s="101"/>
      <c r="EQ74" s="101"/>
      <c r="ER74" s="101"/>
      <c r="ES74" s="101">
        <f t="shared" si="23"/>
        <v>0</v>
      </c>
      <c r="ET74" s="101">
        <f t="shared" si="23"/>
        <v>0</v>
      </c>
      <c r="EU74" s="101">
        <f t="shared" si="23"/>
        <v>0</v>
      </c>
      <c r="EV74" s="101">
        <f t="shared" si="23"/>
        <v>0</v>
      </c>
      <c r="EW74" s="101">
        <f t="shared" si="23"/>
        <v>0</v>
      </c>
      <c r="EX74" s="101"/>
      <c r="EY74" s="101">
        <f t="shared" si="24"/>
        <v>0</v>
      </c>
      <c r="EZ74" s="101">
        <f t="shared" si="24"/>
        <v>0</v>
      </c>
      <c r="FA74" s="101">
        <f t="shared" si="24"/>
        <v>0</v>
      </c>
      <c r="FB74" s="101">
        <f t="shared" si="24"/>
        <v>0</v>
      </c>
      <c r="FC74" s="101">
        <f t="shared" si="24"/>
        <v>0</v>
      </c>
      <c r="FD74" s="101">
        <f t="shared" si="21"/>
        <v>0</v>
      </c>
      <c r="FE74" s="101">
        <f t="shared" si="21"/>
        <v>0</v>
      </c>
      <c r="FF74" s="101">
        <f t="shared" si="21"/>
        <v>0</v>
      </c>
      <c r="FG74" s="101">
        <f t="shared" si="21"/>
        <v>0</v>
      </c>
      <c r="FH74" s="101">
        <f t="shared" si="21"/>
        <v>0</v>
      </c>
      <c r="FI74" s="101">
        <f t="shared" si="21"/>
        <v>0</v>
      </c>
      <c r="FJ74" s="101">
        <f t="shared" si="21"/>
        <v>0</v>
      </c>
      <c r="FK74" s="101">
        <f t="shared" si="21"/>
        <v>0</v>
      </c>
      <c r="FL74" s="101">
        <f t="shared" si="21"/>
        <v>0</v>
      </c>
      <c r="FM74" s="101">
        <f t="shared" si="21"/>
        <v>0</v>
      </c>
      <c r="FN74" s="101">
        <f t="shared" si="21"/>
        <v>0</v>
      </c>
      <c r="FO74" s="101">
        <f t="shared" si="21"/>
        <v>0</v>
      </c>
      <c r="FP74" s="101">
        <f t="shared" si="20"/>
        <v>0</v>
      </c>
      <c r="FQ74" s="101">
        <f t="shared" si="19"/>
        <v>0</v>
      </c>
      <c r="FR74" s="101">
        <f t="shared" si="19"/>
        <v>0</v>
      </c>
      <c r="FS74" s="101">
        <f t="shared" si="19"/>
        <v>0</v>
      </c>
      <c r="FT74" s="101">
        <f t="shared" si="19"/>
        <v>0</v>
      </c>
      <c r="FU74" s="101">
        <f t="shared" si="19"/>
        <v>0</v>
      </c>
      <c r="FV74" s="101">
        <f t="shared" si="19"/>
        <v>0</v>
      </c>
      <c r="FW74" s="101">
        <f t="shared" si="19"/>
        <v>0</v>
      </c>
      <c r="FX74" s="101">
        <f t="shared" si="19"/>
        <v>0</v>
      </c>
      <c r="FY74" s="101">
        <f t="shared" si="19"/>
        <v>0</v>
      </c>
      <c r="FZ74" s="101">
        <f t="shared" si="19"/>
        <v>0</v>
      </c>
      <c r="GA74" s="101">
        <f t="shared" si="19"/>
        <v>0</v>
      </c>
      <c r="GB74" s="101">
        <f t="shared" si="19"/>
        <v>0</v>
      </c>
      <c r="GE74" s="93">
        <f t="shared" si="13"/>
        <v>0</v>
      </c>
      <c r="GL74" s="101">
        <f t="shared" si="11"/>
        <v>0</v>
      </c>
      <c r="GM74" s="101"/>
      <c r="GN74" s="101"/>
      <c r="GO74" s="101"/>
      <c r="GP74" s="101"/>
      <c r="GQ74" s="101"/>
      <c r="GT74" s="101"/>
      <c r="GU74" s="101"/>
      <c r="GV74" s="101"/>
      <c r="GW74" s="101"/>
      <c r="GX74" s="101"/>
      <c r="GY74" s="101"/>
      <c r="HA74" s="101">
        <f t="shared" si="12"/>
        <v>0</v>
      </c>
      <c r="HB74" s="101">
        <f t="shared" si="12"/>
        <v>0</v>
      </c>
      <c r="HC74" s="101">
        <f t="shared" si="12"/>
        <v>0</v>
      </c>
      <c r="HD74" s="101">
        <f t="shared" si="12"/>
        <v>0</v>
      </c>
      <c r="HE74" s="101">
        <f t="shared" si="12"/>
        <v>0</v>
      </c>
      <c r="HF74" s="101">
        <f t="shared" si="12"/>
        <v>0</v>
      </c>
    </row>
    <row r="75" spans="1:214" hidden="1">
      <c r="A75" s="149"/>
      <c r="C75" s="501"/>
      <c r="D75" s="502"/>
      <c r="E75" s="101"/>
      <c r="F75" s="101"/>
      <c r="G75" s="101"/>
      <c r="H75" s="101"/>
      <c r="I75" s="101"/>
      <c r="J75" s="101"/>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1"/>
      <c r="AY75" s="101"/>
      <c r="AZ75" s="101"/>
      <c r="BA75" s="101"/>
      <c r="BB75" s="101"/>
      <c r="BC75" s="101"/>
      <c r="BD75" s="101"/>
      <c r="BE75" s="101"/>
      <c r="BF75" s="101"/>
      <c r="BG75" s="101"/>
      <c r="BH75" s="101"/>
      <c r="BI75" s="101"/>
      <c r="BJ75" s="101"/>
      <c r="BK75" s="101"/>
      <c r="BL75" s="101"/>
      <c r="BM75" s="101"/>
      <c r="BN75" s="101"/>
      <c r="BO75" s="101"/>
      <c r="BP75" s="101"/>
      <c r="BQ75" s="101"/>
      <c r="BR75" s="101"/>
      <c r="BS75" s="101"/>
      <c r="BT75" s="101"/>
      <c r="BU75" s="101"/>
      <c r="BV75" s="101"/>
      <c r="BW75" s="101"/>
      <c r="BX75" s="101"/>
      <c r="BY75" s="101"/>
      <c r="BZ75" s="101"/>
      <c r="CA75" s="101"/>
      <c r="CB75" s="101"/>
      <c r="CC75" s="101"/>
      <c r="CD75" s="101"/>
      <c r="CE75" s="101"/>
      <c r="CF75" s="101"/>
      <c r="CG75" s="101"/>
      <c r="CH75" s="101"/>
      <c r="CI75" s="101"/>
      <c r="CJ75" s="101"/>
      <c r="CK75" s="101"/>
      <c r="CL75" s="101"/>
      <c r="CM75" s="101"/>
      <c r="CN75" s="101"/>
      <c r="CO75" s="101"/>
      <c r="CP75" s="101"/>
      <c r="CQ75" s="101"/>
      <c r="CR75" s="101"/>
      <c r="CS75" s="101"/>
      <c r="CT75" s="101"/>
      <c r="CU75" s="101"/>
      <c r="CV75" s="101"/>
      <c r="CW75" s="101"/>
      <c r="CX75" s="101"/>
      <c r="CY75" s="101"/>
      <c r="CZ75" s="101"/>
      <c r="DA75" s="101"/>
      <c r="DB75" s="101"/>
      <c r="DC75" s="101"/>
      <c r="DD75" s="101"/>
      <c r="DE75" s="101"/>
      <c r="DF75" s="101"/>
      <c r="DG75" s="101"/>
      <c r="DH75" s="101"/>
      <c r="DI75" s="101"/>
      <c r="DJ75" s="101"/>
      <c r="DK75" s="101"/>
      <c r="DL75" s="101"/>
      <c r="DM75" s="101"/>
      <c r="DN75" s="101"/>
      <c r="DO75" s="101"/>
      <c r="DP75" s="101"/>
      <c r="DQ75" s="101"/>
      <c r="DR75" s="101"/>
      <c r="DS75" s="101"/>
      <c r="DT75" s="101"/>
      <c r="DU75" s="101"/>
      <c r="DV75" s="101"/>
      <c r="DW75" s="101"/>
      <c r="DX75" s="101"/>
      <c r="DY75" s="101"/>
      <c r="DZ75" s="101"/>
      <c r="EA75" s="101"/>
      <c r="EB75" s="101"/>
      <c r="EC75" s="101"/>
      <c r="ED75" s="101"/>
      <c r="EE75" s="101"/>
      <c r="EF75" s="101"/>
      <c r="EG75" s="101"/>
      <c r="EH75" s="101"/>
      <c r="EI75" s="101"/>
      <c r="EJ75" s="101"/>
      <c r="EK75" s="101"/>
      <c r="EL75" s="101"/>
      <c r="EM75" s="101"/>
      <c r="EN75" s="101"/>
      <c r="EO75" s="101"/>
      <c r="EP75" s="101"/>
      <c r="EQ75" s="101"/>
      <c r="ER75" s="101"/>
      <c r="ES75" s="101">
        <f t="shared" si="23"/>
        <v>0</v>
      </c>
      <c r="ET75" s="101">
        <f t="shared" si="23"/>
        <v>0</v>
      </c>
      <c r="EU75" s="101">
        <f t="shared" si="23"/>
        <v>0</v>
      </c>
      <c r="EV75" s="101">
        <f t="shared" si="23"/>
        <v>0</v>
      </c>
      <c r="EW75" s="101">
        <f t="shared" si="23"/>
        <v>0</v>
      </c>
      <c r="EX75" s="101"/>
      <c r="EY75" s="101">
        <f t="shared" si="24"/>
        <v>0</v>
      </c>
      <c r="EZ75" s="101">
        <f t="shared" si="24"/>
        <v>0</v>
      </c>
      <c r="FA75" s="101">
        <f t="shared" si="24"/>
        <v>0</v>
      </c>
      <c r="FB75" s="101">
        <f t="shared" si="24"/>
        <v>0</v>
      </c>
      <c r="FC75" s="101">
        <f t="shared" si="24"/>
        <v>0</v>
      </c>
      <c r="FD75" s="101">
        <f t="shared" si="21"/>
        <v>0</v>
      </c>
      <c r="FE75" s="101">
        <f t="shared" si="21"/>
        <v>0</v>
      </c>
      <c r="FF75" s="101">
        <f t="shared" si="21"/>
        <v>0</v>
      </c>
      <c r="FG75" s="101">
        <f t="shared" si="21"/>
        <v>0</v>
      </c>
      <c r="FH75" s="101">
        <f t="shared" si="21"/>
        <v>0</v>
      </c>
      <c r="FI75" s="101">
        <f t="shared" si="21"/>
        <v>0</v>
      </c>
      <c r="FJ75" s="101">
        <f t="shared" si="21"/>
        <v>0</v>
      </c>
      <c r="FK75" s="101">
        <f t="shared" si="21"/>
        <v>0</v>
      </c>
      <c r="FL75" s="101">
        <f t="shared" si="21"/>
        <v>0</v>
      </c>
      <c r="FM75" s="101">
        <f t="shared" si="21"/>
        <v>0</v>
      </c>
      <c r="FN75" s="101">
        <f t="shared" si="21"/>
        <v>0</v>
      </c>
      <c r="FO75" s="101">
        <f t="shared" si="21"/>
        <v>0</v>
      </c>
      <c r="FP75" s="101">
        <f t="shared" si="20"/>
        <v>0</v>
      </c>
      <c r="FQ75" s="101">
        <f t="shared" si="19"/>
        <v>0</v>
      </c>
      <c r="FR75" s="101">
        <f t="shared" si="19"/>
        <v>0</v>
      </c>
      <c r="FS75" s="101">
        <f t="shared" si="19"/>
        <v>0</v>
      </c>
      <c r="FT75" s="101">
        <f t="shared" si="19"/>
        <v>0</v>
      </c>
      <c r="FU75" s="101">
        <f t="shared" si="19"/>
        <v>0</v>
      </c>
      <c r="FV75" s="101">
        <f t="shared" si="19"/>
        <v>0</v>
      </c>
      <c r="FW75" s="101">
        <f t="shared" si="19"/>
        <v>0</v>
      </c>
      <c r="FX75" s="101">
        <f t="shared" si="19"/>
        <v>0</v>
      </c>
      <c r="FY75" s="101">
        <f t="shared" si="19"/>
        <v>0</v>
      </c>
      <c r="FZ75" s="101">
        <f t="shared" si="19"/>
        <v>0</v>
      </c>
      <c r="GA75" s="101">
        <f t="shared" si="19"/>
        <v>0</v>
      </c>
      <c r="GB75" s="101">
        <f t="shared" si="19"/>
        <v>0</v>
      </c>
      <c r="GE75" s="93">
        <f t="shared" si="13"/>
        <v>0</v>
      </c>
      <c r="GL75" s="101">
        <f t="shared" si="11"/>
        <v>0</v>
      </c>
      <c r="GM75" s="101"/>
      <c r="GN75" s="101"/>
      <c r="GO75" s="101"/>
      <c r="GP75" s="101"/>
      <c r="GQ75" s="101"/>
      <c r="GT75" s="101"/>
      <c r="GU75" s="101"/>
      <c r="GV75" s="101"/>
      <c r="GW75" s="101"/>
      <c r="GX75" s="101"/>
      <c r="GY75" s="101"/>
      <c r="HA75" s="101">
        <f t="shared" si="12"/>
        <v>0</v>
      </c>
      <c r="HB75" s="101">
        <f t="shared" si="12"/>
        <v>0</v>
      </c>
      <c r="HC75" s="101">
        <f t="shared" si="12"/>
        <v>0</v>
      </c>
      <c r="HD75" s="101">
        <f t="shared" si="12"/>
        <v>0</v>
      </c>
      <c r="HE75" s="101">
        <f t="shared" si="12"/>
        <v>0</v>
      </c>
      <c r="HF75" s="101">
        <f t="shared" si="12"/>
        <v>0</v>
      </c>
    </row>
    <row r="76" spans="1:214" hidden="1">
      <c r="A76" s="149"/>
      <c r="C76" s="501"/>
      <c r="D76" s="502"/>
      <c r="E76" s="101"/>
      <c r="F76" s="101"/>
      <c r="G76" s="101"/>
      <c r="H76" s="101"/>
      <c r="I76" s="101"/>
      <c r="J76" s="101"/>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1"/>
      <c r="AY76" s="101"/>
      <c r="AZ76" s="101"/>
      <c r="BA76" s="101"/>
      <c r="BB76" s="101"/>
      <c r="BC76" s="101"/>
      <c r="BD76" s="101"/>
      <c r="BE76" s="101"/>
      <c r="BF76" s="101"/>
      <c r="BG76" s="101"/>
      <c r="BH76" s="101"/>
      <c r="BI76" s="101"/>
      <c r="BJ76" s="101"/>
      <c r="BK76" s="101"/>
      <c r="BL76" s="101"/>
      <c r="BM76" s="101"/>
      <c r="BN76" s="101"/>
      <c r="BO76" s="101"/>
      <c r="BP76" s="101"/>
      <c r="BQ76" s="101"/>
      <c r="BR76" s="101"/>
      <c r="BS76" s="101"/>
      <c r="BT76" s="101"/>
      <c r="BU76" s="101"/>
      <c r="BV76" s="101"/>
      <c r="BW76" s="101"/>
      <c r="BX76" s="101"/>
      <c r="BY76" s="101"/>
      <c r="BZ76" s="101"/>
      <c r="CA76" s="101"/>
      <c r="CB76" s="101"/>
      <c r="CC76" s="101"/>
      <c r="CD76" s="101"/>
      <c r="CE76" s="101"/>
      <c r="CF76" s="101"/>
      <c r="CG76" s="101"/>
      <c r="CH76" s="101"/>
      <c r="CI76" s="101"/>
      <c r="CJ76" s="101"/>
      <c r="CK76" s="101"/>
      <c r="CL76" s="101"/>
      <c r="CM76" s="101"/>
      <c r="CN76" s="101"/>
      <c r="CO76" s="101"/>
      <c r="CP76" s="101"/>
      <c r="CQ76" s="101"/>
      <c r="CR76" s="101"/>
      <c r="CS76" s="101"/>
      <c r="CT76" s="101"/>
      <c r="CU76" s="101"/>
      <c r="CV76" s="101"/>
      <c r="CW76" s="101"/>
      <c r="CX76" s="101"/>
      <c r="CY76" s="101"/>
      <c r="CZ76" s="101"/>
      <c r="DA76" s="101"/>
      <c r="DB76" s="101"/>
      <c r="DC76" s="101"/>
      <c r="DD76" s="101"/>
      <c r="DE76" s="101"/>
      <c r="DF76" s="101"/>
      <c r="DG76" s="101"/>
      <c r="DH76" s="101"/>
      <c r="DI76" s="101"/>
      <c r="DJ76" s="101"/>
      <c r="DK76" s="101"/>
      <c r="DL76" s="101"/>
      <c r="DM76" s="101"/>
      <c r="DN76" s="101"/>
      <c r="DO76" s="101"/>
      <c r="DP76" s="101"/>
      <c r="DQ76" s="101"/>
      <c r="DR76" s="101"/>
      <c r="DS76" s="101"/>
      <c r="DT76" s="101"/>
      <c r="DU76" s="101"/>
      <c r="DV76" s="101"/>
      <c r="DW76" s="101"/>
      <c r="DX76" s="101"/>
      <c r="DY76" s="101"/>
      <c r="DZ76" s="101"/>
      <c r="EA76" s="101"/>
      <c r="EB76" s="101"/>
      <c r="EC76" s="101"/>
      <c r="ED76" s="101"/>
      <c r="EE76" s="101"/>
      <c r="EF76" s="101"/>
      <c r="EG76" s="101"/>
      <c r="EH76" s="101"/>
      <c r="EI76" s="101"/>
      <c r="EJ76" s="101"/>
      <c r="EK76" s="101"/>
      <c r="EL76" s="101"/>
      <c r="EM76" s="101"/>
      <c r="EN76" s="101"/>
      <c r="EO76" s="101"/>
      <c r="EP76" s="101"/>
      <c r="EQ76" s="101"/>
      <c r="ER76" s="101"/>
      <c r="ES76" s="101">
        <f t="shared" si="23"/>
        <v>0</v>
      </c>
      <c r="ET76" s="101">
        <f t="shared" si="23"/>
        <v>0</v>
      </c>
      <c r="EU76" s="101">
        <f t="shared" si="23"/>
        <v>0</v>
      </c>
      <c r="EV76" s="101">
        <f t="shared" si="23"/>
        <v>0</v>
      </c>
      <c r="EW76" s="101">
        <f t="shared" si="23"/>
        <v>0</v>
      </c>
      <c r="EX76" s="101"/>
      <c r="EY76" s="101">
        <f t="shared" si="24"/>
        <v>0</v>
      </c>
      <c r="EZ76" s="101">
        <f t="shared" si="24"/>
        <v>0</v>
      </c>
      <c r="FA76" s="101">
        <f t="shared" si="24"/>
        <v>0</v>
      </c>
      <c r="FB76" s="101">
        <f t="shared" si="24"/>
        <v>0</v>
      </c>
      <c r="FC76" s="101">
        <f t="shared" si="24"/>
        <v>0</v>
      </c>
      <c r="FD76" s="101">
        <f t="shared" si="21"/>
        <v>0</v>
      </c>
      <c r="FE76" s="101">
        <f t="shared" si="21"/>
        <v>0</v>
      </c>
      <c r="FF76" s="101">
        <f t="shared" si="21"/>
        <v>0</v>
      </c>
      <c r="FG76" s="101">
        <f t="shared" si="21"/>
        <v>0</v>
      </c>
      <c r="FH76" s="101">
        <f t="shared" si="21"/>
        <v>0</v>
      </c>
      <c r="FI76" s="101">
        <f t="shared" si="21"/>
        <v>0</v>
      </c>
      <c r="FJ76" s="101">
        <f t="shared" si="21"/>
        <v>0</v>
      </c>
      <c r="FK76" s="101">
        <f t="shared" si="21"/>
        <v>0</v>
      </c>
      <c r="FL76" s="101">
        <f t="shared" si="21"/>
        <v>0</v>
      </c>
      <c r="FM76" s="101">
        <f t="shared" si="21"/>
        <v>0</v>
      </c>
      <c r="FN76" s="101">
        <f t="shared" si="21"/>
        <v>0</v>
      </c>
      <c r="FO76" s="101">
        <f t="shared" si="21"/>
        <v>0</v>
      </c>
      <c r="FP76" s="101">
        <f t="shared" si="20"/>
        <v>0</v>
      </c>
      <c r="FQ76" s="101">
        <f t="shared" si="19"/>
        <v>0</v>
      </c>
      <c r="FR76" s="101">
        <f t="shared" si="19"/>
        <v>0</v>
      </c>
      <c r="FS76" s="101">
        <f t="shared" si="19"/>
        <v>0</v>
      </c>
      <c r="FT76" s="101">
        <f t="shared" si="19"/>
        <v>0</v>
      </c>
      <c r="FU76" s="101">
        <f t="shared" si="19"/>
        <v>0</v>
      </c>
      <c r="FV76" s="101">
        <f t="shared" si="19"/>
        <v>0</v>
      </c>
      <c r="FW76" s="101">
        <f t="shared" si="19"/>
        <v>0</v>
      </c>
      <c r="FX76" s="101">
        <f t="shared" si="19"/>
        <v>0</v>
      </c>
      <c r="FY76" s="101">
        <f t="shared" si="19"/>
        <v>0</v>
      </c>
      <c r="FZ76" s="101">
        <f t="shared" si="19"/>
        <v>0</v>
      </c>
      <c r="GA76" s="101">
        <f t="shared" si="19"/>
        <v>0</v>
      </c>
      <c r="GB76" s="101">
        <f t="shared" si="19"/>
        <v>0</v>
      </c>
      <c r="GE76" s="93">
        <f t="shared" si="13"/>
        <v>0</v>
      </c>
      <c r="GL76" s="101">
        <f t="shared" si="11"/>
        <v>0</v>
      </c>
      <c r="GM76" s="101"/>
      <c r="GN76" s="101"/>
      <c r="GO76" s="101"/>
      <c r="GP76" s="101"/>
      <c r="GQ76" s="101"/>
      <c r="GT76" s="101"/>
      <c r="GU76" s="101"/>
      <c r="GV76" s="101"/>
      <c r="GW76" s="101"/>
      <c r="GX76" s="101"/>
      <c r="GY76" s="101"/>
      <c r="HA76" s="101">
        <f t="shared" si="12"/>
        <v>0</v>
      </c>
      <c r="HB76" s="101">
        <f t="shared" si="12"/>
        <v>0</v>
      </c>
      <c r="HC76" s="101">
        <f t="shared" si="12"/>
        <v>0</v>
      </c>
      <c r="HD76" s="101">
        <f t="shared" si="12"/>
        <v>0</v>
      </c>
      <c r="HE76" s="101">
        <f t="shared" si="12"/>
        <v>0</v>
      </c>
      <c r="HF76" s="101">
        <f t="shared" si="12"/>
        <v>0</v>
      </c>
    </row>
    <row r="77" spans="1:214">
      <c r="A77" s="149" t="s">
        <v>123</v>
      </c>
      <c r="B77" s="93" t="s">
        <v>308</v>
      </c>
      <c r="C77" s="501" t="s">
        <v>309</v>
      </c>
      <c r="D77" s="502" t="s">
        <v>310</v>
      </c>
      <c r="E77" s="101"/>
      <c r="F77" s="101"/>
      <c r="G77" s="101"/>
      <c r="H77" s="101"/>
      <c r="I77" s="101"/>
      <c r="J77" s="101"/>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1"/>
      <c r="AY77" s="101"/>
      <c r="AZ77" s="101"/>
      <c r="BA77" s="101"/>
      <c r="BB77" s="101"/>
      <c r="BC77" s="101"/>
      <c r="BD77" s="101"/>
      <c r="BE77" s="101"/>
      <c r="BF77" s="101"/>
      <c r="BG77" s="101"/>
      <c r="BH77" s="101"/>
      <c r="BI77" s="101"/>
      <c r="BJ77" s="101"/>
      <c r="BK77" s="101"/>
      <c r="BL77" s="101"/>
      <c r="BM77" s="101"/>
      <c r="BN77" s="101"/>
      <c r="BO77" s="101"/>
      <c r="BP77" s="101"/>
      <c r="BQ77" s="101"/>
      <c r="BR77" s="101"/>
      <c r="BS77" s="101"/>
      <c r="BT77" s="101"/>
      <c r="BU77" s="101"/>
      <c r="BV77" s="101"/>
      <c r="BW77" s="101"/>
      <c r="BX77" s="101"/>
      <c r="BY77" s="101"/>
      <c r="BZ77" s="101"/>
      <c r="CA77" s="101"/>
      <c r="CB77" s="101"/>
      <c r="CC77" s="101"/>
      <c r="CD77" s="101"/>
      <c r="CE77" s="101"/>
      <c r="CF77" s="101"/>
      <c r="CG77" s="101"/>
      <c r="CH77" s="101"/>
      <c r="CI77" s="101"/>
      <c r="CJ77" s="101"/>
      <c r="CK77" s="101"/>
      <c r="CL77" s="101"/>
      <c r="CM77" s="101"/>
      <c r="CN77" s="101"/>
      <c r="CO77" s="101"/>
      <c r="CP77" s="101"/>
      <c r="CQ77" s="101"/>
      <c r="CR77" s="101"/>
      <c r="CS77" s="101"/>
      <c r="CT77" s="101"/>
      <c r="CU77" s="101"/>
      <c r="CV77" s="101"/>
      <c r="CW77" s="101"/>
      <c r="CX77" s="101"/>
      <c r="CY77" s="101"/>
      <c r="CZ77" s="101"/>
      <c r="DA77" s="101"/>
      <c r="DB77" s="101"/>
      <c r="DC77" s="101"/>
      <c r="DD77" s="101"/>
      <c r="DE77" s="101"/>
      <c r="DF77" s="101"/>
      <c r="DG77" s="101"/>
      <c r="DH77" s="101"/>
      <c r="DI77" s="101"/>
      <c r="DJ77" s="101"/>
      <c r="DK77" s="101"/>
      <c r="DL77" s="101"/>
      <c r="DM77" s="101"/>
      <c r="DN77" s="101"/>
      <c r="DO77" s="101"/>
      <c r="DP77" s="101"/>
      <c r="DQ77" s="101"/>
      <c r="DR77" s="101"/>
      <c r="DS77" s="101"/>
      <c r="DT77" s="101"/>
      <c r="DU77" s="101"/>
      <c r="DV77" s="101"/>
      <c r="DW77" s="101"/>
      <c r="DX77" s="101"/>
      <c r="DY77" s="101"/>
      <c r="DZ77" s="101"/>
      <c r="EA77" s="101"/>
      <c r="EB77" s="101"/>
      <c r="EC77" s="101"/>
      <c r="ED77" s="101"/>
      <c r="EE77" s="101"/>
      <c r="EF77" s="101"/>
      <c r="EG77" s="101"/>
      <c r="EH77" s="101"/>
      <c r="EI77" s="101"/>
      <c r="EJ77" s="101"/>
      <c r="EK77" s="101"/>
      <c r="EL77" s="101"/>
      <c r="EM77" s="101"/>
      <c r="EN77" s="101"/>
      <c r="EO77" s="101"/>
      <c r="EP77" s="101"/>
      <c r="EQ77" s="101"/>
      <c r="ER77" s="101"/>
      <c r="ES77" s="101">
        <f t="shared" si="23"/>
        <v>0</v>
      </c>
      <c r="ET77" s="101">
        <f t="shared" si="23"/>
        <v>0</v>
      </c>
      <c r="EU77" s="101">
        <f t="shared" si="23"/>
        <v>0</v>
      </c>
      <c r="EV77" s="101">
        <f t="shared" si="23"/>
        <v>0</v>
      </c>
      <c r="EW77" s="101">
        <f t="shared" si="23"/>
        <v>0</v>
      </c>
      <c r="EX77" s="101"/>
      <c r="EY77" s="101">
        <f t="shared" si="24"/>
        <v>0</v>
      </c>
      <c r="EZ77" s="101">
        <f t="shared" si="24"/>
        <v>0</v>
      </c>
      <c r="FA77" s="101">
        <f t="shared" si="24"/>
        <v>0</v>
      </c>
      <c r="FB77" s="101">
        <f t="shared" si="24"/>
        <v>0</v>
      </c>
      <c r="FC77" s="101">
        <f t="shared" si="24"/>
        <v>0</v>
      </c>
      <c r="FD77" s="101">
        <f t="shared" si="21"/>
        <v>0</v>
      </c>
      <c r="FE77" s="101">
        <f t="shared" si="21"/>
        <v>0</v>
      </c>
      <c r="FF77" s="101">
        <f t="shared" si="21"/>
        <v>0</v>
      </c>
      <c r="FG77" s="101">
        <f t="shared" si="21"/>
        <v>0</v>
      </c>
      <c r="FH77" s="101">
        <f t="shared" si="21"/>
        <v>0</v>
      </c>
      <c r="FI77" s="101">
        <f t="shared" si="21"/>
        <v>0</v>
      </c>
      <c r="FJ77" s="101">
        <f t="shared" si="21"/>
        <v>0</v>
      </c>
      <c r="FK77" s="101">
        <f t="shared" si="21"/>
        <v>0</v>
      </c>
      <c r="FL77" s="101">
        <f t="shared" si="21"/>
        <v>0</v>
      </c>
      <c r="FM77" s="101">
        <f t="shared" si="21"/>
        <v>0</v>
      </c>
      <c r="FN77" s="101">
        <f t="shared" si="21"/>
        <v>0</v>
      </c>
      <c r="FO77" s="101">
        <f t="shared" si="21"/>
        <v>0</v>
      </c>
      <c r="FP77" s="101">
        <f t="shared" si="20"/>
        <v>0</v>
      </c>
      <c r="FQ77" s="101">
        <f t="shared" si="19"/>
        <v>0</v>
      </c>
      <c r="FR77" s="101">
        <f t="shared" si="19"/>
        <v>0</v>
      </c>
      <c r="FS77" s="101">
        <f t="shared" si="19"/>
        <v>0</v>
      </c>
      <c r="FT77" s="101">
        <f t="shared" si="19"/>
        <v>0</v>
      </c>
      <c r="FU77" s="101">
        <f t="shared" si="19"/>
        <v>0</v>
      </c>
      <c r="FV77" s="101">
        <f t="shared" si="19"/>
        <v>0</v>
      </c>
      <c r="FW77" s="101">
        <f t="shared" si="19"/>
        <v>0</v>
      </c>
      <c r="FX77" s="101">
        <f t="shared" si="19"/>
        <v>0</v>
      </c>
      <c r="FY77" s="101">
        <f t="shared" si="19"/>
        <v>0</v>
      </c>
      <c r="FZ77" s="101">
        <f t="shared" si="19"/>
        <v>0</v>
      </c>
      <c r="GA77" s="101">
        <f t="shared" si="19"/>
        <v>0</v>
      </c>
      <c r="GB77" s="101">
        <f t="shared" si="19"/>
        <v>0</v>
      </c>
      <c r="GE77" s="93">
        <f t="shared" si="13"/>
        <v>0</v>
      </c>
      <c r="GL77" s="101">
        <f t="shared" si="11"/>
        <v>0</v>
      </c>
      <c r="GM77" s="101"/>
      <c r="GN77" s="101"/>
      <c r="GO77" s="101"/>
      <c r="GP77" s="101"/>
      <c r="GQ77" s="101"/>
      <c r="GT77" s="101"/>
      <c r="GU77" s="101"/>
      <c r="GV77" s="101"/>
      <c r="GW77" s="101"/>
      <c r="GX77" s="101"/>
      <c r="GY77" s="101"/>
      <c r="HA77" s="101">
        <f t="shared" si="12"/>
        <v>0</v>
      </c>
      <c r="HB77" s="101">
        <f t="shared" si="12"/>
        <v>0</v>
      </c>
      <c r="HC77" s="101">
        <f t="shared" si="12"/>
        <v>0</v>
      </c>
      <c r="HD77" s="101">
        <f t="shared" si="12"/>
        <v>0</v>
      </c>
      <c r="HE77" s="101">
        <f t="shared" si="12"/>
        <v>0</v>
      </c>
      <c r="HF77" s="101">
        <f t="shared" si="12"/>
        <v>0</v>
      </c>
    </row>
    <row r="78" spans="1:214">
      <c r="A78" s="149" t="s">
        <v>125</v>
      </c>
      <c r="B78" s="93" t="s">
        <v>126</v>
      </c>
      <c r="C78" s="501" t="s">
        <v>311</v>
      </c>
      <c r="D78" s="502" t="s">
        <v>312</v>
      </c>
      <c r="E78" s="101"/>
      <c r="F78" s="101"/>
      <c r="G78" s="101"/>
      <c r="H78" s="101"/>
      <c r="I78" s="101"/>
      <c r="J78" s="101"/>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1"/>
      <c r="AY78" s="101"/>
      <c r="AZ78" s="101"/>
      <c r="BA78" s="101"/>
      <c r="BB78" s="101"/>
      <c r="BC78" s="101"/>
      <c r="BD78" s="101"/>
      <c r="BE78" s="101"/>
      <c r="BF78" s="101"/>
      <c r="BG78" s="101"/>
      <c r="BH78" s="101"/>
      <c r="BI78" s="101"/>
      <c r="BJ78" s="101"/>
      <c r="BK78" s="101"/>
      <c r="BL78" s="101"/>
      <c r="BM78" s="101"/>
      <c r="BN78" s="101"/>
      <c r="BO78" s="101"/>
      <c r="BP78" s="101"/>
      <c r="BQ78" s="101"/>
      <c r="BR78" s="101"/>
      <c r="BS78" s="101"/>
      <c r="BT78" s="101"/>
      <c r="BU78" s="101"/>
      <c r="BV78" s="101"/>
      <c r="BW78" s="101"/>
      <c r="BX78" s="101"/>
      <c r="BY78" s="101"/>
      <c r="BZ78" s="101"/>
      <c r="CA78" s="101"/>
      <c r="CB78" s="101"/>
      <c r="CC78" s="101"/>
      <c r="CD78" s="101"/>
      <c r="CE78" s="101"/>
      <c r="CF78" s="101"/>
      <c r="CG78" s="101"/>
      <c r="CH78" s="101"/>
      <c r="CI78" s="101"/>
      <c r="CJ78" s="101"/>
      <c r="CK78" s="101"/>
      <c r="CL78" s="101"/>
      <c r="CM78" s="101"/>
      <c r="CN78" s="101"/>
      <c r="CO78" s="101"/>
      <c r="CP78" s="101"/>
      <c r="CQ78" s="101"/>
      <c r="CR78" s="101"/>
      <c r="CS78" s="101"/>
      <c r="CT78" s="101"/>
      <c r="CU78" s="101"/>
      <c r="CV78" s="101"/>
      <c r="CW78" s="101"/>
      <c r="CX78" s="101"/>
      <c r="CY78" s="101"/>
      <c r="CZ78" s="101"/>
      <c r="DA78" s="101"/>
      <c r="DB78" s="101"/>
      <c r="DC78" s="101"/>
      <c r="DD78" s="101"/>
      <c r="DE78" s="101"/>
      <c r="DF78" s="101"/>
      <c r="DG78" s="101"/>
      <c r="DH78" s="101"/>
      <c r="DI78" s="101"/>
      <c r="DJ78" s="101"/>
      <c r="DK78" s="101"/>
      <c r="DL78" s="101"/>
      <c r="DM78" s="101"/>
      <c r="DN78" s="101"/>
      <c r="DO78" s="101"/>
      <c r="DP78" s="101"/>
      <c r="DQ78" s="101"/>
      <c r="DR78" s="101"/>
      <c r="DS78" s="101"/>
      <c r="DT78" s="101"/>
      <c r="DU78" s="101"/>
      <c r="DV78" s="101"/>
      <c r="DW78" s="101"/>
      <c r="DX78" s="101"/>
      <c r="DY78" s="101"/>
      <c r="DZ78" s="101"/>
      <c r="EA78" s="101"/>
      <c r="EB78" s="101"/>
      <c r="EC78" s="101"/>
      <c r="ED78" s="101"/>
      <c r="EE78" s="101"/>
      <c r="EF78" s="101"/>
      <c r="EG78" s="101"/>
      <c r="EH78" s="101"/>
      <c r="EI78" s="101"/>
      <c r="EJ78" s="101"/>
      <c r="EK78" s="101"/>
      <c r="EL78" s="101"/>
      <c r="EM78" s="101"/>
      <c r="EN78" s="101"/>
      <c r="EO78" s="101"/>
      <c r="EP78" s="101"/>
      <c r="EQ78" s="101"/>
      <c r="ER78" s="101"/>
      <c r="ES78" s="101">
        <f t="shared" si="23"/>
        <v>0</v>
      </c>
      <c r="ET78" s="101">
        <f t="shared" si="23"/>
        <v>0</v>
      </c>
      <c r="EU78" s="101">
        <f t="shared" si="23"/>
        <v>0</v>
      </c>
      <c r="EV78" s="101">
        <f t="shared" si="23"/>
        <v>0</v>
      </c>
      <c r="EW78" s="101">
        <f t="shared" si="23"/>
        <v>0</v>
      </c>
      <c r="EX78" s="101"/>
      <c r="EY78" s="101">
        <f t="shared" si="24"/>
        <v>0</v>
      </c>
      <c r="EZ78" s="101">
        <f t="shared" si="24"/>
        <v>0</v>
      </c>
      <c r="FA78" s="101">
        <f t="shared" si="24"/>
        <v>0</v>
      </c>
      <c r="FB78" s="101">
        <f t="shared" si="24"/>
        <v>0</v>
      </c>
      <c r="FC78" s="101">
        <f t="shared" si="24"/>
        <v>0</v>
      </c>
      <c r="FD78" s="101">
        <f t="shared" si="21"/>
        <v>0</v>
      </c>
      <c r="FE78" s="101">
        <f t="shared" si="21"/>
        <v>0</v>
      </c>
      <c r="FF78" s="101">
        <f t="shared" si="21"/>
        <v>0</v>
      </c>
      <c r="FG78" s="101">
        <f t="shared" si="21"/>
        <v>0</v>
      </c>
      <c r="FH78" s="101">
        <f t="shared" si="21"/>
        <v>0</v>
      </c>
      <c r="FI78" s="101">
        <f t="shared" si="21"/>
        <v>0</v>
      </c>
      <c r="FJ78" s="101">
        <f t="shared" si="21"/>
        <v>0</v>
      </c>
      <c r="FK78" s="101">
        <f t="shared" si="21"/>
        <v>0</v>
      </c>
      <c r="FL78" s="101">
        <f t="shared" si="21"/>
        <v>0</v>
      </c>
      <c r="FM78" s="101">
        <f t="shared" si="21"/>
        <v>0</v>
      </c>
      <c r="FN78" s="101">
        <f t="shared" si="21"/>
        <v>0</v>
      </c>
      <c r="FO78" s="101">
        <f t="shared" si="21"/>
        <v>0</v>
      </c>
      <c r="FP78" s="101">
        <f t="shared" si="20"/>
        <v>0</v>
      </c>
      <c r="FQ78" s="101">
        <f t="shared" si="19"/>
        <v>0</v>
      </c>
      <c r="FR78" s="101">
        <f t="shared" si="19"/>
        <v>0</v>
      </c>
      <c r="FS78" s="101">
        <f t="shared" si="19"/>
        <v>0</v>
      </c>
      <c r="FT78" s="101">
        <f t="shared" si="19"/>
        <v>0</v>
      </c>
      <c r="FU78" s="101">
        <f t="shared" si="19"/>
        <v>0</v>
      </c>
      <c r="FV78" s="101">
        <f t="shared" si="19"/>
        <v>0</v>
      </c>
      <c r="FW78" s="101">
        <f t="shared" si="19"/>
        <v>0</v>
      </c>
      <c r="FX78" s="101">
        <f t="shared" si="19"/>
        <v>0</v>
      </c>
      <c r="FY78" s="101">
        <f t="shared" si="19"/>
        <v>0</v>
      </c>
      <c r="FZ78" s="101">
        <f t="shared" si="19"/>
        <v>0</v>
      </c>
      <c r="GA78" s="101">
        <f t="shared" si="19"/>
        <v>0</v>
      </c>
      <c r="GB78" s="101">
        <f t="shared" si="19"/>
        <v>0</v>
      </c>
      <c r="GE78" s="93">
        <f t="shared" si="13"/>
        <v>0</v>
      </c>
      <c r="GL78" s="101">
        <f t="shared" si="11"/>
        <v>0</v>
      </c>
      <c r="GM78" s="101"/>
      <c r="GN78" s="101"/>
      <c r="GO78" s="101"/>
      <c r="GP78" s="101"/>
      <c r="GQ78" s="101"/>
      <c r="GT78" s="101"/>
      <c r="GU78" s="101"/>
      <c r="GV78" s="101"/>
      <c r="GW78" s="101"/>
      <c r="GX78" s="101"/>
      <c r="GY78" s="101"/>
      <c r="HA78" s="101">
        <f t="shared" si="12"/>
        <v>0</v>
      </c>
      <c r="HB78" s="101">
        <f t="shared" si="12"/>
        <v>0</v>
      </c>
      <c r="HC78" s="101">
        <f t="shared" si="12"/>
        <v>0</v>
      </c>
      <c r="HD78" s="101">
        <f t="shared" si="12"/>
        <v>0</v>
      </c>
      <c r="HE78" s="101">
        <f t="shared" si="12"/>
        <v>0</v>
      </c>
      <c r="HF78" s="101">
        <f t="shared" si="12"/>
        <v>0</v>
      </c>
    </row>
    <row r="79" spans="1:214">
      <c r="A79" s="149"/>
      <c r="C79" s="501"/>
      <c r="D79" s="502"/>
      <c r="GL79" s="101">
        <f t="shared" si="11"/>
        <v>0</v>
      </c>
      <c r="GM79" s="101"/>
      <c r="GN79" s="101"/>
      <c r="GO79" s="101"/>
      <c r="GP79" s="101"/>
      <c r="GQ79" s="101"/>
      <c r="GT79" s="101"/>
      <c r="GU79" s="101"/>
      <c r="GV79" s="101"/>
      <c r="GW79" s="101"/>
      <c r="GX79" s="101"/>
      <c r="GY79" s="101"/>
      <c r="HA79" s="101">
        <f t="shared" si="12"/>
        <v>0</v>
      </c>
      <c r="HB79" s="101">
        <f t="shared" si="12"/>
        <v>0</v>
      </c>
      <c r="HC79" s="101">
        <f t="shared" si="12"/>
        <v>0</v>
      </c>
      <c r="HD79" s="101">
        <f t="shared" si="12"/>
        <v>0</v>
      </c>
      <c r="HE79" s="101">
        <f t="shared" si="12"/>
        <v>0</v>
      </c>
      <c r="HF79" s="101">
        <f t="shared" si="12"/>
        <v>0</v>
      </c>
    </row>
    <row r="80" spans="1:214">
      <c r="A80" s="149"/>
      <c r="C80" s="501"/>
      <c r="D80" s="502"/>
      <c r="GL80" s="101">
        <f t="shared" si="11"/>
        <v>0</v>
      </c>
      <c r="GM80" s="101"/>
      <c r="GN80" s="101"/>
      <c r="GO80" s="101"/>
      <c r="GP80" s="101"/>
      <c r="GQ80" s="101"/>
      <c r="GT80" s="101"/>
      <c r="GU80" s="101"/>
      <c r="GV80" s="101"/>
      <c r="GW80" s="101"/>
      <c r="GX80" s="101"/>
      <c r="GY80" s="101"/>
      <c r="HA80" s="101">
        <f t="shared" si="12"/>
        <v>0</v>
      </c>
      <c r="HB80" s="101">
        <f t="shared" si="12"/>
        <v>0</v>
      </c>
      <c r="HC80" s="101">
        <f t="shared" si="12"/>
        <v>0</v>
      </c>
      <c r="HD80" s="101">
        <f t="shared" si="12"/>
        <v>0</v>
      </c>
      <c r="HE80" s="101">
        <f t="shared" si="12"/>
        <v>0</v>
      </c>
      <c r="HF80" s="101">
        <f t="shared" si="12"/>
        <v>0</v>
      </c>
    </row>
    <row r="81" spans="2:214">
      <c r="B81" s="503" t="s">
        <v>313</v>
      </c>
      <c r="C81" s="501"/>
      <c r="D81" s="502"/>
      <c r="E81" s="504">
        <f t="shared" ref="E81:BP81" si="25">E32+E33+E34+E35+E36+E39+E40+E43+E44+E50+E51+E52+E53+E54+E55+E56+E57+E68+E77+E78</f>
        <v>0</v>
      </c>
      <c r="F81" s="504">
        <f t="shared" si="25"/>
        <v>0</v>
      </c>
      <c r="G81" s="504">
        <f t="shared" si="25"/>
        <v>0</v>
      </c>
      <c r="H81" s="504">
        <f t="shared" si="25"/>
        <v>0</v>
      </c>
      <c r="I81" s="504">
        <f t="shared" si="25"/>
        <v>0</v>
      </c>
      <c r="J81" s="504">
        <f t="shared" si="25"/>
        <v>0</v>
      </c>
      <c r="K81" s="504">
        <f t="shared" si="25"/>
        <v>0</v>
      </c>
      <c r="L81" s="504">
        <f t="shared" si="25"/>
        <v>0</v>
      </c>
      <c r="M81" s="504">
        <f t="shared" si="25"/>
        <v>0</v>
      </c>
      <c r="N81" s="504">
        <f t="shared" si="25"/>
        <v>0</v>
      </c>
      <c r="O81" s="504">
        <f t="shared" si="25"/>
        <v>0</v>
      </c>
      <c r="P81" s="504">
        <f t="shared" si="25"/>
        <v>0</v>
      </c>
      <c r="Q81" s="504">
        <f t="shared" si="25"/>
        <v>0</v>
      </c>
      <c r="R81" s="504">
        <f t="shared" si="25"/>
        <v>0</v>
      </c>
      <c r="S81" s="504">
        <f t="shared" si="25"/>
        <v>0</v>
      </c>
      <c r="T81" s="504">
        <f t="shared" si="25"/>
        <v>0</v>
      </c>
      <c r="U81" s="504">
        <f t="shared" si="25"/>
        <v>0</v>
      </c>
      <c r="V81" s="504">
        <f t="shared" si="25"/>
        <v>0</v>
      </c>
      <c r="W81" s="504">
        <f t="shared" si="25"/>
        <v>0</v>
      </c>
      <c r="X81" s="504">
        <f t="shared" si="25"/>
        <v>0</v>
      </c>
      <c r="Y81" s="504">
        <f t="shared" si="25"/>
        <v>0</v>
      </c>
      <c r="Z81" s="504">
        <f t="shared" si="25"/>
        <v>0</v>
      </c>
      <c r="AA81" s="504">
        <f t="shared" si="25"/>
        <v>0</v>
      </c>
      <c r="AB81" s="504">
        <f t="shared" si="25"/>
        <v>0</v>
      </c>
      <c r="AC81" s="504">
        <f t="shared" si="25"/>
        <v>0</v>
      </c>
      <c r="AD81" s="504">
        <f t="shared" si="25"/>
        <v>0</v>
      </c>
      <c r="AE81" s="504">
        <f t="shared" si="25"/>
        <v>0</v>
      </c>
      <c r="AF81" s="504">
        <f t="shared" si="25"/>
        <v>0</v>
      </c>
      <c r="AG81" s="504">
        <f t="shared" si="25"/>
        <v>0</v>
      </c>
      <c r="AH81" s="504">
        <f t="shared" si="25"/>
        <v>0</v>
      </c>
      <c r="AI81" s="504">
        <f t="shared" si="25"/>
        <v>0</v>
      </c>
      <c r="AJ81" s="504">
        <f t="shared" si="25"/>
        <v>0</v>
      </c>
      <c r="AK81" s="504">
        <f t="shared" si="25"/>
        <v>0</v>
      </c>
      <c r="AL81" s="504">
        <f t="shared" si="25"/>
        <v>0</v>
      </c>
      <c r="AM81" s="504">
        <f t="shared" si="25"/>
        <v>0</v>
      </c>
      <c r="AN81" s="504">
        <f t="shared" si="25"/>
        <v>0</v>
      </c>
      <c r="AO81" s="504">
        <f t="shared" si="25"/>
        <v>0</v>
      </c>
      <c r="AP81" s="504">
        <f t="shared" si="25"/>
        <v>0</v>
      </c>
      <c r="AQ81" s="504">
        <f t="shared" si="25"/>
        <v>0</v>
      </c>
      <c r="AR81" s="504">
        <f t="shared" si="25"/>
        <v>0</v>
      </c>
      <c r="AS81" s="504">
        <f t="shared" si="25"/>
        <v>0</v>
      </c>
      <c r="AT81" s="504">
        <f t="shared" si="25"/>
        <v>0</v>
      </c>
      <c r="AU81" s="504">
        <f t="shared" si="25"/>
        <v>0</v>
      </c>
      <c r="AV81" s="504">
        <f t="shared" si="25"/>
        <v>0</v>
      </c>
      <c r="AW81" s="504">
        <f t="shared" si="25"/>
        <v>0</v>
      </c>
      <c r="AX81" s="504">
        <f t="shared" si="25"/>
        <v>0</v>
      </c>
      <c r="AY81" s="504">
        <f t="shared" si="25"/>
        <v>0</v>
      </c>
      <c r="AZ81" s="504">
        <f t="shared" si="25"/>
        <v>0</v>
      </c>
      <c r="BA81" s="504">
        <f t="shared" si="25"/>
        <v>0</v>
      </c>
      <c r="BB81" s="504">
        <f t="shared" si="25"/>
        <v>0</v>
      </c>
      <c r="BC81" s="504">
        <f t="shared" si="25"/>
        <v>0</v>
      </c>
      <c r="BD81" s="504">
        <f t="shared" si="25"/>
        <v>0</v>
      </c>
      <c r="BE81" s="504">
        <f t="shared" si="25"/>
        <v>0</v>
      </c>
      <c r="BF81" s="504">
        <f t="shared" si="25"/>
        <v>0</v>
      </c>
      <c r="BG81" s="504">
        <f t="shared" si="25"/>
        <v>0</v>
      </c>
      <c r="BH81" s="504">
        <f t="shared" si="25"/>
        <v>0</v>
      </c>
      <c r="BI81" s="504">
        <f t="shared" si="25"/>
        <v>0</v>
      </c>
      <c r="BJ81" s="504">
        <f t="shared" si="25"/>
        <v>0</v>
      </c>
      <c r="BK81" s="504">
        <f t="shared" si="25"/>
        <v>0</v>
      </c>
      <c r="BL81" s="504">
        <f t="shared" si="25"/>
        <v>0</v>
      </c>
      <c r="BM81" s="504">
        <f t="shared" si="25"/>
        <v>0</v>
      </c>
      <c r="BN81" s="504">
        <f t="shared" si="25"/>
        <v>0</v>
      </c>
      <c r="BO81" s="504">
        <f t="shared" si="25"/>
        <v>0</v>
      </c>
      <c r="BP81" s="504">
        <f t="shared" si="25"/>
        <v>0</v>
      </c>
      <c r="BQ81" s="504">
        <f t="shared" ref="BQ81:EB81" si="26">BQ32+BQ33+BQ34+BQ35+BQ36+BQ39+BQ40+BQ43+BQ44+BQ50+BQ51+BQ52+BQ53+BQ54+BQ55+BQ56+BQ57+BQ68+BQ77+BQ78</f>
        <v>0</v>
      </c>
      <c r="BR81" s="504">
        <f t="shared" si="26"/>
        <v>0</v>
      </c>
      <c r="BS81" s="504">
        <f t="shared" si="26"/>
        <v>0</v>
      </c>
      <c r="BT81" s="504">
        <f t="shared" si="26"/>
        <v>0</v>
      </c>
      <c r="BU81" s="504">
        <f t="shared" si="26"/>
        <v>0</v>
      </c>
      <c r="BV81" s="504">
        <f t="shared" si="26"/>
        <v>0</v>
      </c>
      <c r="BW81" s="504">
        <f t="shared" si="26"/>
        <v>0</v>
      </c>
      <c r="BX81" s="504">
        <f t="shared" si="26"/>
        <v>0</v>
      </c>
      <c r="BY81" s="504">
        <f t="shared" si="26"/>
        <v>0</v>
      </c>
      <c r="BZ81" s="504">
        <f t="shared" si="26"/>
        <v>0</v>
      </c>
      <c r="CA81" s="504">
        <f t="shared" si="26"/>
        <v>0</v>
      </c>
      <c r="CB81" s="504">
        <f t="shared" si="26"/>
        <v>0</v>
      </c>
      <c r="CC81" s="504">
        <f t="shared" si="26"/>
        <v>0</v>
      </c>
      <c r="CD81" s="504">
        <f t="shared" si="26"/>
        <v>0</v>
      </c>
      <c r="CE81" s="504">
        <f t="shared" si="26"/>
        <v>0</v>
      </c>
      <c r="CF81" s="504">
        <f t="shared" si="26"/>
        <v>0</v>
      </c>
      <c r="CG81" s="504">
        <f t="shared" si="26"/>
        <v>0</v>
      </c>
      <c r="CH81" s="504">
        <f t="shared" si="26"/>
        <v>0</v>
      </c>
      <c r="CI81" s="504">
        <f t="shared" si="26"/>
        <v>0</v>
      </c>
      <c r="CJ81" s="504">
        <f t="shared" si="26"/>
        <v>0</v>
      </c>
      <c r="CK81" s="504">
        <f t="shared" si="26"/>
        <v>0</v>
      </c>
      <c r="CL81" s="504">
        <f t="shared" si="26"/>
        <v>0</v>
      </c>
      <c r="CM81" s="504">
        <f t="shared" si="26"/>
        <v>0</v>
      </c>
      <c r="CN81" s="504">
        <f t="shared" si="26"/>
        <v>0</v>
      </c>
      <c r="CO81" s="504">
        <f t="shared" si="26"/>
        <v>0</v>
      </c>
      <c r="CP81" s="504">
        <f t="shared" si="26"/>
        <v>0</v>
      </c>
      <c r="CQ81" s="504">
        <f t="shared" si="26"/>
        <v>0</v>
      </c>
      <c r="CR81" s="504">
        <f t="shared" si="26"/>
        <v>0</v>
      </c>
      <c r="CS81" s="504">
        <f t="shared" si="26"/>
        <v>0</v>
      </c>
      <c r="CT81" s="504">
        <f t="shared" si="26"/>
        <v>0</v>
      </c>
      <c r="CU81" s="504">
        <f t="shared" si="26"/>
        <v>0</v>
      </c>
      <c r="CV81" s="504">
        <f t="shared" si="26"/>
        <v>0</v>
      </c>
      <c r="CW81" s="504">
        <f t="shared" si="26"/>
        <v>0</v>
      </c>
      <c r="CX81" s="504">
        <f t="shared" si="26"/>
        <v>0</v>
      </c>
      <c r="CY81" s="504">
        <f t="shared" si="26"/>
        <v>0</v>
      </c>
      <c r="CZ81" s="504">
        <f t="shared" si="26"/>
        <v>0</v>
      </c>
      <c r="DA81" s="504">
        <f t="shared" si="26"/>
        <v>0</v>
      </c>
      <c r="DB81" s="504">
        <f t="shared" si="26"/>
        <v>0</v>
      </c>
      <c r="DC81" s="504">
        <f t="shared" si="26"/>
        <v>0</v>
      </c>
      <c r="DD81" s="504">
        <f t="shared" si="26"/>
        <v>0</v>
      </c>
      <c r="DE81" s="504">
        <f t="shared" si="26"/>
        <v>0</v>
      </c>
      <c r="DF81" s="504">
        <f t="shared" si="26"/>
        <v>0</v>
      </c>
      <c r="DG81" s="504">
        <f t="shared" si="26"/>
        <v>0</v>
      </c>
      <c r="DH81" s="504">
        <f t="shared" si="26"/>
        <v>0</v>
      </c>
      <c r="DI81" s="504">
        <f t="shared" si="26"/>
        <v>0</v>
      </c>
      <c r="DJ81" s="504">
        <f t="shared" si="26"/>
        <v>0</v>
      </c>
      <c r="DK81" s="504">
        <f t="shared" si="26"/>
        <v>0</v>
      </c>
      <c r="DL81" s="504">
        <f t="shared" si="26"/>
        <v>0</v>
      </c>
      <c r="DM81" s="504">
        <f t="shared" si="26"/>
        <v>0</v>
      </c>
      <c r="DN81" s="504">
        <f t="shared" si="26"/>
        <v>0</v>
      </c>
      <c r="DO81" s="504">
        <f t="shared" si="26"/>
        <v>0</v>
      </c>
      <c r="DP81" s="504">
        <f t="shared" si="26"/>
        <v>0</v>
      </c>
      <c r="DQ81" s="504">
        <f t="shared" si="26"/>
        <v>0</v>
      </c>
      <c r="DR81" s="504">
        <f t="shared" si="26"/>
        <v>0</v>
      </c>
      <c r="DS81" s="504">
        <f t="shared" si="26"/>
        <v>0</v>
      </c>
      <c r="DT81" s="504">
        <f t="shared" si="26"/>
        <v>0</v>
      </c>
      <c r="DU81" s="504">
        <f t="shared" si="26"/>
        <v>0</v>
      </c>
      <c r="DV81" s="504">
        <f t="shared" si="26"/>
        <v>0</v>
      </c>
      <c r="DW81" s="504">
        <f t="shared" si="26"/>
        <v>0</v>
      </c>
      <c r="DX81" s="504">
        <f t="shared" si="26"/>
        <v>0</v>
      </c>
      <c r="DY81" s="504">
        <f t="shared" si="26"/>
        <v>0</v>
      </c>
      <c r="DZ81" s="504">
        <f t="shared" si="26"/>
        <v>0</v>
      </c>
      <c r="EA81" s="504">
        <f t="shared" si="26"/>
        <v>0</v>
      </c>
      <c r="EB81" s="504">
        <f t="shared" si="26"/>
        <v>0</v>
      </c>
      <c r="EC81" s="504">
        <f t="shared" ref="EC81:GE81" si="27">EC32+EC33+EC34+EC35+EC36+EC39+EC40+EC43+EC44+EC50+EC51+EC52+EC53+EC54+EC55+EC56+EC57+EC68+EC77+EC78</f>
        <v>0</v>
      </c>
      <c r="ED81" s="504">
        <f t="shared" si="27"/>
        <v>0</v>
      </c>
      <c r="EE81" s="504">
        <f t="shared" si="27"/>
        <v>0</v>
      </c>
      <c r="EF81" s="504">
        <f t="shared" si="27"/>
        <v>0</v>
      </c>
      <c r="EG81" s="504">
        <f t="shared" si="27"/>
        <v>0</v>
      </c>
      <c r="EH81" s="504">
        <f t="shared" si="27"/>
        <v>0</v>
      </c>
      <c r="EI81" s="504">
        <f t="shared" si="27"/>
        <v>0</v>
      </c>
      <c r="EJ81" s="504">
        <f t="shared" si="27"/>
        <v>0</v>
      </c>
      <c r="EK81" s="504">
        <f t="shared" si="27"/>
        <v>0</v>
      </c>
      <c r="EL81" s="504">
        <f t="shared" si="27"/>
        <v>0</v>
      </c>
      <c r="EM81" s="504">
        <f t="shared" si="27"/>
        <v>0</v>
      </c>
      <c r="EN81" s="504">
        <f t="shared" si="27"/>
        <v>0</v>
      </c>
      <c r="EO81" s="504">
        <f t="shared" si="27"/>
        <v>0</v>
      </c>
      <c r="EP81" s="504">
        <f t="shared" si="27"/>
        <v>0</v>
      </c>
      <c r="EQ81" s="504">
        <f t="shared" si="27"/>
        <v>0</v>
      </c>
      <c r="ER81" s="504">
        <f t="shared" si="27"/>
        <v>0</v>
      </c>
      <c r="ES81" s="504">
        <f t="shared" si="27"/>
        <v>0</v>
      </c>
      <c r="ET81" s="504">
        <f t="shared" si="27"/>
        <v>0</v>
      </c>
      <c r="EU81" s="504">
        <f t="shared" si="27"/>
        <v>0</v>
      </c>
      <c r="EV81" s="504">
        <f t="shared" si="27"/>
        <v>0</v>
      </c>
      <c r="EW81" s="504">
        <f t="shared" si="27"/>
        <v>0</v>
      </c>
      <c r="EX81" s="504">
        <f t="shared" si="27"/>
        <v>0</v>
      </c>
      <c r="EY81" s="504">
        <f t="shared" si="27"/>
        <v>0</v>
      </c>
      <c r="EZ81" s="504">
        <f t="shared" si="27"/>
        <v>0</v>
      </c>
      <c r="FA81" s="504">
        <f t="shared" si="27"/>
        <v>0</v>
      </c>
      <c r="FB81" s="504">
        <f t="shared" si="27"/>
        <v>0</v>
      </c>
      <c r="FC81" s="504">
        <f t="shared" si="27"/>
        <v>0</v>
      </c>
      <c r="FD81" s="504">
        <f t="shared" si="27"/>
        <v>0</v>
      </c>
      <c r="FE81" s="504">
        <f t="shared" si="27"/>
        <v>0</v>
      </c>
      <c r="FF81" s="504">
        <f t="shared" si="27"/>
        <v>0</v>
      </c>
      <c r="FG81" s="504">
        <f t="shared" si="27"/>
        <v>0</v>
      </c>
      <c r="FH81" s="504">
        <f t="shared" si="27"/>
        <v>0</v>
      </c>
      <c r="FI81" s="504">
        <f t="shared" si="27"/>
        <v>0</v>
      </c>
      <c r="FJ81" s="504">
        <f t="shared" si="27"/>
        <v>0</v>
      </c>
      <c r="FK81" s="504">
        <f t="shared" si="27"/>
        <v>0</v>
      </c>
      <c r="FL81" s="504">
        <f t="shared" si="27"/>
        <v>0</v>
      </c>
      <c r="FM81" s="504">
        <f t="shared" si="27"/>
        <v>0</v>
      </c>
      <c r="FN81" s="504">
        <f t="shared" si="27"/>
        <v>0</v>
      </c>
      <c r="FO81" s="504">
        <f t="shared" si="27"/>
        <v>0</v>
      </c>
      <c r="FP81" s="504">
        <f t="shared" si="27"/>
        <v>0</v>
      </c>
      <c r="FQ81" s="504">
        <f t="shared" si="27"/>
        <v>0</v>
      </c>
      <c r="FR81" s="504">
        <f t="shared" si="27"/>
        <v>0</v>
      </c>
      <c r="FS81" s="504">
        <f t="shared" si="27"/>
        <v>0</v>
      </c>
      <c r="FT81" s="504">
        <f t="shared" si="27"/>
        <v>0</v>
      </c>
      <c r="FU81" s="504">
        <f t="shared" si="27"/>
        <v>0</v>
      </c>
      <c r="FV81" s="504">
        <f t="shared" si="27"/>
        <v>0</v>
      </c>
      <c r="FW81" s="504">
        <f t="shared" si="27"/>
        <v>0</v>
      </c>
      <c r="FX81" s="504">
        <f t="shared" si="27"/>
        <v>0</v>
      </c>
      <c r="FY81" s="504">
        <f t="shared" si="27"/>
        <v>0</v>
      </c>
      <c r="FZ81" s="504">
        <f t="shared" si="27"/>
        <v>0</v>
      </c>
      <c r="GA81" s="504">
        <f t="shared" si="27"/>
        <v>0</v>
      </c>
      <c r="GB81" s="504">
        <f t="shared" si="27"/>
        <v>0</v>
      </c>
      <c r="GC81" s="93">
        <f t="shared" si="27"/>
        <v>0</v>
      </c>
      <c r="GE81" s="93">
        <f t="shared" si="27"/>
        <v>0</v>
      </c>
      <c r="GL81" s="101">
        <f t="shared" si="11"/>
        <v>0</v>
      </c>
      <c r="GM81" s="101"/>
      <c r="GN81" s="101"/>
      <c r="GO81" s="101"/>
      <c r="GP81" s="101"/>
      <c r="GQ81" s="101"/>
      <c r="GT81" s="101"/>
      <c r="GU81" s="101"/>
      <c r="GV81" s="101"/>
      <c r="GW81" s="101"/>
      <c r="GX81" s="101"/>
      <c r="GY81" s="101"/>
      <c r="HA81" s="101">
        <f>GM81-GT81</f>
        <v>0</v>
      </c>
      <c r="HB81" s="101">
        <f t="shared" si="12"/>
        <v>0</v>
      </c>
      <c r="HC81" s="101">
        <f t="shared" si="12"/>
        <v>0</v>
      </c>
      <c r="HD81" s="101">
        <f t="shared" si="12"/>
        <v>0</v>
      </c>
      <c r="HE81" s="101">
        <f t="shared" si="12"/>
        <v>0</v>
      </c>
      <c r="HF81" s="101">
        <f t="shared" si="12"/>
        <v>0</v>
      </c>
    </row>
  </sheetData>
  <mergeCells count="41">
    <mergeCell ref="ES2:GB2"/>
    <mergeCell ref="E3:M3"/>
    <mergeCell ref="N3:V3"/>
    <mergeCell ref="W3:AE3"/>
    <mergeCell ref="AF3:AN3"/>
    <mergeCell ref="AO3:AW3"/>
    <mergeCell ref="CQ3:CY3"/>
    <mergeCell ref="E2:AN2"/>
    <mergeCell ref="AO2:BX2"/>
    <mergeCell ref="BY2:DH2"/>
    <mergeCell ref="DI2:ER2"/>
    <mergeCell ref="AX3:BF3"/>
    <mergeCell ref="BG3:BO3"/>
    <mergeCell ref="BP3:BX3"/>
    <mergeCell ref="BY3:CG3"/>
    <mergeCell ref="CH3:CP3"/>
    <mergeCell ref="FB3:FJ3"/>
    <mergeCell ref="FK3:FS3"/>
    <mergeCell ref="FT3:GB3"/>
    <mergeCell ref="CZ3:DH3"/>
    <mergeCell ref="DI3:DQ3"/>
    <mergeCell ref="DR3:DZ3"/>
    <mergeCell ref="EA3:EI3"/>
    <mergeCell ref="EJ3:ER3"/>
    <mergeCell ref="ES3:FA3"/>
    <mergeCell ref="HF3:HF4"/>
    <mergeCell ref="HE2:HE4"/>
    <mergeCell ref="GL3:GL4"/>
    <mergeCell ref="GM3:GM4"/>
    <mergeCell ref="GO3:GO4"/>
    <mergeCell ref="GR3:GR4"/>
    <mergeCell ref="GT3:GT4"/>
    <mergeCell ref="GV3:GV4"/>
    <mergeCell ref="GY3:GY4"/>
    <mergeCell ref="HA3:HA4"/>
    <mergeCell ref="HC3:HC4"/>
    <mergeCell ref="GM2:GP2"/>
    <mergeCell ref="GQ2:GQ4"/>
    <mergeCell ref="GT2:GW2"/>
    <mergeCell ref="GX2:GX4"/>
    <mergeCell ref="HA2:H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4">
    <pageSetUpPr fitToPage="1"/>
  </sheetPr>
  <dimension ref="A1:EY107"/>
  <sheetViews>
    <sheetView tabSelected="1" view="pageBreakPreview" topLeftCell="A4" zoomScale="70" zoomScaleNormal="80" zoomScaleSheetLayoutView="70" workbookViewId="0">
      <pane xSplit="5" ySplit="2" topLeftCell="AC6" activePane="bottomRight" state="frozen"/>
      <selection activeCell="S40" sqref="S40"/>
      <selection pane="topRight" activeCell="S40" sqref="S40"/>
      <selection pane="bottomLeft" activeCell="S40" sqref="S40"/>
      <selection pane="bottomRight" activeCell="A6" sqref="A6"/>
    </sheetView>
  </sheetViews>
  <sheetFormatPr defaultRowHeight="15"/>
  <cols>
    <col min="1" max="1" width="7.140625" style="93" customWidth="1"/>
    <col min="2" max="2" width="70.5703125" style="93" customWidth="1"/>
    <col min="3" max="3" width="11.7109375" style="93" customWidth="1"/>
    <col min="4" max="4" width="5" style="93" customWidth="1"/>
    <col min="5" max="7" width="12.7109375" style="93" hidden="1" customWidth="1"/>
    <col min="8" max="11" width="12.7109375" style="578" hidden="1" customWidth="1"/>
    <col min="12" max="12" width="12.7109375" style="556" hidden="1" customWidth="1"/>
    <col min="13" max="13" width="0.85546875" style="556" hidden="1" customWidth="1"/>
    <col min="14" max="14" width="14.28515625" style="93" hidden="1" customWidth="1"/>
    <col min="15" max="15" width="14.28515625" style="555" hidden="1" customWidth="1"/>
    <col min="16" max="16" width="0.85546875" style="556" hidden="1" customWidth="1"/>
    <col min="17" max="18" width="13.28515625" style="616" hidden="1" customWidth="1"/>
    <col min="19" max="19" width="13.28515625" style="556" hidden="1" customWidth="1"/>
    <col min="20" max="20" width="13.28515625" style="616" hidden="1" customWidth="1"/>
    <col min="21" max="21" width="14.140625" style="556" hidden="1" customWidth="1"/>
    <col min="22" max="22" width="13.28515625" style="616" hidden="1" customWidth="1"/>
    <col min="23" max="23" width="13.28515625" style="555" hidden="1" customWidth="1"/>
    <col min="24" max="24" width="13.85546875" style="616" hidden="1" customWidth="1"/>
    <col min="25" max="25" width="13.28515625" style="616" hidden="1" customWidth="1"/>
    <col min="26" max="26" width="13.28515625" style="555" hidden="1" customWidth="1"/>
    <col min="27" max="27" width="13.28515625" style="616" hidden="1" customWidth="1"/>
    <col min="28" max="28" width="13.28515625" style="555" hidden="1" customWidth="1"/>
    <col min="29" max="29" width="0.85546875" style="555" customWidth="1"/>
    <col min="30" max="31" width="13.140625" style="616" hidden="1" customWidth="1"/>
    <col min="32" max="33" width="13.28515625" style="616" hidden="1" customWidth="1"/>
    <col min="34" max="34" width="0.85546875" style="555" hidden="1" customWidth="1"/>
    <col min="35" max="36" width="12.85546875" style="578" hidden="1" customWidth="1"/>
    <col min="37" max="38" width="12.85546875" style="93" hidden="1" customWidth="1"/>
    <col min="39" max="48" width="12.7109375" style="555" hidden="1" customWidth="1"/>
    <col min="49" max="49" width="0.85546875" style="578" hidden="1" customWidth="1"/>
    <col min="50" max="51" width="12.140625" style="93" hidden="1" customWidth="1"/>
    <col min="52" max="65" width="12.140625" style="630" hidden="1" customWidth="1"/>
    <col min="66" max="71" width="12.140625" style="93" hidden="1" customWidth="1"/>
    <col min="72" max="72" width="12.140625" style="93" customWidth="1"/>
    <col min="73" max="85" width="12.140625" style="630" customWidth="1"/>
    <col min="86" max="86" width="12.140625" style="93" customWidth="1"/>
    <col min="87" max="92" width="12.140625" style="93" hidden="1" customWidth="1"/>
    <col min="93" max="93" width="0.5703125" style="93" hidden="1" customWidth="1"/>
    <col min="94" max="99" width="12.5703125" style="93" hidden="1" customWidth="1"/>
    <col min="100" max="100" width="1.140625" style="93" hidden="1" customWidth="1"/>
    <col min="101" max="101" width="11.5703125" style="93" hidden="1" customWidth="1"/>
    <col min="102" max="104" width="11" style="93" hidden="1" customWidth="1"/>
    <col min="105" max="105" width="11.5703125" style="93" hidden="1" customWidth="1"/>
    <col min="106" max="108" width="11" style="93" hidden="1" customWidth="1"/>
    <col min="109" max="109" width="16" style="325" hidden="1" customWidth="1"/>
    <col min="110" max="110" width="13.28515625" style="325" hidden="1" customWidth="1"/>
    <col min="111" max="111" width="100.7109375" style="93" hidden="1" customWidth="1"/>
    <col min="112" max="114" width="15.7109375" style="93" hidden="1" customWidth="1"/>
    <col min="115" max="115" width="9.140625" style="93" hidden="1" customWidth="1"/>
    <col min="116" max="119" width="15.7109375" style="93" hidden="1" customWidth="1"/>
    <col min="120" max="123" width="0" style="93" hidden="1" customWidth="1"/>
    <col min="124" max="124" width="8.42578125" style="121" hidden="1" customWidth="1"/>
    <col min="125" max="132" width="0" style="121" hidden="1" customWidth="1"/>
    <col min="133" max="133" width="29.140625" style="121" hidden="1" customWidth="1"/>
    <col min="134" max="134" width="20.140625" style="121" hidden="1" customWidth="1"/>
    <col min="135" max="135" width="16.42578125" style="121" hidden="1" customWidth="1"/>
    <col min="136" max="136" width="15.28515625" style="121" hidden="1" customWidth="1"/>
    <col min="137" max="137" width="11.5703125" style="121" hidden="1" customWidth="1"/>
    <col min="138" max="138" width="0" style="121" hidden="1" customWidth="1"/>
    <col min="139" max="139" width="27.28515625" style="121" hidden="1" customWidth="1"/>
    <col min="140" max="140" width="19.28515625" style="121" hidden="1" customWidth="1"/>
    <col min="141" max="141" width="15.85546875" style="121" hidden="1" customWidth="1"/>
    <col min="142" max="142" width="17.7109375" style="121" hidden="1" customWidth="1"/>
    <col min="143" max="143" width="14.42578125" style="121" hidden="1" customWidth="1"/>
    <col min="144" max="144" width="15.140625" style="121" hidden="1" customWidth="1"/>
    <col min="145" max="145" width="11.5703125" style="121" hidden="1" customWidth="1"/>
    <col min="146" max="146" width="10.42578125" style="121" hidden="1" customWidth="1"/>
    <col min="147" max="156" width="0" style="93" hidden="1" customWidth="1"/>
    <col min="157" max="16384" width="9.140625" style="93"/>
  </cols>
  <sheetData>
    <row r="1" spans="1:146" ht="15" customHeight="1">
      <c r="W1" s="616"/>
    </row>
    <row r="2" spans="1:146" ht="24.75" customHeight="1">
      <c r="B2" s="230" t="str">
        <f>"Платёжный баланс "&amp;$B$3&amp;" на "&amp;яКварталГода</f>
        <v xml:space="preserve">Платёжный баланс ООО "Газпром трансгаз Самара" на </v>
      </c>
      <c r="D2" s="229"/>
      <c r="F2" s="229"/>
      <c r="G2" s="229"/>
      <c r="H2" s="229"/>
      <c r="I2" s="229"/>
      <c r="J2" s="229"/>
      <c r="K2" s="229"/>
      <c r="L2" s="229"/>
      <c r="M2" s="229"/>
      <c r="N2" s="229"/>
      <c r="O2" s="229"/>
      <c r="P2" s="229"/>
      <c r="Q2" s="229"/>
      <c r="R2" s="229"/>
      <c r="S2" s="229"/>
      <c r="T2" s="229"/>
      <c r="U2" s="229"/>
      <c r="V2" s="229"/>
      <c r="W2" s="229"/>
      <c r="X2" s="229"/>
      <c r="Y2" s="229"/>
      <c r="Z2" s="229"/>
      <c r="AA2" s="229"/>
      <c r="AB2" s="229"/>
      <c r="AC2" s="229"/>
      <c r="AD2" s="229"/>
      <c r="AE2" s="229"/>
      <c r="AF2" s="229"/>
      <c r="AG2" s="229"/>
      <c r="AH2" s="229"/>
      <c r="AI2" s="229"/>
      <c r="AJ2" s="229"/>
      <c r="AK2" s="229"/>
      <c r="AL2" s="229"/>
      <c r="AM2" s="229"/>
      <c r="AN2" s="229"/>
      <c r="AO2" s="229"/>
      <c r="AP2" s="229"/>
      <c r="AQ2" s="229"/>
      <c r="AR2" s="229"/>
      <c r="AS2" s="229"/>
      <c r="AT2" s="229"/>
      <c r="AU2" s="229"/>
      <c r="AV2" s="229"/>
      <c r="AW2" s="229"/>
      <c r="AX2" s="229"/>
      <c r="AY2" s="229"/>
      <c r="AZ2" s="229"/>
      <c r="BA2" s="229"/>
      <c r="BB2" s="229"/>
      <c r="BC2" s="229"/>
      <c r="BD2" s="229"/>
      <c r="BE2" s="229"/>
      <c r="BF2" s="229"/>
      <c r="BG2" s="229"/>
      <c r="BH2" s="229"/>
      <c r="BI2" s="229"/>
      <c r="BJ2" s="229"/>
      <c r="BK2" s="229"/>
      <c r="BL2" s="229"/>
      <c r="BM2" s="229"/>
      <c r="BN2" s="229"/>
      <c r="BO2" s="229"/>
      <c r="BP2" s="229"/>
      <c r="BQ2" s="229"/>
      <c r="BR2" s="229"/>
      <c r="BS2" s="229"/>
      <c r="BT2" s="229"/>
      <c r="BU2" s="229"/>
      <c r="BV2" s="229"/>
      <c r="BW2" s="229"/>
      <c r="BX2" s="229"/>
      <c r="BY2" s="229"/>
      <c r="BZ2" s="229"/>
      <c r="CA2" s="229"/>
      <c r="CB2" s="229"/>
      <c r="CC2" s="229"/>
      <c r="CD2" s="229"/>
      <c r="CE2" s="229"/>
      <c r="CF2" s="229"/>
      <c r="CG2" s="229"/>
      <c r="CH2" s="229"/>
      <c r="CI2" s="229"/>
      <c r="CJ2" s="229"/>
      <c r="CK2" s="229"/>
      <c r="CL2" s="229"/>
      <c r="CM2" s="229"/>
      <c r="CN2" s="229"/>
      <c r="CO2" s="229"/>
      <c r="CP2" s="229"/>
      <c r="CQ2" s="229"/>
      <c r="CR2" s="229"/>
      <c r="CS2" s="229"/>
      <c r="CT2" s="229"/>
      <c r="CU2" s="229"/>
      <c r="CW2" s="229"/>
      <c r="CX2" s="229"/>
      <c r="CY2" s="229"/>
      <c r="CZ2" s="229"/>
      <c r="DA2" s="229"/>
      <c r="DB2" s="229"/>
      <c r="DC2" s="229"/>
      <c r="DD2" s="229"/>
      <c r="DE2" s="326"/>
      <c r="DF2" s="326"/>
    </row>
    <row r="3" spans="1:146">
      <c r="A3" s="120" t="s">
        <v>216</v>
      </c>
      <c r="B3" s="661" t="s">
        <v>156</v>
      </c>
      <c r="C3" s="661"/>
      <c r="D3" s="661"/>
      <c r="E3" s="661"/>
      <c r="DD3" s="93" t="s">
        <v>11</v>
      </c>
    </row>
    <row r="4" spans="1:146" ht="27.75" customHeight="1">
      <c r="A4" s="666"/>
      <c r="B4" s="666" t="s">
        <v>670</v>
      </c>
      <c r="C4" s="666" t="s">
        <v>671</v>
      </c>
      <c r="D4" s="666" t="s">
        <v>672</v>
      </c>
      <c r="E4" s="696"/>
      <c r="F4" s="696"/>
      <c r="G4" s="698"/>
      <c r="H4" s="666"/>
      <c r="I4" s="666"/>
      <c r="J4" s="666"/>
      <c r="K4" s="666"/>
      <c r="L4" s="690"/>
      <c r="M4" s="686"/>
      <c r="N4" s="705"/>
      <c r="O4" s="707"/>
      <c r="P4" s="686"/>
      <c r="Q4" s="690"/>
      <c r="R4" s="690"/>
      <c r="S4" s="690"/>
      <c r="T4" s="690"/>
      <c r="U4" s="694"/>
      <c r="V4" s="690"/>
      <c r="W4" s="700"/>
      <c r="X4" s="709"/>
      <c r="Y4" s="690"/>
      <c r="Z4" s="690"/>
      <c r="AA4" s="694"/>
      <c r="AB4" s="690"/>
      <c r="AC4" s="686"/>
      <c r="AD4" s="692"/>
      <c r="AE4" s="692"/>
      <c r="AF4" s="694"/>
      <c r="AG4" s="694"/>
      <c r="AH4" s="686"/>
      <c r="AI4" s="688"/>
      <c r="AJ4" s="688"/>
      <c r="AK4" s="677"/>
      <c r="AL4" s="677"/>
      <c r="AM4" s="677"/>
      <c r="AN4" s="677"/>
      <c r="AO4" s="677"/>
      <c r="AP4" s="677"/>
      <c r="AQ4" s="677"/>
      <c r="AR4" s="677"/>
      <c r="AS4" s="677"/>
      <c r="AT4" s="677"/>
      <c r="AU4" s="677"/>
      <c r="AV4" s="677"/>
      <c r="AW4" s="686"/>
      <c r="AX4" s="662"/>
      <c r="AY4" s="663"/>
      <c r="AZ4" s="663"/>
      <c r="BA4" s="663"/>
      <c r="BB4" s="663"/>
      <c r="BC4" s="663"/>
      <c r="BD4" s="663"/>
      <c r="BE4" s="663"/>
      <c r="BF4" s="663"/>
      <c r="BG4" s="663"/>
      <c r="BH4" s="663"/>
      <c r="BI4" s="663"/>
      <c r="BJ4" s="663"/>
      <c r="BK4" s="663"/>
      <c r="BL4" s="663"/>
      <c r="BM4" s="663"/>
      <c r="BN4" s="665"/>
      <c r="BO4" s="662"/>
      <c r="BP4" s="665"/>
      <c r="BQ4" s="663"/>
      <c r="BR4" s="663"/>
      <c r="BS4" s="665"/>
      <c r="BT4" s="662" t="s">
        <v>673</v>
      </c>
      <c r="BU4" s="663"/>
      <c r="BV4" s="663"/>
      <c r="BW4" s="663"/>
      <c r="BX4" s="663"/>
      <c r="BY4" s="663"/>
      <c r="BZ4" s="663"/>
      <c r="CA4" s="663"/>
      <c r="CB4" s="663"/>
      <c r="CC4" s="663"/>
      <c r="CD4" s="663"/>
      <c r="CE4" s="663"/>
      <c r="CF4" s="663"/>
      <c r="CG4" s="663"/>
      <c r="CH4" s="665"/>
      <c r="CI4" s="666"/>
      <c r="CJ4" s="668"/>
      <c r="CK4" s="669"/>
      <c r="CL4" s="671"/>
      <c r="CM4" s="673"/>
      <c r="CN4" s="674"/>
      <c r="CO4" s="442"/>
      <c r="CP4" s="666"/>
      <c r="CQ4" s="675"/>
      <c r="CR4" s="676"/>
      <c r="CS4" s="666"/>
      <c r="CT4" s="666"/>
      <c r="CU4" s="666"/>
      <c r="CW4" s="662"/>
      <c r="CX4" s="663"/>
      <c r="CY4" s="663"/>
      <c r="CZ4" s="665"/>
      <c r="DA4" s="662"/>
      <c r="DB4" s="663"/>
      <c r="DC4" s="663"/>
      <c r="DD4" s="665"/>
      <c r="DE4" s="670"/>
      <c r="DF4" s="664"/>
      <c r="DH4" s="662"/>
      <c r="DI4" s="663"/>
      <c r="DJ4" s="665"/>
      <c r="DK4" s="254"/>
      <c r="DL4" s="662"/>
      <c r="DM4" s="663"/>
      <c r="DN4" s="663"/>
      <c r="DO4" s="253"/>
      <c r="EC4" s="702"/>
      <c r="ED4" s="703"/>
      <c r="EE4" s="703"/>
      <c r="EF4" s="703"/>
      <c r="EG4" s="703"/>
      <c r="EH4" s="704"/>
      <c r="EI4" s="702"/>
      <c r="EJ4" s="703"/>
      <c r="EK4" s="703"/>
      <c r="EL4" s="703"/>
      <c r="EM4" s="703"/>
      <c r="EN4" s="703"/>
      <c r="EO4" s="703"/>
      <c r="EP4" s="704"/>
    </row>
    <row r="5" spans="1:146" ht="27.75" customHeight="1">
      <c r="A5" s="667"/>
      <c r="B5" s="667"/>
      <c r="C5" s="667"/>
      <c r="D5" s="667"/>
      <c r="E5" s="697"/>
      <c r="F5" s="697"/>
      <c r="G5" s="699"/>
      <c r="H5" s="667"/>
      <c r="I5" s="667"/>
      <c r="J5" s="667"/>
      <c r="K5" s="667"/>
      <c r="L5" s="691"/>
      <c r="M5" s="687"/>
      <c r="N5" s="706"/>
      <c r="O5" s="708"/>
      <c r="P5" s="687"/>
      <c r="Q5" s="691"/>
      <c r="R5" s="691"/>
      <c r="S5" s="691"/>
      <c r="T5" s="691"/>
      <c r="U5" s="695"/>
      <c r="V5" s="691"/>
      <c r="W5" s="701"/>
      <c r="X5" s="710"/>
      <c r="Y5" s="691"/>
      <c r="Z5" s="691"/>
      <c r="AA5" s="695"/>
      <c r="AB5" s="691"/>
      <c r="AC5" s="687"/>
      <c r="AD5" s="693"/>
      <c r="AE5" s="693"/>
      <c r="AF5" s="695"/>
      <c r="AG5" s="695"/>
      <c r="AH5" s="687"/>
      <c r="AI5" s="689"/>
      <c r="AJ5" s="689"/>
      <c r="AK5" s="678"/>
      <c r="AL5" s="678"/>
      <c r="AM5" s="678"/>
      <c r="AN5" s="678"/>
      <c r="AO5" s="678"/>
      <c r="AP5" s="678"/>
      <c r="AQ5" s="678"/>
      <c r="AR5" s="678"/>
      <c r="AS5" s="678"/>
      <c r="AT5" s="678"/>
      <c r="AU5" s="678"/>
      <c r="AV5" s="678"/>
      <c r="AW5" s="687"/>
      <c r="AX5" s="402"/>
      <c r="AY5" s="403"/>
      <c r="AZ5" s="631"/>
      <c r="BA5" s="631"/>
      <c r="BB5" s="631"/>
      <c r="BC5" s="631"/>
      <c r="BD5" s="631"/>
      <c r="BE5" s="631"/>
      <c r="BF5" s="631"/>
      <c r="BG5" s="631"/>
      <c r="BH5" s="631"/>
      <c r="BI5" s="631"/>
      <c r="BJ5" s="631"/>
      <c r="BK5" s="631"/>
      <c r="BL5" s="631"/>
      <c r="BM5" s="631"/>
      <c r="BN5" s="631"/>
      <c r="BO5" s="405"/>
      <c r="BP5" s="406"/>
      <c r="BQ5" s="411"/>
      <c r="BR5" s="403"/>
      <c r="BS5" s="404"/>
      <c r="BT5" s="405"/>
      <c r="BU5" s="406"/>
      <c r="BV5" s="633">
        <v>1</v>
      </c>
      <c r="BW5" s="633">
        <v>2</v>
      </c>
      <c r="BX5" s="633">
        <v>3</v>
      </c>
      <c r="BY5" s="633">
        <v>4</v>
      </c>
      <c r="BZ5" s="633">
        <v>5</v>
      </c>
      <c r="CA5" s="633">
        <v>6</v>
      </c>
      <c r="CB5" s="633">
        <v>7</v>
      </c>
      <c r="CC5" s="633">
        <v>8</v>
      </c>
      <c r="CD5" s="633">
        <v>9</v>
      </c>
      <c r="CE5" s="633">
        <v>10</v>
      </c>
      <c r="CF5" s="633">
        <v>11</v>
      </c>
      <c r="CG5" s="633">
        <v>12</v>
      </c>
      <c r="CH5" s="632"/>
      <c r="CI5" s="667"/>
      <c r="CJ5" s="1"/>
      <c r="CK5" s="1"/>
      <c r="CL5" s="672"/>
      <c r="CM5" s="261"/>
      <c r="CN5" s="261"/>
      <c r="CO5" s="443"/>
      <c r="CP5" s="667"/>
      <c r="CQ5" s="1"/>
      <c r="CR5" s="1"/>
      <c r="CS5" s="667"/>
      <c r="CT5" s="667"/>
      <c r="CU5" s="667"/>
      <c r="CW5" s="1"/>
      <c r="CX5" s="1"/>
      <c r="CY5" s="1"/>
      <c r="CZ5" s="1"/>
      <c r="DA5" s="1"/>
      <c r="DB5" s="1"/>
      <c r="DC5" s="1"/>
      <c r="DD5" s="1"/>
      <c r="DE5" s="670"/>
      <c r="DF5" s="664"/>
      <c r="DH5" s="255"/>
      <c r="DI5" s="255"/>
      <c r="DJ5" s="255"/>
      <c r="DL5" s="255"/>
      <c r="DM5" s="255"/>
      <c r="DN5" s="255"/>
      <c r="EC5" s="617"/>
      <c r="ED5" s="617"/>
      <c r="EE5" s="617"/>
      <c r="EF5" s="617"/>
      <c r="EG5" s="619"/>
      <c r="EH5" s="617"/>
      <c r="EI5" s="617"/>
      <c r="EJ5" s="617"/>
      <c r="EK5" s="617"/>
      <c r="EL5" s="617"/>
      <c r="EM5" s="617"/>
      <c r="EN5" s="617"/>
      <c r="EO5" s="619"/>
      <c r="EP5" s="423"/>
    </row>
    <row r="6" spans="1:146">
      <c r="A6" s="143" t="s">
        <v>21</v>
      </c>
      <c r="B6" s="40"/>
      <c r="C6" s="55"/>
      <c r="D6" s="32"/>
      <c r="E6" s="61"/>
      <c r="F6" s="61"/>
      <c r="G6" s="61"/>
      <c r="H6" s="61"/>
      <c r="I6" s="61"/>
      <c r="J6" s="61"/>
      <c r="K6" s="61"/>
      <c r="L6" s="303"/>
      <c r="M6" s="570"/>
      <c r="N6" s="579"/>
      <c r="O6" s="569"/>
      <c r="P6" s="570"/>
      <c r="Q6" s="61"/>
      <c r="R6" s="61"/>
      <c r="S6" s="61"/>
      <c r="T6" s="61"/>
      <c r="U6" s="61"/>
      <c r="V6" s="61"/>
      <c r="W6" s="61"/>
      <c r="X6" s="61"/>
      <c r="Y6" s="61"/>
      <c r="Z6" s="61"/>
      <c r="AA6" s="61"/>
      <c r="AB6" s="323"/>
      <c r="AC6" s="574"/>
      <c r="AD6" s="61"/>
      <c r="AE6" s="569"/>
      <c r="AF6" s="61"/>
      <c r="AG6" s="61"/>
      <c r="AH6" s="323"/>
      <c r="AI6" s="61"/>
      <c r="AJ6" s="61"/>
      <c r="AK6" s="61"/>
      <c r="AL6" s="61"/>
      <c r="AM6" s="557"/>
      <c r="AN6" s="557"/>
      <c r="AO6" s="557"/>
      <c r="AP6" s="557"/>
      <c r="AQ6" s="557"/>
      <c r="AR6" s="557"/>
      <c r="AS6" s="557"/>
      <c r="AT6" s="557"/>
      <c r="AU6" s="557"/>
      <c r="AV6" s="557"/>
      <c r="AW6" s="323"/>
      <c r="AX6" s="31"/>
      <c r="AY6" s="32"/>
      <c r="AZ6" s="32"/>
      <c r="BA6" s="32"/>
      <c r="BB6" s="32"/>
      <c r="BC6" s="32"/>
      <c r="BD6" s="32"/>
      <c r="BE6" s="32"/>
      <c r="BF6" s="32"/>
      <c r="BG6" s="32"/>
      <c r="BH6" s="32"/>
      <c r="BI6" s="32"/>
      <c r="BJ6" s="32"/>
      <c r="BK6" s="32"/>
      <c r="BL6" s="32"/>
      <c r="BM6" s="32"/>
      <c r="BN6" s="32"/>
      <c r="BO6" s="32"/>
      <c r="BP6" s="33"/>
      <c r="BQ6" s="37"/>
      <c r="BR6" s="32"/>
      <c r="BS6" s="32"/>
      <c r="BT6" s="32"/>
      <c r="BU6" s="41"/>
      <c r="BV6" s="41"/>
      <c r="BW6" s="41"/>
      <c r="BX6" s="41"/>
      <c r="BY6" s="41"/>
      <c r="BZ6" s="41"/>
      <c r="CA6" s="41"/>
      <c r="CB6" s="41"/>
      <c r="CC6" s="41"/>
      <c r="CD6" s="41"/>
      <c r="CE6" s="41"/>
      <c r="CF6" s="41"/>
      <c r="CG6" s="41"/>
      <c r="CI6" s="31">
        <f>CJ6+CK6</f>
        <v>0</v>
      </c>
      <c r="CJ6" s="32">
        <f>CM6+N6</f>
        <v>0</v>
      </c>
      <c r="CK6" s="33">
        <f>CN6+Y6</f>
        <v>0</v>
      </c>
      <c r="CL6" s="262">
        <f>CM6+CN6</f>
        <v>0</v>
      </c>
      <c r="CM6" s="546"/>
      <c r="CN6" s="547"/>
      <c r="CO6" s="337"/>
      <c r="CP6" s="31">
        <f>CQ6+CR6</f>
        <v>0</v>
      </c>
      <c r="CQ6" s="32">
        <f>CW6</f>
        <v>0</v>
      </c>
      <c r="CR6" s="33">
        <f>DA6</f>
        <v>0</v>
      </c>
      <c r="CS6" s="31"/>
      <c r="CT6" s="32">
        <f ca="1">INDIRECT(legend!$H$4&amp;ROW())+INDIRECT(legend!$I$4&amp;ROW())</f>
        <v>0</v>
      </c>
      <c r="CU6" s="387"/>
      <c r="CW6" s="31">
        <f>CX6</f>
        <v>0</v>
      </c>
      <c r="CX6" s="169"/>
      <c r="CY6" s="215"/>
      <c r="CZ6" s="221"/>
      <c r="DA6" s="170">
        <f>DB6</f>
        <v>0</v>
      </c>
      <c r="DB6" s="169"/>
      <c r="DC6" s="215"/>
      <c r="DD6" s="218"/>
      <c r="DF6" s="327"/>
      <c r="DH6" s="170"/>
      <c r="DI6" s="169"/>
      <c r="DJ6" s="259"/>
      <c r="DL6" s="170"/>
      <c r="DM6" s="169"/>
      <c r="DN6" s="259"/>
      <c r="EC6" s="622">
        <f>Q6+R6</f>
        <v>0</v>
      </c>
      <c r="ED6" s="623">
        <f>S6+T6</f>
        <v>0</v>
      </c>
      <c r="EE6" s="623">
        <f>V6+W6</f>
        <v>0</v>
      </c>
      <c r="EF6" s="623">
        <f>CX6-ED6</f>
        <v>0</v>
      </c>
      <c r="EG6" s="623">
        <f>DB6-EC6-EE6</f>
        <v>0</v>
      </c>
      <c r="EH6" s="627">
        <f>CX6+DB6-EC6-ED6-EE6-EF6-EG6</f>
        <v>0</v>
      </c>
      <c r="EI6" s="622">
        <f>X6</f>
        <v>0</v>
      </c>
      <c r="EJ6" s="623">
        <f>U6</f>
        <v>0</v>
      </c>
      <c r="EK6" s="623">
        <f>W6</f>
        <v>0</v>
      </c>
      <c r="EL6" s="626">
        <f>Z6</f>
        <v>0</v>
      </c>
      <c r="EM6" s="626">
        <f>AB6</f>
        <v>0</v>
      </c>
      <c r="EN6" s="623">
        <f>CY6-EJ6-EL6</f>
        <v>0</v>
      </c>
      <c r="EO6" s="623">
        <f>DC6-EI6-EK6-EM6</f>
        <v>0</v>
      </c>
      <c r="EP6" s="627">
        <f>CY6+DC6-EI6-EJ6-EK6-EL6-EM6-EN6-EO6</f>
        <v>0</v>
      </c>
    </row>
    <row r="7" spans="1:146">
      <c r="A7" s="144" t="s">
        <v>23</v>
      </c>
      <c r="B7" s="43"/>
      <c r="C7" s="56"/>
      <c r="D7" s="7"/>
      <c r="E7" s="62"/>
      <c r="F7" s="62"/>
      <c r="G7" s="62"/>
      <c r="H7" s="62"/>
      <c r="I7" s="62"/>
      <c r="J7" s="62"/>
      <c r="K7" s="62"/>
      <c r="L7" s="304"/>
      <c r="M7" s="62"/>
      <c r="N7" s="580"/>
      <c r="O7" s="304"/>
      <c r="P7" s="62"/>
      <c r="Q7" s="62"/>
      <c r="R7" s="62"/>
      <c r="S7" s="62"/>
      <c r="T7" s="62"/>
      <c r="U7" s="62"/>
      <c r="V7" s="62"/>
      <c r="W7" s="62"/>
      <c r="X7" s="62"/>
      <c r="Y7" s="62"/>
      <c r="Z7" s="62"/>
      <c r="AA7" s="62"/>
      <c r="AB7" s="315"/>
      <c r="AC7" s="416"/>
      <c r="AD7" s="62"/>
      <c r="AE7" s="304"/>
      <c r="AF7" s="62"/>
      <c r="AG7" s="62"/>
      <c r="AH7" s="315"/>
      <c r="AI7" s="62"/>
      <c r="AJ7" s="62"/>
      <c r="AK7" s="62"/>
      <c r="AL7" s="62"/>
      <c r="AM7" s="558"/>
      <c r="AN7" s="558"/>
      <c r="AO7" s="558"/>
      <c r="AP7" s="558"/>
      <c r="AQ7" s="558"/>
      <c r="AR7" s="558"/>
      <c r="AS7" s="558"/>
      <c r="AT7" s="558"/>
      <c r="AU7" s="558"/>
      <c r="AV7" s="558"/>
      <c r="AW7" s="315"/>
      <c r="AX7" s="26"/>
      <c r="AY7" s="7"/>
      <c r="AZ7" s="7"/>
      <c r="BA7" s="7"/>
      <c r="BB7" s="7"/>
      <c r="BC7" s="7"/>
      <c r="BD7" s="7"/>
      <c r="BE7" s="7"/>
      <c r="BF7" s="7"/>
      <c r="BG7" s="7"/>
      <c r="BH7" s="7"/>
      <c r="BI7" s="7"/>
      <c r="BJ7" s="7"/>
      <c r="BK7" s="7"/>
      <c r="BL7" s="7"/>
      <c r="BM7" s="7"/>
      <c r="BN7" s="7"/>
      <c r="BO7" s="7"/>
      <c r="BP7" s="8"/>
      <c r="BQ7" s="6"/>
      <c r="BR7" s="7"/>
      <c r="BS7" s="7"/>
      <c r="BT7" s="7"/>
      <c r="BU7" s="44"/>
      <c r="BV7" s="44"/>
      <c r="BW7" s="44"/>
      <c r="BX7" s="44"/>
      <c r="BY7" s="44"/>
      <c r="BZ7" s="44"/>
      <c r="CA7" s="44"/>
      <c r="CB7" s="44"/>
      <c r="CC7" s="44"/>
      <c r="CD7" s="44"/>
      <c r="CE7" s="44"/>
      <c r="CF7" s="44"/>
      <c r="CG7" s="44"/>
      <c r="CI7" s="26">
        <f>CJ7+CK7</f>
        <v>0</v>
      </c>
      <c r="CJ7" s="7">
        <f>CM7+N7</f>
        <v>0</v>
      </c>
      <c r="CK7" s="8">
        <f>CN7+Y7</f>
        <v>0</v>
      </c>
      <c r="CL7" s="263">
        <f>CM7+CN7</f>
        <v>0</v>
      </c>
      <c r="CM7" s="548"/>
      <c r="CN7" s="549"/>
      <c r="CO7" s="338"/>
      <c r="CP7" s="26">
        <f>CQ7+CR7</f>
        <v>313.65660000000003</v>
      </c>
      <c r="CQ7" s="7">
        <f>CW7</f>
        <v>7.0457920000000058</v>
      </c>
      <c r="CR7" s="8">
        <f>DA7</f>
        <v>306.61080800000002</v>
      </c>
      <c r="CS7" s="26"/>
      <c r="CT7" s="7">
        <f ca="1">INDIRECT(legend!$H$4&amp;ROW())+INDIRECT(legend!$I$4&amp;ROW())</f>
        <v>0</v>
      </c>
      <c r="CU7" s="388"/>
      <c r="CW7" s="26">
        <f>CX7</f>
        <v>7.0457920000000058</v>
      </c>
      <c r="CX7" s="171">
        <f>186.7276-179.681808</f>
        <v>7.0457920000000058</v>
      </c>
      <c r="CY7" s="216" t="e">
        <f ca="1">CX6+CX7-CX14+0.003*CX31</f>
        <v>#REF!</v>
      </c>
      <c r="CZ7" s="222" t="e">
        <f ca="1">CY6+CY7-CY14+0.003*CY31</f>
        <v>#REF!</v>
      </c>
      <c r="DA7" s="173">
        <f>DB7</f>
        <v>306.61080800000002</v>
      </c>
      <c r="DB7" s="171">
        <f>126.929+179.681808</f>
        <v>306.61080800000002</v>
      </c>
      <c r="DC7" s="216"/>
      <c r="DD7" s="219"/>
      <c r="DF7" s="327"/>
      <c r="DH7" s="173"/>
      <c r="DI7" s="171"/>
      <c r="DJ7" s="174"/>
      <c r="DL7" s="173"/>
      <c r="DM7" s="171"/>
      <c r="DN7" s="174"/>
      <c r="EC7" s="620">
        <f t="shared" ref="EC7:EC70" si="0">Q7+R7</f>
        <v>0</v>
      </c>
      <c r="ED7" s="621">
        <f t="shared" ref="ED7:ED70" si="1">S7+T7</f>
        <v>0</v>
      </c>
      <c r="EE7" s="621">
        <f t="shared" ref="EE7:EE70" si="2">V7+W7</f>
        <v>0</v>
      </c>
      <c r="EF7" s="621">
        <f t="shared" ref="EF7:EF70" si="3">CX7-ED7</f>
        <v>7.0457920000000058</v>
      </c>
      <c r="EG7" s="621">
        <f t="shared" ref="EG7:EG31" si="4">DB7-EC7-EE7</f>
        <v>306.61080800000002</v>
      </c>
      <c r="EH7" s="628">
        <f t="shared" ref="EH7:EH70" si="5">CX7+DB7-EC7-ED7-EE7-EF7-EG7</f>
        <v>0</v>
      </c>
      <c r="EI7" s="620">
        <f>X7</f>
        <v>0</v>
      </c>
      <c r="EJ7" s="621">
        <f>U7</f>
        <v>0</v>
      </c>
      <c r="EK7" s="621">
        <f>W7</f>
        <v>0</v>
      </c>
      <c r="EL7" s="621">
        <f>Z7</f>
        <v>0</v>
      </c>
      <c r="EM7" s="621">
        <f>AB7</f>
        <v>0</v>
      </c>
      <c r="EN7" s="621" t="e">
        <f ca="1">CY7-EJ7-EL7</f>
        <v>#REF!</v>
      </c>
      <c r="EO7" s="621">
        <f>DC7-EI7-EK7-EM7</f>
        <v>0</v>
      </c>
      <c r="EP7" s="628" t="e">
        <f t="shared" ref="EP7:EP70" ca="1" si="6">CY7+DC7-EI7-EJ7-EK7-EL7-EM7-EN7-EO7</f>
        <v>#REF!</v>
      </c>
    </row>
    <row r="8" spans="1:146">
      <c r="A8" s="144" t="s">
        <v>25</v>
      </c>
      <c r="B8" s="43"/>
      <c r="C8" s="56"/>
      <c r="D8" s="7"/>
      <c r="E8" s="62"/>
      <c r="F8" s="62"/>
      <c r="G8" s="62"/>
      <c r="H8" s="62"/>
      <c r="I8" s="62"/>
      <c r="J8" s="62"/>
      <c r="K8" s="62"/>
      <c r="L8" s="304"/>
      <c r="M8" s="62"/>
      <c r="N8" s="580"/>
      <c r="O8" s="304"/>
      <c r="P8" s="62"/>
      <c r="Q8" s="62"/>
      <c r="R8" s="62"/>
      <c r="S8" s="62"/>
      <c r="T8" s="62"/>
      <c r="U8" s="62"/>
      <c r="V8" s="62"/>
      <c r="W8" s="62"/>
      <c r="X8" s="62"/>
      <c r="Y8" s="62"/>
      <c r="Z8" s="62"/>
      <c r="AA8" s="62"/>
      <c r="AB8" s="315"/>
      <c r="AC8" s="416"/>
      <c r="AD8" s="62"/>
      <c r="AE8" s="304"/>
      <c r="AF8" s="62"/>
      <c r="AG8" s="62"/>
      <c r="AH8" s="315"/>
      <c r="AI8" s="62"/>
      <c r="AJ8" s="62"/>
      <c r="AK8" s="62"/>
      <c r="AL8" s="62"/>
      <c r="AM8" s="558"/>
      <c r="AN8" s="558"/>
      <c r="AO8" s="558"/>
      <c r="AP8" s="558"/>
      <c r="AQ8" s="558"/>
      <c r="AR8" s="558"/>
      <c r="AS8" s="558"/>
      <c r="AT8" s="558"/>
      <c r="AU8" s="558"/>
      <c r="AV8" s="558"/>
      <c r="AW8" s="315"/>
      <c r="AX8" s="26"/>
      <c r="AY8" s="7"/>
      <c r="AZ8" s="7"/>
      <c r="BA8" s="7"/>
      <c r="BB8" s="7"/>
      <c r="BC8" s="7"/>
      <c r="BD8" s="7"/>
      <c r="BE8" s="7"/>
      <c r="BF8" s="7"/>
      <c r="BG8" s="7"/>
      <c r="BH8" s="7"/>
      <c r="BI8" s="7"/>
      <c r="BJ8" s="7"/>
      <c r="BK8" s="7"/>
      <c r="BL8" s="7"/>
      <c r="BM8" s="7"/>
      <c r="BN8" s="7"/>
      <c r="BO8" s="7"/>
      <c r="BP8" s="8"/>
      <c r="BQ8" s="6"/>
      <c r="BR8" s="7"/>
      <c r="BS8" s="7"/>
      <c r="BT8" s="7"/>
      <c r="BU8" s="44"/>
      <c r="BV8" s="44"/>
      <c r="BW8" s="44"/>
      <c r="BX8" s="44"/>
      <c r="BY8" s="44"/>
      <c r="BZ8" s="44"/>
      <c r="CA8" s="44"/>
      <c r="CB8" s="44"/>
      <c r="CC8" s="44"/>
      <c r="CD8" s="44"/>
      <c r="CE8" s="44"/>
      <c r="CF8" s="44"/>
      <c r="CG8" s="44"/>
      <c r="CI8" s="26">
        <f>CJ8+CK8</f>
        <v>0</v>
      </c>
      <c r="CJ8" s="7">
        <f>CM8+N8</f>
        <v>0</v>
      </c>
      <c r="CK8" s="8">
        <f>CN8+Y8</f>
        <v>0</v>
      </c>
      <c r="CL8" s="263">
        <f>CM8+CN8</f>
        <v>0</v>
      </c>
      <c r="CM8" s="548"/>
      <c r="CN8" s="549"/>
      <c r="CO8" s="338"/>
      <c r="CP8" s="26">
        <f>CQ8+CR8</f>
        <v>1772.806</v>
      </c>
      <c r="CQ8" s="7">
        <f>CW8</f>
        <v>1772.806</v>
      </c>
      <c r="CR8" s="8">
        <f>DA8</f>
        <v>0</v>
      </c>
      <c r="CS8" s="26"/>
      <c r="CT8" s="7">
        <f ca="1">INDIRECT(legend!$H$4&amp;ROW())+INDIRECT(legend!$I$4&amp;ROW())</f>
        <v>0</v>
      </c>
      <c r="CU8" s="388"/>
      <c r="CW8" s="26">
        <f>CX8</f>
        <v>1772.806</v>
      </c>
      <c r="CX8" s="171">
        <v>1772.806</v>
      </c>
      <c r="CY8" s="216" t="e">
        <f ca="1">CX8-CX10-CX11+CX18-CX31-CX68</f>
        <v>#REF!</v>
      </c>
      <c r="CZ8" s="222" t="e">
        <f ca="1">CY8-CY10-CY11+CY18-CY31-CY68-DC12-DC13-DC14-DC15-DC16</f>
        <v>#REF!</v>
      </c>
      <c r="DA8" s="173">
        <f>DB8</f>
        <v>0</v>
      </c>
      <c r="DB8" s="171"/>
      <c r="DC8" s="216"/>
      <c r="DD8" s="219"/>
      <c r="DF8" s="327"/>
      <c r="DH8" s="173"/>
      <c r="DI8" s="171"/>
      <c r="DJ8" s="174"/>
      <c r="DL8" s="173"/>
      <c r="DM8" s="171"/>
      <c r="DN8" s="174"/>
      <c r="EC8" s="620">
        <f t="shared" si="0"/>
        <v>0</v>
      </c>
      <c r="ED8" s="621">
        <f t="shared" si="1"/>
        <v>0</v>
      </c>
      <c r="EE8" s="621">
        <f t="shared" si="2"/>
        <v>0</v>
      </c>
      <c r="EF8" s="621">
        <f t="shared" si="3"/>
        <v>1772.806</v>
      </c>
      <c r="EG8" s="621">
        <f t="shared" si="4"/>
        <v>0</v>
      </c>
      <c r="EH8" s="628">
        <f t="shared" si="5"/>
        <v>0</v>
      </c>
      <c r="EI8" s="620">
        <f>X8</f>
        <v>0</v>
      </c>
      <c r="EJ8" s="621">
        <f>U8</f>
        <v>0</v>
      </c>
      <c r="EK8" s="621">
        <f>W8</f>
        <v>0</v>
      </c>
      <c r="EL8" s="621">
        <f>Z8</f>
        <v>0</v>
      </c>
      <c r="EM8" s="621">
        <f>AB8</f>
        <v>0</v>
      </c>
      <c r="EN8" s="621" t="e">
        <f ca="1">CY8-EJ8-EL8</f>
        <v>#REF!</v>
      </c>
      <c r="EO8" s="621">
        <f>DC8-EI8-EK8-EM8</f>
        <v>0</v>
      </c>
      <c r="EP8" s="628" t="e">
        <f t="shared" ca="1" si="6"/>
        <v>#REF!</v>
      </c>
    </row>
    <row r="9" spans="1:146" ht="6.75" customHeight="1">
      <c r="A9" s="144"/>
      <c r="B9" s="43"/>
      <c r="C9" s="56"/>
      <c r="D9" s="7"/>
      <c r="E9" s="62"/>
      <c r="F9" s="62"/>
      <c r="G9" s="62"/>
      <c r="H9" s="62"/>
      <c r="I9" s="62"/>
      <c r="J9" s="62"/>
      <c r="K9" s="62"/>
      <c r="L9" s="304"/>
      <c r="M9" s="62"/>
      <c r="N9" s="580"/>
      <c r="O9" s="304"/>
      <c r="P9" s="62"/>
      <c r="Q9" s="62"/>
      <c r="R9" s="62"/>
      <c r="S9" s="62"/>
      <c r="T9" s="62"/>
      <c r="U9" s="62"/>
      <c r="V9" s="62"/>
      <c r="W9" s="62"/>
      <c r="X9" s="62"/>
      <c r="Y9" s="62"/>
      <c r="Z9" s="62"/>
      <c r="AA9" s="62"/>
      <c r="AB9" s="315"/>
      <c r="AC9" s="416"/>
      <c r="AD9" s="62"/>
      <c r="AE9" s="304"/>
      <c r="AF9" s="62"/>
      <c r="AG9" s="62"/>
      <c r="AH9" s="315"/>
      <c r="AI9" s="62"/>
      <c r="AJ9" s="62"/>
      <c r="AK9" s="62"/>
      <c r="AL9" s="62"/>
      <c r="AM9" s="558"/>
      <c r="AN9" s="558"/>
      <c r="AO9" s="558"/>
      <c r="AP9" s="558"/>
      <c r="AQ9" s="558"/>
      <c r="AR9" s="558"/>
      <c r="AS9" s="558"/>
      <c r="AT9" s="558"/>
      <c r="AU9" s="558"/>
      <c r="AV9" s="558"/>
      <c r="AW9" s="315"/>
      <c r="AX9" s="26"/>
      <c r="AY9" s="7"/>
      <c r="AZ9" s="7"/>
      <c r="BA9" s="7"/>
      <c r="BB9" s="7"/>
      <c r="BC9" s="7"/>
      <c r="BD9" s="7"/>
      <c r="BE9" s="7"/>
      <c r="BF9" s="7"/>
      <c r="BG9" s="7"/>
      <c r="BH9" s="7"/>
      <c r="BI9" s="7"/>
      <c r="BJ9" s="7"/>
      <c r="BK9" s="7"/>
      <c r="BL9" s="7"/>
      <c r="BM9" s="7"/>
      <c r="BN9" s="7"/>
      <c r="BO9" s="7"/>
      <c r="BP9" s="8"/>
      <c r="BQ9" s="6"/>
      <c r="BR9" s="7"/>
      <c r="BS9" s="7"/>
      <c r="BT9" s="7"/>
      <c r="BU9" s="44"/>
      <c r="BV9" s="44"/>
      <c r="BW9" s="44"/>
      <c r="BX9" s="44"/>
      <c r="BY9" s="44"/>
      <c r="BZ9" s="44"/>
      <c r="CA9" s="44"/>
      <c r="CB9" s="44"/>
      <c r="CC9" s="44"/>
      <c r="CD9" s="44"/>
      <c r="CE9" s="44"/>
      <c r="CF9" s="44"/>
      <c r="CG9" s="44"/>
      <c r="CI9" s="26"/>
      <c r="CJ9" s="7"/>
      <c r="CK9" s="8"/>
      <c r="CL9" s="263"/>
      <c r="CM9" s="271"/>
      <c r="CN9" s="272"/>
      <c r="CO9" s="339"/>
      <c r="CP9" s="26"/>
      <c r="CQ9" s="7"/>
      <c r="CR9" s="8"/>
      <c r="CS9" s="26"/>
      <c r="CT9" s="7"/>
      <c r="CU9" s="388"/>
      <c r="CW9" s="26"/>
      <c r="CX9" s="171"/>
      <c r="CY9" s="171"/>
      <c r="CZ9" s="172"/>
      <c r="DA9" s="173"/>
      <c r="DB9" s="171"/>
      <c r="DC9" s="171"/>
      <c r="DD9" s="174"/>
      <c r="DF9" s="327"/>
      <c r="DH9" s="173"/>
      <c r="DI9" s="171"/>
      <c r="DJ9" s="174"/>
      <c r="DL9" s="173"/>
      <c r="DM9" s="171"/>
      <c r="DN9" s="174"/>
      <c r="EC9" s="620">
        <f t="shared" si="0"/>
        <v>0</v>
      </c>
      <c r="ED9" s="621">
        <f t="shared" si="1"/>
        <v>0</v>
      </c>
      <c r="EE9" s="621">
        <f t="shared" si="2"/>
        <v>0</v>
      </c>
      <c r="EF9" s="621">
        <f t="shared" si="3"/>
        <v>0</v>
      </c>
      <c r="EG9" s="621">
        <f t="shared" si="4"/>
        <v>0</v>
      </c>
      <c r="EH9" s="628">
        <f t="shared" si="5"/>
        <v>0</v>
      </c>
      <c r="EI9" s="620"/>
      <c r="EJ9" s="621"/>
      <c r="EK9" s="621"/>
      <c r="EL9" s="621"/>
      <c r="EM9" s="621"/>
      <c r="EN9" s="621"/>
      <c r="EO9" s="621"/>
      <c r="EP9" s="628"/>
    </row>
    <row r="10" spans="1:146">
      <c r="A10" s="144" t="s">
        <v>27</v>
      </c>
      <c r="B10" s="43"/>
      <c r="C10" s="56"/>
      <c r="D10" s="7"/>
      <c r="E10" s="62"/>
      <c r="F10" s="62"/>
      <c r="G10" s="62"/>
      <c r="H10" s="62"/>
      <c r="I10" s="62"/>
      <c r="J10" s="62"/>
      <c r="K10" s="62"/>
      <c r="L10" s="304"/>
      <c r="M10" s="62"/>
      <c r="N10" s="580"/>
      <c r="O10" s="304"/>
      <c r="P10" s="62"/>
      <c r="Q10" s="62"/>
      <c r="R10" s="62"/>
      <c r="S10" s="62"/>
      <c r="T10" s="62"/>
      <c r="U10" s="62"/>
      <c r="V10" s="62"/>
      <c r="W10" s="62"/>
      <c r="X10" s="62"/>
      <c r="Y10" s="62"/>
      <c r="Z10" s="62"/>
      <c r="AA10" s="62"/>
      <c r="AB10" s="315"/>
      <c r="AC10" s="416"/>
      <c r="AD10" s="62"/>
      <c r="AE10" s="304"/>
      <c r="AF10" s="62"/>
      <c r="AG10" s="62"/>
      <c r="AH10" s="315"/>
      <c r="AI10" s="62"/>
      <c r="AJ10" s="62"/>
      <c r="AK10" s="62"/>
      <c r="AL10" s="62"/>
      <c r="AM10" s="558"/>
      <c r="AN10" s="558"/>
      <c r="AO10" s="558"/>
      <c r="AP10" s="558"/>
      <c r="AQ10" s="558"/>
      <c r="AR10" s="558"/>
      <c r="AS10" s="558"/>
      <c r="AT10" s="558"/>
      <c r="AU10" s="558"/>
      <c r="AV10" s="558"/>
      <c r="AW10" s="315"/>
      <c r="AX10" s="26"/>
      <c r="AY10" s="7"/>
      <c r="AZ10" s="7"/>
      <c r="BA10" s="7"/>
      <c r="BB10" s="7"/>
      <c r="BC10" s="7"/>
      <c r="BD10" s="7"/>
      <c r="BE10" s="7"/>
      <c r="BF10" s="7"/>
      <c r="BG10" s="7"/>
      <c r="BH10" s="7"/>
      <c r="BI10" s="7"/>
      <c r="BJ10" s="7"/>
      <c r="BK10" s="7"/>
      <c r="BL10" s="7"/>
      <c r="BM10" s="7"/>
      <c r="BN10" s="7"/>
      <c r="BO10" s="7"/>
      <c r="BP10" s="8"/>
      <c r="BQ10" s="6"/>
      <c r="BR10" s="7"/>
      <c r="BS10" s="7"/>
      <c r="BT10" s="7"/>
      <c r="BU10" s="44"/>
      <c r="BV10" s="44"/>
      <c r="BW10" s="44"/>
      <c r="BX10" s="44"/>
      <c r="BY10" s="44"/>
      <c r="BZ10" s="44"/>
      <c r="CA10" s="44"/>
      <c r="CB10" s="44"/>
      <c r="CC10" s="44"/>
      <c r="CD10" s="44"/>
      <c r="CE10" s="44"/>
      <c r="CF10" s="44"/>
      <c r="CG10" s="44"/>
      <c r="CI10" s="26">
        <f t="shared" ref="CI10:CI15" si="7">CJ10+CK10</f>
        <v>0</v>
      </c>
      <c r="CJ10" s="7">
        <f t="shared" ref="CJ10:CJ15" si="8">CM10+CQ10+N10</f>
        <v>0</v>
      </c>
      <c r="CK10" s="8">
        <f t="shared" ref="CK10:CK15" si="9">CN10+CR10+Y10</f>
        <v>0</v>
      </c>
      <c r="CL10" s="263">
        <f t="shared" ref="CL10:CL15" si="10">CM10+CN10</f>
        <v>0</v>
      </c>
      <c r="CM10" s="548"/>
      <c r="CN10" s="549"/>
      <c r="CO10" s="338"/>
      <c r="CP10" s="26">
        <f t="shared" ref="CP10:CP15" si="11">CQ10+CR10</f>
        <v>0</v>
      </c>
      <c r="CQ10" s="7">
        <f t="shared" ref="CQ10:CQ15" si="12">CW10</f>
        <v>0</v>
      </c>
      <c r="CR10" s="8">
        <f t="shared" ref="CR10:CR15" si="13">DA10</f>
        <v>0</v>
      </c>
      <c r="CS10" s="26"/>
      <c r="CT10" s="7">
        <f ca="1">INDIRECT(legend!$H$4&amp;ROW())+INDIRECT(legend!$I$4&amp;ROW())</f>
        <v>0</v>
      </c>
      <c r="CU10" s="388"/>
      <c r="CW10" s="26">
        <f t="shared" ref="CW10:CW16" si="14">CX10+CY10+CZ10</f>
        <v>0</v>
      </c>
      <c r="CX10" s="171"/>
      <c r="CY10" s="216"/>
      <c r="CZ10" s="222"/>
      <c r="DA10" s="173">
        <f t="shared" ref="DA10:DA16" si="15">DB10+DC10+DD10</f>
        <v>0</v>
      </c>
      <c r="DB10" s="171"/>
      <c r="DC10" s="216"/>
      <c r="DD10" s="219"/>
      <c r="DF10" s="327"/>
      <c r="DH10" s="173"/>
      <c r="DI10" s="171"/>
      <c r="DJ10" s="174"/>
      <c r="DL10" s="173"/>
      <c r="DM10" s="171"/>
      <c r="DN10" s="174"/>
      <c r="EC10" s="620">
        <f t="shared" si="0"/>
        <v>0</v>
      </c>
      <c r="ED10" s="621">
        <f t="shared" si="1"/>
        <v>0</v>
      </c>
      <c r="EE10" s="621">
        <f t="shared" si="2"/>
        <v>0</v>
      </c>
      <c r="EF10" s="621">
        <f t="shared" si="3"/>
        <v>0</v>
      </c>
      <c r="EG10" s="621">
        <f t="shared" si="4"/>
        <v>0</v>
      </c>
      <c r="EH10" s="628">
        <f t="shared" si="5"/>
        <v>0</v>
      </c>
      <c r="EI10" s="620">
        <f t="shared" ref="EI10:EI16" si="16">X10</f>
        <v>0</v>
      </c>
      <c r="EJ10" s="621">
        <f t="shared" ref="EJ10:EJ16" si="17">U10</f>
        <v>0</v>
      </c>
      <c r="EK10" s="621">
        <f t="shared" ref="EK10:EK16" si="18">W10</f>
        <v>0</v>
      </c>
      <c r="EL10" s="621">
        <f t="shared" ref="EL10:EL16" si="19">Z10</f>
        <v>0</v>
      </c>
      <c r="EM10" s="621">
        <f t="shared" ref="EM10:EM16" si="20">AB10</f>
        <v>0</v>
      </c>
      <c r="EN10" s="621">
        <f t="shared" ref="EN10:EN16" si="21">CY10-EJ10-EL10</f>
        <v>0</v>
      </c>
      <c r="EO10" s="621">
        <f t="shared" ref="EO10:EO16" si="22">DC10-EI10-EK10-EM10</f>
        <v>0</v>
      </c>
      <c r="EP10" s="628">
        <f t="shared" si="6"/>
        <v>0</v>
      </c>
    </row>
    <row r="11" spans="1:146">
      <c r="A11" s="144" t="s">
        <v>28</v>
      </c>
      <c r="B11" s="85"/>
      <c r="C11" s="56"/>
      <c r="D11" s="7"/>
      <c r="E11" s="62"/>
      <c r="F11" s="62"/>
      <c r="G11" s="62"/>
      <c r="H11" s="62"/>
      <c r="I11" s="62"/>
      <c r="J11" s="62"/>
      <c r="K11" s="62"/>
      <c r="L11" s="304"/>
      <c r="M11" s="62"/>
      <c r="N11" s="580"/>
      <c r="O11" s="304"/>
      <c r="P11" s="62"/>
      <c r="Q11" s="62"/>
      <c r="R11" s="62"/>
      <c r="S11" s="62"/>
      <c r="T11" s="62"/>
      <c r="U11" s="62"/>
      <c r="V11" s="62"/>
      <c r="W11" s="62"/>
      <c r="X11" s="62"/>
      <c r="Y11" s="62"/>
      <c r="Z11" s="62"/>
      <c r="AA11" s="62"/>
      <c r="AB11" s="315"/>
      <c r="AC11" s="416"/>
      <c r="AD11" s="62"/>
      <c r="AE11" s="304"/>
      <c r="AF11" s="62"/>
      <c r="AG11" s="62"/>
      <c r="AH11" s="315"/>
      <c r="AI11" s="62"/>
      <c r="AJ11" s="62"/>
      <c r="AK11" s="62"/>
      <c r="AL11" s="62"/>
      <c r="AM11" s="558"/>
      <c r="AN11" s="558"/>
      <c r="AO11" s="558"/>
      <c r="AP11" s="558"/>
      <c r="AQ11" s="558"/>
      <c r="AR11" s="558"/>
      <c r="AS11" s="558"/>
      <c r="AT11" s="558"/>
      <c r="AU11" s="558"/>
      <c r="AV11" s="558"/>
      <c r="AW11" s="315"/>
      <c r="AX11" s="26"/>
      <c r="AY11" s="7"/>
      <c r="AZ11" s="7"/>
      <c r="BA11" s="7"/>
      <c r="BB11" s="7"/>
      <c r="BC11" s="7"/>
      <c r="BD11" s="7"/>
      <c r="BE11" s="7"/>
      <c r="BF11" s="7"/>
      <c r="BG11" s="7"/>
      <c r="BH11" s="7"/>
      <c r="BI11" s="7"/>
      <c r="BJ11" s="7"/>
      <c r="BK11" s="7"/>
      <c r="BL11" s="7"/>
      <c r="BM11" s="7"/>
      <c r="BN11" s="7"/>
      <c r="BO11" s="7"/>
      <c r="BP11" s="8"/>
      <c r="BQ11" s="6"/>
      <c r="BR11" s="7"/>
      <c r="BS11" s="7"/>
      <c r="BT11" s="7"/>
      <c r="BU11" s="44"/>
      <c r="BV11" s="44"/>
      <c r="BW11" s="44"/>
      <c r="BX11" s="44"/>
      <c r="BY11" s="44"/>
      <c r="BZ11" s="44"/>
      <c r="CA11" s="44"/>
      <c r="CB11" s="44"/>
      <c r="CC11" s="44"/>
      <c r="CD11" s="44"/>
      <c r="CE11" s="44"/>
      <c r="CF11" s="44"/>
      <c r="CG11" s="44"/>
      <c r="CI11" s="26">
        <f t="shared" si="7"/>
        <v>390.45409999999998</v>
      </c>
      <c r="CJ11" s="7">
        <f t="shared" si="8"/>
        <v>390.45409999999998</v>
      </c>
      <c r="CK11" s="8">
        <f t="shared" si="9"/>
        <v>0</v>
      </c>
      <c r="CL11" s="263">
        <f t="shared" si="10"/>
        <v>0</v>
      </c>
      <c r="CM11" s="548"/>
      <c r="CN11" s="549"/>
      <c r="CO11" s="338"/>
      <c r="CP11" s="26">
        <f t="shared" si="11"/>
        <v>390.45409999999998</v>
      </c>
      <c r="CQ11" s="7">
        <f t="shared" si="12"/>
        <v>390.45409999999998</v>
      </c>
      <c r="CR11" s="8">
        <f t="shared" si="13"/>
        <v>0</v>
      </c>
      <c r="CS11" s="26"/>
      <c r="CT11" s="7">
        <f ca="1">INDIRECT(legend!$H$4&amp;ROW())+INDIRECT(legend!$I$4&amp;ROW())</f>
        <v>0</v>
      </c>
      <c r="CU11" s="388"/>
      <c r="CW11" s="26">
        <f t="shared" si="14"/>
        <v>390.45409999999998</v>
      </c>
      <c r="CX11" s="171">
        <f>306.2131+27.08</f>
        <v>333.29309999999998</v>
      </c>
      <c r="CY11" s="216"/>
      <c r="CZ11" s="222">
        <v>57.161000000000001</v>
      </c>
      <c r="DA11" s="173">
        <f t="shared" si="15"/>
        <v>0</v>
      </c>
      <c r="DB11" s="171"/>
      <c r="DC11" s="216"/>
      <c r="DD11" s="219"/>
      <c r="DF11" s="327"/>
      <c r="DH11" s="173"/>
      <c r="DI11" s="171"/>
      <c r="DJ11" s="174"/>
      <c r="DL11" s="173"/>
      <c r="DM11" s="171"/>
      <c r="DN11" s="174"/>
      <c r="EC11" s="620">
        <f t="shared" si="0"/>
        <v>0</v>
      </c>
      <c r="ED11" s="621">
        <f t="shared" si="1"/>
        <v>0</v>
      </c>
      <c r="EE11" s="621">
        <f t="shared" si="2"/>
        <v>0</v>
      </c>
      <c r="EF11" s="621">
        <f t="shared" si="3"/>
        <v>333.29309999999998</v>
      </c>
      <c r="EG11" s="621">
        <f t="shared" si="4"/>
        <v>0</v>
      </c>
      <c r="EH11" s="628">
        <f t="shared" si="5"/>
        <v>0</v>
      </c>
      <c r="EI11" s="620">
        <f t="shared" si="16"/>
        <v>0</v>
      </c>
      <c r="EJ11" s="621">
        <f t="shared" si="17"/>
        <v>0</v>
      </c>
      <c r="EK11" s="621">
        <f t="shared" si="18"/>
        <v>0</v>
      </c>
      <c r="EL11" s="621">
        <f t="shared" si="19"/>
        <v>0</v>
      </c>
      <c r="EM11" s="621">
        <f t="shared" si="20"/>
        <v>0</v>
      </c>
      <c r="EN11" s="621">
        <f t="shared" si="21"/>
        <v>0</v>
      </c>
      <c r="EO11" s="621">
        <f t="shared" si="22"/>
        <v>0</v>
      </c>
      <c r="EP11" s="628">
        <f t="shared" si="6"/>
        <v>0</v>
      </c>
    </row>
    <row r="12" spans="1:146">
      <c r="A12" s="145" t="s">
        <v>145</v>
      </c>
      <c r="B12" s="95"/>
      <c r="C12" s="96"/>
      <c r="D12" s="7"/>
      <c r="E12" s="62"/>
      <c r="F12" s="62"/>
      <c r="G12" s="62"/>
      <c r="H12" s="62"/>
      <c r="I12" s="62"/>
      <c r="J12" s="62"/>
      <c r="K12" s="62"/>
      <c r="L12" s="304"/>
      <c r="M12" s="62"/>
      <c r="N12" s="580"/>
      <c r="O12" s="304"/>
      <c r="P12" s="62"/>
      <c r="Q12" s="62"/>
      <c r="R12" s="62"/>
      <c r="S12" s="62"/>
      <c r="T12" s="62"/>
      <c r="U12" s="62"/>
      <c r="V12" s="62"/>
      <c r="W12" s="62"/>
      <c r="X12" s="62"/>
      <c r="Y12" s="62"/>
      <c r="Z12" s="62"/>
      <c r="AA12" s="62"/>
      <c r="AB12" s="315"/>
      <c r="AC12" s="416"/>
      <c r="AD12" s="62"/>
      <c r="AE12" s="304"/>
      <c r="AF12" s="62"/>
      <c r="AG12" s="62"/>
      <c r="AH12" s="315"/>
      <c r="AI12" s="62"/>
      <c r="AJ12" s="62"/>
      <c r="AK12" s="62"/>
      <c r="AL12" s="62"/>
      <c r="AM12" s="558"/>
      <c r="AN12" s="558"/>
      <c r="AO12" s="558"/>
      <c r="AP12" s="558"/>
      <c r="AQ12" s="558"/>
      <c r="AR12" s="558"/>
      <c r="AS12" s="558"/>
      <c r="AT12" s="558"/>
      <c r="AU12" s="558"/>
      <c r="AV12" s="558"/>
      <c r="AW12" s="315"/>
      <c r="AX12" s="26"/>
      <c r="AY12" s="7"/>
      <c r="AZ12" s="7"/>
      <c r="BA12" s="7"/>
      <c r="BB12" s="7"/>
      <c r="BC12" s="7"/>
      <c r="BD12" s="7"/>
      <c r="BE12" s="7"/>
      <c r="BF12" s="7"/>
      <c r="BG12" s="7"/>
      <c r="BH12" s="7"/>
      <c r="BI12" s="7"/>
      <c r="BJ12" s="7"/>
      <c r="BK12" s="7"/>
      <c r="BL12" s="7"/>
      <c r="BM12" s="7"/>
      <c r="BN12" s="7"/>
      <c r="BO12" s="7"/>
      <c r="BP12" s="8"/>
      <c r="BQ12" s="6"/>
      <c r="BR12" s="7"/>
      <c r="BS12" s="7"/>
      <c r="BT12" s="7"/>
      <c r="BU12" s="44"/>
      <c r="BV12" s="44"/>
      <c r="BW12" s="44"/>
      <c r="BX12" s="44"/>
      <c r="BY12" s="44"/>
      <c r="BZ12" s="44"/>
      <c r="CA12" s="44"/>
      <c r="CB12" s="44"/>
      <c r="CC12" s="44"/>
      <c r="CD12" s="44"/>
      <c r="CE12" s="44"/>
      <c r="CF12" s="44"/>
      <c r="CG12" s="44"/>
      <c r="CI12" s="26">
        <f t="shared" si="7"/>
        <v>0</v>
      </c>
      <c r="CJ12" s="7">
        <f t="shared" si="8"/>
        <v>0</v>
      </c>
      <c r="CK12" s="8">
        <f t="shared" si="9"/>
        <v>0</v>
      </c>
      <c r="CL12" s="263">
        <f t="shared" si="10"/>
        <v>0</v>
      </c>
      <c r="CM12" s="548"/>
      <c r="CN12" s="549"/>
      <c r="CO12" s="338"/>
      <c r="CP12" s="26">
        <f t="shared" si="11"/>
        <v>0</v>
      </c>
      <c r="CQ12" s="7">
        <f t="shared" si="12"/>
        <v>0</v>
      </c>
      <c r="CR12" s="8">
        <f t="shared" si="13"/>
        <v>0</v>
      </c>
      <c r="CS12" s="26"/>
      <c r="CT12" s="7">
        <f ca="1">INDIRECT(legend!$H$4&amp;ROW())+INDIRECT(legend!$I$4&amp;ROW())</f>
        <v>0</v>
      </c>
      <c r="CU12" s="388"/>
      <c r="CW12" s="26">
        <f t="shared" si="14"/>
        <v>0</v>
      </c>
      <c r="CX12" s="171"/>
      <c r="CY12" s="216"/>
      <c r="CZ12" s="222"/>
      <c r="DA12" s="173">
        <f t="shared" si="15"/>
        <v>0</v>
      </c>
      <c r="DB12" s="171"/>
      <c r="DC12" s="216"/>
      <c r="DD12" s="219"/>
      <c r="DF12" s="327"/>
      <c r="DH12" s="173"/>
      <c r="DI12" s="171"/>
      <c r="DJ12" s="174"/>
      <c r="DL12" s="173"/>
      <c r="DM12" s="171"/>
      <c r="DN12" s="174"/>
      <c r="EC12" s="620">
        <f t="shared" si="0"/>
        <v>0</v>
      </c>
      <c r="ED12" s="621">
        <f t="shared" si="1"/>
        <v>0</v>
      </c>
      <c r="EE12" s="621">
        <f t="shared" si="2"/>
        <v>0</v>
      </c>
      <c r="EF12" s="621">
        <f t="shared" si="3"/>
        <v>0</v>
      </c>
      <c r="EG12" s="621">
        <f t="shared" si="4"/>
        <v>0</v>
      </c>
      <c r="EH12" s="628">
        <f t="shared" si="5"/>
        <v>0</v>
      </c>
      <c r="EI12" s="620">
        <f t="shared" si="16"/>
        <v>0</v>
      </c>
      <c r="EJ12" s="621">
        <f t="shared" si="17"/>
        <v>0</v>
      </c>
      <c r="EK12" s="621">
        <f t="shared" si="18"/>
        <v>0</v>
      </c>
      <c r="EL12" s="621">
        <f t="shared" si="19"/>
        <v>0</v>
      </c>
      <c r="EM12" s="621">
        <f t="shared" si="20"/>
        <v>0</v>
      </c>
      <c r="EN12" s="621">
        <f t="shared" si="21"/>
        <v>0</v>
      </c>
      <c r="EO12" s="621">
        <f t="shared" si="22"/>
        <v>0</v>
      </c>
      <c r="EP12" s="628">
        <f t="shared" si="6"/>
        <v>0</v>
      </c>
    </row>
    <row r="13" spans="1:146">
      <c r="A13" s="145" t="s">
        <v>147</v>
      </c>
      <c r="B13" s="95"/>
      <c r="C13" s="96"/>
      <c r="D13" s="7"/>
      <c r="E13" s="62"/>
      <c r="F13" s="62"/>
      <c r="G13" s="62"/>
      <c r="H13" s="62"/>
      <c r="I13" s="62"/>
      <c r="J13" s="62"/>
      <c r="K13" s="62"/>
      <c r="L13" s="304"/>
      <c r="M13" s="62"/>
      <c r="N13" s="580"/>
      <c r="O13" s="304"/>
      <c r="P13" s="62"/>
      <c r="Q13" s="62"/>
      <c r="R13" s="62"/>
      <c r="S13" s="62"/>
      <c r="T13" s="62"/>
      <c r="U13" s="62"/>
      <c r="V13" s="62"/>
      <c r="W13" s="62"/>
      <c r="X13" s="62"/>
      <c r="Y13" s="62"/>
      <c r="Z13" s="62"/>
      <c r="AA13" s="62"/>
      <c r="AB13" s="315"/>
      <c r="AC13" s="416"/>
      <c r="AD13" s="62"/>
      <c r="AE13" s="304"/>
      <c r="AF13" s="62"/>
      <c r="AG13" s="62"/>
      <c r="AH13" s="315"/>
      <c r="AI13" s="62"/>
      <c r="AJ13" s="62"/>
      <c r="AK13" s="62"/>
      <c r="AL13" s="62"/>
      <c r="AM13" s="558"/>
      <c r="AN13" s="558"/>
      <c r="AO13" s="558"/>
      <c r="AP13" s="558"/>
      <c r="AQ13" s="558"/>
      <c r="AR13" s="558"/>
      <c r="AS13" s="558"/>
      <c r="AT13" s="558"/>
      <c r="AU13" s="558"/>
      <c r="AV13" s="558"/>
      <c r="AW13" s="315"/>
      <c r="AX13" s="26"/>
      <c r="AY13" s="7"/>
      <c r="AZ13" s="7"/>
      <c r="BA13" s="7"/>
      <c r="BB13" s="7"/>
      <c r="BC13" s="7"/>
      <c r="BD13" s="7"/>
      <c r="BE13" s="7"/>
      <c r="BF13" s="7"/>
      <c r="BG13" s="7"/>
      <c r="BH13" s="7"/>
      <c r="BI13" s="7"/>
      <c r="BJ13" s="7"/>
      <c r="BK13" s="7"/>
      <c r="BL13" s="7"/>
      <c r="BM13" s="7"/>
      <c r="BN13" s="7"/>
      <c r="BO13" s="7"/>
      <c r="BP13" s="8"/>
      <c r="BQ13" s="6"/>
      <c r="BR13" s="7"/>
      <c r="BS13" s="7"/>
      <c r="BT13" s="7"/>
      <c r="BU13" s="44"/>
      <c r="BV13" s="44"/>
      <c r="BW13" s="44"/>
      <c r="BX13" s="44"/>
      <c r="BY13" s="44"/>
      <c r="BZ13" s="44"/>
      <c r="CA13" s="44"/>
      <c r="CB13" s="44"/>
      <c r="CC13" s="44"/>
      <c r="CD13" s="44"/>
      <c r="CE13" s="44"/>
      <c r="CF13" s="44"/>
      <c r="CG13" s="44"/>
      <c r="CI13" s="26">
        <f t="shared" si="7"/>
        <v>0</v>
      </c>
      <c r="CJ13" s="7">
        <f t="shared" si="8"/>
        <v>0</v>
      </c>
      <c r="CK13" s="8">
        <f t="shared" si="9"/>
        <v>0</v>
      </c>
      <c r="CL13" s="263">
        <f t="shared" si="10"/>
        <v>0</v>
      </c>
      <c r="CM13" s="548"/>
      <c r="CN13" s="549"/>
      <c r="CO13" s="338"/>
      <c r="CP13" s="26">
        <f t="shared" si="11"/>
        <v>0</v>
      </c>
      <c r="CQ13" s="7">
        <f t="shared" si="12"/>
        <v>0</v>
      </c>
      <c r="CR13" s="8">
        <f t="shared" si="13"/>
        <v>0</v>
      </c>
      <c r="CS13" s="26"/>
      <c r="CT13" s="7">
        <f ca="1">INDIRECT(legend!$H$4&amp;ROW())+INDIRECT(legend!$I$4&amp;ROW())</f>
        <v>0</v>
      </c>
      <c r="CU13" s="388"/>
      <c r="CW13" s="26">
        <f t="shared" si="14"/>
        <v>0</v>
      </c>
      <c r="CX13" s="171"/>
      <c r="CY13" s="216"/>
      <c r="CZ13" s="222"/>
      <c r="DA13" s="173">
        <f t="shared" si="15"/>
        <v>0</v>
      </c>
      <c r="DB13" s="171"/>
      <c r="DC13" s="216"/>
      <c r="DD13" s="219"/>
      <c r="DF13" s="327"/>
      <c r="DH13" s="173"/>
      <c r="DI13" s="171"/>
      <c r="DJ13" s="174"/>
      <c r="DL13" s="173"/>
      <c r="DM13" s="171"/>
      <c r="DN13" s="174"/>
      <c r="EC13" s="620">
        <f t="shared" si="0"/>
        <v>0</v>
      </c>
      <c r="ED13" s="621">
        <f t="shared" si="1"/>
        <v>0</v>
      </c>
      <c r="EE13" s="621">
        <f t="shared" si="2"/>
        <v>0</v>
      </c>
      <c r="EF13" s="621">
        <f t="shared" si="3"/>
        <v>0</v>
      </c>
      <c r="EG13" s="621">
        <f t="shared" si="4"/>
        <v>0</v>
      </c>
      <c r="EH13" s="628">
        <f t="shared" si="5"/>
        <v>0</v>
      </c>
      <c r="EI13" s="620">
        <f t="shared" si="16"/>
        <v>0</v>
      </c>
      <c r="EJ13" s="621">
        <f t="shared" si="17"/>
        <v>0</v>
      </c>
      <c r="EK13" s="621">
        <f t="shared" si="18"/>
        <v>0</v>
      </c>
      <c r="EL13" s="621">
        <f t="shared" si="19"/>
        <v>0</v>
      </c>
      <c r="EM13" s="621">
        <f t="shared" si="20"/>
        <v>0</v>
      </c>
      <c r="EN13" s="621">
        <f t="shared" si="21"/>
        <v>0</v>
      </c>
      <c r="EO13" s="621">
        <f t="shared" si="22"/>
        <v>0</v>
      </c>
      <c r="EP13" s="628">
        <f t="shared" si="6"/>
        <v>0</v>
      </c>
    </row>
    <row r="14" spans="1:146">
      <c r="A14" s="145" t="s">
        <v>149</v>
      </c>
      <c r="B14" s="95"/>
      <c r="C14" s="96"/>
      <c r="D14" s="7"/>
      <c r="E14" s="62"/>
      <c r="F14" s="62"/>
      <c r="G14" s="62"/>
      <c r="H14" s="62"/>
      <c r="I14" s="62"/>
      <c r="J14" s="62"/>
      <c r="K14" s="62"/>
      <c r="L14" s="304"/>
      <c r="M14" s="62"/>
      <c r="N14" s="580"/>
      <c r="O14" s="304"/>
      <c r="P14" s="62"/>
      <c r="Q14" s="62"/>
      <c r="R14" s="62"/>
      <c r="S14" s="62"/>
      <c r="T14" s="62"/>
      <c r="U14" s="62"/>
      <c r="V14" s="62"/>
      <c r="W14" s="62"/>
      <c r="X14" s="62"/>
      <c r="Y14" s="62"/>
      <c r="Z14" s="62"/>
      <c r="AA14" s="62"/>
      <c r="AB14" s="315"/>
      <c r="AC14" s="416"/>
      <c r="AD14" s="62"/>
      <c r="AE14" s="304"/>
      <c r="AF14" s="62"/>
      <c r="AG14" s="62"/>
      <c r="AH14" s="315"/>
      <c r="AI14" s="62"/>
      <c r="AJ14" s="62"/>
      <c r="AK14" s="62"/>
      <c r="AL14" s="62"/>
      <c r="AM14" s="558"/>
      <c r="AN14" s="558"/>
      <c r="AO14" s="558"/>
      <c r="AP14" s="558"/>
      <c r="AQ14" s="558"/>
      <c r="AR14" s="558"/>
      <c r="AS14" s="558"/>
      <c r="AT14" s="558"/>
      <c r="AU14" s="558"/>
      <c r="AV14" s="558"/>
      <c r="AW14" s="315"/>
      <c r="AX14" s="26"/>
      <c r="AY14" s="7"/>
      <c r="AZ14" s="7"/>
      <c r="BA14" s="7"/>
      <c r="BB14" s="7"/>
      <c r="BC14" s="7"/>
      <c r="BD14" s="7"/>
      <c r="BE14" s="7"/>
      <c r="BF14" s="7"/>
      <c r="BG14" s="7"/>
      <c r="BH14" s="7"/>
      <c r="BI14" s="7"/>
      <c r="BJ14" s="7"/>
      <c r="BK14" s="7"/>
      <c r="BL14" s="7"/>
      <c r="BM14" s="7"/>
      <c r="BN14" s="7"/>
      <c r="BO14" s="7"/>
      <c r="BP14" s="8"/>
      <c r="BQ14" s="6"/>
      <c r="BR14" s="7"/>
      <c r="BS14" s="7"/>
      <c r="BT14" s="7"/>
      <c r="BU14" s="44"/>
      <c r="BV14" s="44"/>
      <c r="BW14" s="44"/>
      <c r="BX14" s="44"/>
      <c r="BY14" s="44"/>
      <c r="BZ14" s="44"/>
      <c r="CA14" s="44"/>
      <c r="CB14" s="44"/>
      <c r="CC14" s="44"/>
      <c r="CD14" s="44"/>
      <c r="CE14" s="44"/>
      <c r="CF14" s="44"/>
      <c r="CG14" s="44"/>
      <c r="CI14" s="26">
        <f t="shared" si="7"/>
        <v>206.06100000000001</v>
      </c>
      <c r="CJ14" s="7">
        <f t="shared" si="8"/>
        <v>0</v>
      </c>
      <c r="CK14" s="8">
        <f t="shared" si="9"/>
        <v>206.06100000000001</v>
      </c>
      <c r="CL14" s="263">
        <f t="shared" si="10"/>
        <v>0</v>
      </c>
      <c r="CM14" s="548"/>
      <c r="CN14" s="549"/>
      <c r="CO14" s="338"/>
      <c r="CP14" s="26">
        <f t="shared" si="11"/>
        <v>206.06100000000001</v>
      </c>
      <c r="CQ14" s="7">
        <f t="shared" si="12"/>
        <v>0</v>
      </c>
      <c r="CR14" s="8">
        <f t="shared" si="13"/>
        <v>206.06100000000001</v>
      </c>
      <c r="CS14" s="26"/>
      <c r="CT14" s="7">
        <f ca="1">INDIRECT(legend!$H$4&amp;ROW())+INDIRECT(legend!$I$4&amp;ROW())</f>
        <v>0</v>
      </c>
      <c r="CU14" s="388"/>
      <c r="CW14" s="26">
        <f t="shared" si="14"/>
        <v>0</v>
      </c>
      <c r="CX14" s="171"/>
      <c r="CY14" s="216"/>
      <c r="CZ14" s="222"/>
      <c r="DA14" s="173">
        <f t="shared" si="15"/>
        <v>206.06100000000001</v>
      </c>
      <c r="DB14" s="171">
        <f>73.625+2.54+45.03+5.535+0.869+52.082+1.38+25</f>
        <v>206.06100000000001</v>
      </c>
      <c r="DC14" s="216"/>
      <c r="DD14" s="219"/>
      <c r="DF14" s="327"/>
      <c r="DH14" s="173"/>
      <c r="DI14" s="171"/>
      <c r="DJ14" s="174"/>
      <c r="DL14" s="173"/>
      <c r="DM14" s="171"/>
      <c r="DN14" s="174"/>
      <c r="EC14" s="620">
        <f t="shared" si="0"/>
        <v>0</v>
      </c>
      <c r="ED14" s="621">
        <f t="shared" si="1"/>
        <v>0</v>
      </c>
      <c r="EE14" s="621">
        <f t="shared" si="2"/>
        <v>0</v>
      </c>
      <c r="EF14" s="621">
        <f t="shared" si="3"/>
        <v>0</v>
      </c>
      <c r="EG14" s="621">
        <f t="shared" si="4"/>
        <v>206.06100000000001</v>
      </c>
      <c r="EH14" s="628">
        <f t="shared" si="5"/>
        <v>0</v>
      </c>
      <c r="EI14" s="620">
        <f t="shared" si="16"/>
        <v>0</v>
      </c>
      <c r="EJ14" s="621">
        <f t="shared" si="17"/>
        <v>0</v>
      </c>
      <c r="EK14" s="621">
        <f t="shared" si="18"/>
        <v>0</v>
      </c>
      <c r="EL14" s="621">
        <f t="shared" si="19"/>
        <v>0</v>
      </c>
      <c r="EM14" s="621">
        <f t="shared" si="20"/>
        <v>0</v>
      </c>
      <c r="EN14" s="621">
        <f t="shared" si="21"/>
        <v>0</v>
      </c>
      <c r="EO14" s="621">
        <f t="shared" si="22"/>
        <v>0</v>
      </c>
      <c r="EP14" s="628">
        <f t="shared" si="6"/>
        <v>0</v>
      </c>
    </row>
    <row r="15" spans="1:146">
      <c r="A15" s="145" t="s">
        <v>150</v>
      </c>
      <c r="B15" s="95"/>
      <c r="C15" s="96"/>
      <c r="D15" s="7"/>
      <c r="E15" s="62"/>
      <c r="F15" s="62"/>
      <c r="G15" s="62"/>
      <c r="H15" s="62"/>
      <c r="I15" s="62"/>
      <c r="J15" s="62"/>
      <c r="K15" s="62"/>
      <c r="L15" s="304"/>
      <c r="M15" s="62"/>
      <c r="N15" s="580"/>
      <c r="O15" s="304"/>
      <c r="P15" s="62"/>
      <c r="Q15" s="62"/>
      <c r="R15" s="62"/>
      <c r="S15" s="62"/>
      <c r="T15" s="62"/>
      <c r="U15" s="62"/>
      <c r="V15" s="62"/>
      <c r="W15" s="62"/>
      <c r="X15" s="62"/>
      <c r="Y15" s="62"/>
      <c r="Z15" s="62"/>
      <c r="AA15" s="62"/>
      <c r="AB15" s="315"/>
      <c r="AC15" s="416"/>
      <c r="AD15" s="62"/>
      <c r="AE15" s="304"/>
      <c r="AF15" s="62"/>
      <c r="AG15" s="62"/>
      <c r="AH15" s="315"/>
      <c r="AI15" s="62"/>
      <c r="AJ15" s="62"/>
      <c r="AK15" s="62"/>
      <c r="AL15" s="62"/>
      <c r="AM15" s="558"/>
      <c r="AN15" s="558"/>
      <c r="AO15" s="558"/>
      <c r="AP15" s="558"/>
      <c r="AQ15" s="558"/>
      <c r="AR15" s="558"/>
      <c r="AS15" s="558"/>
      <c r="AT15" s="558"/>
      <c r="AU15" s="558"/>
      <c r="AV15" s="558"/>
      <c r="AW15" s="315"/>
      <c r="AX15" s="26"/>
      <c r="AY15" s="7"/>
      <c r="AZ15" s="7"/>
      <c r="BA15" s="7"/>
      <c r="BB15" s="7"/>
      <c r="BC15" s="7"/>
      <c r="BD15" s="7"/>
      <c r="BE15" s="7"/>
      <c r="BF15" s="7"/>
      <c r="BG15" s="7"/>
      <c r="BH15" s="7"/>
      <c r="BI15" s="7"/>
      <c r="BJ15" s="7"/>
      <c r="BK15" s="7"/>
      <c r="BL15" s="7"/>
      <c r="BM15" s="7"/>
      <c r="BN15" s="7"/>
      <c r="BO15" s="7"/>
      <c r="BP15" s="8"/>
      <c r="BQ15" s="6"/>
      <c r="BR15" s="7"/>
      <c r="BS15" s="7"/>
      <c r="BT15" s="7"/>
      <c r="BU15" s="44"/>
      <c r="BV15" s="44"/>
      <c r="BW15" s="44"/>
      <c r="BX15" s="44"/>
      <c r="BY15" s="44"/>
      <c r="BZ15" s="44"/>
      <c r="CA15" s="44"/>
      <c r="CB15" s="44"/>
      <c r="CC15" s="44"/>
      <c r="CD15" s="44"/>
      <c r="CE15" s="44"/>
      <c r="CF15" s="44"/>
      <c r="CG15" s="44"/>
      <c r="CI15" s="26">
        <f t="shared" si="7"/>
        <v>0</v>
      </c>
      <c r="CJ15" s="7">
        <f t="shared" si="8"/>
        <v>0</v>
      </c>
      <c r="CK15" s="8">
        <f t="shared" si="9"/>
        <v>0</v>
      </c>
      <c r="CL15" s="263">
        <f t="shared" si="10"/>
        <v>0</v>
      </c>
      <c r="CM15" s="548"/>
      <c r="CN15" s="549"/>
      <c r="CO15" s="338"/>
      <c r="CP15" s="26">
        <f t="shared" si="11"/>
        <v>0</v>
      </c>
      <c r="CQ15" s="7">
        <f t="shared" si="12"/>
        <v>0</v>
      </c>
      <c r="CR15" s="8">
        <f t="shared" si="13"/>
        <v>0</v>
      </c>
      <c r="CS15" s="26"/>
      <c r="CT15" s="7">
        <f ca="1">INDIRECT(legend!$H$4&amp;ROW())+INDIRECT(legend!$I$4&amp;ROW())</f>
        <v>0</v>
      </c>
      <c r="CU15" s="388"/>
      <c r="CW15" s="26">
        <f t="shared" si="14"/>
        <v>0</v>
      </c>
      <c r="CX15" s="171"/>
      <c r="CY15" s="216"/>
      <c r="CZ15" s="222"/>
      <c r="DA15" s="173">
        <f t="shared" si="15"/>
        <v>0</v>
      </c>
      <c r="DB15" s="171"/>
      <c r="DC15" s="216"/>
      <c r="DD15" s="219"/>
      <c r="DF15" s="327"/>
      <c r="DH15" s="173"/>
      <c r="DI15" s="171"/>
      <c r="DJ15" s="174"/>
      <c r="DL15" s="173"/>
      <c r="DM15" s="171"/>
      <c r="DN15" s="174"/>
      <c r="EC15" s="620">
        <f t="shared" si="0"/>
        <v>0</v>
      </c>
      <c r="ED15" s="621">
        <f t="shared" si="1"/>
        <v>0</v>
      </c>
      <c r="EE15" s="621">
        <f t="shared" si="2"/>
        <v>0</v>
      </c>
      <c r="EF15" s="621">
        <f t="shared" si="3"/>
        <v>0</v>
      </c>
      <c r="EG15" s="621">
        <f t="shared" si="4"/>
        <v>0</v>
      </c>
      <c r="EH15" s="628">
        <f t="shared" si="5"/>
        <v>0</v>
      </c>
      <c r="EI15" s="620">
        <f t="shared" si="16"/>
        <v>0</v>
      </c>
      <c r="EJ15" s="621">
        <f t="shared" si="17"/>
        <v>0</v>
      </c>
      <c r="EK15" s="621">
        <f t="shared" si="18"/>
        <v>0</v>
      </c>
      <c r="EL15" s="621">
        <f t="shared" si="19"/>
        <v>0</v>
      </c>
      <c r="EM15" s="621">
        <f t="shared" si="20"/>
        <v>0</v>
      </c>
      <c r="EN15" s="621">
        <f t="shared" si="21"/>
        <v>0</v>
      </c>
      <c r="EO15" s="621">
        <f t="shared" si="22"/>
        <v>0</v>
      </c>
      <c r="EP15" s="628">
        <f t="shared" si="6"/>
        <v>0</v>
      </c>
    </row>
    <row r="16" spans="1:146">
      <c r="A16" s="146" t="s">
        <v>453</v>
      </c>
      <c r="B16" s="46"/>
      <c r="C16" s="57"/>
      <c r="D16" s="35"/>
      <c r="E16" s="63"/>
      <c r="F16" s="63"/>
      <c r="G16" s="63"/>
      <c r="H16" s="63"/>
      <c r="I16" s="63"/>
      <c r="J16" s="63"/>
      <c r="K16" s="63"/>
      <c r="L16" s="305"/>
      <c r="M16" s="63"/>
      <c r="N16" s="581"/>
      <c r="O16" s="305"/>
      <c r="P16" s="63"/>
      <c r="Q16" s="63"/>
      <c r="R16" s="63"/>
      <c r="S16" s="63"/>
      <c r="T16" s="63"/>
      <c r="U16" s="63"/>
      <c r="V16" s="63"/>
      <c r="W16" s="63"/>
      <c r="X16" s="63"/>
      <c r="Y16" s="63"/>
      <c r="Z16" s="63"/>
      <c r="AA16" s="63"/>
      <c r="AB16" s="63"/>
      <c r="AC16" s="305"/>
      <c r="AD16" s="63"/>
      <c r="AE16" s="305"/>
      <c r="AF16" s="63"/>
      <c r="AG16" s="63"/>
      <c r="AH16" s="63"/>
      <c r="AI16" s="63"/>
      <c r="AJ16" s="63"/>
      <c r="AK16" s="63"/>
      <c r="AL16" s="63"/>
      <c r="AM16" s="559"/>
      <c r="AN16" s="559"/>
      <c r="AO16" s="559"/>
      <c r="AP16" s="559"/>
      <c r="AQ16" s="559"/>
      <c r="AR16" s="559"/>
      <c r="AS16" s="559"/>
      <c r="AT16" s="559"/>
      <c r="AU16" s="559"/>
      <c r="AV16" s="559"/>
      <c r="AW16" s="63"/>
      <c r="AX16" s="34"/>
      <c r="AY16" s="35"/>
      <c r="AZ16" s="35"/>
      <c r="BA16" s="35"/>
      <c r="BB16" s="35"/>
      <c r="BC16" s="35"/>
      <c r="BD16" s="35"/>
      <c r="BE16" s="35"/>
      <c r="BF16" s="35"/>
      <c r="BG16" s="35"/>
      <c r="BH16" s="35"/>
      <c r="BI16" s="35"/>
      <c r="BJ16" s="35"/>
      <c r="BK16" s="35"/>
      <c r="BL16" s="35"/>
      <c r="BM16" s="35"/>
      <c r="BN16" s="35"/>
      <c r="BO16" s="35"/>
      <c r="BP16" s="36"/>
      <c r="BQ16" s="38"/>
      <c r="BR16" s="35"/>
      <c r="BS16" s="35"/>
      <c r="BT16" s="35"/>
      <c r="BU16" s="47"/>
      <c r="BV16" s="47"/>
      <c r="BW16" s="47"/>
      <c r="BX16" s="47"/>
      <c r="BY16" s="47"/>
      <c r="BZ16" s="47"/>
      <c r="CA16" s="47"/>
      <c r="CB16" s="47"/>
      <c r="CC16" s="47"/>
      <c r="CD16" s="47"/>
      <c r="CE16" s="47"/>
      <c r="CF16" s="47"/>
      <c r="CG16" s="47"/>
      <c r="CI16" s="34">
        <f>CJ16+CK16</f>
        <v>0</v>
      </c>
      <c r="CJ16" s="35">
        <f>CM16+CQ16+N16</f>
        <v>0</v>
      </c>
      <c r="CK16" s="36">
        <f>CN16+CR16+Y16</f>
        <v>0</v>
      </c>
      <c r="CL16" s="266">
        <f>CM16+CN16</f>
        <v>0</v>
      </c>
      <c r="CM16" s="280"/>
      <c r="CN16" s="281"/>
      <c r="CO16" s="340"/>
      <c r="CP16" s="34">
        <f>CQ16+CR16</f>
        <v>0</v>
      </c>
      <c r="CQ16" s="35">
        <f>CW16</f>
        <v>0</v>
      </c>
      <c r="CR16" s="36">
        <f>DA16</f>
        <v>0</v>
      </c>
      <c r="CS16" s="34"/>
      <c r="CT16" s="35"/>
      <c r="CU16" s="389"/>
      <c r="CW16" s="34">
        <f t="shared" si="14"/>
        <v>0</v>
      </c>
      <c r="CX16" s="618"/>
      <c r="CY16" s="601"/>
      <c r="CZ16" s="603"/>
      <c r="DA16" s="34">
        <f t="shared" si="15"/>
        <v>0</v>
      </c>
      <c r="DB16" s="618"/>
      <c r="DC16" s="601"/>
      <c r="DD16" s="602"/>
      <c r="DF16" s="327"/>
      <c r="DH16" s="258"/>
      <c r="DI16" s="35"/>
      <c r="DJ16" s="36"/>
      <c r="DL16" s="258"/>
      <c r="DM16" s="35"/>
      <c r="DN16" s="36"/>
      <c r="EC16" s="620">
        <f t="shared" si="0"/>
        <v>0</v>
      </c>
      <c r="ED16" s="621">
        <f t="shared" si="1"/>
        <v>0</v>
      </c>
      <c r="EE16" s="621">
        <f t="shared" si="2"/>
        <v>0</v>
      </c>
      <c r="EF16" s="621">
        <f t="shared" si="3"/>
        <v>0</v>
      </c>
      <c r="EG16" s="621">
        <f t="shared" si="4"/>
        <v>0</v>
      </c>
      <c r="EH16" s="628">
        <f t="shared" si="5"/>
        <v>0</v>
      </c>
      <c r="EI16" s="620">
        <f t="shared" si="16"/>
        <v>0</v>
      </c>
      <c r="EJ16" s="621">
        <f t="shared" si="17"/>
        <v>0</v>
      </c>
      <c r="EK16" s="621">
        <f t="shared" si="18"/>
        <v>0</v>
      </c>
      <c r="EL16" s="621">
        <f t="shared" si="19"/>
        <v>0</v>
      </c>
      <c r="EM16" s="621">
        <f t="shared" si="20"/>
        <v>0</v>
      </c>
      <c r="EN16" s="621">
        <f t="shared" si="21"/>
        <v>0</v>
      </c>
      <c r="EO16" s="621">
        <f t="shared" si="22"/>
        <v>0</v>
      </c>
      <c r="EP16" s="628">
        <f t="shared" si="6"/>
        <v>0</v>
      </c>
    </row>
    <row r="17" spans="1:155">
      <c r="A17" s="444"/>
      <c r="B17" s="445" t="s">
        <v>663</v>
      </c>
      <c r="C17" s="446"/>
      <c r="D17" s="393"/>
      <c r="E17" s="396"/>
      <c r="F17" s="396"/>
      <c r="G17" s="396"/>
      <c r="H17" s="396"/>
      <c r="I17" s="396"/>
      <c r="J17" s="396"/>
      <c r="K17" s="396"/>
      <c r="L17" s="393"/>
      <c r="M17" s="396"/>
      <c r="N17" s="413"/>
      <c r="O17" s="393"/>
      <c r="P17" s="396"/>
      <c r="Q17" s="396"/>
      <c r="R17" s="396"/>
      <c r="S17" s="396"/>
      <c r="T17" s="396"/>
      <c r="U17" s="396"/>
      <c r="V17" s="396"/>
      <c r="W17" s="396"/>
      <c r="X17" s="396"/>
      <c r="Y17" s="396"/>
      <c r="Z17" s="396"/>
      <c r="AA17" s="396"/>
      <c r="AB17" s="396"/>
      <c r="AC17" s="393"/>
      <c r="AD17" s="396"/>
      <c r="AE17" s="393"/>
      <c r="AF17" s="396"/>
      <c r="AG17" s="396"/>
      <c r="AH17" s="396"/>
      <c r="AI17" s="396"/>
      <c r="AJ17" s="396"/>
      <c r="AK17" s="396"/>
      <c r="AL17" s="396"/>
      <c r="AM17" s="399"/>
      <c r="AN17" s="399"/>
      <c r="AO17" s="399"/>
      <c r="AP17" s="399"/>
      <c r="AQ17" s="399"/>
      <c r="AR17" s="399"/>
      <c r="AS17" s="399"/>
      <c r="AT17" s="399"/>
      <c r="AU17" s="399"/>
      <c r="AV17" s="399"/>
      <c r="AW17" s="396"/>
      <c r="AX17" s="399"/>
      <c r="AY17" s="393"/>
      <c r="AZ17" s="393"/>
      <c r="BA17" s="393"/>
      <c r="BB17" s="393"/>
      <c r="BC17" s="393"/>
      <c r="BD17" s="393"/>
      <c r="BE17" s="393"/>
      <c r="BF17" s="393"/>
      <c r="BG17" s="393"/>
      <c r="BH17" s="393"/>
      <c r="BI17" s="393"/>
      <c r="BJ17" s="393"/>
      <c r="BK17" s="393"/>
      <c r="BL17" s="393"/>
      <c r="BM17" s="393"/>
      <c r="BN17" s="393"/>
      <c r="BO17" s="393"/>
      <c r="BP17" s="413"/>
      <c r="BQ17" s="393"/>
      <c r="BR17" s="393"/>
      <c r="BS17" s="393"/>
      <c r="BT17" s="393"/>
      <c r="BU17" s="393"/>
      <c r="BV17" s="393"/>
      <c r="BW17" s="393"/>
      <c r="BX17" s="393"/>
      <c r="BY17" s="393"/>
      <c r="BZ17" s="393"/>
      <c r="CA17" s="393"/>
      <c r="CB17" s="393"/>
      <c r="CC17" s="393"/>
      <c r="CD17" s="393"/>
      <c r="CE17" s="393"/>
      <c r="CF17" s="393"/>
      <c r="CG17" s="393"/>
      <c r="CI17" s="399"/>
      <c r="CJ17" s="393"/>
      <c r="CK17" s="413"/>
      <c r="CL17" s="447"/>
      <c r="CM17" s="448"/>
      <c r="CN17" s="449"/>
      <c r="CO17" s="448"/>
      <c r="CP17" s="399"/>
      <c r="CQ17" s="393"/>
      <c r="CR17" s="413"/>
      <c r="CS17" s="354"/>
      <c r="CT17" s="375"/>
      <c r="CU17" s="450"/>
      <c r="CW17" s="399"/>
      <c r="CX17" s="393"/>
      <c r="CY17" s="393"/>
      <c r="CZ17" s="393"/>
      <c r="DA17" s="399"/>
      <c r="DB17" s="393"/>
      <c r="DC17" s="393"/>
      <c r="DD17" s="413"/>
      <c r="DF17" s="327"/>
      <c r="DH17" s="399"/>
      <c r="DI17" s="393"/>
      <c r="DJ17" s="413"/>
      <c r="DL17" s="399"/>
      <c r="DM17" s="393"/>
      <c r="DN17" s="413"/>
      <c r="EC17" s="622">
        <f t="shared" si="0"/>
        <v>0</v>
      </c>
      <c r="ED17" s="623">
        <f t="shared" si="1"/>
        <v>0</v>
      </c>
      <c r="EE17" s="623">
        <f t="shared" si="2"/>
        <v>0</v>
      </c>
      <c r="EF17" s="623">
        <f t="shared" si="3"/>
        <v>0</v>
      </c>
      <c r="EG17" s="623">
        <f t="shared" si="4"/>
        <v>0</v>
      </c>
      <c r="EH17" s="627">
        <f t="shared" si="5"/>
        <v>0</v>
      </c>
      <c r="EI17" s="622"/>
      <c r="EJ17" s="623"/>
      <c r="EK17" s="623"/>
      <c r="EL17" s="623"/>
      <c r="EM17" s="623"/>
      <c r="EN17" s="623"/>
      <c r="EO17" s="623"/>
      <c r="EP17" s="627"/>
    </row>
    <row r="18" spans="1:155">
      <c r="A18" s="147">
        <v>1</v>
      </c>
      <c r="B18" s="49" t="s">
        <v>666</v>
      </c>
      <c r="C18" s="58">
        <v>2110000000</v>
      </c>
      <c r="D18" s="4"/>
      <c r="E18" s="64">
        <f>E19+E22+E25+E26+E29+E30</f>
        <v>0</v>
      </c>
      <c r="F18" s="64">
        <f ca="1">F19+F22+F25+F26+F29+F30</f>
        <v>0</v>
      </c>
      <c r="G18" s="64">
        <f ca="1">G19+G22+G25+G26+G29+G30</f>
        <v>0</v>
      </c>
      <c r="H18" s="64"/>
      <c r="I18" s="64"/>
      <c r="J18" s="64"/>
      <c r="K18" s="64"/>
      <c r="L18" s="64">
        <f>L19+L22+L25+L26+L29+L30</f>
        <v>0</v>
      </c>
      <c r="M18" s="321"/>
      <c r="N18" s="64">
        <f>N19+N22+N25+N26+N29+N30</f>
        <v>0</v>
      </c>
      <c r="O18" s="321">
        <f>O19+O22+O25+O26+O29+O30</f>
        <v>0</v>
      </c>
      <c r="P18" s="321"/>
      <c r="Q18" s="64">
        <f t="shared" ref="Q18:W18" si="23">Q19+Q22+Q25+Q26+Q29+Q30</f>
        <v>0</v>
      </c>
      <c r="R18" s="64">
        <f t="shared" si="23"/>
        <v>0</v>
      </c>
      <c r="S18" s="64">
        <f t="shared" si="23"/>
        <v>0</v>
      </c>
      <c r="T18" s="64">
        <f t="shared" si="23"/>
        <v>0</v>
      </c>
      <c r="U18" s="64">
        <f t="shared" si="23"/>
        <v>0</v>
      </c>
      <c r="V18" s="64">
        <f t="shared" si="23"/>
        <v>0</v>
      </c>
      <c r="W18" s="321">
        <f t="shared" si="23"/>
        <v>0</v>
      </c>
      <c r="X18" s="321">
        <f t="shared" ref="X18" si="24">X19+X22+X25+X26+X29+X30</f>
        <v>0</v>
      </c>
      <c r="Y18" s="64">
        <f>Y19+Y22+Y25+Y26+Y29+Y30</f>
        <v>0</v>
      </c>
      <c r="Z18" s="64">
        <f>Z19+Z22+Z25+Z26+Z29+Z30</f>
        <v>0</v>
      </c>
      <c r="AA18" s="64">
        <f>AA19+AA22+AA25+AA26+AA29+AA30</f>
        <v>0</v>
      </c>
      <c r="AB18" s="321">
        <f>AB19+AB22+AB25+AB26+AB29+AB30</f>
        <v>0</v>
      </c>
      <c r="AC18" s="321"/>
      <c r="AD18" s="64">
        <f>AD19+AD22+AD25+AD26+AD29+AD30</f>
        <v>0</v>
      </c>
      <c r="AE18" s="321">
        <f>AE19+AE22+AE25+AE26+AE29+AE30</f>
        <v>0</v>
      </c>
      <c r="AF18" s="64">
        <f>AF19+AF22+AF25+AF26+AF29+AF30</f>
        <v>0</v>
      </c>
      <c r="AG18" s="64">
        <f>AG19+AG22+AG25+AG26+AG29+AG30</f>
        <v>0</v>
      </c>
      <c r="AH18" s="321"/>
      <c r="AI18" s="64">
        <f>AI19+AI22+AI25+AI26+AI29+AI30</f>
        <v>0</v>
      </c>
      <c r="AJ18" s="321">
        <f>AJ19+AJ22+AJ25+AJ26+AJ29+AJ30</f>
        <v>0</v>
      </c>
      <c r="AK18" s="321">
        <f>AK19+AK22+AK25+AK26+AK29+AK30</f>
        <v>0</v>
      </c>
      <c r="AL18" s="321">
        <f>AL19+AL22+AL25+AL26+AL29+AL30</f>
        <v>0</v>
      </c>
      <c r="AM18" s="560"/>
      <c r="AN18" s="560"/>
      <c r="AO18" s="560"/>
      <c r="AP18" s="560"/>
      <c r="AQ18" s="560"/>
      <c r="AR18" s="560"/>
      <c r="AS18" s="560"/>
      <c r="AT18" s="560"/>
      <c r="AU18" s="560"/>
      <c r="AV18" s="560">
        <f>AV19+AV22+AV25+AV26+AV29+AV30</f>
        <v>0</v>
      </c>
      <c r="AW18" s="321"/>
      <c r="AX18" s="451">
        <f t="shared" ref="AX18:CN18" si="25">AX19+AX22+AX25+AX26+AX29+AX30</f>
        <v>38.756572853311908</v>
      </c>
      <c r="AY18" s="452">
        <f t="shared" si="25"/>
        <v>507.97063220981431</v>
      </c>
      <c r="AZ18" s="452"/>
      <c r="BA18" s="452"/>
      <c r="BB18" s="452"/>
      <c r="BC18" s="452"/>
      <c r="BD18" s="452"/>
      <c r="BE18" s="452"/>
      <c r="BF18" s="452"/>
      <c r="BG18" s="452"/>
      <c r="BH18" s="452"/>
      <c r="BI18" s="452"/>
      <c r="BJ18" s="452"/>
      <c r="BK18" s="452"/>
      <c r="BL18" s="452"/>
      <c r="BM18" s="452"/>
      <c r="BN18" s="452">
        <f t="shared" si="25"/>
        <v>45.710199475858666</v>
      </c>
      <c r="BO18" s="4">
        <f t="shared" si="25"/>
        <v>501.01700558726759</v>
      </c>
      <c r="BP18" s="5">
        <f t="shared" si="25"/>
        <v>601.23</v>
      </c>
      <c r="BQ18" s="453">
        <f t="shared" ca="1" si="25"/>
        <v>44.872954976137109</v>
      </c>
      <c r="BR18" s="452">
        <f t="shared" ca="1" si="25"/>
        <v>38.874500544698499</v>
      </c>
      <c r="BS18" s="452">
        <f t="shared" ca="1" si="25"/>
        <v>38.46761122475187</v>
      </c>
      <c r="BT18" s="4">
        <f t="shared" ca="1" si="25"/>
        <v>122.21506674558749</v>
      </c>
      <c r="BU18" s="86">
        <f ca="1">BU19+BU22+BU25+BU26+BU29+BU30</f>
        <v>146.68</v>
      </c>
      <c r="BV18" s="86">
        <f t="shared" ref="BV18:CG18" ca="1" si="26">BV19+BV22+BV25+BV26+BV29+BV30</f>
        <v>44.955626228513985</v>
      </c>
      <c r="BW18" s="86">
        <f t="shared" ca="1" si="26"/>
        <v>38.968006601675683</v>
      </c>
      <c r="BX18" s="86">
        <f t="shared" ca="1" si="26"/>
        <v>38.561117281729054</v>
      </c>
      <c r="BY18" s="86">
        <f t="shared" ca="1" si="26"/>
        <v>39.094637381467059</v>
      </c>
      <c r="BZ18" s="86">
        <f t="shared" ca="1" si="26"/>
        <v>50.667597593169283</v>
      </c>
      <c r="CA18" s="86">
        <f t="shared" ca="1" si="26"/>
        <v>50.667597593169283</v>
      </c>
      <c r="CB18" s="86">
        <f t="shared" ca="1" si="26"/>
        <v>50.667597593169283</v>
      </c>
      <c r="CC18" s="86">
        <f t="shared" ca="1" si="26"/>
        <v>67.242667425848197</v>
      </c>
      <c r="CD18" s="86">
        <f t="shared" ca="1" si="26"/>
        <v>67.242667425848197</v>
      </c>
      <c r="CE18" s="86">
        <f t="shared" ca="1" si="26"/>
        <v>67.242667425848182</v>
      </c>
      <c r="CF18" s="86">
        <f t="shared" ca="1" si="26"/>
        <v>52.370840886440412</v>
      </c>
      <c r="CG18" s="86">
        <f t="shared" ca="1" si="26"/>
        <v>52.370840886440412</v>
      </c>
      <c r="CH18" s="634">
        <f t="shared" ref="CH18:CH31" ca="1" si="27">SUM(BV18:CG18)-BP18</f>
        <v>18.821864323319005</v>
      </c>
      <c r="CI18" s="25">
        <f t="shared" si="25"/>
        <v>601.23</v>
      </c>
      <c r="CJ18" s="4">
        <f t="shared" si="25"/>
        <v>0</v>
      </c>
      <c r="CK18" s="5">
        <f t="shared" si="25"/>
        <v>601.23</v>
      </c>
      <c r="CL18" s="267">
        <f t="shared" si="25"/>
        <v>0</v>
      </c>
      <c r="CM18" s="268">
        <f t="shared" si="25"/>
        <v>0</v>
      </c>
      <c r="CN18" s="269">
        <f t="shared" si="25"/>
        <v>0</v>
      </c>
      <c r="CO18" s="341"/>
      <c r="CP18" s="184">
        <f ca="1">CP19+CP22+CP25+CP26+CP29+CP30</f>
        <v>146.68</v>
      </c>
      <c r="CQ18" s="185">
        <f ca="1">CQ19+CQ22+CQ25+CQ26+CQ29+CQ30</f>
        <v>117.56</v>
      </c>
      <c r="CR18" s="186">
        <f ca="1">CR19+CR22+CR25+CR26+CR29+CR30</f>
        <v>29.120000000000005</v>
      </c>
      <c r="CS18" s="355">
        <f ca="1">CS19+CS22+CS25+CS26+CS29+CS30</f>
        <v>0</v>
      </c>
      <c r="CT18" s="376">
        <f ca="1">CT19+CT22+CT25+CT26+CT29+CT30</f>
        <v>89.22871487489833</v>
      </c>
      <c r="CU18" s="356">
        <f ca="1">CT18-CS18</f>
        <v>89.22871487489833</v>
      </c>
      <c r="CW18" s="25">
        <f t="shared" ref="CW18:DD18" ca="1" si="28">CW19+CW22+CW25+CW26+CW29+CW30</f>
        <v>117.56</v>
      </c>
      <c r="CX18" s="185">
        <f t="shared" ca="1" si="28"/>
        <v>44.519999999999996</v>
      </c>
      <c r="CY18" s="4">
        <f t="shared" ca="1" si="28"/>
        <v>36.779999999999994</v>
      </c>
      <c r="CZ18" s="86">
        <f t="shared" ca="1" si="28"/>
        <v>36.260000000000005</v>
      </c>
      <c r="DA18" s="25">
        <f t="shared" ca="1" si="28"/>
        <v>29.120000000000005</v>
      </c>
      <c r="DB18" s="185">
        <f t="shared" ca="1" si="28"/>
        <v>9.3599999999999977</v>
      </c>
      <c r="DC18" s="4">
        <f t="shared" ca="1" si="28"/>
        <v>9.8999999999999986</v>
      </c>
      <c r="DD18" s="5">
        <f t="shared" ca="1" si="28"/>
        <v>9.8600000000000048</v>
      </c>
      <c r="DF18" s="328"/>
      <c r="DH18" s="184">
        <f ca="1">DH19+DH22+DH25+DH26+DH29+DH30</f>
        <v>0.48</v>
      </c>
      <c r="DI18" s="4">
        <f>DI19+DI22+DI25+DI26+DI29+DI30</f>
        <v>0</v>
      </c>
      <c r="DJ18" s="5">
        <f>DJ19+DJ22+DJ25+DJ26+DJ29+DJ30</f>
        <v>0</v>
      </c>
      <c r="DL18" s="184">
        <f>DL19+DL22+DL25+DL26+DL29+DL30</f>
        <v>0</v>
      </c>
      <c r="DM18" s="4">
        <f>DM19+DM22+DM25+DM26+DM29+DM30</f>
        <v>0</v>
      </c>
      <c r="DN18" s="5">
        <f>DN19+DN22+DN25+DN26+DN29+DN30</f>
        <v>0</v>
      </c>
      <c r="EC18" s="620">
        <f t="shared" si="0"/>
        <v>0</v>
      </c>
      <c r="ED18" s="621">
        <f t="shared" si="1"/>
        <v>0</v>
      </c>
      <c r="EE18" s="621">
        <f t="shared" si="2"/>
        <v>0</v>
      </c>
      <c r="EF18" s="621">
        <f t="shared" ca="1" si="3"/>
        <v>44.519999999999996</v>
      </c>
      <c r="EG18" s="621">
        <f t="shared" ca="1" si="4"/>
        <v>9.3599999999999977</v>
      </c>
      <c r="EH18" s="628">
        <f t="shared" ca="1" si="5"/>
        <v>0</v>
      </c>
      <c r="EI18" s="620">
        <f t="shared" ref="EI18:EI31" si="29">X18</f>
        <v>0</v>
      </c>
      <c r="EJ18" s="621">
        <f t="shared" ref="EJ18:EJ58" si="30">U18</f>
        <v>0</v>
      </c>
      <c r="EK18" s="621">
        <f t="shared" ref="EK18:EK58" si="31">W18</f>
        <v>0</v>
      </c>
      <c r="EL18" s="621">
        <f t="shared" ref="EL18:EL58" si="32">Z18</f>
        <v>0</v>
      </c>
      <c r="EM18" s="621">
        <f t="shared" ref="EM18:EM31" si="33">AB18</f>
        <v>0</v>
      </c>
      <c r="EN18" s="621">
        <f t="shared" ref="EN18:EN58" ca="1" si="34">CY18-EJ18-EL18</f>
        <v>36.779999999999994</v>
      </c>
      <c r="EO18" s="621">
        <f t="shared" ref="EO18:EO31" ca="1" si="35">DC18-EI18-EK18-EM18</f>
        <v>9.8999999999999986</v>
      </c>
      <c r="EP18" s="628">
        <f t="shared" ca="1" si="6"/>
        <v>0</v>
      </c>
    </row>
    <row r="19" spans="1:155">
      <c r="A19" s="144" t="s">
        <v>32</v>
      </c>
      <c r="B19" s="85" t="str">
        <f>"ItemExtra_"&amp;C19</f>
        <v>ItemExtra_2110100000</v>
      </c>
      <c r="C19" s="59">
        <v>2110100000</v>
      </c>
      <c r="D19" s="7"/>
      <c r="E19" s="62">
        <f t="shared" ref="E19:E30" si="36">CI19-BP19</f>
        <v>0</v>
      </c>
      <c r="F19" s="62">
        <f t="shared" ref="F19:F30" ca="1" si="37">CP19-BU19</f>
        <v>0</v>
      </c>
      <c r="G19" s="62">
        <f t="shared" ref="G19:G30" ca="1" si="38">CP19-BU19-Y19-AG19</f>
        <v>0</v>
      </c>
      <c r="H19" s="62"/>
      <c r="I19" s="62"/>
      <c r="J19" s="62"/>
      <c r="K19" s="62"/>
      <c r="L19" s="315">
        <f>L20+L21</f>
        <v>0</v>
      </c>
      <c r="M19" s="315"/>
      <c r="N19" s="315">
        <f>N20+N21</f>
        <v>0</v>
      </c>
      <c r="O19" s="315">
        <f>O20+O21</f>
        <v>0</v>
      </c>
      <c r="P19" s="315"/>
      <c r="Q19" s="315">
        <f t="shared" ref="Q19:W19" si="39">Q20+Q21</f>
        <v>0</v>
      </c>
      <c r="R19" s="315">
        <f t="shared" si="39"/>
        <v>0</v>
      </c>
      <c r="S19" s="315">
        <f t="shared" si="39"/>
        <v>0</v>
      </c>
      <c r="T19" s="315">
        <f t="shared" si="39"/>
        <v>0</v>
      </c>
      <c r="U19" s="315">
        <f t="shared" si="39"/>
        <v>0</v>
      </c>
      <c r="V19" s="315">
        <f t="shared" si="39"/>
        <v>0</v>
      </c>
      <c r="W19" s="315">
        <f t="shared" si="39"/>
        <v>0</v>
      </c>
      <c r="X19" s="315">
        <f t="shared" ref="X19" si="40">X20+X21</f>
        <v>0</v>
      </c>
      <c r="Y19" s="315">
        <f>Y20+Y21</f>
        <v>0</v>
      </c>
      <c r="Z19" s="315">
        <f>Z20+Z21</f>
        <v>0</v>
      </c>
      <c r="AA19" s="315">
        <f>AA20+AA21</f>
        <v>0</v>
      </c>
      <c r="AB19" s="315">
        <f>AB20+AB21</f>
        <v>0</v>
      </c>
      <c r="AC19" s="315"/>
      <c r="AD19" s="315">
        <f>AD20+AD21</f>
        <v>0</v>
      </c>
      <c r="AE19" s="315">
        <f>AE20+AE21</f>
        <v>0</v>
      </c>
      <c r="AF19" s="315">
        <f>AF20+AF21</f>
        <v>0</v>
      </c>
      <c r="AG19" s="315">
        <f t="shared" ref="AG19:CN19" si="41">AG20+AG21</f>
        <v>0</v>
      </c>
      <c r="AH19" s="315"/>
      <c r="AI19" s="315">
        <f>AI20+AI21</f>
        <v>0</v>
      </c>
      <c r="AJ19" s="315">
        <f>AJ20+AJ21</f>
        <v>0</v>
      </c>
      <c r="AK19" s="315">
        <f t="shared" si="41"/>
        <v>0</v>
      </c>
      <c r="AL19" s="315">
        <f t="shared" si="41"/>
        <v>0</v>
      </c>
      <c r="AM19" s="561"/>
      <c r="AN19" s="561"/>
      <c r="AO19" s="561"/>
      <c r="AP19" s="561"/>
      <c r="AQ19" s="561"/>
      <c r="AR19" s="561"/>
      <c r="AS19" s="561"/>
      <c r="AT19" s="561"/>
      <c r="AU19" s="561"/>
      <c r="AV19" s="561">
        <f>AV20+AV21</f>
        <v>0</v>
      </c>
      <c r="AW19" s="315"/>
      <c r="AX19" s="454">
        <f t="shared" si="41"/>
        <v>0</v>
      </c>
      <c r="AY19" s="455"/>
      <c r="AZ19" s="455"/>
      <c r="BA19" s="455"/>
      <c r="BB19" s="455"/>
      <c r="BC19" s="455"/>
      <c r="BD19" s="455"/>
      <c r="BE19" s="455"/>
      <c r="BF19" s="455"/>
      <c r="BG19" s="455"/>
      <c r="BH19" s="455"/>
      <c r="BI19" s="455"/>
      <c r="BJ19" s="455"/>
      <c r="BK19" s="455"/>
      <c r="BL19" s="455"/>
      <c r="BM19" s="455"/>
      <c r="BN19" s="455">
        <f t="shared" si="41"/>
        <v>0</v>
      </c>
      <c r="BO19" s="7">
        <f t="shared" si="41"/>
        <v>0</v>
      </c>
      <c r="BP19" s="174">
        <f t="shared" si="41"/>
        <v>0</v>
      </c>
      <c r="BQ19" s="456">
        <f t="shared" ca="1" si="41"/>
        <v>4.4274523809523805E-2</v>
      </c>
      <c r="BR19" s="455">
        <f t="shared" ca="1" si="41"/>
        <v>4.6216357142857142E-2</v>
      </c>
      <c r="BS19" s="455">
        <f t="shared" ca="1" si="41"/>
        <v>4.0934642857142857E-2</v>
      </c>
      <c r="BT19" s="7">
        <f t="shared" ca="1" si="41"/>
        <v>0.1314255238095238</v>
      </c>
      <c r="BU19" s="172">
        <f ca="1">BU20+BU21</f>
        <v>0.16</v>
      </c>
      <c r="BV19" s="44">
        <f t="shared" ref="BV19:CG19" ca="1" si="42">BV20+BV21</f>
        <v>4.4274523809523805E-2</v>
      </c>
      <c r="BW19" s="44">
        <f t="shared" ca="1" si="42"/>
        <v>4.6216357142857142E-2</v>
      </c>
      <c r="BX19" s="44">
        <f t="shared" ca="1" si="42"/>
        <v>4.0934642857142857E-2</v>
      </c>
      <c r="BY19" s="44">
        <f t="shared" ca="1" si="42"/>
        <v>4.4818309523809524E-2</v>
      </c>
      <c r="BZ19" s="44">
        <f t="shared" ca="1" si="42"/>
        <v>4.3498793650793649E-2</v>
      </c>
      <c r="CA19" s="44">
        <f t="shared" ca="1" si="42"/>
        <v>4.3498793650793649E-2</v>
      </c>
      <c r="CB19" s="44">
        <f t="shared" ca="1" si="42"/>
        <v>4.3498793650793649E-2</v>
      </c>
      <c r="CC19" s="44">
        <f t="shared" ca="1" si="42"/>
        <v>3.9562317460317457E-2</v>
      </c>
      <c r="CD19" s="44">
        <f t="shared" ca="1" si="42"/>
        <v>3.9562317460317457E-2</v>
      </c>
      <c r="CE19" s="44">
        <f t="shared" ca="1" si="42"/>
        <v>3.9562317460317471E-2</v>
      </c>
      <c r="CF19" s="44">
        <f t="shared" ca="1" si="42"/>
        <v>3.9562317460317457E-2</v>
      </c>
      <c r="CG19" s="44">
        <f t="shared" ca="1" si="42"/>
        <v>3.9562317460317457E-2</v>
      </c>
      <c r="CH19" s="634">
        <f t="shared" ca="1" si="27"/>
        <v>0.50455180158730162</v>
      </c>
      <c r="CI19" s="173">
        <f t="shared" si="41"/>
        <v>0</v>
      </c>
      <c r="CJ19" s="171">
        <f t="shared" si="41"/>
        <v>0</v>
      </c>
      <c r="CK19" s="174">
        <f t="shared" si="41"/>
        <v>0</v>
      </c>
      <c r="CL19" s="270">
        <f t="shared" si="41"/>
        <v>0</v>
      </c>
      <c r="CM19" s="271">
        <f t="shared" si="41"/>
        <v>0</v>
      </c>
      <c r="CN19" s="272">
        <f t="shared" si="41"/>
        <v>0</v>
      </c>
      <c r="CO19" s="342"/>
      <c r="CP19" s="173">
        <f t="shared" ref="CP19:CU19" ca="1" si="43">CP20+CP21</f>
        <v>0.16</v>
      </c>
      <c r="CQ19" s="171">
        <f t="shared" ca="1" si="43"/>
        <v>0.16</v>
      </c>
      <c r="CR19" s="174">
        <f t="shared" ca="1" si="43"/>
        <v>0</v>
      </c>
      <c r="CS19" s="357">
        <f ca="1">CS20+CS21</f>
        <v>0</v>
      </c>
      <c r="CT19" s="377">
        <f t="shared" ca="1" si="43"/>
        <v>8.4433436507936499E-2</v>
      </c>
      <c r="CU19" s="358">
        <f t="shared" ca="1" si="43"/>
        <v>8.4433436507936499E-2</v>
      </c>
      <c r="CW19" s="173">
        <f t="shared" ref="CW19:DD19" ca="1" si="44">CW20+CW21</f>
        <v>0.16</v>
      </c>
      <c r="CX19" s="171">
        <f t="shared" ca="1" si="44"/>
        <v>6.0000000000000005E-2</v>
      </c>
      <c r="CY19" s="171">
        <f t="shared" ca="1" si="44"/>
        <v>6.0000000000000005E-2</v>
      </c>
      <c r="CZ19" s="172">
        <f t="shared" ca="1" si="44"/>
        <v>0.04</v>
      </c>
      <c r="DA19" s="173">
        <f t="shared" ca="1" si="44"/>
        <v>0</v>
      </c>
      <c r="DB19" s="171">
        <f t="shared" ca="1" si="44"/>
        <v>0</v>
      </c>
      <c r="DC19" s="171">
        <f t="shared" ca="1" si="44"/>
        <v>0</v>
      </c>
      <c r="DD19" s="174">
        <f t="shared" ca="1" si="44"/>
        <v>0</v>
      </c>
      <c r="DE19" s="327">
        <f ca="1">CX19+DB19</f>
        <v>6.0000000000000005E-2</v>
      </c>
      <c r="DF19" s="327">
        <f ca="1">CY19+DC19</f>
        <v>6.0000000000000005E-2</v>
      </c>
      <c r="DH19" s="173">
        <f>DH20+DH21</f>
        <v>0</v>
      </c>
      <c r="DI19" s="171">
        <f>DI20+DI21</f>
        <v>0</v>
      </c>
      <c r="DJ19" s="174">
        <f>DJ20+DJ21</f>
        <v>0</v>
      </c>
      <c r="DL19" s="173">
        <f>DL20+DL21</f>
        <v>0</v>
      </c>
      <c r="DM19" s="171">
        <f>DM20+DM21</f>
        <v>0</v>
      </c>
      <c r="DN19" s="174">
        <f>DN20+DN21</f>
        <v>0</v>
      </c>
      <c r="EC19" s="620">
        <f t="shared" si="0"/>
        <v>0</v>
      </c>
      <c r="ED19" s="621">
        <f t="shared" si="1"/>
        <v>0</v>
      </c>
      <c r="EE19" s="621">
        <f t="shared" si="2"/>
        <v>0</v>
      </c>
      <c r="EF19" s="621">
        <f t="shared" ca="1" si="3"/>
        <v>6.0000000000000005E-2</v>
      </c>
      <c r="EG19" s="621">
        <f t="shared" ca="1" si="4"/>
        <v>0</v>
      </c>
      <c r="EH19" s="628">
        <f t="shared" ca="1" si="5"/>
        <v>0</v>
      </c>
      <c r="EI19" s="620">
        <f t="shared" si="29"/>
        <v>0</v>
      </c>
      <c r="EJ19" s="621">
        <f t="shared" si="30"/>
        <v>0</v>
      </c>
      <c r="EK19" s="621">
        <f t="shared" si="31"/>
        <v>0</v>
      </c>
      <c r="EL19" s="621">
        <f t="shared" si="32"/>
        <v>0</v>
      </c>
      <c r="EM19" s="621">
        <f t="shared" si="33"/>
        <v>0</v>
      </c>
      <c r="EN19" s="621">
        <f t="shared" ca="1" si="34"/>
        <v>6.0000000000000005E-2</v>
      </c>
      <c r="EO19" s="621">
        <f t="shared" ca="1" si="35"/>
        <v>0</v>
      </c>
      <c r="EP19" s="628">
        <f t="shared" ca="1" si="6"/>
        <v>0</v>
      </c>
    </row>
    <row r="20" spans="1:155" ht="12" customHeight="1">
      <c r="A20" s="148" t="s">
        <v>34</v>
      </c>
      <c r="B20" s="85" t="str">
        <f t="shared" ref="B20:B29" si="45">"ItemExtra_"&amp;C20</f>
        <v>ItemExtra_2110110000</v>
      </c>
      <c r="C20" s="165">
        <v>2110110000</v>
      </c>
      <c r="D20" s="10">
        <v>1.2</v>
      </c>
      <c r="E20" s="65">
        <f t="shared" si="36"/>
        <v>0</v>
      </c>
      <c r="F20" s="65">
        <f t="shared" ca="1" si="37"/>
        <v>0</v>
      </c>
      <c r="G20" s="65">
        <f t="shared" ca="1" si="38"/>
        <v>0</v>
      </c>
      <c r="H20" s="65"/>
      <c r="I20" s="65"/>
      <c r="J20" s="65"/>
      <c r="K20" s="65"/>
      <c r="L20" s="457"/>
      <c r="M20" s="427"/>
      <c r="N20" s="317">
        <f>T20+Y20+AD20+AF20</f>
        <v>0</v>
      </c>
      <c r="O20" s="317"/>
      <c r="P20" s="427"/>
      <c r="Q20" s="317"/>
      <c r="R20" s="317"/>
      <c r="S20" s="317"/>
      <c r="T20" s="317"/>
      <c r="U20" s="457"/>
      <c r="V20" s="317"/>
      <c r="W20" s="317"/>
      <c r="X20" s="317"/>
      <c r="Y20" s="317"/>
      <c r="Z20" s="457"/>
      <c r="AA20" s="317"/>
      <c r="AB20" s="317"/>
      <c r="AC20" s="427"/>
      <c r="AD20" s="457"/>
      <c r="AE20" s="317"/>
      <c r="AF20" s="317"/>
      <c r="AG20" s="317"/>
      <c r="AH20" s="317"/>
      <c r="AI20" s="457"/>
      <c r="AJ20" s="317"/>
      <c r="AK20" s="317"/>
      <c r="AL20" s="317"/>
      <c r="AM20" s="562"/>
      <c r="AN20" s="562"/>
      <c r="AO20" s="562"/>
      <c r="AP20" s="562"/>
      <c r="AQ20" s="562"/>
      <c r="AR20" s="562"/>
      <c r="AS20" s="562"/>
      <c r="AT20" s="562"/>
      <c r="AU20" s="562"/>
      <c r="AV20" s="562"/>
      <c r="AW20" s="317"/>
      <c r="AX20" s="458">
        <v>0</v>
      </c>
      <c r="AY20" s="459"/>
      <c r="AZ20" s="459"/>
      <c r="BA20" s="459"/>
      <c r="BB20" s="459"/>
      <c r="BC20" s="459"/>
      <c r="BD20" s="459"/>
      <c r="BE20" s="459"/>
      <c r="BF20" s="459"/>
      <c r="BG20" s="459"/>
      <c r="BH20" s="459"/>
      <c r="BI20" s="459"/>
      <c r="BJ20" s="459"/>
      <c r="BK20" s="459"/>
      <c r="BL20" s="459"/>
      <c r="BM20" s="459"/>
      <c r="BN20" s="459"/>
      <c r="BO20" s="10">
        <f>AX20+AY20-BN20</f>
        <v>0</v>
      </c>
      <c r="BP20" s="168">
        <f>ROUNDUP(BO20*$D20,2)</f>
        <v>0</v>
      </c>
      <c r="BQ20" s="460">
        <f ca="1">INDIRECT("IncomeStatement!$"&amp;legend!G$7&amp;TEXT(ROW()+230,0))</f>
        <v>4.4274523809523805E-2</v>
      </c>
      <c r="BR20" s="459">
        <f ca="1">INDIRECT("IncomeStatement!$"&amp;legend!H$7&amp;TEXT(ROW()+230,0))</f>
        <v>4.6216357142857142E-2</v>
      </c>
      <c r="BS20" s="459">
        <f ca="1">INDIRECT("IncomeStatement!$"&amp;legend!I$7&amp;TEXT(ROW()+230,0))</f>
        <v>4.0934642857142857E-2</v>
      </c>
      <c r="BT20" s="10">
        <f ca="1">BQ20+BR20+BS20</f>
        <v>0.1314255238095238</v>
      </c>
      <c r="BU20" s="175">
        <f ca="1">ROUNDUP(BT20*$D20,2)</f>
        <v>0.16</v>
      </c>
      <c r="BV20" s="87">
        <f ca="1">INDIRECT("IncomeStatement!$"&amp;legend!G$7&amp;TEXT(ROW()+230,0))</f>
        <v>4.4274523809523805E-2</v>
      </c>
      <c r="BW20" s="87">
        <f ca="1">INDIRECT("IncomeStatement!$"&amp;legend!H$7&amp;TEXT(ROW()+230,0))</f>
        <v>4.6216357142857142E-2</v>
      </c>
      <c r="BX20" s="87">
        <f ca="1">INDIRECT("IncomeStatement!$"&amp;legend!I$7&amp;TEXT(ROW()+230,0))</f>
        <v>4.0934642857142857E-2</v>
      </c>
      <c r="BY20" s="87">
        <f ca="1">INDIRECT("IncomeStatement!$"&amp;legend!J$7&amp;TEXT(ROW()+230,0))</f>
        <v>4.4818309523809524E-2</v>
      </c>
      <c r="BZ20" s="87">
        <f ca="1">INDIRECT("IncomeStatement!$"&amp;legend!K$7&amp;TEXT(ROW()+230,0))</f>
        <v>4.3498793650793649E-2</v>
      </c>
      <c r="CA20" s="87">
        <f ca="1">INDIRECT("IncomeStatement!$"&amp;legend!L$7&amp;TEXT(ROW()+230,0))</f>
        <v>4.3498793650793649E-2</v>
      </c>
      <c r="CB20" s="87">
        <f ca="1">INDIRECT("IncomeStatement!$"&amp;legend!M$7&amp;TEXT(ROW()+230,0))</f>
        <v>4.3498793650793649E-2</v>
      </c>
      <c r="CC20" s="87">
        <f ca="1">INDIRECT("IncomeStatement!$"&amp;legend!N$7&amp;TEXT(ROW()+230,0))</f>
        <v>3.9562317460317457E-2</v>
      </c>
      <c r="CD20" s="87">
        <f ca="1">INDIRECT("IncomeStatement!$"&amp;legend!O$7&amp;TEXT(ROW()+230,0))</f>
        <v>3.9562317460317457E-2</v>
      </c>
      <c r="CE20" s="87">
        <f ca="1">INDIRECT("IncomeStatement!$"&amp;legend!P$7&amp;TEXT(ROW()+230,0))</f>
        <v>3.9562317460317471E-2</v>
      </c>
      <c r="CF20" s="87">
        <f ca="1">INDIRECT("IncomeStatement!$"&amp;legend!Q$7&amp;TEXT(ROW()+230,0))</f>
        <v>3.9562317460317457E-2</v>
      </c>
      <c r="CG20" s="87">
        <f ca="1">INDIRECT("IncomeStatement!$"&amp;legend!R$7&amp;TEXT(ROW()+230,0))</f>
        <v>3.9562317460317457E-2</v>
      </c>
      <c r="CH20" s="634">
        <f t="shared" ca="1" si="27"/>
        <v>0.50455180158730162</v>
      </c>
      <c r="CI20" s="167">
        <f>BP20+L20+N20</f>
        <v>0</v>
      </c>
      <c r="CJ20" s="166">
        <f>CI20</f>
        <v>0</v>
      </c>
      <c r="CK20" s="168"/>
      <c r="CL20" s="273">
        <f>CM20+CN20</f>
        <v>0</v>
      </c>
      <c r="CM20" s="274">
        <f>'55газ'!$L$24-'55газ'!$M$24+'55газ'!$N$24-'55газ'!$O$24+AI20</f>
        <v>0</v>
      </c>
      <c r="CN20" s="275"/>
      <c r="CO20" s="343"/>
      <c r="CP20" s="582">
        <f ca="1">BU20+Q20+R20+S20+T20+U20+V20+W20+X20+Y20+Z20+AA20+AB20</f>
        <v>0.16</v>
      </c>
      <c r="CQ20" s="166">
        <f ca="1">CP20</f>
        <v>0.16</v>
      </c>
      <c r="CR20" s="168"/>
      <c r="CS20" s="359">
        <f ca="1">ROUNDUP(INDIRECT(legend!$K$4&amp;ROW())*$D20,2)</f>
        <v>0</v>
      </c>
      <c r="CT20" s="378">
        <f ca="1">INDIRECT(legend!$H$4&amp;ROW())+INDIRECT(legend!$I$4&amp;ROW())</f>
        <v>8.4433436507936499E-2</v>
      </c>
      <c r="CU20" s="360">
        <f t="shared" ref="CU20:CU57" ca="1" si="46">CT20-CS20</f>
        <v>8.4433436507936499E-2</v>
      </c>
      <c r="CW20" s="167">
        <f ca="1">CQ20</f>
        <v>0.16</v>
      </c>
      <c r="CX20" s="166">
        <f ca="1">ROUNDUP(BQ20*$D20,2)+Y20+T20+S20+R20+Q20</f>
        <v>6.0000000000000005E-2</v>
      </c>
      <c r="CY20" s="214">
        <f ca="1">ROUNDUP(BR20*$D20,2)+AB20+Z20+X20+W20+U20</f>
        <v>6.0000000000000005E-2</v>
      </c>
      <c r="CZ20" s="175">
        <f ca="1">CW20-CX20-CY20</f>
        <v>0.04</v>
      </c>
      <c r="DA20" s="167"/>
      <c r="DB20" s="166"/>
      <c r="DC20" s="166"/>
      <c r="DD20" s="168"/>
      <c r="DE20" s="327">
        <f t="shared" ref="DE20:DE57" ca="1" si="47">CX20+DB20</f>
        <v>6.0000000000000005E-2</v>
      </c>
      <c r="DF20" s="327">
        <f t="shared" ref="DF20:DF57" ca="1" si="48">CY20+DC20</f>
        <v>6.0000000000000005E-2</v>
      </c>
      <c r="DG20" s="616"/>
      <c r="DH20" s="167">
        <f>IF(legend!$E$1=12,CZ20-DI20-DJ20,0)</f>
        <v>0</v>
      </c>
      <c r="DI20" s="214"/>
      <c r="DJ20" s="168"/>
      <c r="DL20" s="167"/>
      <c r="DM20" s="166"/>
      <c r="DN20" s="168"/>
      <c r="EC20" s="620">
        <f t="shared" si="0"/>
        <v>0</v>
      </c>
      <c r="ED20" s="621">
        <f t="shared" si="1"/>
        <v>0</v>
      </c>
      <c r="EE20" s="621">
        <f t="shared" si="2"/>
        <v>0</v>
      </c>
      <c r="EF20" s="621">
        <f t="shared" ca="1" si="3"/>
        <v>6.0000000000000005E-2</v>
      </c>
      <c r="EG20" s="621">
        <f t="shared" si="4"/>
        <v>0</v>
      </c>
      <c r="EH20" s="628">
        <f t="shared" ca="1" si="5"/>
        <v>0</v>
      </c>
      <c r="EI20" s="620">
        <f t="shared" si="29"/>
        <v>0</v>
      </c>
      <c r="EJ20" s="621">
        <f t="shared" si="30"/>
        <v>0</v>
      </c>
      <c r="EK20" s="621">
        <f t="shared" si="31"/>
        <v>0</v>
      </c>
      <c r="EL20" s="621">
        <f t="shared" si="32"/>
        <v>0</v>
      </c>
      <c r="EM20" s="621">
        <f t="shared" si="33"/>
        <v>0</v>
      </c>
      <c r="EN20" s="621">
        <f t="shared" ca="1" si="34"/>
        <v>6.0000000000000005E-2</v>
      </c>
      <c r="EO20" s="621">
        <f t="shared" si="35"/>
        <v>0</v>
      </c>
      <c r="EP20" s="628">
        <f t="shared" ca="1" si="6"/>
        <v>0</v>
      </c>
    </row>
    <row r="21" spans="1:155" ht="12" customHeight="1">
      <c r="A21" s="148" t="s">
        <v>36</v>
      </c>
      <c r="B21" s="85" t="str">
        <f t="shared" si="45"/>
        <v>ItemExtra_2110120000</v>
      </c>
      <c r="C21" s="165">
        <v>2110120000</v>
      </c>
      <c r="D21" s="10">
        <v>1.2</v>
      </c>
      <c r="E21" s="65">
        <f t="shared" si="36"/>
        <v>0</v>
      </c>
      <c r="F21" s="65">
        <f t="shared" ca="1" si="37"/>
        <v>0</v>
      </c>
      <c r="G21" s="65">
        <f t="shared" ca="1" si="38"/>
        <v>0</v>
      </c>
      <c r="H21" s="65"/>
      <c r="I21" s="65"/>
      <c r="J21" s="65"/>
      <c r="K21" s="65"/>
      <c r="L21" s="317"/>
      <c r="M21" s="427"/>
      <c r="N21" s="317"/>
      <c r="O21" s="317">
        <f>Q21+R21+V21+AA21+AE21+AG21</f>
        <v>0</v>
      </c>
      <c r="P21" s="427"/>
      <c r="Q21" s="317"/>
      <c r="R21" s="317"/>
      <c r="S21" s="317"/>
      <c r="T21" s="317"/>
      <c r="U21" s="317"/>
      <c r="V21" s="317"/>
      <c r="W21" s="457"/>
      <c r="X21" s="457"/>
      <c r="Y21" s="317"/>
      <c r="Z21" s="317"/>
      <c r="AA21" s="317"/>
      <c r="AB21" s="457"/>
      <c r="AC21" s="427"/>
      <c r="AD21" s="317"/>
      <c r="AE21" s="457"/>
      <c r="AF21" s="317"/>
      <c r="AG21" s="317"/>
      <c r="AH21" s="317"/>
      <c r="AI21" s="317"/>
      <c r="AJ21" s="457"/>
      <c r="AK21" s="317"/>
      <c r="AL21" s="317"/>
      <c r="AM21" s="562"/>
      <c r="AN21" s="562"/>
      <c r="AO21" s="562"/>
      <c r="AP21" s="562"/>
      <c r="AQ21" s="562"/>
      <c r="AR21" s="562"/>
      <c r="AS21" s="562"/>
      <c r="AT21" s="562"/>
      <c r="AU21" s="562"/>
      <c r="AV21" s="562"/>
      <c r="AW21" s="317"/>
      <c r="AX21" s="458">
        <v>0</v>
      </c>
      <c r="AY21" s="459"/>
      <c r="AZ21" s="459"/>
      <c r="BA21" s="459"/>
      <c r="BB21" s="459"/>
      <c r="BC21" s="459"/>
      <c r="BD21" s="459"/>
      <c r="BE21" s="459"/>
      <c r="BF21" s="459"/>
      <c r="BG21" s="459"/>
      <c r="BH21" s="459"/>
      <c r="BI21" s="459"/>
      <c r="BJ21" s="459"/>
      <c r="BK21" s="459"/>
      <c r="BL21" s="459"/>
      <c r="BM21" s="459"/>
      <c r="BN21" s="459"/>
      <c r="BO21" s="10">
        <f>AX21+AY21-BN21</f>
        <v>0</v>
      </c>
      <c r="BP21" s="168">
        <f>ROUNDUP(BO21*$D21,2)</f>
        <v>0</v>
      </c>
      <c r="BQ21" s="460">
        <f ca="1">INDIRECT("IncomeStatement!$"&amp;legend!G$7&amp;TEXT(ROW()+230,0))</f>
        <v>0</v>
      </c>
      <c r="BR21" s="459">
        <f ca="1">INDIRECT("IncomeStatement!$"&amp;legend!H$7&amp;TEXT(ROW()+230,0))</f>
        <v>0</v>
      </c>
      <c r="BS21" s="459">
        <f ca="1">INDIRECT("IncomeStatement!$"&amp;legend!I$7&amp;TEXT(ROW()+230,0))</f>
        <v>0</v>
      </c>
      <c r="BT21" s="10">
        <f ca="1">BQ21+BR21+BS21</f>
        <v>0</v>
      </c>
      <c r="BU21" s="175">
        <f ca="1">ROUNDUP(BT21*$D21,2)</f>
        <v>0</v>
      </c>
      <c r="BV21" s="87">
        <f ca="1">INDIRECT("IncomeStatement!$"&amp;legend!G$7&amp;TEXT(ROW()+230,0))</f>
        <v>0</v>
      </c>
      <c r="BW21" s="87">
        <f ca="1">INDIRECT("IncomeStatement!$"&amp;legend!H$7&amp;TEXT(ROW()+230,0))</f>
        <v>0</v>
      </c>
      <c r="BX21" s="87">
        <f ca="1">INDIRECT("IncomeStatement!$"&amp;legend!I$7&amp;TEXT(ROW()+230,0))</f>
        <v>0</v>
      </c>
      <c r="BY21" s="87">
        <f ca="1">INDIRECT("IncomeStatement!$"&amp;legend!J$7&amp;TEXT(ROW()+230,0))</f>
        <v>0</v>
      </c>
      <c r="BZ21" s="87">
        <f ca="1">INDIRECT("IncomeStatement!$"&amp;legend!K$7&amp;TEXT(ROW()+230,0))</f>
        <v>0</v>
      </c>
      <c r="CA21" s="87">
        <f ca="1">INDIRECT("IncomeStatement!$"&amp;legend!L$7&amp;TEXT(ROW()+230,0))</f>
        <v>0</v>
      </c>
      <c r="CB21" s="87">
        <f ca="1">INDIRECT("IncomeStatement!$"&amp;legend!M$7&amp;TEXT(ROW()+230,0))</f>
        <v>0</v>
      </c>
      <c r="CC21" s="87">
        <f ca="1">INDIRECT("IncomeStatement!$"&amp;legend!N$7&amp;TEXT(ROW()+230,0))</f>
        <v>0</v>
      </c>
      <c r="CD21" s="87">
        <f ca="1">INDIRECT("IncomeStatement!$"&amp;legend!O$7&amp;TEXT(ROW()+230,0))</f>
        <v>0</v>
      </c>
      <c r="CE21" s="87">
        <f ca="1">INDIRECT("IncomeStatement!$"&amp;legend!P$7&amp;TEXT(ROW()+230,0))</f>
        <v>0</v>
      </c>
      <c r="CF21" s="87">
        <f ca="1">INDIRECT("IncomeStatement!$"&amp;legend!Q$7&amp;TEXT(ROW()+230,0))</f>
        <v>0</v>
      </c>
      <c r="CG21" s="87">
        <f ca="1">INDIRECT("IncomeStatement!$"&amp;legend!R$7&amp;TEXT(ROW()+230,0))</f>
        <v>0</v>
      </c>
      <c r="CH21" s="634">
        <f t="shared" ca="1" si="27"/>
        <v>0</v>
      </c>
      <c r="CI21" s="167">
        <f>BP21+O21</f>
        <v>0</v>
      </c>
      <c r="CJ21" s="166"/>
      <c r="CK21" s="168">
        <f>CI21</f>
        <v>0</v>
      </c>
      <c r="CL21" s="273">
        <f>CM21+CN21</f>
        <v>0</v>
      </c>
      <c r="CM21" s="274"/>
      <c r="CN21" s="275">
        <f>'55газ'!$P$25-'55газ'!$R$25-'55газ'!$T$25-'55газ'!$V$25+AJ21</f>
        <v>0</v>
      </c>
      <c r="CO21" s="343"/>
      <c r="CP21" s="582">
        <f ca="1">BU21+Q21+R21+S21+T21+U21+V21+W21+X21+Y21+Z21+AA21+AB21</f>
        <v>0</v>
      </c>
      <c r="CQ21" s="166"/>
      <c r="CR21" s="168">
        <f ca="1">CP21</f>
        <v>0</v>
      </c>
      <c r="CS21" s="359">
        <f ca="1">ROUNDUP(INDIRECT(legend!$K$4&amp;ROW())*$D21,2)</f>
        <v>0</v>
      </c>
      <c r="CT21" s="378">
        <f ca="1">INDIRECT(legend!$H$4&amp;ROW())+INDIRECT(legend!$I$4&amp;ROW())</f>
        <v>0</v>
      </c>
      <c r="CU21" s="360">
        <f t="shared" ca="1" si="46"/>
        <v>0</v>
      </c>
      <c r="CW21" s="167"/>
      <c r="CX21" s="166"/>
      <c r="CY21" s="166"/>
      <c r="CZ21" s="175"/>
      <c r="DA21" s="167">
        <f ca="1">CR21</f>
        <v>0</v>
      </c>
      <c r="DB21" s="166">
        <f ca="1">ROUNDUP(BQ21*$D21,2)+AA21+V21+R21+Q21</f>
        <v>0</v>
      </c>
      <c r="DC21" s="214">
        <f ca="1">ROUNDUP(BR21*$D21,2)+AB21+X21+W21</f>
        <v>0</v>
      </c>
      <c r="DD21" s="168">
        <f ca="1">DA21-DB21-DC21</f>
        <v>0</v>
      </c>
      <c r="DE21" s="327">
        <f t="shared" ca="1" si="47"/>
        <v>0</v>
      </c>
      <c r="DF21" s="327">
        <f t="shared" ca="1" si="48"/>
        <v>0</v>
      </c>
      <c r="DG21" s="616"/>
      <c r="DH21" s="167"/>
      <c r="DI21" s="166"/>
      <c r="DJ21" s="168"/>
      <c r="DL21" s="167">
        <f>IF(legend!$E$1=12,DD21-DM21-DN21,0)</f>
        <v>0</v>
      </c>
      <c r="DM21" s="214"/>
      <c r="DN21" s="168"/>
      <c r="EC21" s="620">
        <f t="shared" si="0"/>
        <v>0</v>
      </c>
      <c r="ED21" s="621">
        <f t="shared" si="1"/>
        <v>0</v>
      </c>
      <c r="EE21" s="621">
        <f t="shared" si="2"/>
        <v>0</v>
      </c>
      <c r="EF21" s="621">
        <f t="shared" si="3"/>
        <v>0</v>
      </c>
      <c r="EG21" s="621">
        <f t="shared" ca="1" si="4"/>
        <v>0</v>
      </c>
      <c r="EH21" s="628">
        <f t="shared" ca="1" si="5"/>
        <v>0</v>
      </c>
      <c r="EI21" s="620">
        <f t="shared" si="29"/>
        <v>0</v>
      </c>
      <c r="EJ21" s="621">
        <f t="shared" si="30"/>
        <v>0</v>
      </c>
      <c r="EK21" s="621">
        <f t="shared" si="31"/>
        <v>0</v>
      </c>
      <c r="EL21" s="621">
        <f t="shared" si="32"/>
        <v>0</v>
      </c>
      <c r="EM21" s="621">
        <f t="shared" si="33"/>
        <v>0</v>
      </c>
      <c r="EN21" s="621">
        <f t="shared" si="34"/>
        <v>0</v>
      </c>
      <c r="EO21" s="621">
        <f t="shared" ca="1" si="35"/>
        <v>0</v>
      </c>
      <c r="EP21" s="628">
        <f t="shared" ca="1" si="6"/>
        <v>0</v>
      </c>
    </row>
    <row r="22" spans="1:155">
      <c r="A22" s="144" t="s">
        <v>38</v>
      </c>
      <c r="B22" s="85" t="str">
        <f t="shared" si="45"/>
        <v>ItemExtra_2110200000</v>
      </c>
      <c r="C22" s="59">
        <v>2110200000</v>
      </c>
      <c r="D22" s="10"/>
      <c r="E22" s="62">
        <f t="shared" si="36"/>
        <v>0</v>
      </c>
      <c r="F22" s="62">
        <f t="shared" ca="1" si="37"/>
        <v>0</v>
      </c>
      <c r="G22" s="62">
        <f t="shared" ca="1" si="38"/>
        <v>0</v>
      </c>
      <c r="H22" s="62"/>
      <c r="I22" s="62"/>
      <c r="J22" s="62"/>
      <c r="K22" s="62"/>
      <c r="L22" s="315">
        <f>L23+L24</f>
        <v>0</v>
      </c>
      <c r="M22" s="315"/>
      <c r="N22" s="315">
        <f>N23+N24</f>
        <v>0</v>
      </c>
      <c r="O22" s="315">
        <f>O23+O24</f>
        <v>0</v>
      </c>
      <c r="P22" s="315"/>
      <c r="Q22" s="315">
        <f t="shared" ref="Q22:W22" si="49">Q23+Q24</f>
        <v>0</v>
      </c>
      <c r="R22" s="315">
        <f t="shared" si="49"/>
        <v>0</v>
      </c>
      <c r="S22" s="315">
        <f t="shared" si="49"/>
        <v>0</v>
      </c>
      <c r="T22" s="315">
        <f t="shared" si="49"/>
        <v>0</v>
      </c>
      <c r="U22" s="315">
        <f t="shared" si="49"/>
        <v>0</v>
      </c>
      <c r="V22" s="315">
        <f t="shared" si="49"/>
        <v>0</v>
      </c>
      <c r="W22" s="315">
        <f t="shared" si="49"/>
        <v>0</v>
      </c>
      <c r="X22" s="315">
        <f t="shared" ref="X22" si="50">X23+X24</f>
        <v>0</v>
      </c>
      <c r="Y22" s="315">
        <f>Y23+Y24</f>
        <v>0</v>
      </c>
      <c r="Z22" s="315">
        <f>Z23+Z24</f>
        <v>0</v>
      </c>
      <c r="AA22" s="315">
        <f>AA23+AA24</f>
        <v>0</v>
      </c>
      <c r="AB22" s="315">
        <f>AB23+AB24</f>
        <v>0</v>
      </c>
      <c r="AC22" s="315"/>
      <c r="AD22" s="315">
        <f>AD23+AD24</f>
        <v>0</v>
      </c>
      <c r="AE22" s="315">
        <f>AE23+AE24</f>
        <v>0</v>
      </c>
      <c r="AF22" s="315">
        <f>AF23+AF24</f>
        <v>0</v>
      </c>
      <c r="AG22" s="315">
        <f t="shared" ref="AG22:CN22" si="51">AG23+AG24</f>
        <v>0</v>
      </c>
      <c r="AH22" s="315"/>
      <c r="AI22" s="315">
        <f>AI23+AI24</f>
        <v>0</v>
      </c>
      <c r="AJ22" s="315">
        <f>AJ23+AJ24</f>
        <v>0</v>
      </c>
      <c r="AK22" s="315">
        <f t="shared" si="51"/>
        <v>0</v>
      </c>
      <c r="AL22" s="315">
        <f t="shared" si="51"/>
        <v>0</v>
      </c>
      <c r="AM22" s="561"/>
      <c r="AN22" s="561"/>
      <c r="AO22" s="561"/>
      <c r="AP22" s="561"/>
      <c r="AQ22" s="561"/>
      <c r="AR22" s="561"/>
      <c r="AS22" s="561"/>
      <c r="AT22" s="561"/>
      <c r="AU22" s="561"/>
      <c r="AV22" s="561">
        <f>AV23+AV24</f>
        <v>0</v>
      </c>
      <c r="AW22" s="315"/>
      <c r="AX22" s="454">
        <f t="shared" si="51"/>
        <v>38.756572853311908</v>
      </c>
      <c r="AY22" s="455">
        <f t="shared" si="51"/>
        <v>507.97063220981431</v>
      </c>
      <c r="AZ22" s="455"/>
      <c r="BA22" s="455"/>
      <c r="BB22" s="455"/>
      <c r="BC22" s="455"/>
      <c r="BD22" s="455"/>
      <c r="BE22" s="455"/>
      <c r="BF22" s="455"/>
      <c r="BG22" s="455"/>
      <c r="BH22" s="455"/>
      <c r="BI22" s="455"/>
      <c r="BJ22" s="455"/>
      <c r="BK22" s="455"/>
      <c r="BL22" s="455"/>
      <c r="BM22" s="455"/>
      <c r="BN22" s="455">
        <f t="shared" si="51"/>
        <v>45.710199475858666</v>
      </c>
      <c r="BO22" s="7">
        <f t="shared" si="51"/>
        <v>501.01700558726759</v>
      </c>
      <c r="BP22" s="174">
        <f t="shared" si="51"/>
        <v>601.23</v>
      </c>
      <c r="BQ22" s="456">
        <f t="shared" ca="1" si="51"/>
        <v>0</v>
      </c>
      <c r="BR22" s="455">
        <f t="shared" ca="1" si="51"/>
        <v>0</v>
      </c>
      <c r="BS22" s="455">
        <f t="shared" ca="1" si="51"/>
        <v>0</v>
      </c>
      <c r="BT22" s="7">
        <f t="shared" ca="1" si="51"/>
        <v>0</v>
      </c>
      <c r="BU22" s="172">
        <f ca="1">BU23+BU24</f>
        <v>0</v>
      </c>
      <c r="BV22" s="44">
        <f t="shared" ref="BV22:CG22" ca="1" si="52">BV23+BV24</f>
        <v>0</v>
      </c>
      <c r="BW22" s="44">
        <f t="shared" ca="1" si="52"/>
        <v>0</v>
      </c>
      <c r="BX22" s="44">
        <f t="shared" ca="1" si="52"/>
        <v>0</v>
      </c>
      <c r="BY22" s="44">
        <f t="shared" ca="1" si="52"/>
        <v>0</v>
      </c>
      <c r="BZ22" s="44">
        <f t="shared" ca="1" si="52"/>
        <v>0</v>
      </c>
      <c r="CA22" s="44">
        <f t="shared" ca="1" si="52"/>
        <v>0</v>
      </c>
      <c r="CB22" s="44">
        <f t="shared" ca="1" si="52"/>
        <v>0</v>
      </c>
      <c r="CC22" s="44">
        <f t="shared" ca="1" si="52"/>
        <v>0</v>
      </c>
      <c r="CD22" s="44">
        <f t="shared" ca="1" si="52"/>
        <v>0</v>
      </c>
      <c r="CE22" s="44">
        <f t="shared" ca="1" si="52"/>
        <v>0</v>
      </c>
      <c r="CF22" s="44">
        <f t="shared" ca="1" si="52"/>
        <v>0</v>
      </c>
      <c r="CG22" s="44">
        <f t="shared" ca="1" si="52"/>
        <v>0</v>
      </c>
      <c r="CH22" s="634">
        <f t="shared" ca="1" si="27"/>
        <v>-601.23</v>
      </c>
      <c r="CI22" s="173">
        <f t="shared" si="51"/>
        <v>601.23</v>
      </c>
      <c r="CJ22" s="171">
        <f t="shared" si="51"/>
        <v>0</v>
      </c>
      <c r="CK22" s="174">
        <f t="shared" si="51"/>
        <v>601.23</v>
      </c>
      <c r="CL22" s="270">
        <f t="shared" si="51"/>
        <v>0</v>
      </c>
      <c r="CM22" s="271">
        <f t="shared" si="51"/>
        <v>0</v>
      </c>
      <c r="CN22" s="272">
        <f t="shared" si="51"/>
        <v>0</v>
      </c>
      <c r="CO22" s="342"/>
      <c r="CP22" s="173">
        <f t="shared" ref="CP22:CU22" ca="1" si="53">CP23+CP24</f>
        <v>0</v>
      </c>
      <c r="CQ22" s="171">
        <f t="shared" ca="1" si="53"/>
        <v>0</v>
      </c>
      <c r="CR22" s="174">
        <f t="shared" ca="1" si="53"/>
        <v>0</v>
      </c>
      <c r="CS22" s="357">
        <f ca="1">CS23+CS24</f>
        <v>0</v>
      </c>
      <c r="CT22" s="377">
        <f t="shared" ca="1" si="53"/>
        <v>0</v>
      </c>
      <c r="CU22" s="358">
        <f t="shared" ca="1" si="53"/>
        <v>0</v>
      </c>
      <c r="CW22" s="173">
        <f t="shared" ref="CW22:DD22" ca="1" si="54">CW23+CW24</f>
        <v>0</v>
      </c>
      <c r="CX22" s="171">
        <f t="shared" ca="1" si="54"/>
        <v>0</v>
      </c>
      <c r="CY22" s="171">
        <f t="shared" ca="1" si="54"/>
        <v>0</v>
      </c>
      <c r="CZ22" s="172">
        <f t="shared" ca="1" si="54"/>
        <v>0</v>
      </c>
      <c r="DA22" s="173">
        <f t="shared" ca="1" si="54"/>
        <v>0</v>
      </c>
      <c r="DB22" s="171">
        <f t="shared" ca="1" si="54"/>
        <v>0</v>
      </c>
      <c r="DC22" s="171">
        <f t="shared" ca="1" si="54"/>
        <v>0</v>
      </c>
      <c r="DD22" s="174">
        <f t="shared" ca="1" si="54"/>
        <v>0</v>
      </c>
      <c r="DE22" s="327">
        <f t="shared" ca="1" si="47"/>
        <v>0</v>
      </c>
      <c r="DF22" s="327">
        <f t="shared" ca="1" si="48"/>
        <v>0</v>
      </c>
      <c r="DG22" s="616"/>
      <c r="DH22" s="173">
        <f>DH23+DH24</f>
        <v>0</v>
      </c>
      <c r="DI22" s="171">
        <f>DI23+DI24</f>
        <v>0</v>
      </c>
      <c r="DJ22" s="174">
        <f>DJ23+DJ24</f>
        <v>0</v>
      </c>
      <c r="DL22" s="173">
        <f>DL23+DL24</f>
        <v>0</v>
      </c>
      <c r="DM22" s="171">
        <f>DM23+DM24</f>
        <v>0</v>
      </c>
      <c r="DN22" s="174">
        <f>DN23+DN24</f>
        <v>0</v>
      </c>
      <c r="EC22" s="620">
        <f t="shared" si="0"/>
        <v>0</v>
      </c>
      <c r="ED22" s="621">
        <f t="shared" si="1"/>
        <v>0</v>
      </c>
      <c r="EE22" s="621">
        <f t="shared" si="2"/>
        <v>0</v>
      </c>
      <c r="EF22" s="621">
        <f t="shared" ca="1" si="3"/>
        <v>0</v>
      </c>
      <c r="EG22" s="621">
        <f t="shared" ca="1" si="4"/>
        <v>0</v>
      </c>
      <c r="EH22" s="628">
        <f t="shared" ca="1" si="5"/>
        <v>0</v>
      </c>
      <c r="EI22" s="620">
        <f t="shared" si="29"/>
        <v>0</v>
      </c>
      <c r="EJ22" s="621">
        <f t="shared" si="30"/>
        <v>0</v>
      </c>
      <c r="EK22" s="621">
        <f t="shared" si="31"/>
        <v>0</v>
      </c>
      <c r="EL22" s="621">
        <f t="shared" si="32"/>
        <v>0</v>
      </c>
      <c r="EM22" s="621">
        <f t="shared" si="33"/>
        <v>0</v>
      </c>
      <c r="EN22" s="621">
        <f t="shared" ca="1" si="34"/>
        <v>0</v>
      </c>
      <c r="EO22" s="621">
        <f t="shared" ca="1" si="35"/>
        <v>0</v>
      </c>
      <c r="EP22" s="628">
        <f t="shared" ca="1" si="6"/>
        <v>0</v>
      </c>
    </row>
    <row r="23" spans="1:155" ht="12" customHeight="1">
      <c r="A23" s="148" t="s">
        <v>40</v>
      </c>
      <c r="B23" s="85" t="str">
        <f t="shared" si="45"/>
        <v>ItemExtra_2110210000</v>
      </c>
      <c r="C23" s="165">
        <v>2110210000</v>
      </c>
      <c r="D23" s="10">
        <v>1.2</v>
      </c>
      <c r="E23" s="65">
        <f t="shared" si="36"/>
        <v>0</v>
      </c>
      <c r="F23" s="65">
        <f t="shared" ca="1" si="37"/>
        <v>0</v>
      </c>
      <c r="G23" s="65">
        <f t="shared" ca="1" si="38"/>
        <v>0</v>
      </c>
      <c r="H23" s="65"/>
      <c r="I23" s="65"/>
      <c r="J23" s="65"/>
      <c r="K23" s="65"/>
      <c r="L23" s="457"/>
      <c r="M23" s="427"/>
      <c r="N23" s="317">
        <f>T23+Y23+AD23+AF23</f>
        <v>0</v>
      </c>
      <c r="O23" s="317"/>
      <c r="P23" s="427"/>
      <c r="Q23" s="317"/>
      <c r="R23" s="317"/>
      <c r="S23" s="317"/>
      <c r="T23" s="317"/>
      <c r="U23" s="457"/>
      <c r="V23" s="317"/>
      <c r="W23" s="317"/>
      <c r="X23" s="317"/>
      <c r="Y23" s="317"/>
      <c r="Z23" s="457"/>
      <c r="AA23" s="317"/>
      <c r="AB23" s="317"/>
      <c r="AC23" s="427"/>
      <c r="AD23" s="457"/>
      <c r="AE23" s="317"/>
      <c r="AF23" s="317"/>
      <c r="AG23" s="317"/>
      <c r="AH23" s="317"/>
      <c r="AI23" s="457"/>
      <c r="AJ23" s="317"/>
      <c r="AK23" s="317"/>
      <c r="AL23" s="317"/>
      <c r="AM23" s="562"/>
      <c r="AN23" s="562"/>
      <c r="AO23" s="562"/>
      <c r="AP23" s="562"/>
      <c r="AQ23" s="562"/>
      <c r="AR23" s="562"/>
      <c r="AS23" s="562"/>
      <c r="AT23" s="562"/>
      <c r="AU23" s="562"/>
      <c r="AV23" s="562"/>
      <c r="AW23" s="317"/>
      <c r="AX23" s="458">
        <f>IncomeStatement!T247</f>
        <v>0</v>
      </c>
      <c r="AY23" s="459">
        <f>IncomeStatement!C247</f>
        <v>0</v>
      </c>
      <c r="AZ23" s="459"/>
      <c r="BA23" s="459"/>
      <c r="BB23" s="459"/>
      <c r="BC23" s="459"/>
      <c r="BD23" s="459"/>
      <c r="BE23" s="459"/>
      <c r="BF23" s="459"/>
      <c r="BG23" s="459"/>
      <c r="BH23" s="459"/>
      <c r="BI23" s="459"/>
      <c r="BJ23" s="459"/>
      <c r="BK23" s="459"/>
      <c r="BL23" s="459"/>
      <c r="BM23" s="459"/>
      <c r="BN23" s="459">
        <f>IncomeStatement!S247</f>
        <v>0</v>
      </c>
      <c r="BO23" s="10">
        <f>AX23+AY23-BN23</f>
        <v>0</v>
      </c>
      <c r="BP23" s="168">
        <f>ROUNDUP(BO23*$D23,2)</f>
        <v>0</v>
      </c>
      <c r="BQ23" s="460">
        <f ca="1">INDIRECT("IncomeStatement!$"&amp;legend!G$7&amp;TEXT(ROW()+230,0))</f>
        <v>0</v>
      </c>
      <c r="BR23" s="459">
        <f ca="1">INDIRECT("IncomeStatement!$"&amp;legend!H$7&amp;TEXT(ROW()+230,0))</f>
        <v>0</v>
      </c>
      <c r="BS23" s="459">
        <f ca="1">INDIRECT("IncomeStatement!$"&amp;legend!I$7&amp;TEXT(ROW()+230,0))</f>
        <v>0</v>
      </c>
      <c r="BT23" s="10">
        <f ca="1">BQ23+BR23+BS23</f>
        <v>0</v>
      </c>
      <c r="BU23" s="175">
        <f ca="1">ROUNDUP(BT23*$D23,2)</f>
        <v>0</v>
      </c>
      <c r="BV23" s="87">
        <f ca="1">INDIRECT("IncomeStatement!$"&amp;legend!G$7&amp;TEXT(ROW()+230,0))*$D23</f>
        <v>0</v>
      </c>
      <c r="BW23" s="87">
        <f ca="1">INDIRECT("IncomeStatement!$"&amp;legend!H$7&amp;TEXT(ROW()+230,0))*$D23</f>
        <v>0</v>
      </c>
      <c r="BX23" s="87">
        <f ca="1">INDIRECT("IncomeStatement!$"&amp;legend!I$7&amp;TEXT(ROW()+230,0))*$D23</f>
        <v>0</v>
      </c>
      <c r="BY23" s="87">
        <f ca="1">INDIRECT("IncomeStatement!$"&amp;legend!J$7&amp;TEXT(ROW()+230,0))*$D23</f>
        <v>0</v>
      </c>
      <c r="BZ23" s="87">
        <f ca="1">INDIRECT("IncomeStatement!$"&amp;legend!K$7&amp;TEXT(ROW()+230,0))*$D23</f>
        <v>0</v>
      </c>
      <c r="CA23" s="87">
        <f ca="1">INDIRECT("IncomeStatement!$"&amp;legend!L$7&amp;TEXT(ROW()+230,0))*$D23</f>
        <v>0</v>
      </c>
      <c r="CB23" s="87">
        <f ca="1">INDIRECT("IncomeStatement!$"&amp;legend!M$7&amp;TEXT(ROW()+230,0))*$D23</f>
        <v>0</v>
      </c>
      <c r="CC23" s="87">
        <f ca="1">INDIRECT("IncomeStatement!$"&amp;legend!N$7&amp;TEXT(ROW()+230,0))*$D23</f>
        <v>0</v>
      </c>
      <c r="CD23" s="87">
        <f ca="1">INDIRECT("IncomeStatement!$"&amp;legend!O$7&amp;TEXT(ROW()+230,0))*$D23</f>
        <v>0</v>
      </c>
      <c r="CE23" s="87">
        <f ca="1">INDIRECT("IncomeStatement!$"&amp;legend!P$7&amp;TEXT(ROW()+230,0))*$D23</f>
        <v>0</v>
      </c>
      <c r="CF23" s="87">
        <f ca="1">INDIRECT("IncomeStatement!$"&amp;legend!Q$7&amp;TEXT(ROW()+230,0))*$D23</f>
        <v>0</v>
      </c>
      <c r="CG23" s="87">
        <f ca="1">INDIRECT("IncomeStatement!$"&amp;legend!R$7&amp;TEXT(ROW()+230,0))*$D23</f>
        <v>0</v>
      </c>
      <c r="CH23" s="634">
        <f t="shared" ca="1" si="27"/>
        <v>0</v>
      </c>
      <c r="CI23" s="167">
        <f>BP23+L23+N23</f>
        <v>0</v>
      </c>
      <c r="CJ23" s="166">
        <f>CI23</f>
        <v>0</v>
      </c>
      <c r="CK23" s="168"/>
      <c r="CL23" s="273">
        <f>CM23+CN23</f>
        <v>0</v>
      </c>
      <c r="CM23" s="274">
        <f>'55газ'!$L$27-'55газ'!$M$27+'55газ'!$N$27-'55газ'!$O$27+AI23</f>
        <v>0</v>
      </c>
      <c r="CN23" s="275"/>
      <c r="CO23" s="343"/>
      <c r="CP23" s="582">
        <f ca="1">BU23+Q23+R23+S23+T23+U23+V23+W23+X23+Y23+Z23+AA23+AB23</f>
        <v>0</v>
      </c>
      <c r="CQ23" s="166">
        <f ca="1">CP23</f>
        <v>0</v>
      </c>
      <c r="CR23" s="168"/>
      <c r="CS23" s="359">
        <f ca="1">ROUNDUP(INDIRECT(legend!$K$4&amp;ROW())*$D23,2)</f>
        <v>0</v>
      </c>
      <c r="CT23" s="378">
        <f ca="1">INDIRECT(legend!$H$4&amp;ROW())+INDIRECT(legend!$I$4&amp;ROW())</f>
        <v>0</v>
      </c>
      <c r="CU23" s="360">
        <f t="shared" ca="1" si="46"/>
        <v>0</v>
      </c>
      <c r="CW23" s="167">
        <f ca="1">CQ23</f>
        <v>0</v>
      </c>
      <c r="CX23" s="166">
        <f ca="1">ROUNDUP(BQ23*$D23,2)+Y23+T23+S23+R23+Q23</f>
        <v>0</v>
      </c>
      <c r="CY23" s="214">
        <f ca="1">ROUNDUP(BR23*$D23,2)+AB23+Z23+X23+W23+U23</f>
        <v>0</v>
      </c>
      <c r="CZ23" s="175">
        <f ca="1">CW23-CX23-CY23</f>
        <v>0</v>
      </c>
      <c r="DA23" s="167"/>
      <c r="DB23" s="166"/>
      <c r="DC23" s="166"/>
      <c r="DD23" s="168"/>
      <c r="DE23" s="327">
        <f t="shared" ca="1" si="47"/>
        <v>0</v>
      </c>
      <c r="DF23" s="327">
        <f t="shared" ca="1" si="48"/>
        <v>0</v>
      </c>
      <c r="DG23" s="616"/>
      <c r="DH23" s="167">
        <f>IF(legend!$E$1=12,CZ23-DI23-DJ23,0)</f>
        <v>0</v>
      </c>
      <c r="DI23" s="214"/>
      <c r="DJ23" s="168"/>
      <c r="DL23" s="167"/>
      <c r="DM23" s="166"/>
      <c r="DN23" s="168"/>
      <c r="EC23" s="620">
        <f t="shared" si="0"/>
        <v>0</v>
      </c>
      <c r="ED23" s="621">
        <f t="shared" si="1"/>
        <v>0</v>
      </c>
      <c r="EE23" s="621">
        <f t="shared" si="2"/>
        <v>0</v>
      </c>
      <c r="EF23" s="621">
        <f t="shared" ca="1" si="3"/>
        <v>0</v>
      </c>
      <c r="EG23" s="621">
        <f t="shared" si="4"/>
        <v>0</v>
      </c>
      <c r="EH23" s="628">
        <f t="shared" ca="1" si="5"/>
        <v>0</v>
      </c>
      <c r="EI23" s="620">
        <f t="shared" si="29"/>
        <v>0</v>
      </c>
      <c r="EJ23" s="621">
        <f t="shared" si="30"/>
        <v>0</v>
      </c>
      <c r="EK23" s="621">
        <f t="shared" si="31"/>
        <v>0</v>
      </c>
      <c r="EL23" s="621">
        <f t="shared" si="32"/>
        <v>0</v>
      </c>
      <c r="EM23" s="621">
        <f t="shared" si="33"/>
        <v>0</v>
      </c>
      <c r="EN23" s="621">
        <f t="shared" ca="1" si="34"/>
        <v>0</v>
      </c>
      <c r="EO23" s="621">
        <f t="shared" si="35"/>
        <v>0</v>
      </c>
      <c r="EP23" s="628">
        <f t="shared" ca="1" si="6"/>
        <v>0</v>
      </c>
    </row>
    <row r="24" spans="1:155" ht="12" customHeight="1">
      <c r="A24" s="148" t="s">
        <v>41</v>
      </c>
      <c r="B24" s="85" t="str">
        <f t="shared" si="45"/>
        <v>ItemExtra_2110220000</v>
      </c>
      <c r="C24" s="165">
        <v>2110220000</v>
      </c>
      <c r="D24" s="10">
        <v>1.2</v>
      </c>
      <c r="E24" s="65">
        <f t="shared" si="36"/>
        <v>0</v>
      </c>
      <c r="F24" s="65">
        <f t="shared" ca="1" si="37"/>
        <v>0</v>
      </c>
      <c r="G24" s="65">
        <f t="shared" ca="1" si="38"/>
        <v>0</v>
      </c>
      <c r="H24" s="65"/>
      <c r="I24" s="65"/>
      <c r="J24" s="65"/>
      <c r="K24" s="65"/>
      <c r="L24" s="317"/>
      <c r="M24" s="427"/>
      <c r="N24" s="317"/>
      <c r="O24" s="317">
        <f>Q24+R24+V24+AA24+AE24+AG24</f>
        <v>0</v>
      </c>
      <c r="P24" s="427"/>
      <c r="Q24" s="317"/>
      <c r="R24" s="317"/>
      <c r="S24" s="317"/>
      <c r="T24" s="317"/>
      <c r="U24" s="317"/>
      <c r="V24" s="317"/>
      <c r="W24" s="457"/>
      <c r="X24" s="457"/>
      <c r="Y24" s="317"/>
      <c r="Z24" s="317"/>
      <c r="AA24" s="317"/>
      <c r="AB24" s="457"/>
      <c r="AC24" s="427"/>
      <c r="AD24" s="317"/>
      <c r="AE24" s="457"/>
      <c r="AF24" s="317"/>
      <c r="AG24" s="317"/>
      <c r="AH24" s="317"/>
      <c r="AI24" s="317"/>
      <c r="AJ24" s="457"/>
      <c r="AK24" s="317"/>
      <c r="AL24" s="317"/>
      <c r="AM24" s="562"/>
      <c r="AN24" s="562"/>
      <c r="AO24" s="562"/>
      <c r="AP24" s="562"/>
      <c r="AQ24" s="562"/>
      <c r="AR24" s="562"/>
      <c r="AS24" s="562"/>
      <c r="AT24" s="562"/>
      <c r="AU24" s="562"/>
      <c r="AV24" s="562"/>
      <c r="AW24" s="317"/>
      <c r="AX24" s="458">
        <f>IncomeStatement!T248</f>
        <v>38.756572853311908</v>
      </c>
      <c r="AY24" s="459">
        <f>IncomeStatement!C248</f>
        <v>507.97063220981431</v>
      </c>
      <c r="AZ24" s="459"/>
      <c r="BA24" s="459"/>
      <c r="BB24" s="459"/>
      <c r="BC24" s="459"/>
      <c r="BD24" s="459"/>
      <c r="BE24" s="459"/>
      <c r="BF24" s="459"/>
      <c r="BG24" s="459"/>
      <c r="BH24" s="459"/>
      <c r="BI24" s="459"/>
      <c r="BJ24" s="459"/>
      <c r="BK24" s="459"/>
      <c r="BL24" s="459"/>
      <c r="BM24" s="459"/>
      <c r="BN24" s="459">
        <f>IncomeStatement!S248</f>
        <v>45.710199475858666</v>
      </c>
      <c r="BO24" s="10">
        <f>AX24+AY24-BN24</f>
        <v>501.01700558726759</v>
      </c>
      <c r="BP24" s="168">
        <f>ROUNDUP(BO24*$D24,2)</f>
        <v>601.23</v>
      </c>
      <c r="BQ24" s="460">
        <f ca="1">INDIRECT("IncomeStatement!$"&amp;legend!G$7&amp;TEXT(ROW()+230,0))</f>
        <v>0</v>
      </c>
      <c r="BR24" s="459">
        <f ca="1">INDIRECT("IncomeStatement!$"&amp;legend!H$7&amp;TEXT(ROW()+230,0))</f>
        <v>0</v>
      </c>
      <c r="BS24" s="459">
        <f ca="1">INDIRECT("IncomeStatement!$"&amp;legend!I$7&amp;TEXT(ROW()+230,0))</f>
        <v>0</v>
      </c>
      <c r="BT24" s="10">
        <f ca="1">BQ24+BR24+BS24</f>
        <v>0</v>
      </c>
      <c r="BU24" s="175">
        <f ca="1">ROUNDUP(BT24*$D24,2)</f>
        <v>0</v>
      </c>
      <c r="BV24" s="87">
        <f ca="1">INDIRECT("IncomeStatement!$"&amp;legend!G$7&amp;TEXT(ROW()+230,0))*$D24</f>
        <v>0</v>
      </c>
      <c r="BW24" s="87">
        <f ca="1">INDIRECT("IncomeStatement!$"&amp;legend!H$7&amp;TEXT(ROW()+230,0))*$D24</f>
        <v>0</v>
      </c>
      <c r="BX24" s="87">
        <f ca="1">INDIRECT("IncomeStatement!$"&amp;legend!I$7&amp;TEXT(ROW()+230,0))*$D24</f>
        <v>0</v>
      </c>
      <c r="BY24" s="87">
        <f ca="1">INDIRECT("IncomeStatement!$"&amp;legend!J$7&amp;TEXT(ROW()+230,0))*$D24</f>
        <v>0</v>
      </c>
      <c r="BZ24" s="87">
        <f ca="1">INDIRECT("IncomeStatement!$"&amp;legend!K$7&amp;TEXT(ROW()+230,0))*$D24</f>
        <v>0</v>
      </c>
      <c r="CA24" s="87">
        <f ca="1">INDIRECT("IncomeStatement!$"&amp;legend!L$7&amp;TEXT(ROW()+230,0))*$D24</f>
        <v>0</v>
      </c>
      <c r="CB24" s="87">
        <f ca="1">INDIRECT("IncomeStatement!$"&amp;legend!M$7&amp;TEXT(ROW()+230,0))*$D24</f>
        <v>0</v>
      </c>
      <c r="CC24" s="87">
        <f ca="1">INDIRECT("IncomeStatement!$"&amp;legend!N$7&amp;TEXT(ROW()+230,0))*$D24</f>
        <v>0</v>
      </c>
      <c r="CD24" s="87">
        <f ca="1">INDIRECT("IncomeStatement!$"&amp;legend!O$7&amp;TEXT(ROW()+230,0))*$D24</f>
        <v>0</v>
      </c>
      <c r="CE24" s="87">
        <f ca="1">INDIRECT("IncomeStatement!$"&amp;legend!P$7&amp;TEXT(ROW()+230,0))*$D24</f>
        <v>0</v>
      </c>
      <c r="CF24" s="87">
        <f ca="1">INDIRECT("IncomeStatement!$"&amp;legend!Q$7&amp;TEXT(ROW()+230,0))*$D24</f>
        <v>0</v>
      </c>
      <c r="CG24" s="87">
        <f ca="1">INDIRECT("IncomeStatement!$"&amp;legend!R$7&amp;TEXT(ROW()+230,0))*$D24</f>
        <v>0</v>
      </c>
      <c r="CH24" s="634">
        <f t="shared" ca="1" si="27"/>
        <v>-601.23</v>
      </c>
      <c r="CI24" s="167">
        <f>BP24+O24</f>
        <v>601.23</v>
      </c>
      <c r="CJ24" s="166"/>
      <c r="CK24" s="168">
        <f>CI24</f>
        <v>601.23</v>
      </c>
      <c r="CL24" s="273">
        <f>CM24+CN24</f>
        <v>0</v>
      </c>
      <c r="CM24" s="274"/>
      <c r="CN24" s="275">
        <f>'55газ'!$P$28-'55газ'!$R$28-'55газ'!$T$28-'55газ'!$V$28+AJ24</f>
        <v>0</v>
      </c>
      <c r="CO24" s="343"/>
      <c r="CP24" s="582">
        <f ca="1">BU24+Q24+R24+S24+T24+U24+V24+W24+X24+Y24+Z24+AA24+AB24</f>
        <v>0</v>
      </c>
      <c r="CQ24" s="166"/>
      <c r="CR24" s="168">
        <f ca="1">CP24</f>
        <v>0</v>
      </c>
      <c r="CS24" s="359">
        <f ca="1">ROUNDUP(INDIRECT(legend!$K$4&amp;ROW())*$D24,2)</f>
        <v>0</v>
      </c>
      <c r="CT24" s="378">
        <f ca="1">INDIRECT(legend!$H$4&amp;ROW())+INDIRECT(legend!$I$4&amp;ROW())</f>
        <v>0</v>
      </c>
      <c r="CU24" s="360">
        <f t="shared" ca="1" si="46"/>
        <v>0</v>
      </c>
      <c r="CW24" s="167"/>
      <c r="CX24" s="166"/>
      <c r="CY24" s="166"/>
      <c r="CZ24" s="175"/>
      <c r="DA24" s="167">
        <f ca="1">CR24</f>
        <v>0</v>
      </c>
      <c r="DB24" s="166">
        <f ca="1">ROUNDUP(BQ24*$D24,2)+AA24+V24+R24+Q24</f>
        <v>0</v>
      </c>
      <c r="DC24" s="214">
        <f ca="1">ROUNDUP(BR24*$D24,2)+AB24+X24+W24</f>
        <v>0</v>
      </c>
      <c r="DD24" s="168">
        <f ca="1">DA24-DB24-DC24</f>
        <v>0</v>
      </c>
      <c r="DE24" s="327">
        <f t="shared" ca="1" si="47"/>
        <v>0</v>
      </c>
      <c r="DF24" s="327">
        <f t="shared" ca="1" si="48"/>
        <v>0</v>
      </c>
      <c r="DG24" s="616"/>
      <c r="DH24" s="167"/>
      <c r="DI24" s="166"/>
      <c r="DJ24" s="168"/>
      <c r="DL24" s="167">
        <f>IF(legend!$E$1=12,DD24-DM24-DN24,0)</f>
        <v>0</v>
      </c>
      <c r="DM24" s="214"/>
      <c r="DN24" s="168"/>
      <c r="EC24" s="620">
        <f t="shared" si="0"/>
        <v>0</v>
      </c>
      <c r="ED24" s="621">
        <f t="shared" si="1"/>
        <v>0</v>
      </c>
      <c r="EE24" s="621">
        <f t="shared" si="2"/>
        <v>0</v>
      </c>
      <c r="EF24" s="621">
        <f t="shared" si="3"/>
        <v>0</v>
      </c>
      <c r="EG24" s="621">
        <f t="shared" ca="1" si="4"/>
        <v>0</v>
      </c>
      <c r="EH24" s="628">
        <f t="shared" ca="1" si="5"/>
        <v>0</v>
      </c>
      <c r="EI24" s="620">
        <f t="shared" si="29"/>
        <v>0</v>
      </c>
      <c r="EJ24" s="621">
        <f t="shared" si="30"/>
        <v>0</v>
      </c>
      <c r="EK24" s="621">
        <f t="shared" si="31"/>
        <v>0</v>
      </c>
      <c r="EL24" s="621">
        <f t="shared" si="32"/>
        <v>0</v>
      </c>
      <c r="EM24" s="621">
        <f t="shared" si="33"/>
        <v>0</v>
      </c>
      <c r="EN24" s="621">
        <f t="shared" si="34"/>
        <v>0</v>
      </c>
      <c r="EO24" s="621">
        <f t="shared" ca="1" si="35"/>
        <v>0</v>
      </c>
      <c r="EP24" s="628">
        <f t="shared" ca="1" si="6"/>
        <v>0</v>
      </c>
    </row>
    <row r="25" spans="1:155">
      <c r="A25" s="144" t="s">
        <v>43</v>
      </c>
      <c r="B25" s="85" t="str">
        <f t="shared" si="45"/>
        <v>ItemExtra_2110300000</v>
      </c>
      <c r="C25" s="165">
        <v>2110300000</v>
      </c>
      <c r="D25" s="10">
        <v>1.2</v>
      </c>
      <c r="E25" s="62">
        <f t="shared" si="36"/>
        <v>0</v>
      </c>
      <c r="F25" s="62">
        <f t="shared" ca="1" si="37"/>
        <v>0</v>
      </c>
      <c r="G25" s="62">
        <f t="shared" ca="1" si="38"/>
        <v>0</v>
      </c>
      <c r="H25" s="62"/>
      <c r="I25" s="62"/>
      <c r="J25" s="62"/>
      <c r="K25" s="62"/>
      <c r="L25" s="457"/>
      <c r="M25" s="416"/>
      <c r="N25" s="317">
        <f>T25+Y25+AD25+AF25</f>
        <v>0</v>
      </c>
      <c r="O25" s="315"/>
      <c r="P25" s="416"/>
      <c r="Q25" s="317"/>
      <c r="R25" s="317"/>
      <c r="S25" s="317"/>
      <c r="T25" s="317"/>
      <c r="U25" s="457"/>
      <c r="V25" s="317"/>
      <c r="W25" s="315"/>
      <c r="X25" s="315"/>
      <c r="Y25" s="317"/>
      <c r="Z25" s="457"/>
      <c r="AA25" s="317"/>
      <c r="AB25" s="315"/>
      <c r="AC25" s="416"/>
      <c r="AD25" s="457"/>
      <c r="AE25" s="315"/>
      <c r="AF25" s="317"/>
      <c r="AG25" s="317"/>
      <c r="AH25" s="315"/>
      <c r="AI25" s="457"/>
      <c r="AJ25" s="315"/>
      <c r="AK25" s="317"/>
      <c r="AL25" s="315"/>
      <c r="AM25" s="561"/>
      <c r="AN25" s="561"/>
      <c r="AO25" s="561"/>
      <c r="AP25" s="561"/>
      <c r="AQ25" s="561"/>
      <c r="AR25" s="561"/>
      <c r="AS25" s="561"/>
      <c r="AT25" s="561"/>
      <c r="AU25" s="561"/>
      <c r="AV25" s="561"/>
      <c r="AW25" s="315"/>
      <c r="AX25" s="454">
        <v>0</v>
      </c>
      <c r="AY25" s="455"/>
      <c r="AZ25" s="455"/>
      <c r="BA25" s="455"/>
      <c r="BB25" s="455"/>
      <c r="BC25" s="455"/>
      <c r="BD25" s="455"/>
      <c r="BE25" s="455"/>
      <c r="BF25" s="455"/>
      <c r="BG25" s="455"/>
      <c r="BH25" s="455"/>
      <c r="BI25" s="455"/>
      <c r="BJ25" s="455"/>
      <c r="BK25" s="455"/>
      <c r="BL25" s="455"/>
      <c r="BM25" s="455"/>
      <c r="BN25" s="455"/>
      <c r="BO25" s="7">
        <f>AX25+AY25-BN25</f>
        <v>0</v>
      </c>
      <c r="BP25" s="174">
        <f>ROUNDUP(BO25*$D25,2)</f>
        <v>0</v>
      </c>
      <c r="BQ25" s="456">
        <f ca="1">INDIRECT("IncomeStatement!$"&amp;legend!G$7&amp;TEXT(ROW()+230,0))</f>
        <v>0.41750039616689238</v>
      </c>
      <c r="BR25" s="455">
        <f ca="1">INDIRECT("IncomeStatement!$"&amp;legend!H$7&amp;TEXT(ROW()+230,0))</f>
        <v>0.40586801625595031</v>
      </c>
      <c r="BS25" s="455">
        <f ca="1">INDIRECT("IncomeStatement!$"&amp;legend!I$7&amp;TEXT(ROW()+230,0))</f>
        <v>0.40586801625595031</v>
      </c>
      <c r="BT25" s="7">
        <f ca="1">BQ25+BR25+BS25</f>
        <v>1.2292364286787929</v>
      </c>
      <c r="BU25" s="172">
        <f ca="1">ROUNDUP(BT25*$D25,2)</f>
        <v>1.48</v>
      </c>
      <c r="BV25" s="44">
        <f ca="1">INDIRECT("IncomeStatement!$"&amp;legend!G$7&amp;TEXT(ROW()+230,0))</f>
        <v>0.41750039616689238</v>
      </c>
      <c r="BW25" s="44">
        <f ca="1">INDIRECT("IncomeStatement!$"&amp;legend!H$7&amp;TEXT(ROW()+230,0))</f>
        <v>0.40586801625595031</v>
      </c>
      <c r="BX25" s="44">
        <f ca="1">INDIRECT("IncomeStatement!$"&amp;legend!I$7&amp;TEXT(ROW()+230,0))</f>
        <v>0.40586801625595031</v>
      </c>
      <c r="BY25" s="44">
        <f ca="1">INDIRECT("IncomeStatement!$"&amp;legend!J$7&amp;TEXT(ROW()+230,0))</f>
        <v>0.40586801625595031</v>
      </c>
      <c r="BZ25" s="44">
        <f ca="1">INDIRECT("IncomeStatement!$"&amp;legend!K$7&amp;TEXT(ROW()+230,0))</f>
        <v>0.43332446989892875</v>
      </c>
      <c r="CA25" s="44">
        <f ca="1">INDIRECT("IncomeStatement!$"&amp;legend!L$7&amp;TEXT(ROW()+230,0))</f>
        <v>0.43332446989892875</v>
      </c>
      <c r="CB25" s="44">
        <f ca="1">INDIRECT("IncomeStatement!$"&amp;legend!M$7&amp;TEXT(ROW()+230,0))</f>
        <v>0.43332446989892875</v>
      </c>
      <c r="CC25" s="44">
        <f ca="1">INDIRECT("IncomeStatement!$"&amp;legend!N$7&amp;TEXT(ROW()+230,0))</f>
        <v>0.54967088385231144</v>
      </c>
      <c r="CD25" s="44">
        <f ca="1">INDIRECT("IncomeStatement!$"&amp;legend!O$7&amp;TEXT(ROW()+230,0))</f>
        <v>0.54967088385231144</v>
      </c>
      <c r="CE25" s="44">
        <f ca="1">INDIRECT("IncomeStatement!$"&amp;legend!P$7&amp;TEXT(ROW()+230,0))</f>
        <v>0.54967088385231144</v>
      </c>
      <c r="CF25" s="44">
        <f ca="1">INDIRECT("IncomeStatement!$"&amp;legend!Q$7&amp;TEXT(ROW()+230,0))</f>
        <v>0.4502147122391606</v>
      </c>
      <c r="CG25" s="44">
        <f ca="1">INDIRECT("IncomeStatement!$"&amp;legend!R$7&amp;TEXT(ROW()+230,0))</f>
        <v>0.4502147122391606</v>
      </c>
      <c r="CH25" s="634">
        <f t="shared" ca="1" si="27"/>
        <v>5.4845199306667851</v>
      </c>
      <c r="CI25" s="167">
        <f>BP25+L25+N25</f>
        <v>0</v>
      </c>
      <c r="CJ25" s="166">
        <f>CI25</f>
        <v>0</v>
      </c>
      <c r="CK25" s="174"/>
      <c r="CL25" s="270">
        <f>CM25+CN25</f>
        <v>0</v>
      </c>
      <c r="CM25" s="271">
        <f>'55газ'!$L$29-'55газ'!$M$29+'55газ'!$N$29-'55газ'!$O$29+AI25</f>
        <v>0</v>
      </c>
      <c r="CN25" s="272">
        <f>'55газ'!$P$29-'55газ'!$R$29-'55газ'!$T$29-'55газ'!$V$29+AJ25</f>
        <v>0</v>
      </c>
      <c r="CO25" s="342"/>
      <c r="CP25" s="582">
        <f ca="1">BU25+Q25+R25+S25+T25+U25+V25+W25+X25+Y25+Z25+AA25+AB25</f>
        <v>1.48</v>
      </c>
      <c r="CQ25" s="171">
        <f ca="1">CP25</f>
        <v>1.48</v>
      </c>
      <c r="CR25" s="174"/>
      <c r="CS25" s="357">
        <f ca="1">ROUNDUP(INDIRECT(legend!$K$4&amp;ROW())*$D25,2)</f>
        <v>0</v>
      </c>
      <c r="CT25" s="377">
        <f ca="1">INDIRECT(legend!$H$4&amp;ROW())+INDIRECT(legend!$I$4&amp;ROW())</f>
        <v>0.83919248615487907</v>
      </c>
      <c r="CU25" s="358">
        <f t="shared" ca="1" si="46"/>
        <v>0.83919248615487907</v>
      </c>
      <c r="CW25" s="173">
        <f ca="1">CQ25</f>
        <v>1.48</v>
      </c>
      <c r="CX25" s="166">
        <f ca="1">ROUNDUP(BQ25*$D25,2)+Y25+T25+S25+R25+Q25</f>
        <v>0.51</v>
      </c>
      <c r="CY25" s="214">
        <f ca="1">ROUNDUP(BR25*$D25,2)+AB25+Z25+X25+W25+U25</f>
        <v>0.49</v>
      </c>
      <c r="CZ25" s="172">
        <f ca="1">CW25-CX25-CY25</f>
        <v>0.48</v>
      </c>
      <c r="DA25" s="173"/>
      <c r="DB25" s="166"/>
      <c r="DC25" s="171"/>
      <c r="DD25" s="174"/>
      <c r="DE25" s="327">
        <f t="shared" ca="1" si="47"/>
        <v>0.51</v>
      </c>
      <c r="DF25" s="327">
        <f t="shared" ca="1" si="48"/>
        <v>0.49</v>
      </c>
      <c r="DG25" s="616"/>
      <c r="DH25" s="173">
        <f ca="1">CZ25-DI25-DJ25</f>
        <v>0.48</v>
      </c>
      <c r="DI25" s="216"/>
      <c r="DJ25" s="174"/>
      <c r="DL25" s="173"/>
      <c r="DM25" s="171"/>
      <c r="DN25" s="174"/>
      <c r="EC25" s="620">
        <f t="shared" si="0"/>
        <v>0</v>
      </c>
      <c r="ED25" s="621">
        <f t="shared" si="1"/>
        <v>0</v>
      </c>
      <c r="EE25" s="621">
        <f t="shared" si="2"/>
        <v>0</v>
      </c>
      <c r="EF25" s="621">
        <f t="shared" ca="1" si="3"/>
        <v>0.51</v>
      </c>
      <c r="EG25" s="621">
        <f t="shared" si="4"/>
        <v>0</v>
      </c>
      <c r="EH25" s="628">
        <f t="shared" ca="1" si="5"/>
        <v>0</v>
      </c>
      <c r="EI25" s="620">
        <f t="shared" si="29"/>
        <v>0</v>
      </c>
      <c r="EJ25" s="621">
        <f t="shared" si="30"/>
        <v>0</v>
      </c>
      <c r="EK25" s="621">
        <f t="shared" si="31"/>
        <v>0</v>
      </c>
      <c r="EL25" s="621">
        <f t="shared" si="32"/>
        <v>0</v>
      </c>
      <c r="EM25" s="621">
        <f t="shared" si="33"/>
        <v>0</v>
      </c>
      <c r="EN25" s="621">
        <f t="shared" ca="1" si="34"/>
        <v>0.49</v>
      </c>
      <c r="EO25" s="621">
        <f t="shared" si="35"/>
        <v>0</v>
      </c>
      <c r="EP25" s="628">
        <f t="shared" ca="1" si="6"/>
        <v>0</v>
      </c>
    </row>
    <row r="26" spans="1:155">
      <c r="A26" s="144" t="s">
        <v>45</v>
      </c>
      <c r="B26" s="85" t="str">
        <f t="shared" si="45"/>
        <v>ItemExtra_2110400000</v>
      </c>
      <c r="C26" s="59">
        <v>2110400000</v>
      </c>
      <c r="D26" s="10"/>
      <c r="E26" s="62">
        <f t="shared" si="36"/>
        <v>0</v>
      </c>
      <c r="F26" s="62">
        <f t="shared" ca="1" si="37"/>
        <v>0</v>
      </c>
      <c r="G26" s="62">
        <f t="shared" ca="1" si="38"/>
        <v>0</v>
      </c>
      <c r="H26" s="62"/>
      <c r="I26" s="62"/>
      <c r="J26" s="62"/>
      <c r="K26" s="62"/>
      <c r="L26" s="315">
        <f>L27+L28</f>
        <v>0</v>
      </c>
      <c r="M26" s="315"/>
      <c r="N26" s="315">
        <f>N27+N28</f>
        <v>0</v>
      </c>
      <c r="O26" s="315">
        <f>O27+O28</f>
        <v>0</v>
      </c>
      <c r="P26" s="315"/>
      <c r="Q26" s="315">
        <f t="shared" ref="Q26:W26" si="55">Q27+Q28</f>
        <v>0</v>
      </c>
      <c r="R26" s="315">
        <f t="shared" si="55"/>
        <v>0</v>
      </c>
      <c r="S26" s="315">
        <f t="shared" si="55"/>
        <v>0</v>
      </c>
      <c r="T26" s="315">
        <f t="shared" si="55"/>
        <v>0</v>
      </c>
      <c r="U26" s="315">
        <f t="shared" si="55"/>
        <v>0</v>
      </c>
      <c r="V26" s="315">
        <f t="shared" si="55"/>
        <v>0</v>
      </c>
      <c r="W26" s="315">
        <f t="shared" si="55"/>
        <v>0</v>
      </c>
      <c r="X26" s="315">
        <f t="shared" ref="X26" si="56">X27+X28</f>
        <v>0</v>
      </c>
      <c r="Y26" s="315">
        <f>Y27+Y28</f>
        <v>0</v>
      </c>
      <c r="Z26" s="315">
        <f>Z27+Z28</f>
        <v>0</v>
      </c>
      <c r="AA26" s="315">
        <f>AA27+AA28</f>
        <v>0</v>
      </c>
      <c r="AB26" s="315">
        <f>AB27+AB28</f>
        <v>0</v>
      </c>
      <c r="AC26" s="315"/>
      <c r="AD26" s="315">
        <f>AD27+AD28</f>
        <v>0</v>
      </c>
      <c r="AE26" s="315">
        <f>AE27+AE28</f>
        <v>0</v>
      </c>
      <c r="AF26" s="315">
        <f>AF27+AF28</f>
        <v>0</v>
      </c>
      <c r="AG26" s="315">
        <f t="shared" ref="AG26:CN26" si="57">AG27+AG28</f>
        <v>0</v>
      </c>
      <c r="AH26" s="315"/>
      <c r="AI26" s="315">
        <f>AI27+AI28</f>
        <v>0</v>
      </c>
      <c r="AJ26" s="315">
        <f>AJ27+AJ28</f>
        <v>0</v>
      </c>
      <c r="AK26" s="315">
        <f t="shared" si="57"/>
        <v>0</v>
      </c>
      <c r="AL26" s="315">
        <f t="shared" si="57"/>
        <v>0</v>
      </c>
      <c r="AM26" s="561"/>
      <c r="AN26" s="561"/>
      <c r="AO26" s="561"/>
      <c r="AP26" s="561"/>
      <c r="AQ26" s="561"/>
      <c r="AR26" s="561"/>
      <c r="AS26" s="561"/>
      <c r="AT26" s="561"/>
      <c r="AU26" s="561"/>
      <c r="AV26" s="561">
        <f>AV27+AV28</f>
        <v>0</v>
      </c>
      <c r="AW26" s="315"/>
      <c r="AX26" s="454">
        <f t="shared" si="57"/>
        <v>0</v>
      </c>
      <c r="AY26" s="455">
        <f t="shared" si="57"/>
        <v>0</v>
      </c>
      <c r="AZ26" s="455"/>
      <c r="BA26" s="455"/>
      <c r="BB26" s="455"/>
      <c r="BC26" s="455"/>
      <c r="BD26" s="455"/>
      <c r="BE26" s="455"/>
      <c r="BF26" s="455"/>
      <c r="BG26" s="455"/>
      <c r="BH26" s="455"/>
      <c r="BI26" s="455"/>
      <c r="BJ26" s="455"/>
      <c r="BK26" s="455"/>
      <c r="BL26" s="455"/>
      <c r="BM26" s="455"/>
      <c r="BN26" s="455">
        <f t="shared" si="57"/>
        <v>0</v>
      </c>
      <c r="BO26" s="7">
        <f t="shared" si="57"/>
        <v>0</v>
      </c>
      <c r="BP26" s="174">
        <f t="shared" si="57"/>
        <v>0</v>
      </c>
      <c r="BQ26" s="456">
        <f t="shared" ca="1" si="57"/>
        <v>44.016561889514414</v>
      </c>
      <c r="BR26" s="455">
        <f t="shared" ca="1" si="57"/>
        <v>38.003531719747137</v>
      </c>
      <c r="BS26" s="455">
        <f t="shared" ca="1" si="57"/>
        <v>37.601924114086216</v>
      </c>
      <c r="BT26" s="7">
        <f t="shared" ca="1" si="57"/>
        <v>119.62201772334777</v>
      </c>
      <c r="BU26" s="172">
        <f ca="1">BU27+BU28</f>
        <v>143.55000000000001</v>
      </c>
      <c r="BV26" s="44">
        <f t="shared" ref="BV26:CG26" ca="1" si="58">BV27+BV28</f>
        <v>44.016561889514414</v>
      </c>
      <c r="BW26" s="44">
        <f t="shared" ca="1" si="58"/>
        <v>38.003531719747137</v>
      </c>
      <c r="BX26" s="44">
        <f t="shared" ca="1" si="58"/>
        <v>37.601924114086216</v>
      </c>
      <c r="BY26" s="44">
        <f t="shared" ca="1" si="58"/>
        <v>38.131560547157555</v>
      </c>
      <c r="BZ26" s="44">
        <f t="shared" ca="1" si="58"/>
        <v>49.658434668547443</v>
      </c>
      <c r="CA26" s="44">
        <f t="shared" ca="1" si="58"/>
        <v>49.658434668547443</v>
      </c>
      <c r="CB26" s="44">
        <f t="shared" ca="1" si="58"/>
        <v>49.658434668547443</v>
      </c>
      <c r="CC26" s="44">
        <f t="shared" ca="1" si="58"/>
        <v>66.101430156683804</v>
      </c>
      <c r="CD26" s="44">
        <f t="shared" ca="1" si="58"/>
        <v>66.101430156683804</v>
      </c>
      <c r="CE26" s="44">
        <f t="shared" ca="1" si="58"/>
        <v>66.10143015668379</v>
      </c>
      <c r="CF26" s="44">
        <f t="shared" ca="1" si="58"/>
        <v>51.299211046565993</v>
      </c>
      <c r="CG26" s="44">
        <f t="shared" ca="1" si="58"/>
        <v>51.299211046565993</v>
      </c>
      <c r="CH26" s="634">
        <f t="shared" ca="1" si="27"/>
        <v>607.63159483933111</v>
      </c>
      <c r="CI26" s="173">
        <f t="shared" si="57"/>
        <v>0</v>
      </c>
      <c r="CJ26" s="171">
        <f t="shared" si="57"/>
        <v>0</v>
      </c>
      <c r="CK26" s="174">
        <f t="shared" si="57"/>
        <v>0</v>
      </c>
      <c r="CL26" s="270">
        <f t="shared" si="57"/>
        <v>0</v>
      </c>
      <c r="CM26" s="271">
        <f t="shared" si="57"/>
        <v>0</v>
      </c>
      <c r="CN26" s="272">
        <f t="shared" si="57"/>
        <v>0</v>
      </c>
      <c r="CO26" s="342"/>
      <c r="CP26" s="173">
        <f t="shared" ref="CP26:CU26" ca="1" si="59">CP27+CP28</f>
        <v>143.55000000000001</v>
      </c>
      <c r="CQ26" s="171">
        <f t="shared" ca="1" si="59"/>
        <v>115.92</v>
      </c>
      <c r="CR26" s="174">
        <f ca="1">CR27+CR28</f>
        <v>27.630000000000003</v>
      </c>
      <c r="CS26" s="357">
        <f ca="1">CS27+CS28</f>
        <v>0</v>
      </c>
      <c r="CT26" s="377">
        <f t="shared" ca="1" si="59"/>
        <v>87.260358782633659</v>
      </c>
      <c r="CU26" s="358">
        <f t="shared" ca="1" si="59"/>
        <v>87.260358782633659</v>
      </c>
      <c r="CW26" s="173">
        <f ca="1">CQ26</f>
        <v>115.92</v>
      </c>
      <c r="CX26" s="171">
        <f ca="1">CX27+CX28</f>
        <v>43.949999999999996</v>
      </c>
      <c r="CY26" s="171">
        <f ca="1">CY27+CY28</f>
        <v>36.229999999999997</v>
      </c>
      <c r="CZ26" s="172">
        <f ca="1">CZ27+CZ28</f>
        <v>35.74</v>
      </c>
      <c r="DA26" s="173">
        <f ca="1">CR26</f>
        <v>27.630000000000003</v>
      </c>
      <c r="DB26" s="171">
        <f ca="1">DB27+DB28</f>
        <v>8.879999999999999</v>
      </c>
      <c r="DC26" s="171">
        <f ca="1">DC27+DC28</f>
        <v>9.379999999999999</v>
      </c>
      <c r="DD26" s="174">
        <f ca="1">DD27+DD28</f>
        <v>9.3700000000000045</v>
      </c>
      <c r="DE26" s="327">
        <f t="shared" ca="1" si="47"/>
        <v>52.83</v>
      </c>
      <c r="DF26" s="327">
        <f t="shared" ca="1" si="48"/>
        <v>45.61</v>
      </c>
      <c r="DG26" s="616"/>
      <c r="DH26" s="173">
        <f>DH27+DH28</f>
        <v>0</v>
      </c>
      <c r="DI26" s="171">
        <f>DI27+DI28</f>
        <v>0</v>
      </c>
      <c r="DJ26" s="174">
        <f>DJ27+DJ28</f>
        <v>0</v>
      </c>
      <c r="DL26" s="173">
        <f>DL27+DL28</f>
        <v>0</v>
      </c>
      <c r="DM26" s="171">
        <f>DM27+DM28</f>
        <v>0</v>
      </c>
      <c r="DN26" s="174">
        <f>DN27+DN28</f>
        <v>0</v>
      </c>
      <c r="EC26" s="620">
        <f t="shared" si="0"/>
        <v>0</v>
      </c>
      <c r="ED26" s="621">
        <f t="shared" si="1"/>
        <v>0</v>
      </c>
      <c r="EE26" s="621">
        <f t="shared" si="2"/>
        <v>0</v>
      </c>
      <c r="EF26" s="621">
        <f t="shared" ca="1" si="3"/>
        <v>43.949999999999996</v>
      </c>
      <c r="EG26" s="621">
        <f t="shared" ca="1" si="4"/>
        <v>8.879999999999999</v>
      </c>
      <c r="EH26" s="628">
        <f t="shared" ca="1" si="5"/>
        <v>0</v>
      </c>
      <c r="EI26" s="620">
        <f t="shared" si="29"/>
        <v>0</v>
      </c>
      <c r="EJ26" s="621">
        <f t="shared" si="30"/>
        <v>0</v>
      </c>
      <c r="EK26" s="621">
        <f t="shared" si="31"/>
        <v>0</v>
      </c>
      <c r="EL26" s="621">
        <f t="shared" si="32"/>
        <v>0</v>
      </c>
      <c r="EM26" s="621">
        <f t="shared" si="33"/>
        <v>0</v>
      </c>
      <c r="EN26" s="621">
        <f t="shared" ca="1" si="34"/>
        <v>36.229999999999997</v>
      </c>
      <c r="EO26" s="621">
        <f t="shared" ca="1" si="35"/>
        <v>9.379999999999999</v>
      </c>
      <c r="EP26" s="628">
        <f t="shared" ca="1" si="6"/>
        <v>0</v>
      </c>
    </row>
    <row r="27" spans="1:155" ht="12" customHeight="1">
      <c r="A27" s="148" t="s">
        <v>47</v>
      </c>
      <c r="B27" s="85" t="str">
        <f t="shared" si="45"/>
        <v>ItemExtra_2110410000</v>
      </c>
      <c r="C27" s="165">
        <v>2110410000</v>
      </c>
      <c r="D27" s="10">
        <v>1.2</v>
      </c>
      <c r="E27" s="65">
        <f t="shared" si="36"/>
        <v>0</v>
      </c>
      <c r="F27" s="65">
        <f t="shared" ca="1" si="37"/>
        <v>0</v>
      </c>
      <c r="G27" s="65">
        <f t="shared" ca="1" si="38"/>
        <v>0</v>
      </c>
      <c r="H27" s="65"/>
      <c r="I27" s="65"/>
      <c r="J27" s="65"/>
      <c r="K27" s="65"/>
      <c r="L27" s="457"/>
      <c r="M27" s="427"/>
      <c r="N27" s="317">
        <f>T27+Y27+AD27+AF27</f>
        <v>0</v>
      </c>
      <c r="O27" s="317"/>
      <c r="P27" s="427"/>
      <c r="Q27" s="317"/>
      <c r="R27" s="317"/>
      <c r="S27" s="317"/>
      <c r="T27" s="317"/>
      <c r="U27" s="457"/>
      <c r="V27" s="317"/>
      <c r="W27" s="317"/>
      <c r="X27" s="317"/>
      <c r="Y27" s="317"/>
      <c r="Z27" s="457"/>
      <c r="AA27" s="317"/>
      <c r="AB27" s="317"/>
      <c r="AC27" s="427"/>
      <c r="AD27" s="457"/>
      <c r="AE27" s="317"/>
      <c r="AF27" s="317"/>
      <c r="AG27" s="317"/>
      <c r="AH27" s="317"/>
      <c r="AI27" s="457"/>
      <c r="AJ27" s="317"/>
      <c r="AK27" s="317"/>
      <c r="AL27" s="317"/>
      <c r="AM27" s="562"/>
      <c r="AN27" s="562"/>
      <c r="AO27" s="562"/>
      <c r="AP27" s="562"/>
      <c r="AQ27" s="562"/>
      <c r="AR27" s="562"/>
      <c r="AS27" s="562"/>
      <c r="AT27" s="562"/>
      <c r="AU27" s="562"/>
      <c r="AV27" s="562"/>
      <c r="AW27" s="317"/>
      <c r="AX27" s="458">
        <f>IncomeStatement!T251</f>
        <v>0</v>
      </c>
      <c r="AY27" s="459">
        <f>IncomeStatement!C251</f>
        <v>0</v>
      </c>
      <c r="AZ27" s="459"/>
      <c r="BA27" s="459"/>
      <c r="BB27" s="459"/>
      <c r="BC27" s="459"/>
      <c r="BD27" s="459"/>
      <c r="BE27" s="459"/>
      <c r="BF27" s="459"/>
      <c r="BG27" s="459"/>
      <c r="BH27" s="459"/>
      <c r="BI27" s="459"/>
      <c r="BJ27" s="459"/>
      <c r="BK27" s="459"/>
      <c r="BL27" s="459"/>
      <c r="BM27" s="459"/>
      <c r="BN27" s="459">
        <f>IncomeStatement!S251</f>
        <v>0</v>
      </c>
      <c r="BO27" s="10">
        <f>AX27+AY27-BN27</f>
        <v>0</v>
      </c>
      <c r="BP27" s="168">
        <f>ROUNDUP(BO27*$D27,2)</f>
        <v>0</v>
      </c>
      <c r="BQ27" s="460">
        <f ca="1">INDIRECT("IncomeStatement!$"&amp;legend!G$7&amp;TEXT(ROW()+230,0))</f>
        <v>36.622875381577899</v>
      </c>
      <c r="BR27" s="459">
        <f ca="1">INDIRECT("IncomeStatement!$"&amp;legend!H$7&amp;TEXT(ROW()+230,0))</f>
        <v>30.188472691969341</v>
      </c>
      <c r="BS27" s="459">
        <f ca="1">INDIRECT("IncomeStatement!$"&amp;legend!I$7&amp;TEXT(ROW()+230,0))</f>
        <v>29.786865086308424</v>
      </c>
      <c r="BT27" s="10">
        <f ca="1">BQ27+BR27+BS27</f>
        <v>96.598213159855661</v>
      </c>
      <c r="BU27" s="175">
        <f ca="1">ROUNDUP(BT27*$D27,2)</f>
        <v>115.92</v>
      </c>
      <c r="BV27" s="87">
        <f ca="1">INDIRECT("IncomeStatement!$"&amp;legend!G$7&amp;TEXT(ROW()+230,0))</f>
        <v>36.622875381577899</v>
      </c>
      <c r="BW27" s="87">
        <f ca="1">INDIRECT("IncomeStatement!$"&amp;legend!H$7&amp;TEXT(ROW()+230,0))</f>
        <v>30.188472691969341</v>
      </c>
      <c r="BX27" s="87">
        <f ca="1">INDIRECT("IncomeStatement!$"&amp;legend!I$7&amp;TEXT(ROW()+230,0))</f>
        <v>29.786865086308424</v>
      </c>
      <c r="BY27" s="87">
        <f ca="1">INDIRECT("IncomeStatement!$"&amp;legend!J$7&amp;TEXT(ROW()+230,0))</f>
        <v>30.316501519379763</v>
      </c>
      <c r="BZ27" s="87">
        <f ca="1">INDIRECT("IncomeStatement!$"&amp;legend!K$7&amp;TEXT(ROW()+230,0))</f>
        <v>39.275296275690295</v>
      </c>
      <c r="CA27" s="87">
        <f ca="1">INDIRECT("IncomeStatement!$"&amp;legend!L$7&amp;TEXT(ROW()+230,0))</f>
        <v>39.275296275690295</v>
      </c>
      <c r="CB27" s="87">
        <f ca="1">INDIRECT("IncomeStatement!$"&amp;legend!M$7&amp;TEXT(ROW()+230,0))</f>
        <v>39.275296275690295</v>
      </c>
      <c r="CC27" s="87">
        <f ca="1">INDIRECT("IncomeStatement!$"&amp;legend!N$7&amp;TEXT(ROW()+230,0))</f>
        <v>55.959148906683801</v>
      </c>
      <c r="CD27" s="87">
        <f ca="1">INDIRECT("IncomeStatement!$"&amp;legend!O$7&amp;TEXT(ROW()+230,0))</f>
        <v>55.959148906683801</v>
      </c>
      <c r="CE27" s="87">
        <f ca="1">INDIRECT("IncomeStatement!$"&amp;legend!P$7&amp;TEXT(ROW()+230,0))</f>
        <v>55.959148906683787</v>
      </c>
      <c r="CF27" s="87">
        <f ca="1">INDIRECT("IncomeStatement!$"&amp;legend!Q$7&amp;TEXT(ROW()+230,0))</f>
        <v>41.691763129899329</v>
      </c>
      <c r="CG27" s="87">
        <f ca="1">INDIRECT("IncomeStatement!$"&amp;legend!R$7&amp;TEXT(ROW()+230,0))</f>
        <v>41.691763129899329</v>
      </c>
      <c r="CH27" s="634">
        <f t="shared" ca="1" si="27"/>
        <v>496.0015764861563</v>
      </c>
      <c r="CI27" s="167">
        <f>BP27+L27+N27</f>
        <v>0</v>
      </c>
      <c r="CJ27" s="166">
        <f>CI27</f>
        <v>0</v>
      </c>
      <c r="CK27" s="168"/>
      <c r="CL27" s="273">
        <f>CM27+CN27</f>
        <v>0</v>
      </c>
      <c r="CM27" s="274">
        <f>'55газ'!$L$31-'55газ'!$M$31+'55газ'!$N$31-'55газ'!$O$31+AI27</f>
        <v>0</v>
      </c>
      <c r="CN27" s="275"/>
      <c r="CO27" s="343"/>
      <c r="CP27" s="582">
        <f ca="1">BU27+Q27+R27+S27+T27+U27+V27+W27+X27+Y27+Z27+AA27+AB27</f>
        <v>115.92</v>
      </c>
      <c r="CQ27" s="166">
        <f ca="1">CP27</f>
        <v>115.92</v>
      </c>
      <c r="CR27" s="168"/>
      <c r="CS27" s="359">
        <f ca="1">ROUNDUP(INDIRECT(legend!$K$4&amp;ROW())*$D27,2)</f>
        <v>0</v>
      </c>
      <c r="CT27" s="378">
        <f ca="1">INDIRECT(legend!$H$4&amp;ROW())+INDIRECT(legend!$I$4&amp;ROW())</f>
        <v>69.062161361998719</v>
      </c>
      <c r="CU27" s="360">
        <f t="shared" ca="1" si="46"/>
        <v>69.062161361998719</v>
      </c>
      <c r="CW27" s="167">
        <f ca="1">CQ27</f>
        <v>115.92</v>
      </c>
      <c r="CX27" s="166">
        <f ca="1">ROUNDUP(BQ27*$D27,2)+Y27+T27+S27+R27+Q27</f>
        <v>43.949999999999996</v>
      </c>
      <c r="CY27" s="214">
        <f ca="1">ROUNDUP(BR27*$D27,2)+AB27+Z27+X27+W27+U27</f>
        <v>36.229999999999997</v>
      </c>
      <c r="CZ27" s="175">
        <f ca="1">CW27-CX27-CY27</f>
        <v>35.74</v>
      </c>
      <c r="DA27" s="167"/>
      <c r="DB27" s="166"/>
      <c r="DC27" s="166"/>
      <c r="DD27" s="168"/>
      <c r="DE27" s="327">
        <f t="shared" ca="1" si="47"/>
        <v>43.949999999999996</v>
      </c>
      <c r="DF27" s="327">
        <f t="shared" ca="1" si="48"/>
        <v>36.229999999999997</v>
      </c>
      <c r="DG27" s="616"/>
      <c r="DH27" s="167">
        <f>IF(legend!$E$1=12,CZ27-DI27-DJ27,0)</f>
        <v>0</v>
      </c>
      <c r="DI27" s="214"/>
      <c r="DJ27" s="168"/>
      <c r="DL27" s="167"/>
      <c r="DM27" s="166"/>
      <c r="DN27" s="168"/>
      <c r="EC27" s="620">
        <f t="shared" si="0"/>
        <v>0</v>
      </c>
      <c r="ED27" s="621">
        <f t="shared" si="1"/>
        <v>0</v>
      </c>
      <c r="EE27" s="621">
        <f t="shared" si="2"/>
        <v>0</v>
      </c>
      <c r="EF27" s="621">
        <f t="shared" ca="1" si="3"/>
        <v>43.949999999999996</v>
      </c>
      <c r="EG27" s="621">
        <f t="shared" si="4"/>
        <v>0</v>
      </c>
      <c r="EH27" s="628">
        <f t="shared" ca="1" si="5"/>
        <v>0</v>
      </c>
      <c r="EI27" s="620">
        <f t="shared" si="29"/>
        <v>0</v>
      </c>
      <c r="EJ27" s="621">
        <f t="shared" si="30"/>
        <v>0</v>
      </c>
      <c r="EK27" s="621">
        <f t="shared" si="31"/>
        <v>0</v>
      </c>
      <c r="EL27" s="621">
        <f t="shared" si="32"/>
        <v>0</v>
      </c>
      <c r="EM27" s="621">
        <f t="shared" si="33"/>
        <v>0</v>
      </c>
      <c r="EN27" s="621">
        <f t="shared" ca="1" si="34"/>
        <v>36.229999999999997</v>
      </c>
      <c r="EO27" s="621">
        <f t="shared" si="35"/>
        <v>0</v>
      </c>
      <c r="EP27" s="628">
        <f t="shared" ca="1" si="6"/>
        <v>0</v>
      </c>
    </row>
    <row r="28" spans="1:155" ht="12" customHeight="1">
      <c r="A28" s="148" t="s">
        <v>48</v>
      </c>
      <c r="B28" s="85" t="str">
        <f t="shared" si="45"/>
        <v>ItemExtra_2110420000</v>
      </c>
      <c r="C28" s="165">
        <v>2110420000</v>
      </c>
      <c r="D28" s="10">
        <v>1.2</v>
      </c>
      <c r="E28" s="65">
        <f t="shared" si="36"/>
        <v>0</v>
      </c>
      <c r="F28" s="65">
        <f t="shared" ca="1" si="37"/>
        <v>0</v>
      </c>
      <c r="G28" s="65">
        <f t="shared" ca="1" si="38"/>
        <v>0</v>
      </c>
      <c r="H28" s="65"/>
      <c r="I28" s="65"/>
      <c r="J28" s="65"/>
      <c r="K28" s="65"/>
      <c r="L28" s="317"/>
      <c r="M28" s="427"/>
      <c r="N28" s="317"/>
      <c r="O28" s="317">
        <f>Q28+R28+V28+AA28+AE28+AG28</f>
        <v>0</v>
      </c>
      <c r="P28" s="427"/>
      <c r="Q28" s="317"/>
      <c r="R28" s="317"/>
      <c r="S28" s="317"/>
      <c r="T28" s="317"/>
      <c r="U28" s="317"/>
      <c r="V28" s="317"/>
      <c r="W28" s="457"/>
      <c r="X28" s="457"/>
      <c r="Y28" s="317"/>
      <c r="Z28" s="317"/>
      <c r="AA28" s="317"/>
      <c r="AB28" s="457"/>
      <c r="AC28" s="427"/>
      <c r="AD28" s="317"/>
      <c r="AE28" s="457"/>
      <c r="AF28" s="317"/>
      <c r="AG28" s="317"/>
      <c r="AH28" s="317"/>
      <c r="AI28" s="317"/>
      <c r="AJ28" s="457"/>
      <c r="AK28" s="317"/>
      <c r="AL28" s="317"/>
      <c r="AM28" s="562"/>
      <c r="AN28" s="562"/>
      <c r="AO28" s="562"/>
      <c r="AP28" s="562"/>
      <c r="AQ28" s="562"/>
      <c r="AR28" s="562"/>
      <c r="AS28" s="562"/>
      <c r="AT28" s="562"/>
      <c r="AU28" s="562"/>
      <c r="AV28" s="562"/>
      <c r="AW28" s="317"/>
      <c r="AX28" s="458">
        <f>IncomeStatement!T252</f>
        <v>0</v>
      </c>
      <c r="AY28" s="459">
        <f>IncomeStatement!C252</f>
        <v>0</v>
      </c>
      <c r="AZ28" s="459"/>
      <c r="BA28" s="459"/>
      <c r="BB28" s="459"/>
      <c r="BC28" s="459"/>
      <c r="BD28" s="459"/>
      <c r="BE28" s="459"/>
      <c r="BF28" s="459"/>
      <c r="BG28" s="459"/>
      <c r="BH28" s="459"/>
      <c r="BI28" s="459"/>
      <c r="BJ28" s="459"/>
      <c r="BK28" s="459"/>
      <c r="BL28" s="459"/>
      <c r="BM28" s="459"/>
      <c r="BN28" s="459">
        <f>IncomeStatement!S252</f>
        <v>0</v>
      </c>
      <c r="BO28" s="10">
        <f>AX28+AY28-BN28</f>
        <v>0</v>
      </c>
      <c r="BP28" s="168">
        <f>ROUNDUP(BO28*$D28,2)</f>
        <v>0</v>
      </c>
      <c r="BQ28" s="460">
        <f ca="1">INDIRECT("IncomeStatement!$"&amp;legend!G$7&amp;TEXT(ROW()+230,0))</f>
        <v>7.3936865079365175</v>
      </c>
      <c r="BR28" s="459">
        <f ca="1">INDIRECT("IncomeStatement!$"&amp;legend!H$7&amp;TEXT(ROW()+230,0))</f>
        <v>7.8150590277777932</v>
      </c>
      <c r="BS28" s="459">
        <f ca="1">INDIRECT("IncomeStatement!$"&amp;legend!I$7&amp;TEXT(ROW()+230,0))</f>
        <v>7.8150590277777932</v>
      </c>
      <c r="BT28" s="10">
        <f ca="1">BQ28+BR28+BS28</f>
        <v>23.023804563492103</v>
      </c>
      <c r="BU28" s="175">
        <f ca="1">ROUNDUP(BT28*$D28,2)</f>
        <v>27.630000000000003</v>
      </c>
      <c r="BV28" s="87">
        <f ca="1">INDIRECT("IncomeStatement!$"&amp;legend!G$7&amp;TEXT(ROW()+230,0))</f>
        <v>7.3936865079365175</v>
      </c>
      <c r="BW28" s="87">
        <f ca="1">INDIRECT("IncomeStatement!$"&amp;legend!H$7&amp;TEXT(ROW()+230,0))</f>
        <v>7.8150590277777932</v>
      </c>
      <c r="BX28" s="87">
        <f ca="1">INDIRECT("IncomeStatement!$"&amp;legend!I$7&amp;TEXT(ROW()+230,0))</f>
        <v>7.8150590277777932</v>
      </c>
      <c r="BY28" s="87">
        <f ca="1">INDIRECT("IncomeStatement!$"&amp;legend!J$7&amp;TEXT(ROW()+230,0))</f>
        <v>7.8150590277777932</v>
      </c>
      <c r="BZ28" s="87">
        <f ca="1">INDIRECT("IncomeStatement!$"&amp;legend!K$7&amp;TEXT(ROW()+230,0))</f>
        <v>10.383138392857145</v>
      </c>
      <c r="CA28" s="87">
        <f ca="1">INDIRECT("IncomeStatement!$"&amp;legend!L$7&amp;TEXT(ROW()+230,0))</f>
        <v>10.383138392857145</v>
      </c>
      <c r="CB28" s="87">
        <f ca="1">INDIRECT("IncomeStatement!$"&amp;legend!M$7&amp;TEXT(ROW()+230,0))</f>
        <v>10.383138392857145</v>
      </c>
      <c r="CC28" s="87">
        <f ca="1">INDIRECT("IncomeStatement!$"&amp;legend!N$7&amp;TEXT(ROW()+230,0))</f>
        <v>10.142281250000002</v>
      </c>
      <c r="CD28" s="87">
        <f ca="1">INDIRECT("IncomeStatement!$"&amp;legend!O$7&amp;TEXT(ROW()+230,0))</f>
        <v>10.142281250000002</v>
      </c>
      <c r="CE28" s="87">
        <f ca="1">INDIRECT("IncomeStatement!$"&amp;legend!P$7&amp;TEXT(ROW()+230,0))</f>
        <v>10.142281250000002</v>
      </c>
      <c r="CF28" s="87">
        <f ca="1">INDIRECT("IncomeStatement!$"&amp;legend!Q$7&amp;TEXT(ROW()+230,0))</f>
        <v>9.6074479166666666</v>
      </c>
      <c r="CG28" s="87">
        <f ca="1">INDIRECT("IncomeStatement!$"&amp;legend!R$7&amp;TEXT(ROW()+230,0))</f>
        <v>9.6074479166666666</v>
      </c>
      <c r="CH28" s="634">
        <f t="shared" ca="1" si="27"/>
        <v>111.63001835317466</v>
      </c>
      <c r="CI28" s="167">
        <f>BP28+O28</f>
        <v>0</v>
      </c>
      <c r="CJ28" s="166"/>
      <c r="CK28" s="168">
        <f>CI28</f>
        <v>0</v>
      </c>
      <c r="CL28" s="273">
        <f>CM28+CN28</f>
        <v>0</v>
      </c>
      <c r="CM28" s="274"/>
      <c r="CN28" s="275">
        <f>'55газ'!$P$32-'55газ'!$R$32-'55газ'!$T$32-'55газ'!$V$32+AJ28</f>
        <v>0</v>
      </c>
      <c r="CO28" s="343"/>
      <c r="CP28" s="582">
        <f ca="1">BU28+Q28+R28+S28+T28+U28+V28+W28+X28+Y28+Z28+AA28+AB28</f>
        <v>27.630000000000003</v>
      </c>
      <c r="CQ28" s="166"/>
      <c r="CR28" s="168">
        <f ca="1">CP28</f>
        <v>27.630000000000003</v>
      </c>
      <c r="CS28" s="359">
        <f ca="1">ROUNDUP(INDIRECT(legend!$K$4&amp;ROW())*$D28,2)</f>
        <v>0</v>
      </c>
      <c r="CT28" s="378">
        <f ca="1">INDIRECT(legend!$H$4&amp;ROW())+INDIRECT(legend!$I$4&amp;ROW())</f>
        <v>18.198197420634937</v>
      </c>
      <c r="CU28" s="360">
        <f t="shared" ca="1" si="46"/>
        <v>18.198197420634937</v>
      </c>
      <c r="CW28" s="167"/>
      <c r="CX28" s="166"/>
      <c r="CY28" s="166"/>
      <c r="CZ28" s="175"/>
      <c r="DA28" s="167">
        <f ca="1">CR28</f>
        <v>27.630000000000003</v>
      </c>
      <c r="DB28" s="166">
        <f ca="1">ROUNDUP(BQ28*$D28,2)+AA28+V28+R28+Q28</f>
        <v>8.879999999999999</v>
      </c>
      <c r="DC28" s="214">
        <f ca="1">ROUNDUP(BR28*$D28,2)+AB28+X28+W28</f>
        <v>9.379999999999999</v>
      </c>
      <c r="DD28" s="168">
        <f ca="1">DA28-DB28-DC28</f>
        <v>9.3700000000000045</v>
      </c>
      <c r="DE28" s="327">
        <f t="shared" ca="1" si="47"/>
        <v>8.879999999999999</v>
      </c>
      <c r="DF28" s="327">
        <f t="shared" ca="1" si="48"/>
        <v>9.379999999999999</v>
      </c>
      <c r="DG28" s="616"/>
      <c r="DH28" s="167"/>
      <c r="DI28" s="166"/>
      <c r="DJ28" s="168"/>
      <c r="DL28" s="167">
        <f>IF(legend!$E$1=12,DD28-DM28-DN28,0)</f>
        <v>0</v>
      </c>
      <c r="DM28" s="214"/>
      <c r="DN28" s="168"/>
      <c r="EC28" s="620">
        <f t="shared" si="0"/>
        <v>0</v>
      </c>
      <c r="ED28" s="621">
        <f t="shared" si="1"/>
        <v>0</v>
      </c>
      <c r="EE28" s="621">
        <f t="shared" si="2"/>
        <v>0</v>
      </c>
      <c r="EF28" s="621">
        <f t="shared" si="3"/>
        <v>0</v>
      </c>
      <c r="EG28" s="621">
        <f t="shared" ca="1" si="4"/>
        <v>8.879999999999999</v>
      </c>
      <c r="EH28" s="628">
        <f t="shared" ca="1" si="5"/>
        <v>0</v>
      </c>
      <c r="EI28" s="620">
        <f t="shared" si="29"/>
        <v>0</v>
      </c>
      <c r="EJ28" s="621">
        <f t="shared" si="30"/>
        <v>0</v>
      </c>
      <c r="EK28" s="621">
        <f t="shared" si="31"/>
        <v>0</v>
      </c>
      <c r="EL28" s="621">
        <f t="shared" si="32"/>
        <v>0</v>
      </c>
      <c r="EM28" s="621">
        <f t="shared" si="33"/>
        <v>0</v>
      </c>
      <c r="EN28" s="621">
        <f t="shared" si="34"/>
        <v>0</v>
      </c>
      <c r="EO28" s="621">
        <f t="shared" ca="1" si="35"/>
        <v>9.379999999999999</v>
      </c>
      <c r="EP28" s="628">
        <f t="shared" ca="1" si="6"/>
        <v>0</v>
      </c>
    </row>
    <row r="29" spans="1:155">
      <c r="A29" s="144" t="s">
        <v>49</v>
      </c>
      <c r="B29" s="85" t="str">
        <f t="shared" si="45"/>
        <v>ItemExtra_2110600000</v>
      </c>
      <c r="C29" s="165">
        <v>2110600000</v>
      </c>
      <c r="D29" s="10"/>
      <c r="E29" s="62">
        <f t="shared" si="36"/>
        <v>0</v>
      </c>
      <c r="F29" s="62">
        <f t="shared" ca="1" si="37"/>
        <v>0</v>
      </c>
      <c r="G29" s="62">
        <f t="shared" ca="1" si="38"/>
        <v>0</v>
      </c>
      <c r="H29" s="62"/>
      <c r="I29" s="62"/>
      <c r="J29" s="62"/>
      <c r="K29" s="62"/>
      <c r="L29" s="315"/>
      <c r="M29" s="416"/>
      <c r="N29" s="315"/>
      <c r="O29" s="315">
        <f>Q29+R29+V29+AA29+AE29+AG29</f>
        <v>0</v>
      </c>
      <c r="P29" s="416"/>
      <c r="Q29" s="315"/>
      <c r="R29" s="315"/>
      <c r="S29" s="315"/>
      <c r="T29" s="315"/>
      <c r="U29" s="315"/>
      <c r="V29" s="315"/>
      <c r="W29" s="461"/>
      <c r="X29" s="461"/>
      <c r="Y29" s="315"/>
      <c r="Z29" s="315"/>
      <c r="AA29" s="315"/>
      <c r="AB29" s="461"/>
      <c r="AC29" s="416"/>
      <c r="AD29" s="315"/>
      <c r="AE29" s="461"/>
      <c r="AF29" s="315"/>
      <c r="AG29" s="315"/>
      <c r="AH29" s="315"/>
      <c r="AI29" s="315"/>
      <c r="AJ29" s="461"/>
      <c r="AK29" s="315"/>
      <c r="AL29" s="315"/>
      <c r="AM29" s="561"/>
      <c r="AN29" s="561"/>
      <c r="AO29" s="561"/>
      <c r="AP29" s="561"/>
      <c r="AQ29" s="561"/>
      <c r="AR29" s="561"/>
      <c r="AS29" s="561"/>
      <c r="AT29" s="561"/>
      <c r="AU29" s="561"/>
      <c r="AV29" s="561"/>
      <c r="AW29" s="315"/>
      <c r="AX29" s="454">
        <f>IncomeStatement!T253</f>
        <v>0</v>
      </c>
      <c r="AY29" s="455">
        <f t="shared" ref="AY29:BS29" si="60">AY94</f>
        <v>0</v>
      </c>
      <c r="AZ29" s="455"/>
      <c r="BA29" s="455"/>
      <c r="BB29" s="455"/>
      <c r="BC29" s="455"/>
      <c r="BD29" s="455"/>
      <c r="BE29" s="455"/>
      <c r="BF29" s="455"/>
      <c r="BG29" s="455"/>
      <c r="BH29" s="455"/>
      <c r="BI29" s="455"/>
      <c r="BJ29" s="455"/>
      <c r="BK29" s="455"/>
      <c r="BL29" s="455"/>
      <c r="BM29" s="455"/>
      <c r="BN29" s="455">
        <f t="shared" si="60"/>
        <v>0</v>
      </c>
      <c r="BO29" s="455">
        <f t="shared" si="60"/>
        <v>0</v>
      </c>
      <c r="BP29" s="174">
        <f t="shared" si="60"/>
        <v>0</v>
      </c>
      <c r="BQ29" s="456">
        <f t="shared" ca="1" si="60"/>
        <v>0.30521031746031668</v>
      </c>
      <c r="BR29" s="455">
        <f t="shared" ca="1" si="60"/>
        <v>0.27522569444444522</v>
      </c>
      <c r="BS29" s="455">
        <f t="shared" ca="1" si="60"/>
        <v>0.27522569444444522</v>
      </c>
      <c r="BT29" s="7">
        <f ca="1">BQ29+BR29+BS29</f>
        <v>0.85566170634920713</v>
      </c>
      <c r="BU29" s="172">
        <f ca="1">BU94</f>
        <v>1.03</v>
      </c>
      <c r="BV29" s="44">
        <f t="shared" ref="BV29:CG29" ca="1" si="61">BV94</f>
        <v>0.37</v>
      </c>
      <c r="BW29" s="44">
        <f t="shared" ca="1" si="61"/>
        <v>0.34</v>
      </c>
      <c r="BX29" s="44">
        <f t="shared" ca="1" si="61"/>
        <v>0.34</v>
      </c>
      <c r="BY29" s="44">
        <f t="shared" ca="1" si="61"/>
        <v>0.34</v>
      </c>
      <c r="BZ29" s="44">
        <f t="shared" ca="1" si="61"/>
        <v>0.36</v>
      </c>
      <c r="CA29" s="44">
        <f t="shared" ca="1" si="61"/>
        <v>0.36</v>
      </c>
      <c r="CB29" s="44">
        <f t="shared" ca="1" si="61"/>
        <v>0.36</v>
      </c>
      <c r="CC29" s="44">
        <f t="shared" ca="1" si="61"/>
        <v>0.38</v>
      </c>
      <c r="CD29" s="44">
        <f t="shared" ca="1" si="61"/>
        <v>0.38</v>
      </c>
      <c r="CE29" s="44">
        <f t="shared" ca="1" si="61"/>
        <v>0.38</v>
      </c>
      <c r="CF29" s="44">
        <f t="shared" ca="1" si="61"/>
        <v>0.41000000000000003</v>
      </c>
      <c r="CG29" s="44">
        <f t="shared" ca="1" si="61"/>
        <v>0.41000000000000003</v>
      </c>
      <c r="CH29" s="634">
        <f t="shared" ca="1" si="27"/>
        <v>4.43</v>
      </c>
      <c r="CI29" s="173">
        <f>BP29+L29+N29+O29</f>
        <v>0</v>
      </c>
      <c r="CJ29" s="171">
        <f>CI29-CK29</f>
        <v>0</v>
      </c>
      <c r="CK29" s="174">
        <f>CI29</f>
        <v>0</v>
      </c>
      <c r="CL29" s="270">
        <f>CM29+CN29</f>
        <v>0</v>
      </c>
      <c r="CM29" s="271">
        <f>'55газ'!$L$33-'55газ'!$M$33+'55газ'!$N$33-'55газ'!$O$33+AI29</f>
        <v>0</v>
      </c>
      <c r="CN29" s="272">
        <f>'55газ'!$P$33-'55газ'!$R$33-'55газ'!$T$33-'55газ'!$V$33+AJ29</f>
        <v>0</v>
      </c>
      <c r="CO29" s="342"/>
      <c r="CP29" s="583">
        <f ca="1">CP95+CP96</f>
        <v>1.03</v>
      </c>
      <c r="CQ29" s="171">
        <f ca="1">CP29-CR29</f>
        <v>0</v>
      </c>
      <c r="CR29" s="174">
        <f ca="1">CP29</f>
        <v>1.03</v>
      </c>
      <c r="CS29" s="357">
        <f ca="1">CS94</f>
        <v>0</v>
      </c>
      <c r="CT29" s="377">
        <f ca="1">INDIRECT(legend!$H$4&amp;ROW())+INDIRECT(legend!$I$4&amp;ROW())</f>
        <v>0.7</v>
      </c>
      <c r="CU29" s="358">
        <f t="shared" ca="1" si="46"/>
        <v>0.7</v>
      </c>
      <c r="CW29" s="173"/>
      <c r="CX29" s="171"/>
      <c r="CY29" s="171"/>
      <c r="CZ29" s="172"/>
      <c r="DA29" s="173">
        <f ca="1">CP29</f>
        <v>1.03</v>
      </c>
      <c r="DB29" s="171">
        <f ca="1">DB94</f>
        <v>0.37</v>
      </c>
      <c r="DC29" s="216">
        <f ca="1">DC94</f>
        <v>0.34</v>
      </c>
      <c r="DD29" s="174">
        <f ca="1">DA29-DB29-DC29</f>
        <v>0.32</v>
      </c>
      <c r="DE29" s="327">
        <f t="shared" ca="1" si="47"/>
        <v>0.37</v>
      </c>
      <c r="DF29" s="327">
        <f t="shared" ca="1" si="48"/>
        <v>0.34</v>
      </c>
      <c r="DG29" s="616"/>
      <c r="DH29" s="173"/>
      <c r="DI29" s="171"/>
      <c r="DJ29" s="174"/>
      <c r="DL29" s="173">
        <f>IF(legend!$E$1=12,DD29-DM29-DN29,0)</f>
        <v>0</v>
      </c>
      <c r="DM29" s="216"/>
      <c r="DN29" s="174"/>
      <c r="EC29" s="620">
        <f t="shared" si="0"/>
        <v>0</v>
      </c>
      <c r="ED29" s="621">
        <f t="shared" si="1"/>
        <v>0</v>
      </c>
      <c r="EE29" s="621">
        <f t="shared" si="2"/>
        <v>0</v>
      </c>
      <c r="EF29" s="621">
        <f t="shared" si="3"/>
        <v>0</v>
      </c>
      <c r="EG29" s="621">
        <f t="shared" ca="1" si="4"/>
        <v>0.37</v>
      </c>
      <c r="EH29" s="628">
        <f t="shared" ca="1" si="5"/>
        <v>0</v>
      </c>
      <c r="EI29" s="620">
        <f t="shared" si="29"/>
        <v>0</v>
      </c>
      <c r="EJ29" s="621">
        <f t="shared" si="30"/>
        <v>0</v>
      </c>
      <c r="EK29" s="621">
        <f t="shared" si="31"/>
        <v>0</v>
      </c>
      <c r="EL29" s="621">
        <f t="shared" si="32"/>
        <v>0</v>
      </c>
      <c r="EM29" s="621">
        <f t="shared" si="33"/>
        <v>0</v>
      </c>
      <c r="EN29" s="621">
        <f t="shared" si="34"/>
        <v>0</v>
      </c>
      <c r="EO29" s="621">
        <f t="shared" ca="1" si="35"/>
        <v>0.34</v>
      </c>
      <c r="EP29" s="628">
        <f t="shared" ca="1" si="6"/>
        <v>0</v>
      </c>
    </row>
    <row r="30" spans="1:155">
      <c r="A30" s="144" t="s">
        <v>53</v>
      </c>
      <c r="B30" s="85" t="str">
        <f>"ItemExtra_"&amp;C30</f>
        <v>ItemExtra_2110500000</v>
      </c>
      <c r="C30" s="165">
        <v>2110500000</v>
      </c>
      <c r="D30" s="10">
        <v>1.2</v>
      </c>
      <c r="E30" s="62">
        <f t="shared" si="36"/>
        <v>0</v>
      </c>
      <c r="F30" s="62">
        <f t="shared" ca="1" si="37"/>
        <v>0</v>
      </c>
      <c r="G30" s="62">
        <f t="shared" ca="1" si="38"/>
        <v>0</v>
      </c>
      <c r="H30" s="62"/>
      <c r="I30" s="62"/>
      <c r="J30" s="62"/>
      <c r="K30" s="62"/>
      <c r="L30" s="315"/>
      <c r="M30" s="416"/>
      <c r="N30" s="315"/>
      <c r="O30" s="315">
        <f>Q30+R30+V30+AA30+AE30+AG30</f>
        <v>0</v>
      </c>
      <c r="P30" s="416"/>
      <c r="Q30" s="315"/>
      <c r="R30" s="315"/>
      <c r="S30" s="315"/>
      <c r="T30" s="315"/>
      <c r="U30" s="315"/>
      <c r="V30" s="315"/>
      <c r="W30" s="461"/>
      <c r="X30" s="461"/>
      <c r="Y30" s="315"/>
      <c r="Z30" s="315"/>
      <c r="AA30" s="315"/>
      <c r="AB30" s="461"/>
      <c r="AC30" s="416"/>
      <c r="AD30" s="315"/>
      <c r="AE30" s="461"/>
      <c r="AF30" s="315"/>
      <c r="AG30" s="315"/>
      <c r="AH30" s="315"/>
      <c r="AI30" s="315"/>
      <c r="AJ30" s="461"/>
      <c r="AK30" s="315"/>
      <c r="AL30" s="315"/>
      <c r="AM30" s="561"/>
      <c r="AN30" s="561"/>
      <c r="AO30" s="561"/>
      <c r="AP30" s="561"/>
      <c r="AQ30" s="561"/>
      <c r="AR30" s="561"/>
      <c r="AS30" s="561"/>
      <c r="AT30" s="561"/>
      <c r="AU30" s="561"/>
      <c r="AV30" s="561"/>
      <c r="AW30" s="315"/>
      <c r="AX30" s="454">
        <f>IncomeStatement!T254</f>
        <v>0</v>
      </c>
      <c r="AY30" s="459">
        <f>IncomeStatement!C254</f>
        <v>0</v>
      </c>
      <c r="AZ30" s="455"/>
      <c r="BA30" s="455"/>
      <c r="BB30" s="455"/>
      <c r="BC30" s="455"/>
      <c r="BD30" s="455"/>
      <c r="BE30" s="455"/>
      <c r="BF30" s="455"/>
      <c r="BG30" s="455"/>
      <c r="BH30" s="455"/>
      <c r="BI30" s="455"/>
      <c r="BJ30" s="455"/>
      <c r="BK30" s="455"/>
      <c r="BL30" s="455"/>
      <c r="BM30" s="455"/>
      <c r="BN30" s="459">
        <f>IncomeStatement!S254</f>
        <v>0</v>
      </c>
      <c r="BO30" s="7">
        <f>AX30+AY30-BN30</f>
        <v>0</v>
      </c>
      <c r="BP30" s="174">
        <f>ROUNDUP(BO30*$D30,2)</f>
        <v>0</v>
      </c>
      <c r="BQ30" s="456">
        <f ca="1">INDIRECT("IncomeStatement!$"&amp;legend!G$7&amp;TEXT(ROW()+230,0))</f>
        <v>8.9407849185965463E-2</v>
      </c>
      <c r="BR30" s="455">
        <f ca="1">INDIRECT("IncomeStatement!$"&amp;legend!H$7&amp;TEXT(ROW()+230,0))</f>
        <v>0.14365875710811618</v>
      </c>
      <c r="BS30" s="455">
        <f ca="1">INDIRECT("IncomeStatement!$"&amp;legend!I$7&amp;TEXT(ROW()+230,0))</f>
        <v>0.14365875710811618</v>
      </c>
      <c r="BT30" s="7">
        <f ca="1">BQ30+BR30+BS30</f>
        <v>0.37672536340219787</v>
      </c>
      <c r="BU30" s="172">
        <f ca="1">ROUNDUP(BT30*$D30,2)</f>
        <v>0.46</v>
      </c>
      <c r="BV30" s="44">
        <f ca="1">INDIRECT("IncomeStatement!$"&amp;legend!G$7&amp;TEXT(ROW()+230,0))*$D30</f>
        <v>0.10728941902315856</v>
      </c>
      <c r="BW30" s="44">
        <f ca="1">INDIRECT("IncomeStatement!$"&amp;legend!H$7&amp;TEXT(ROW()+230,0))*$D30</f>
        <v>0.17239050852973942</v>
      </c>
      <c r="BX30" s="44">
        <f ca="1">INDIRECT("IncomeStatement!$"&amp;legend!I$7&amp;TEXT(ROW()+230,0))*$D30</f>
        <v>0.17239050852973942</v>
      </c>
      <c r="BY30" s="44">
        <f ca="1">INDIRECT("IncomeStatement!$"&amp;legend!J$7&amp;TEXT(ROW()+230,0))*$D30</f>
        <v>0.17239050852973942</v>
      </c>
      <c r="BZ30" s="44">
        <f ca="1">INDIRECT("IncomeStatement!$"&amp;legend!K$7&amp;TEXT(ROW()+230,0))*$D30</f>
        <v>0.17233966107211238</v>
      </c>
      <c r="CA30" s="44">
        <f ca="1">INDIRECT("IncomeStatement!$"&amp;legend!L$7&amp;TEXT(ROW()+230,0))*$D30</f>
        <v>0.17233966107211238</v>
      </c>
      <c r="CB30" s="44">
        <f ca="1">INDIRECT("IncomeStatement!$"&amp;legend!M$7&amp;TEXT(ROW()+230,0))*$D30</f>
        <v>0.1723396610721124</v>
      </c>
      <c r="CC30" s="44">
        <f ca="1">INDIRECT("IncomeStatement!$"&amp;legend!N$7&amp;TEXT(ROW()+230,0))*$D30</f>
        <v>0.17200406785177333</v>
      </c>
      <c r="CD30" s="44">
        <f ca="1">INDIRECT("IncomeStatement!$"&amp;legend!O$7&amp;TEXT(ROW()+230,0))*$D30</f>
        <v>0.17200406785177333</v>
      </c>
      <c r="CE30" s="44">
        <f ca="1">INDIRECT("IncomeStatement!$"&amp;legend!P$7&amp;TEXT(ROW()+230,0))*$D30</f>
        <v>0.17200406785177327</v>
      </c>
      <c r="CF30" s="44">
        <f ca="1">INDIRECT("IncomeStatement!$"&amp;legend!Q$7&amp;TEXT(ROW()+230,0))*$D30</f>
        <v>0.17185281017494664</v>
      </c>
      <c r="CG30" s="44">
        <f ca="1">INDIRECT("IncomeStatement!$"&amp;legend!R$7&amp;TEXT(ROW()+230,0))*$D30</f>
        <v>0.17185281017494664</v>
      </c>
      <c r="CH30" s="634">
        <f t="shared" ca="1" si="27"/>
        <v>2.0011977517339274</v>
      </c>
      <c r="CI30" s="173">
        <f>BP30+L30+N30+O30</f>
        <v>0</v>
      </c>
      <c r="CJ30" s="171">
        <f>CI30-CK30</f>
        <v>0</v>
      </c>
      <c r="CK30" s="174">
        <f>CI30</f>
        <v>0</v>
      </c>
      <c r="CL30" s="270">
        <f>CM30+CN30</f>
        <v>0</v>
      </c>
      <c r="CM30" s="271">
        <f>'55газ'!$L$35-'55газ'!$M$35+'55газ'!$N$35-'55газ'!$O$35+AI30</f>
        <v>0</v>
      </c>
      <c r="CN30" s="272">
        <f>'55газ'!$P$35-'55газ'!$R$35-'55газ'!$T$35-'55газ'!$V$35+AJ30</f>
        <v>0</v>
      </c>
      <c r="CO30" s="342"/>
      <c r="CP30" s="583">
        <f ca="1">BU30+Q30+R30+S30+T30+U30+V30+W30+X30+Y30+Z30+AA30+AB30</f>
        <v>0.46</v>
      </c>
      <c r="CQ30" s="171"/>
      <c r="CR30" s="174">
        <f ca="1">CP30</f>
        <v>0.46</v>
      </c>
      <c r="CS30" s="357">
        <f ca="1">ROUNDUP(INDIRECT(legend!$K$4&amp;ROW())*$D30,2)</f>
        <v>0</v>
      </c>
      <c r="CT30" s="377">
        <f ca="1">INDIRECT(legend!$H$4&amp;ROW())+INDIRECT(legend!$I$4&amp;ROW())</f>
        <v>0.34473016960185182</v>
      </c>
      <c r="CU30" s="358">
        <f t="shared" ca="1" si="46"/>
        <v>0.34473016960185182</v>
      </c>
      <c r="CW30" s="173"/>
      <c r="CX30" s="171"/>
      <c r="CY30" s="171"/>
      <c r="CZ30" s="172"/>
      <c r="DA30" s="173">
        <f ca="1">DB30+DC30+DD30</f>
        <v>0.46000000000000008</v>
      </c>
      <c r="DB30" s="171">
        <f ca="1">ROUNDUP(BQ30*$D30,2)+AA30+V30+R30+Q30</f>
        <v>0.11</v>
      </c>
      <c r="DC30" s="216">
        <f ca="1">ROUNDUP(BR30*$D30,2)+AB30+X30+W30</f>
        <v>0.18000000000000002</v>
      </c>
      <c r="DD30" s="174">
        <f ca="1">CR30-DC30-DB30</f>
        <v>0.17000000000000004</v>
      </c>
      <c r="DE30" s="327">
        <f t="shared" ca="1" si="47"/>
        <v>0.11</v>
      </c>
      <c r="DF30" s="327">
        <f t="shared" ca="1" si="48"/>
        <v>0.18000000000000002</v>
      </c>
      <c r="DG30" s="616"/>
      <c r="DH30" s="173"/>
      <c r="DI30" s="171"/>
      <c r="DJ30" s="174"/>
      <c r="DL30" s="173">
        <f>IF(legend!$E$1=12,DD30-DM30-DN30,0)</f>
        <v>0</v>
      </c>
      <c r="DM30" s="216"/>
      <c r="DN30" s="174"/>
      <c r="EC30" s="620">
        <f t="shared" si="0"/>
        <v>0</v>
      </c>
      <c r="ED30" s="621">
        <f t="shared" si="1"/>
        <v>0</v>
      </c>
      <c r="EE30" s="621">
        <f t="shared" si="2"/>
        <v>0</v>
      </c>
      <c r="EF30" s="621">
        <f t="shared" si="3"/>
        <v>0</v>
      </c>
      <c r="EG30" s="621">
        <f t="shared" ca="1" si="4"/>
        <v>0.11</v>
      </c>
      <c r="EH30" s="628">
        <f t="shared" ca="1" si="5"/>
        <v>0</v>
      </c>
      <c r="EI30" s="620">
        <f t="shared" si="29"/>
        <v>0</v>
      </c>
      <c r="EJ30" s="621">
        <f t="shared" si="30"/>
        <v>0</v>
      </c>
      <c r="EK30" s="621">
        <f t="shared" si="31"/>
        <v>0</v>
      </c>
      <c r="EL30" s="621">
        <f t="shared" si="32"/>
        <v>0</v>
      </c>
      <c r="EM30" s="621">
        <f t="shared" si="33"/>
        <v>0</v>
      </c>
      <c r="EN30" s="621">
        <f t="shared" si="34"/>
        <v>0</v>
      </c>
      <c r="EO30" s="621">
        <f t="shared" ca="1" si="35"/>
        <v>0.18000000000000002</v>
      </c>
      <c r="EP30" s="628">
        <f t="shared" ca="1" si="6"/>
        <v>0</v>
      </c>
      <c r="EX30" s="552" t="s">
        <v>437</v>
      </c>
      <c r="EY30" s="552" t="s">
        <v>438</v>
      </c>
    </row>
    <row r="31" spans="1:155" ht="15" customHeight="1">
      <c r="A31" s="144">
        <v>2</v>
      </c>
      <c r="B31" s="52" t="s">
        <v>667</v>
      </c>
      <c r="C31" s="59"/>
      <c r="D31" s="14"/>
      <c r="E31" s="66">
        <f>E32+E33+E34+E35+E36+E39+E40+E43+E44+E50+E51+E52+E53+E54+E55+E56+E57</f>
        <v>1291.7271785799999</v>
      </c>
      <c r="F31" s="66">
        <f ca="1">F32+F33+F34+F35+F36+F39+F40+F43+F44+F50+F51+F52+F53+F54+F55+F56+F57</f>
        <v>523.4287852299999</v>
      </c>
      <c r="G31" s="66">
        <f ca="1">G32+G33+G34+G35+G36+G39+G40+G43+G44+G50+G51+G52+G53+G54+G55+G56+G57</f>
        <v>528.24878523000007</v>
      </c>
      <c r="H31" s="66"/>
      <c r="I31" s="66"/>
      <c r="J31" s="66"/>
      <c r="K31" s="66"/>
      <c r="L31" s="319">
        <f>L32+L33+L34+L35+L36+L39+L40+L43+L44+L50+L51+L52+L53+L54+L55+L56+L57</f>
        <v>0</v>
      </c>
      <c r="M31" s="66"/>
      <c r="N31" s="319">
        <f>N32+N33+N34+N35+N36+N39+N40+N43+N44+N50+N51+N52+N53+N54+N55+N56+N57</f>
        <v>1112.0461785800001</v>
      </c>
      <c r="O31" s="319">
        <f>O32+O33+O34+O35+O36+O39+O40+O43+O44+O50+O51+O52+O53+O54+O55+O56+O57</f>
        <v>179.68100000000001</v>
      </c>
      <c r="P31" s="66"/>
      <c r="Q31" s="319">
        <f t="shared" ref="Q31:W31" si="62">Q32+Q33+Q34+Q35+Q36+Q39+Q40+Q43+Q44+Q50+Q51+Q52+Q53+Q54+Q55+Q56+Q57</f>
        <v>179.68100000000001</v>
      </c>
      <c r="R31" s="319">
        <f t="shared" si="62"/>
        <v>0</v>
      </c>
      <c r="S31" s="319">
        <f t="shared" si="62"/>
        <v>293.10837464999997</v>
      </c>
      <c r="T31" s="319">
        <f t="shared" si="62"/>
        <v>-2.480000000000004</v>
      </c>
      <c r="U31" s="319">
        <f t="shared" si="62"/>
        <v>0</v>
      </c>
      <c r="V31" s="319">
        <f t="shared" si="62"/>
        <v>0</v>
      </c>
      <c r="W31" s="319">
        <f t="shared" si="62"/>
        <v>0</v>
      </c>
      <c r="X31" s="319">
        <f t="shared" ref="X31" si="63">X32+X33+X34+X35+X36+X39+X40+X43+X44+X50+X51+X52+X53+X54+X55+X56+X57</f>
        <v>0</v>
      </c>
      <c r="Y31" s="319">
        <f>Y32+Y33+Y34+Y35+Y36+Y39+Y40+Y43+Y44+Y50+Y51+Y52+Y53+Y54+Y55+Y56+Y57</f>
        <v>-4.82</v>
      </c>
      <c r="Z31" s="319">
        <f>Z32+Z33+Z34+Z35+Z36+Z39+Z40+Z43+Z44+Z50+Z51+Z52+Z53+Z54+Z55+Z56+Z57</f>
        <v>0</v>
      </c>
      <c r="AA31" s="319">
        <f>AA32+AA33+AA34+AA35+AA36+AA39+AA40+AA43+AA44+AA50+AA51+AA52+AA53+AA54+AA55+AA56+AA57</f>
        <v>0</v>
      </c>
      <c r="AB31" s="319">
        <f>AB32+AB33+AB34+AB35+AB36+AB39+AB40+AB43+AB44+AB50+AB51+AB52+AB53+AB54+AB55+AB56+AB57</f>
        <v>0</v>
      </c>
      <c r="AC31" s="66"/>
      <c r="AD31" s="319">
        <f>AD32+AD33+AD34+AD35+AD36+AD39+AD40+AD43+AD44+AD50+AD51+AD52+AD53+AD54+AD55+AD56+AD57</f>
        <v>1119.34617858</v>
      </c>
      <c r="AE31" s="319">
        <f>AE32+AE33+AE34+AE35+AE36+AE39+AE40+AE43+AE44+AE50+AE51+AE52+AE53+AE54+AE55+AE56+AE57</f>
        <v>0</v>
      </c>
      <c r="AF31" s="319">
        <f>AF32+AF33+AF34+AF35+AF36+AF39+AF40+AF43+AF44+AF50+AF51+AF52+AF53+AF54+AF55+AF56+AF57</f>
        <v>0</v>
      </c>
      <c r="AG31" s="319">
        <f>AG32+AG33+AG34+AG35+AG36+AG39+AG40+AG43+AG44+AG50+AG51+AG52+AG53+AG54+AG55+AG56+AG57</f>
        <v>0</v>
      </c>
      <c r="AH31" s="319"/>
      <c r="AI31" s="319">
        <f>AI32+AI33+AI34+AI35+AI36+AI39+AI40+AI43+AI44+AI50+AI51+AI52+AI53+AI54+AI55+AI56+AI57</f>
        <v>0</v>
      </c>
      <c r="AJ31" s="319">
        <f>AJ32+AJ33+AJ34+AJ35+AJ36+AJ39+AJ40+AJ43+AJ44+AJ50+AJ51+AJ52+AJ53+AJ54+AJ55+AJ56+AJ57</f>
        <v>0</v>
      </c>
      <c r="AK31" s="319">
        <f>AK32+AK33+AK34+AK35+AK36+AK39+AK40+AK43+AK44+AK50+AK51+AK52+AK53+AK54+AK55+AK56+AK57</f>
        <v>0</v>
      </c>
      <c r="AL31" s="319">
        <f>AL32+AL33+AL34+AL35+AL36+AL39+AL40+AL43+AL44+AL50+AL51+AL52+AL53+AL54+AL55+AL56+AL57</f>
        <v>0</v>
      </c>
      <c r="AM31" s="563"/>
      <c r="AN31" s="563"/>
      <c r="AO31" s="563"/>
      <c r="AP31" s="563"/>
      <c r="AQ31" s="563"/>
      <c r="AR31" s="563"/>
      <c r="AS31" s="563"/>
      <c r="AT31" s="563"/>
      <c r="AU31" s="563"/>
      <c r="AV31" s="563">
        <f>AV32+AV33+AV34+AV35+AV36+AV39+AV40+AV43+AV44+AV50+AV51+AV52+AV53+AV54+AV55+AV56+AV57</f>
        <v>0</v>
      </c>
      <c r="AW31" s="319"/>
      <c r="AX31" s="462">
        <f t="shared" ref="AX31:CN31" si="64">AX32+AX33+AX34+AX35+AX36+AX39+AX40+AX43+AX44+AX50+AX51+AX52+AX53+AX54+AX55+AX56+AX57</f>
        <v>79.957294045626426</v>
      </c>
      <c r="AY31" s="463">
        <f t="shared" si="64"/>
        <v>1144.939956786578</v>
      </c>
      <c r="AZ31" s="463"/>
      <c r="BA31" s="463"/>
      <c r="BB31" s="463"/>
      <c r="BC31" s="463"/>
      <c r="BD31" s="463"/>
      <c r="BE31" s="463"/>
      <c r="BF31" s="463"/>
      <c r="BG31" s="463"/>
      <c r="BH31" s="463"/>
      <c r="BI31" s="463"/>
      <c r="BJ31" s="463"/>
      <c r="BK31" s="463"/>
      <c r="BL31" s="463"/>
      <c r="BM31" s="463"/>
      <c r="BN31" s="463">
        <f t="shared" si="64"/>
        <v>89.197229802249993</v>
      </c>
      <c r="BO31" s="13">
        <f t="shared" si="64"/>
        <v>1135.7000210299545</v>
      </c>
      <c r="BP31" s="179">
        <f t="shared" si="64"/>
        <v>1237.57</v>
      </c>
      <c r="BQ31" s="464">
        <f t="shared" ca="1" si="64"/>
        <v>23.8182502842688</v>
      </c>
      <c r="BR31" s="463">
        <f t="shared" ca="1" si="64"/>
        <v>19.490536919334875</v>
      </c>
      <c r="BS31" s="463">
        <f t="shared" ca="1" si="64"/>
        <v>15.04531089574855</v>
      </c>
      <c r="BT31" s="13">
        <f t="shared" ca="1" si="64"/>
        <v>58.354098099352221</v>
      </c>
      <c r="BU31" s="177">
        <f ca="1">BU32+BU33+BU34+BU35+BU36+BU39+BU40+BU43+BU44+BU50+BU51+BU52+BU53+BU54+BU55+BU56+BU57</f>
        <v>66.63</v>
      </c>
      <c r="BV31" s="88">
        <f t="shared" ref="BV31:CG31" ca="1" si="65">BV32+BV33+BV34+BV35+BV36+BV39+BV40+BV43+BV44+BV50+BV51+BV52+BV53+BV54+BV55+BV56+BV57</f>
        <v>27.228487851935675</v>
      </c>
      <c r="BW31" s="88">
        <f t="shared" ca="1" si="65"/>
        <v>21.997304515439957</v>
      </c>
      <c r="BX31" s="88">
        <f t="shared" ca="1" si="65"/>
        <v>16.65351966369699</v>
      </c>
      <c r="BY31" s="88">
        <f t="shared" ca="1" si="65"/>
        <v>24.835369403553273</v>
      </c>
      <c r="BZ31" s="88">
        <f t="shared" ca="1" si="65"/>
        <v>25.372808561897759</v>
      </c>
      <c r="CA31" s="88">
        <f t="shared" ca="1" si="65"/>
        <v>25.372808561897759</v>
      </c>
      <c r="CB31" s="88">
        <f t="shared" ca="1" si="65"/>
        <v>25.844542371516805</v>
      </c>
      <c r="CC31" s="88">
        <f t="shared" ca="1" si="65"/>
        <v>31.550102065055679</v>
      </c>
      <c r="CD31" s="88">
        <f t="shared" ca="1" si="65"/>
        <v>31.550102065055679</v>
      </c>
      <c r="CE31" s="88">
        <f t="shared" ca="1" si="65"/>
        <v>31.885542559246158</v>
      </c>
      <c r="CF31" s="88">
        <f t="shared" ca="1" si="65"/>
        <v>27.520320038221364</v>
      </c>
      <c r="CG31" s="88">
        <f t="shared" ca="1" si="65"/>
        <v>27.520320038221364</v>
      </c>
      <c r="CH31" s="634">
        <f t="shared" ca="1" si="27"/>
        <v>-920.23877230426137</v>
      </c>
      <c r="CI31" s="178">
        <f t="shared" si="64"/>
        <v>2529.2971785800005</v>
      </c>
      <c r="CJ31" s="176" t="e">
        <f t="shared" ca="1" si="64"/>
        <v>#REF!</v>
      </c>
      <c r="CK31" s="179" t="e">
        <f t="shared" ca="1" si="64"/>
        <v>#REF!</v>
      </c>
      <c r="CL31" s="276">
        <f t="shared" si="64"/>
        <v>0</v>
      </c>
      <c r="CM31" s="277">
        <f t="shared" si="64"/>
        <v>0</v>
      </c>
      <c r="CN31" s="278">
        <f t="shared" si="64"/>
        <v>0</v>
      </c>
      <c r="CO31" s="344"/>
      <c r="CP31" s="178">
        <f t="shared" ref="CP31:CU31" ca="1" si="66">CP32+CP33+CP34+CP35+CP36+CP39+CP40+CP43+CP44+CP50+CP51+CP52+CP53+CP54+CP55+CP56+CP57</f>
        <v>590.0587852299999</v>
      </c>
      <c r="CQ31" s="176" t="e">
        <f t="shared" ca="1" si="66"/>
        <v>#REF!</v>
      </c>
      <c r="CR31" s="179" t="e">
        <f t="shared" ca="1" si="66"/>
        <v>#REF!</v>
      </c>
      <c r="CS31" s="361">
        <f ca="1">CS32+CS33+CS34+CS35+CS36+CS39+CS40+CS43+CS44+CS50+CS51+CS52+CS53+CS54+CS55+CS56+CS57</f>
        <v>0</v>
      </c>
      <c r="CT31" s="379">
        <f t="shared" ca="1" si="66"/>
        <v>42.498062035213799</v>
      </c>
      <c r="CU31" s="362">
        <f t="shared" ca="1" si="66"/>
        <v>42.498062035213799</v>
      </c>
      <c r="CW31" s="178" t="e">
        <f t="shared" ref="CW31:DD31" ca="1" si="67">CW32+CW33+CW34+CW35+CW36+CW39+CW40+CW43+CW44+CW50+CW51+CW52+CW53+CW54+CW55+CW56+CW57</f>
        <v>#REF!</v>
      </c>
      <c r="CX31" s="176" t="e">
        <f t="shared" ca="1" si="67"/>
        <v>#REF!</v>
      </c>
      <c r="CY31" s="176" t="e">
        <f t="shared" ca="1" si="67"/>
        <v>#REF!</v>
      </c>
      <c r="CZ31" s="177" t="e">
        <f t="shared" ca="1" si="67"/>
        <v>#REF!</v>
      </c>
      <c r="DA31" s="178" t="e">
        <f ca="1">DA32+DA33+DA34+DA35+DA36+DA39+DA40+DA43+DA44+DA50+DA51+DA52+DA53+DA54+DA55+DA56+DA57</f>
        <v>#REF!</v>
      </c>
      <c r="DB31" s="176" t="e">
        <f t="shared" ca="1" si="67"/>
        <v>#REF!</v>
      </c>
      <c r="DC31" s="176" t="e">
        <f t="shared" ca="1" si="67"/>
        <v>#REF!</v>
      </c>
      <c r="DD31" s="179" t="e">
        <f t="shared" ca="1" si="67"/>
        <v>#REF!</v>
      </c>
      <c r="DE31" s="327" t="e">
        <f t="shared" ca="1" si="47"/>
        <v>#REF!</v>
      </c>
      <c r="DF31" s="327" t="e">
        <f t="shared" ca="1" si="48"/>
        <v>#REF!</v>
      </c>
      <c r="DG31" s="616"/>
      <c r="DH31" s="178">
        <f>DH32+DH33+DH34+DH35+DH36+DH39+DH40+DH43+DH44+DH50+DH51+DH52+DH53+DH54+DH55+DH56+DH57</f>
        <v>0</v>
      </c>
      <c r="DI31" s="176">
        <f>DI32+DI33+DI34+DI35+DI36+DI39+DI40+DI43+DI44+DI50+DI51+DI52+DI53+DI54+DI55+DI56+DI57</f>
        <v>0</v>
      </c>
      <c r="DJ31" s="179">
        <f>DJ32+DJ33+DJ34+DJ35+DJ36+DJ39+DJ40+DJ43+DJ44+DJ50+DJ51+DJ52+DJ53+DJ54+DJ55+DJ56+DJ57</f>
        <v>0</v>
      </c>
      <c r="DL31" s="178">
        <f>DL32+DL33+DL34+DL35+DL36+DL39+DL40+DL43+DL44+DL50+DL51+DL52+DL53+DL54+DL55+DL56+DL57</f>
        <v>0</v>
      </c>
      <c r="DM31" s="176">
        <f>DM32+DM33+DM34+DM35+DM36+DM39+DM40+DM43+DM44+DM50+DM51+DM52+DM53+DM54+DM55+DM56+DM57</f>
        <v>0</v>
      </c>
      <c r="DN31" s="179">
        <f>DN32+DN33+DN34+DN35+DN36+DN39+DN40+DN43+DN44+DN50+DN51+DN52+DN53+DN54+DN55+DN56+DN57</f>
        <v>0</v>
      </c>
      <c r="EC31" s="620">
        <f t="shared" si="0"/>
        <v>179.68100000000001</v>
      </c>
      <c r="ED31" s="621">
        <f t="shared" si="1"/>
        <v>290.62837464999996</v>
      </c>
      <c r="EE31" s="621">
        <f t="shared" si="2"/>
        <v>0</v>
      </c>
      <c r="EF31" s="621" t="e">
        <f t="shared" ca="1" si="3"/>
        <v>#REF!</v>
      </c>
      <c r="EG31" s="621" t="e">
        <f t="shared" ca="1" si="4"/>
        <v>#REF!</v>
      </c>
      <c r="EH31" s="628" t="e">
        <f t="shared" ca="1" si="5"/>
        <v>#REF!</v>
      </c>
      <c r="EI31" s="620">
        <f t="shared" si="29"/>
        <v>0</v>
      </c>
      <c r="EJ31" s="621">
        <f t="shared" si="30"/>
        <v>0</v>
      </c>
      <c r="EK31" s="621">
        <f t="shared" si="31"/>
        <v>0</v>
      </c>
      <c r="EL31" s="621">
        <f t="shared" si="32"/>
        <v>0</v>
      </c>
      <c r="EM31" s="621">
        <f t="shared" si="33"/>
        <v>0</v>
      </c>
      <c r="EN31" s="621" t="e">
        <f t="shared" ca="1" si="34"/>
        <v>#REF!</v>
      </c>
      <c r="EO31" s="621" t="e">
        <f t="shared" ca="1" si="35"/>
        <v>#REF!</v>
      </c>
      <c r="EP31" s="628" t="e">
        <f t="shared" ca="1" si="6"/>
        <v>#REF!</v>
      </c>
      <c r="EX31" s="553">
        <f>EX32+EX33+EX34+EX35+EX36+EX39+EX40+EX43+EX44+EX50+EX51+EX52+EX53+EX54+EX55+EX56+EX57</f>
        <v>0</v>
      </c>
      <c r="EY31" s="553">
        <f>EY32+EY33+EY34+EY35+EY36+EY39+EY40+EY43+EY44+EY50+EY51+EY52+EY53+EY54+EY55+EY56+EY57</f>
        <v>0</v>
      </c>
    </row>
    <row r="32" spans="1:155">
      <c r="A32" s="144" t="s">
        <v>56</v>
      </c>
      <c r="B32" s="85" t="str">
        <f>"ItemExtra_"&amp;C32</f>
        <v>ItemExtra_2220100000</v>
      </c>
      <c r="C32" s="161">
        <v>2220100000</v>
      </c>
      <c r="D32" s="10">
        <v>1</v>
      </c>
      <c r="E32" s="62">
        <f t="shared" ref="E32:E57" si="68">CI32-BP32</f>
        <v>0</v>
      </c>
      <c r="F32" s="62">
        <f t="shared" ref="F32:F57" ca="1" si="69">CP32-BU32</f>
        <v>0</v>
      </c>
      <c r="G32" s="62">
        <f t="shared" ref="G32:G57" ca="1" si="70">CP32-BU32-Y32-AG32</f>
        <v>0</v>
      </c>
      <c r="H32" s="62"/>
      <c r="I32" s="62"/>
      <c r="J32" s="62"/>
      <c r="K32" s="62"/>
      <c r="L32" s="461"/>
      <c r="M32" s="416"/>
      <c r="N32" s="315">
        <f>T32+Y32+AD32+AF32-L32</f>
        <v>0</v>
      </c>
      <c r="O32" s="315">
        <f>Q32+R32+V32+AA32+AE32+AG32</f>
        <v>0</v>
      </c>
      <c r="P32" s="416"/>
      <c r="Q32" s="315"/>
      <c r="R32" s="315"/>
      <c r="S32" s="315">
        <v>0</v>
      </c>
      <c r="T32" s="315"/>
      <c r="U32" s="461"/>
      <c r="V32" s="315"/>
      <c r="W32" s="461"/>
      <c r="X32" s="315"/>
      <c r="Y32" s="315"/>
      <c r="Z32" s="461"/>
      <c r="AA32" s="315"/>
      <c r="AB32" s="461"/>
      <c r="AC32" s="416"/>
      <c r="AD32" s="461"/>
      <c r="AE32" s="600"/>
      <c r="AF32" s="315"/>
      <c r="AG32" s="315"/>
      <c r="AH32" s="315"/>
      <c r="AI32" s="461"/>
      <c r="AJ32" s="461"/>
      <c r="AK32" s="315"/>
      <c r="AL32" s="315"/>
      <c r="AM32" s="561"/>
      <c r="AN32" s="561"/>
      <c r="AO32" s="561"/>
      <c r="AP32" s="561"/>
      <c r="AQ32" s="561"/>
      <c r="AR32" s="561"/>
      <c r="AS32" s="561"/>
      <c r="AT32" s="561"/>
      <c r="AU32" s="561"/>
      <c r="AV32" s="561"/>
      <c r="AW32" s="315"/>
      <c r="AX32" s="454">
        <f>AX97</f>
        <v>8.5820607542619037E-3</v>
      </c>
      <c r="AY32" s="455">
        <f>AY97</f>
        <v>1.4718716666666714</v>
      </c>
      <c r="AZ32" s="455"/>
      <c r="BA32" s="455"/>
      <c r="BB32" s="455"/>
      <c r="BC32" s="455"/>
      <c r="BD32" s="455"/>
      <c r="BE32" s="455"/>
      <c r="BF32" s="455"/>
      <c r="BG32" s="455"/>
      <c r="BH32" s="455"/>
      <c r="BI32" s="455"/>
      <c r="BJ32" s="455"/>
      <c r="BK32" s="455"/>
      <c r="BL32" s="455"/>
      <c r="BM32" s="455"/>
      <c r="BN32" s="455">
        <f>BN97</f>
        <v>9.1727603178353184E-2</v>
      </c>
      <c r="BO32" s="7">
        <f>AX32+AY32-BN32</f>
        <v>1.3887261242425801</v>
      </c>
      <c r="BP32" s="174">
        <f>ROUNDUP(BO32,2)</f>
        <v>1.39</v>
      </c>
      <c r="BQ32" s="456">
        <f ca="1">BQ97</f>
        <v>5.6575396765873025E-2</v>
      </c>
      <c r="BR32" s="455">
        <f ca="1">BR97</f>
        <v>5.4591269841269843E-2</v>
      </c>
      <c r="BS32" s="455">
        <f ca="1">BS97</f>
        <v>5.4591269841269843E-2</v>
      </c>
      <c r="BT32" s="7">
        <f ca="1">BQ32+BR32+BS32</f>
        <v>0.16575793644841269</v>
      </c>
      <c r="BU32" s="172">
        <f ca="1">ROUNDUP(BT32,2)</f>
        <v>0.17</v>
      </c>
      <c r="BV32" s="44">
        <f ca="1">BV97</f>
        <v>5.6575396765873025E-2</v>
      </c>
      <c r="BW32" s="44">
        <f t="shared" ref="BW32:CG32" ca="1" si="71">BW97</f>
        <v>5.4591269841269843E-2</v>
      </c>
      <c r="BX32" s="44">
        <f t="shared" ca="1" si="71"/>
        <v>5.4591269841269843E-2</v>
      </c>
      <c r="BY32" s="44">
        <f t="shared" ca="1" si="71"/>
        <v>5.4591269841269843E-2</v>
      </c>
      <c r="BZ32" s="44">
        <f t="shared" ca="1" si="71"/>
        <v>7.6734126984126974E-2</v>
      </c>
      <c r="CA32" s="44">
        <f t="shared" ca="1" si="71"/>
        <v>7.6734126984126974E-2</v>
      </c>
      <c r="CB32" s="44">
        <f t="shared" ca="1" si="71"/>
        <v>7.6734126984126974E-2</v>
      </c>
      <c r="CC32" s="44">
        <f t="shared" ca="1" si="71"/>
        <v>7.4670634920634915E-2</v>
      </c>
      <c r="CD32" s="44">
        <f t="shared" ca="1" si="71"/>
        <v>7.4670634920634915E-2</v>
      </c>
      <c r="CE32" s="44">
        <f t="shared" ca="1" si="71"/>
        <v>7.4670634920634929E-2</v>
      </c>
      <c r="CF32" s="44">
        <f t="shared" ca="1" si="71"/>
        <v>5.5384920634920634E-2</v>
      </c>
      <c r="CG32" s="44">
        <f t="shared" ca="1" si="71"/>
        <v>5.5384920634920634E-2</v>
      </c>
      <c r="CH32" s="634">
        <f ca="1">SUM(BV32:CG32)-BP32</f>
        <v>-0.6046666667261904</v>
      </c>
      <c r="CI32" s="173">
        <f>BP32+L32+N32</f>
        <v>1.39</v>
      </c>
      <c r="CJ32" s="171">
        <f>CI32-CK32</f>
        <v>1.39</v>
      </c>
      <c r="CK32" s="174">
        <f>O32</f>
        <v>0</v>
      </c>
      <c r="CL32" s="270">
        <f>CM32+CN32</f>
        <v>0</v>
      </c>
      <c r="CM32" s="271">
        <f>ПУР!$GE32+ПУР!$HG32+ПУР!$HH32+ПУР!$HI32+ПУР!$HJ32+AI32</f>
        <v>0</v>
      </c>
      <c r="CN32" s="272">
        <f>ПУР!$GL32+AJ32</f>
        <v>0</v>
      </c>
      <c r="CO32" s="342"/>
      <c r="CP32" s="583">
        <f ca="1">BU32+Q32+R32+S32+T32+U32+V32+W32+X32+Y32+Z32+AA32+AB32</f>
        <v>0.17</v>
      </c>
      <c r="CQ32" s="171">
        <f t="shared" ref="CQ32:CQ78" ca="1" si="72">CP32-CR32</f>
        <v>-24.832439049999998</v>
      </c>
      <c r="CR32" s="219">
        <f>Q32+R32+V32+W32+X32+AA32+AB32+25+ 0.00243905</f>
        <v>25.00243905</v>
      </c>
      <c r="CS32" s="357">
        <f ca="1">ROUNDUP(INDIRECT(legend!$K$4&amp;ROW())*$D32,2)</f>
        <v>0</v>
      </c>
      <c r="CT32" s="377">
        <f ca="1">INDIRECT(legend!$H$4&amp;ROW())+INDIRECT(legend!$I$4&amp;ROW())</f>
        <v>0.13132539682539682</v>
      </c>
      <c r="CU32" s="358">
        <f t="shared" ca="1" si="46"/>
        <v>0.13132539682539682</v>
      </c>
      <c r="CW32" s="561">
        <f t="shared" ref="CW32:CW54" ca="1" si="73">CQ32</f>
        <v>-24.832439049999998</v>
      </c>
      <c r="CX32" s="171">
        <f ca="1">ROUNDUP(BQ32,2)-DB32+Y32+T32+S32+R32+Q32+27.65+ 0.00820058</f>
        <v>26.33</v>
      </c>
      <c r="CY32" s="586">
        <f ca="1">ROUNDUP(BR32,2)-DC32+AB32+Z32+X32+W32+U32+19.76</f>
        <v>19.82</v>
      </c>
      <c r="CZ32" s="172">
        <f ca="1">CW32-CX32-CY32</f>
        <v>-70.982439049999996</v>
      </c>
      <c r="DA32" s="173">
        <f>CR32</f>
        <v>25.00243905</v>
      </c>
      <c r="DB32" s="171">
        <f>+AA32+V32+R32+Q32+1.38+ 0.00820058</f>
        <v>1.3882005799999999</v>
      </c>
      <c r="DC32" s="216">
        <f>+AB32+X32+W32</f>
        <v>0</v>
      </c>
      <c r="DD32" s="174">
        <f t="shared" ref="DD32:DD54" si="74">DA32-DB32-DC32</f>
        <v>23.61423847</v>
      </c>
      <c r="DE32" s="327">
        <f t="shared" ca="1" si="47"/>
        <v>27.718200579999998</v>
      </c>
      <c r="DF32" s="327">
        <f t="shared" ca="1" si="48"/>
        <v>19.82</v>
      </c>
      <c r="DG32" s="616"/>
      <c r="DH32" s="173">
        <f>IF(legend!$E$1=12,CZ32-DI32-DJ32,0)</f>
        <v>0</v>
      </c>
      <c r="DI32" s="216"/>
      <c r="DJ32" s="174"/>
      <c r="DL32" s="173">
        <f>IF(legend!$E$1=12,DD32-DM32-DN32,0)</f>
        <v>0</v>
      </c>
      <c r="DM32" s="216"/>
      <c r="DN32" s="174"/>
      <c r="EC32" s="620"/>
      <c r="ED32" s="621">
        <f t="shared" si="1"/>
        <v>0</v>
      </c>
      <c r="EE32" s="621">
        <f t="shared" si="2"/>
        <v>0</v>
      </c>
      <c r="EF32" s="621">
        <f t="shared" ca="1" si="3"/>
        <v>26.33</v>
      </c>
      <c r="EG32" s="621">
        <f>DB32-EE32</f>
        <v>1.3882005799999999</v>
      </c>
      <c r="EH32" s="628">
        <f t="shared" ca="1" si="5"/>
        <v>0</v>
      </c>
      <c r="EI32" s="620"/>
      <c r="EJ32" s="621">
        <f t="shared" si="30"/>
        <v>0</v>
      </c>
      <c r="EK32" s="621">
        <f t="shared" si="31"/>
        <v>0</v>
      </c>
      <c r="EL32" s="621">
        <f t="shared" si="32"/>
        <v>0</v>
      </c>
      <c r="EM32" s="621">
        <f t="shared" ref="EM32:EM33" si="75">AB32</f>
        <v>0</v>
      </c>
      <c r="EN32" s="621">
        <f t="shared" ca="1" si="34"/>
        <v>19.82</v>
      </c>
      <c r="EO32" s="621">
        <f>DC32-EK32-EM32</f>
        <v>0</v>
      </c>
      <c r="EP32" s="628">
        <f t="shared" ca="1" si="6"/>
        <v>0</v>
      </c>
      <c r="EU32" s="101">
        <f t="shared" ref="EU32:EU68" ca="1" si="76">CX32+DB32</f>
        <v>27.718200579999998</v>
      </c>
      <c r="EV32" s="101">
        <f t="shared" ref="EV32:EV68" ca="1" si="77">CY32+DC32</f>
        <v>19.82</v>
      </c>
      <c r="EW32" s="101">
        <f t="shared" ref="EW32:EW68" ca="1" si="78">CZ32+DD32</f>
        <v>-47.368200579999993</v>
      </c>
      <c r="EX32" s="554">
        <f>ПУР!$EU32+ПУР!$HG32+ПУР!$HH32+ПУР!$HI32</f>
        <v>0</v>
      </c>
      <c r="EY32" s="554">
        <f>ПУР!GO32-ПУР!GP32</f>
        <v>0</v>
      </c>
    </row>
    <row r="33" spans="1:155">
      <c r="A33" s="144" t="s">
        <v>58</v>
      </c>
      <c r="B33" s="85" t="str">
        <f t="shared" ref="B33:B57" si="79">"ItemExtra_"&amp;C33</f>
        <v>ItemExtra_2220200000</v>
      </c>
      <c r="C33" s="161">
        <v>2220200000</v>
      </c>
      <c r="D33" s="10">
        <v>1</v>
      </c>
      <c r="E33" s="62">
        <f t="shared" si="68"/>
        <v>0</v>
      </c>
      <c r="F33" s="62">
        <f t="shared" ca="1" si="69"/>
        <v>3</v>
      </c>
      <c r="G33" s="62">
        <f t="shared" ca="1" si="70"/>
        <v>3</v>
      </c>
      <c r="H33" s="62"/>
      <c r="I33" s="62"/>
      <c r="J33" s="62"/>
      <c r="K33" s="62"/>
      <c r="L33" s="461"/>
      <c r="M33" s="416"/>
      <c r="N33" s="315">
        <f>T33+Y33+AD33+AF33-L33</f>
        <v>0</v>
      </c>
      <c r="O33" s="315">
        <f>Q33+R33+V33+AA33+AE33+AG33</f>
        <v>0</v>
      </c>
      <c r="P33" s="416"/>
      <c r="Q33" s="315"/>
      <c r="R33" s="315"/>
      <c r="S33" s="315">
        <v>0</v>
      </c>
      <c r="T33" s="315"/>
      <c r="U33" s="461"/>
      <c r="V33" s="315"/>
      <c r="W33" s="461"/>
      <c r="X33" s="315"/>
      <c r="Y33" s="315"/>
      <c r="Z33" s="461"/>
      <c r="AA33" s="315"/>
      <c r="AB33" s="461"/>
      <c r="AC33" s="416"/>
      <c r="AD33" s="461"/>
      <c r="AE33" s="600"/>
      <c r="AF33" s="315"/>
      <c r="AG33" s="315"/>
      <c r="AH33" s="315"/>
      <c r="AI33" s="461"/>
      <c r="AJ33" s="461"/>
      <c r="AK33" s="315"/>
      <c r="AL33" s="315"/>
      <c r="AM33" s="561"/>
      <c r="AN33" s="561"/>
      <c r="AO33" s="561"/>
      <c r="AP33" s="561"/>
      <c r="AQ33" s="561"/>
      <c r="AR33" s="561"/>
      <c r="AS33" s="561"/>
      <c r="AT33" s="561"/>
      <c r="AU33" s="561"/>
      <c r="AV33" s="561"/>
      <c r="AW33" s="315"/>
      <c r="AX33" s="454">
        <f>IncomeStatement!T257</f>
        <v>36.622875381577899</v>
      </c>
      <c r="AY33" s="459">
        <f>IncomeStatement!C257</f>
        <v>501.07046423436196</v>
      </c>
      <c r="AZ33" s="455"/>
      <c r="BA33" s="455"/>
      <c r="BB33" s="455"/>
      <c r="BC33" s="455"/>
      <c r="BD33" s="455"/>
      <c r="BE33" s="455"/>
      <c r="BF33" s="455"/>
      <c r="BG33" s="455"/>
      <c r="BH33" s="455"/>
      <c r="BI33" s="455"/>
      <c r="BJ33" s="455"/>
      <c r="BK33" s="455"/>
      <c r="BL33" s="455"/>
      <c r="BM33" s="455"/>
      <c r="BN33" s="459">
        <f>IncomeStatement!S257</f>
        <v>41.691763129899314</v>
      </c>
      <c r="BO33" s="7">
        <f>AX33+AY33-BN33</f>
        <v>496.00157648604056</v>
      </c>
      <c r="BP33" s="174">
        <f>ROUNDUP(BO33,2)</f>
        <v>496.01</v>
      </c>
      <c r="BQ33" s="456">
        <f ca="1">INDIRECT("IncomeStatement!$"&amp;legend!G$7&amp;TEXT(ROW()+230,0))</f>
        <v>5.7171297619047623</v>
      </c>
      <c r="BR33" s="455">
        <f ca="1">INDIRECT("IncomeStatement!$"&amp;legend!H$7&amp;TEXT(ROW()+230,0))</f>
        <v>5.6535603614104524</v>
      </c>
      <c r="BS33" s="455">
        <f ca="1">INDIRECT("IncomeStatement!$"&amp;legend!I$7&amp;TEXT(ROW()+230,0))</f>
        <v>5.6535603614104524</v>
      </c>
      <c r="BT33" s="7">
        <f ca="1">BQ33+BR33+BS33</f>
        <v>17.024250484725666</v>
      </c>
      <c r="BU33" s="172">
        <f ca="1">ROUNDUP(BT33,2)</f>
        <v>17.03</v>
      </c>
      <c r="BV33" s="44">
        <f ca="1">INDIRECT("IncomeStatement!$"&amp;legend!G$7&amp;TEXT(ROW()+230,0))*$D33</f>
        <v>5.7171297619047623</v>
      </c>
      <c r="BW33" s="44">
        <f ca="1">INDIRECT("IncomeStatement!$"&amp;legend!H$7&amp;TEXT(ROW()+230,0))*$D33</f>
        <v>5.6535603614104524</v>
      </c>
      <c r="BX33" s="44">
        <f ca="1">INDIRECT("IncomeStatement!$"&amp;legend!I$7&amp;TEXT(ROW()+230,0))*$D33</f>
        <v>5.6535603614104524</v>
      </c>
      <c r="BY33" s="44">
        <f ca="1">INDIRECT("IncomeStatement!$"&amp;legend!J$7&amp;TEXT(ROW()+230,0))*$D33</f>
        <v>5.6535603614104524</v>
      </c>
      <c r="BZ33" s="44">
        <f ca="1">INDIRECT("IncomeStatement!$"&amp;legend!K$7&amp;TEXT(ROW()+230,0))*$D33</f>
        <v>5.6535603614104604</v>
      </c>
      <c r="CA33" s="44">
        <f ca="1">INDIRECT("IncomeStatement!$"&amp;legend!L$7&amp;TEXT(ROW()+230,0))*$D33</f>
        <v>5.6535603614104604</v>
      </c>
      <c r="CB33" s="44">
        <f ca="1">INDIRECT("IncomeStatement!$"&amp;legend!M$7&amp;TEXT(ROW()+230,0))*$D33</f>
        <v>5.6535603614104621</v>
      </c>
      <c r="CC33" s="44">
        <f ca="1">INDIRECT("IncomeStatement!$"&amp;legend!N$7&amp;TEXT(ROW()+230,0))*$D33</f>
        <v>7.6267349645850642</v>
      </c>
      <c r="CD33" s="44">
        <f ca="1">INDIRECT("IncomeStatement!$"&amp;legend!O$7&amp;TEXT(ROW()+230,0))*$D33</f>
        <v>7.6267349645850642</v>
      </c>
      <c r="CE33" s="44">
        <f ca="1">INDIRECT("IncomeStatement!$"&amp;legend!P$7&amp;TEXT(ROW()+230,0))*$D33</f>
        <v>7.6267349645850615</v>
      </c>
      <c r="CF33" s="44">
        <f ca="1">INDIRECT("IncomeStatement!$"&amp;legend!Q$7&amp;TEXT(ROW()+230,0))*$D33</f>
        <v>7.6267349645850642</v>
      </c>
      <c r="CG33" s="44">
        <f ca="1">INDIRECT("IncomeStatement!$"&amp;legend!R$7&amp;TEXT(ROW()+230,0))*$D33</f>
        <v>7.6267349645850642</v>
      </c>
      <c r="CH33" s="634">
        <f t="shared" ref="CH33:CH96" ca="1" si="80">SUM(BV33:CG33)-BP33</f>
        <v>-418.23783324670717</v>
      </c>
      <c r="CI33" s="173">
        <f t="shared" ref="CI33:CI44" si="81">BP33+L33+N33+O33</f>
        <v>496.01</v>
      </c>
      <c r="CJ33" s="171">
        <f>CI33-CK33</f>
        <v>496.01</v>
      </c>
      <c r="CK33" s="174">
        <f>O33</f>
        <v>0</v>
      </c>
      <c r="CL33" s="270">
        <f>CM33+CN33</f>
        <v>0</v>
      </c>
      <c r="CM33" s="271">
        <f>ПУР!$GE33+ПУР!$HG33+ПУР!$HH33+ПУР!$HI33+ПУР!$HJ33+AI33</f>
        <v>0</v>
      </c>
      <c r="CN33" s="272">
        <f>ПУР!$GL33+AJ33</f>
        <v>0</v>
      </c>
      <c r="CO33" s="342"/>
      <c r="CP33" s="583">
        <f ca="1">BU33+Q33+R33+S33+T33+U33+V33+W33+X33+Y33+Z33+AA33+AB33+3</f>
        <v>20.03</v>
      </c>
      <c r="CQ33" s="171">
        <f t="shared" ca="1" si="72"/>
        <v>20.03</v>
      </c>
      <c r="CR33" s="219">
        <f>Q33+R33+V33+W33+X33+AA33+AB33</f>
        <v>0</v>
      </c>
      <c r="CS33" s="357">
        <f ca="1">ROUNDUP(INDIRECT(legend!$K$4&amp;ROW())*$D33,2)</f>
        <v>0</v>
      </c>
      <c r="CT33" s="377">
        <f ca="1">INDIRECT(legend!$H$4&amp;ROW())+INDIRECT(legend!$I$4&amp;ROW())</f>
        <v>11.307120722820915</v>
      </c>
      <c r="CU33" s="358">
        <f t="shared" ca="1" si="46"/>
        <v>11.307120722820915</v>
      </c>
      <c r="CW33" s="561">
        <f t="shared" ca="1" si="73"/>
        <v>20.03</v>
      </c>
      <c r="CX33" s="171">
        <f ca="1">ROUNDUP(BQ33,2)-DB33+Y33+T33+S33+R33+Q33-4.88000000000001</f>
        <v>0.83999999999999009</v>
      </c>
      <c r="CY33" s="586">
        <f ca="1">ROUNDUP(BR33,2)-DC33+AB33+Z33+X33+W33+U33-6.06</f>
        <v>-0.39999999999999947</v>
      </c>
      <c r="CZ33" s="172">
        <f ca="1">CW33-CX33-CY33</f>
        <v>19.590000000000011</v>
      </c>
      <c r="DA33" s="173">
        <f t="shared" ref="DA33:DA55" si="82">CR33</f>
        <v>0</v>
      </c>
      <c r="DB33" s="171">
        <f>+AA33+V33+R33+Q33</f>
        <v>0</v>
      </c>
      <c r="DC33" s="216">
        <f>+AB33+X33+W33</f>
        <v>0</v>
      </c>
      <c r="DD33" s="174">
        <f t="shared" si="74"/>
        <v>0</v>
      </c>
      <c r="DE33" s="327">
        <f t="shared" ca="1" si="47"/>
        <v>0.83999999999999009</v>
      </c>
      <c r="DF33" s="327">
        <f t="shared" ca="1" si="48"/>
        <v>-0.39999999999999947</v>
      </c>
      <c r="DG33" s="616"/>
      <c r="DH33" s="173">
        <f>IF(legend!$E$1=12,CZ33-DI33-DJ33,0)</f>
        <v>0</v>
      </c>
      <c r="DI33" s="216"/>
      <c r="DJ33" s="174"/>
      <c r="DL33" s="173">
        <f>IF(legend!$E$1=12,DD33-DM33-DN33,0)</f>
        <v>0</v>
      </c>
      <c r="DM33" s="216"/>
      <c r="DN33" s="174"/>
      <c r="EC33" s="620"/>
      <c r="ED33" s="621">
        <f t="shared" si="1"/>
        <v>0</v>
      </c>
      <c r="EE33" s="621">
        <f t="shared" si="2"/>
        <v>0</v>
      </c>
      <c r="EF33" s="621">
        <f t="shared" ca="1" si="3"/>
        <v>0.83999999999999009</v>
      </c>
      <c r="EG33" s="621">
        <f t="shared" ref="EG33" si="83">DB33-EE33</f>
        <v>0</v>
      </c>
      <c r="EH33" s="628">
        <f t="shared" ca="1" si="5"/>
        <v>0</v>
      </c>
      <c r="EI33" s="620"/>
      <c r="EJ33" s="621">
        <f t="shared" si="30"/>
        <v>0</v>
      </c>
      <c r="EK33" s="621">
        <f t="shared" si="31"/>
        <v>0</v>
      </c>
      <c r="EL33" s="621">
        <f t="shared" si="32"/>
        <v>0</v>
      </c>
      <c r="EM33" s="621">
        <f t="shared" si="75"/>
        <v>0</v>
      </c>
      <c r="EN33" s="621">
        <f t="shared" ca="1" si="34"/>
        <v>-0.39999999999999947</v>
      </c>
      <c r="EO33" s="621">
        <f>DC33-EK33-EM33</f>
        <v>0</v>
      </c>
      <c r="EP33" s="628">
        <f t="shared" ca="1" si="6"/>
        <v>0</v>
      </c>
      <c r="EU33" s="101">
        <f t="shared" ca="1" si="76"/>
        <v>0.83999999999999009</v>
      </c>
      <c r="EV33" s="101">
        <f t="shared" ca="1" si="77"/>
        <v>-0.39999999999999947</v>
      </c>
      <c r="EW33" s="101">
        <f t="shared" ca="1" si="78"/>
        <v>19.590000000000011</v>
      </c>
      <c r="EX33" s="554">
        <f>ПУР!$EU33+ПУР!$HG33+ПУР!$HH33+ПУР!$HI33</f>
        <v>0</v>
      </c>
      <c r="EY33" s="554">
        <f>ПУР!GO33-ПУР!GP33</f>
        <v>0</v>
      </c>
    </row>
    <row r="34" spans="1:155">
      <c r="A34" s="144" t="s">
        <v>59</v>
      </c>
      <c r="B34" s="85" t="str">
        <f t="shared" si="79"/>
        <v>ItemExtra_2220300000</v>
      </c>
      <c r="C34" s="161">
        <v>2220300000</v>
      </c>
      <c r="D34" s="10">
        <v>1</v>
      </c>
      <c r="E34" s="62">
        <f t="shared" si="68"/>
        <v>1169.2872440000001</v>
      </c>
      <c r="F34" s="62">
        <f t="shared" ca="1" si="69"/>
        <v>170.31885699999998</v>
      </c>
      <c r="G34" s="62">
        <f t="shared" ca="1" si="70"/>
        <v>170.31885699999998</v>
      </c>
      <c r="H34" s="62"/>
      <c r="I34" s="62"/>
      <c r="J34" s="62"/>
      <c r="K34" s="62"/>
      <c r="L34" s="461"/>
      <c r="M34" s="416"/>
      <c r="N34" s="315">
        <f>T34+Y34+AD34+AF34-L34</f>
        <v>1169.2872440000001</v>
      </c>
      <c r="O34" s="315">
        <f>Q34+R34+V34+AA34+AE34+AG34</f>
        <v>0</v>
      </c>
      <c r="P34" s="416"/>
      <c r="Q34" s="315"/>
      <c r="R34" s="315"/>
      <c r="S34" s="315">
        <v>0</v>
      </c>
      <c r="T34" s="315"/>
      <c r="U34" s="461"/>
      <c r="V34" s="315"/>
      <c r="W34" s="461"/>
      <c r="X34" s="461"/>
      <c r="Y34" s="315"/>
      <c r="Z34" s="461"/>
      <c r="AA34" s="315"/>
      <c r="AB34" s="461"/>
      <c r="AC34" s="416"/>
      <c r="AD34" s="461">
        <f>1169.287244</f>
        <v>1169.2872440000001</v>
      </c>
      <c r="AE34" s="600"/>
      <c r="AF34" s="315"/>
      <c r="AG34" s="315"/>
      <c r="AH34" s="315"/>
      <c r="AI34" s="461"/>
      <c r="AJ34" s="461"/>
      <c r="AK34" s="315"/>
      <c r="AL34" s="315"/>
      <c r="AM34" s="561"/>
      <c r="AN34" s="561"/>
      <c r="AO34" s="561"/>
      <c r="AP34" s="561"/>
      <c r="AQ34" s="561"/>
      <c r="AR34" s="561"/>
      <c r="AS34" s="561"/>
      <c r="AT34" s="561"/>
      <c r="AU34" s="561"/>
      <c r="AV34" s="561"/>
      <c r="AW34" s="315"/>
      <c r="AX34" s="454">
        <f>IncomeStatement!T258</f>
        <v>7.3936865079365175</v>
      </c>
      <c r="AY34" s="459">
        <f>IncomeStatement!C258</f>
        <v>113.84377976190477</v>
      </c>
      <c r="AZ34" s="455"/>
      <c r="BA34" s="455"/>
      <c r="BB34" s="455"/>
      <c r="BC34" s="455"/>
      <c r="BD34" s="455"/>
      <c r="BE34" s="455"/>
      <c r="BF34" s="455"/>
      <c r="BG34" s="455"/>
      <c r="BH34" s="455"/>
      <c r="BI34" s="455"/>
      <c r="BJ34" s="455"/>
      <c r="BK34" s="455"/>
      <c r="BL34" s="455"/>
      <c r="BM34" s="455"/>
      <c r="BN34" s="459">
        <f>IncomeStatement!S258</f>
        <v>9.6074479166666649</v>
      </c>
      <c r="BO34" s="7">
        <f>AX34+AY34-BN34</f>
        <v>111.63001835317462</v>
      </c>
      <c r="BP34" s="174">
        <f>ROUNDUP(BO34,2)</f>
        <v>111.64</v>
      </c>
      <c r="BQ34" s="456">
        <f ca="1">INDIRECT("IncomeStatement!$"&amp;legend!G$7&amp;TEXT(ROW()+230,0))</f>
        <v>3.3933896684099191E-3</v>
      </c>
      <c r="BR34" s="455">
        <f ca="1">INDIRECT("IncomeStatement!$"&amp;legend!H$7&amp;TEXT(ROW()+230,0))</f>
        <v>4.9687445086904827E-2</v>
      </c>
      <c r="BS34" s="455">
        <f ca="1">INDIRECT("IncomeStatement!$"&amp;legend!I$7&amp;TEXT(ROW()+230,0))</f>
        <v>4.9687445086904827E-2</v>
      </c>
      <c r="BT34" s="7">
        <f ca="1">BQ34+BR34+BS34</f>
        <v>0.10276827984221958</v>
      </c>
      <c r="BU34" s="172">
        <f ca="1">ROUNDUP(BT34,2)</f>
        <v>0.11</v>
      </c>
      <c r="BV34" s="44">
        <f ca="1">INDIRECT("IncomeStatement!$"&amp;legend!G$7&amp;TEXT(ROW()+230,0))*$D34</f>
        <v>3.3933896684099191E-3</v>
      </c>
      <c r="BW34" s="44">
        <f ca="1">INDIRECT("IncomeStatement!$"&amp;legend!H$7&amp;TEXT(ROW()+230,0))*$D34</f>
        <v>4.9687445086904827E-2</v>
      </c>
      <c r="BX34" s="44">
        <f ca="1">INDIRECT("IncomeStatement!$"&amp;legend!I$7&amp;TEXT(ROW()+230,0))*$D34</f>
        <v>4.9687445086904827E-2</v>
      </c>
      <c r="BY34" s="44">
        <f ca="1">INDIRECT("IncomeStatement!$"&amp;legend!J$7&amp;TEXT(ROW()+230,0))*$D34</f>
        <v>4.9687445086904827E-2</v>
      </c>
      <c r="BZ34" s="44">
        <f ca="1">INDIRECT("IncomeStatement!$"&amp;legend!K$7&amp;TEXT(ROW()+230,0))*$D34</f>
        <v>4.9750135563095238E-2</v>
      </c>
      <c r="CA34" s="44">
        <f ca="1">INDIRECT("IncomeStatement!$"&amp;legend!L$7&amp;TEXT(ROW()+230,0))*$D34</f>
        <v>4.9750135563095238E-2</v>
      </c>
      <c r="CB34" s="44">
        <f ca="1">INDIRECT("IncomeStatement!$"&amp;legend!M$7&amp;TEXT(ROW()+230,0))*$D34</f>
        <v>4.9750135563095231E-2</v>
      </c>
      <c r="CC34" s="44">
        <f ca="1">INDIRECT("IncomeStatement!$"&amp;legend!N$7&amp;TEXT(ROW()+230,0))*$D34</f>
        <v>4.9726413340873007E-2</v>
      </c>
      <c r="CD34" s="44">
        <f ca="1">INDIRECT("IncomeStatement!$"&amp;legend!O$7&amp;TEXT(ROW()+230,0))*$D34</f>
        <v>4.9726413340873007E-2</v>
      </c>
      <c r="CE34" s="44">
        <f ca="1">INDIRECT("IncomeStatement!$"&amp;legend!P$7&amp;TEXT(ROW()+230,0))*$D34</f>
        <v>4.9726413340873021E-2</v>
      </c>
      <c r="CF34" s="44">
        <f ca="1">INDIRECT("IncomeStatement!$"&amp;legend!Q$7&amp;TEXT(ROW()+230,0))*$D34</f>
        <v>4.9726413340873007E-2</v>
      </c>
      <c r="CG34" s="44">
        <f ca="1">INDIRECT("IncomeStatement!$"&amp;legend!R$7&amp;TEXT(ROW()+230,0))*$D34</f>
        <v>4.9726413340873007E-2</v>
      </c>
      <c r="CH34" s="634">
        <f t="shared" ca="1" si="80"/>
        <v>-111.08966180167722</v>
      </c>
      <c r="CI34" s="173">
        <f t="shared" si="81"/>
        <v>1280.9272440000002</v>
      </c>
      <c r="CJ34" s="171">
        <f>CI34-CK34</f>
        <v>1280.9272440000002</v>
      </c>
      <c r="CK34" s="174">
        <f>O34</f>
        <v>0</v>
      </c>
      <c r="CL34" s="270">
        <f>CM34+CN34</f>
        <v>0</v>
      </c>
      <c r="CM34" s="271">
        <f>ПУР!$GE34+ПУР!$HG34+ПУР!$HH34+ПУР!$HI34+ПУР!$HJ34+AI34</f>
        <v>0</v>
      </c>
      <c r="CN34" s="272">
        <f>ПУР!$GL34+AJ34</f>
        <v>0</v>
      </c>
      <c r="CO34" s="342"/>
      <c r="CP34" s="583">
        <f ca="1">BU34+Q34+R34+S34+T34+U34+V34+W34+X34+Y34+Z34+AA34+AB34+170.32-0.001143</f>
        <v>170.42885699999999</v>
      </c>
      <c r="CQ34" s="171">
        <f t="shared" ca="1" si="72"/>
        <v>170.42885699999999</v>
      </c>
      <c r="CR34" s="219">
        <f>Q34+R34+V34+W34+X34+AA34+AB34</f>
        <v>0</v>
      </c>
      <c r="CS34" s="357">
        <f ca="1">ROUNDUP(INDIRECT(legend!$K$4&amp;ROW())*$D34,2)</f>
        <v>0</v>
      </c>
      <c r="CT34" s="377">
        <f ca="1">INDIRECT(legend!$H$4&amp;ROW())+INDIRECT(legend!$I$4&amp;ROW())</f>
        <v>9.9437580650000051E-2</v>
      </c>
      <c r="CU34" s="358">
        <f t="shared" ca="1" si="46"/>
        <v>9.9437580650000051E-2</v>
      </c>
      <c r="CW34" s="561">
        <f t="shared" ca="1" si="73"/>
        <v>170.42885699999999</v>
      </c>
      <c r="CX34" s="171">
        <f ca="1">ROUNDUP(BQ34,2)-DB34+Y34+T34+S34+R34+Q34+51.15-0.004059</f>
        <v>51.155940999999999</v>
      </c>
      <c r="CY34" s="586">
        <f ca="1">ROUNDUP(BR34,2)-DC34+AB34+Z34+X34+W34+U34+50.22+ 0.004697</f>
        <v>50.274696999999996</v>
      </c>
      <c r="CZ34" s="172">
        <f ca="1">CW34-CX34-CY34</f>
        <v>68.998219000000006</v>
      </c>
      <c r="DA34" s="173">
        <f t="shared" si="82"/>
        <v>0</v>
      </c>
      <c r="DB34" s="171">
        <f>+AA34+V34+R34+Q34</f>
        <v>0</v>
      </c>
      <c r="DC34" s="216">
        <f>+AB34+X34+W34</f>
        <v>0</v>
      </c>
      <c r="DD34" s="174">
        <f t="shared" si="74"/>
        <v>0</v>
      </c>
      <c r="DE34" s="327">
        <f t="shared" ca="1" si="47"/>
        <v>51.155940999999999</v>
      </c>
      <c r="DF34" s="327">
        <f ca="1">CY34+DC34</f>
        <v>50.274696999999996</v>
      </c>
      <c r="DG34" s="616"/>
      <c r="DH34" s="173">
        <f>IF(legend!$E$1=12,CZ34-DI34-DJ34,0)</f>
        <v>0</v>
      </c>
      <c r="DI34" s="216"/>
      <c r="DJ34" s="174"/>
      <c r="DL34" s="173">
        <f>IF(legend!$E$1=12,DD34-DM34-DN34,0)</f>
        <v>0</v>
      </c>
      <c r="DM34" s="216"/>
      <c r="DN34" s="174"/>
      <c r="EC34" s="620">
        <f t="shared" si="0"/>
        <v>0</v>
      </c>
      <c r="ED34" s="621">
        <f t="shared" si="1"/>
        <v>0</v>
      </c>
      <c r="EE34" s="621">
        <f t="shared" si="2"/>
        <v>0</v>
      </c>
      <c r="EF34" s="621">
        <f t="shared" ca="1" si="3"/>
        <v>51.155940999999999</v>
      </c>
      <c r="EG34" s="621">
        <f t="shared" ref="EG34:EG86" si="84">DB34-EC34-EE34</f>
        <v>0</v>
      </c>
      <c r="EH34" s="628">
        <f t="shared" ca="1" si="5"/>
        <v>0</v>
      </c>
      <c r="EI34" s="620">
        <f t="shared" ref="EI34:EI58" si="85">X34</f>
        <v>0</v>
      </c>
      <c r="EJ34" s="621">
        <f t="shared" si="30"/>
        <v>0</v>
      </c>
      <c r="EK34" s="621">
        <f t="shared" si="31"/>
        <v>0</v>
      </c>
      <c r="EL34" s="621">
        <f t="shared" si="32"/>
        <v>0</v>
      </c>
      <c r="EM34" s="621">
        <f t="shared" ref="EM34:EM58" si="86">AB34</f>
        <v>0</v>
      </c>
      <c r="EN34" s="621">
        <f t="shared" ca="1" si="34"/>
        <v>50.274696999999996</v>
      </c>
      <c r="EO34" s="621">
        <f t="shared" ref="EO34:EO58" si="87">DC34-EI34-EK34-EM34</f>
        <v>0</v>
      </c>
      <c r="EP34" s="628">
        <f ca="1">CY34+DC34-EI34-EJ34-EK34-EL34-EM34-EN34-EO34</f>
        <v>0</v>
      </c>
      <c r="EU34" s="101">
        <f t="shared" ca="1" si="76"/>
        <v>51.155940999999999</v>
      </c>
      <c r="EV34" s="101">
        <f t="shared" ca="1" si="77"/>
        <v>50.274696999999996</v>
      </c>
      <c r="EW34" s="101">
        <f t="shared" ca="1" si="78"/>
        <v>68.998219000000006</v>
      </c>
      <c r="EX34" s="554">
        <f>ПУР!$EU34+ПУР!$HG34+ПУР!$HH34+ПУР!$HI34</f>
        <v>0</v>
      </c>
      <c r="EY34" s="554">
        <f>ПУР!GO34-ПУР!GP34</f>
        <v>0</v>
      </c>
    </row>
    <row r="35" spans="1:155">
      <c r="A35" s="144" t="s">
        <v>61</v>
      </c>
      <c r="B35" s="85" t="str">
        <f t="shared" si="79"/>
        <v>ItemExtra_2220400000</v>
      </c>
      <c r="C35" s="161">
        <v>2220400000</v>
      </c>
      <c r="D35" s="10">
        <v>1.2</v>
      </c>
      <c r="E35" s="62">
        <f t="shared" si="68"/>
        <v>52.204999999999998</v>
      </c>
      <c r="F35" s="62">
        <f t="shared" ca="1" si="69"/>
        <v>226.19884119999995</v>
      </c>
      <c r="G35" s="62">
        <f t="shared" ca="1" si="70"/>
        <v>226.19884119999995</v>
      </c>
      <c r="H35" s="62"/>
      <c r="I35" s="62"/>
      <c r="J35" s="62"/>
      <c r="K35" s="62"/>
      <c r="L35" s="461"/>
      <c r="M35" s="416"/>
      <c r="N35" s="315">
        <f>T35+Y35+AD35+AF35-L35</f>
        <v>-21.42</v>
      </c>
      <c r="O35" s="315">
        <f>Q35+R35+V35+AA35+AE35+AG35</f>
        <v>73.625</v>
      </c>
      <c r="P35" s="416"/>
      <c r="Q35" s="315">
        <v>73.625</v>
      </c>
      <c r="R35" s="315"/>
      <c r="S35" s="315">
        <v>173.99384119999999</v>
      </c>
      <c r="T35" s="315">
        <v>-21.42</v>
      </c>
      <c r="U35" s="461"/>
      <c r="V35" s="315"/>
      <c r="W35" s="461"/>
      <c r="X35" s="461"/>
      <c r="Y35" s="315"/>
      <c r="Z35" s="461"/>
      <c r="AA35" s="315"/>
      <c r="AB35" s="461"/>
      <c r="AC35" s="416"/>
      <c r="AD35" s="461"/>
      <c r="AE35" s="600"/>
      <c r="AF35" s="315"/>
      <c r="AG35" s="315"/>
      <c r="AH35" s="315"/>
      <c r="AI35" s="461"/>
      <c r="AJ35" s="461"/>
      <c r="AK35" s="315"/>
      <c r="AL35" s="315"/>
      <c r="AM35" s="561"/>
      <c r="AN35" s="561"/>
      <c r="AO35" s="561"/>
      <c r="AP35" s="561"/>
      <c r="AQ35" s="561"/>
      <c r="AR35" s="561"/>
      <c r="AS35" s="561"/>
      <c r="AT35" s="561"/>
      <c r="AU35" s="561"/>
      <c r="AV35" s="561"/>
      <c r="AW35" s="315"/>
      <c r="AX35" s="454">
        <f>IncomeStatement!T259</f>
        <v>1.7483333333333337</v>
      </c>
      <c r="AY35" s="459">
        <f>IncomeStatement!C259</f>
        <v>29.794952380952378</v>
      </c>
      <c r="AZ35" s="455"/>
      <c r="BA35" s="455"/>
      <c r="BB35" s="455"/>
      <c r="BC35" s="455"/>
      <c r="BD35" s="455"/>
      <c r="BE35" s="455"/>
      <c r="BF35" s="455"/>
      <c r="BG35" s="455"/>
      <c r="BH35" s="455"/>
      <c r="BI35" s="455"/>
      <c r="BJ35" s="455"/>
      <c r="BK35" s="455"/>
      <c r="BL35" s="455"/>
      <c r="BM35" s="455"/>
      <c r="BN35" s="459">
        <f>IncomeStatement!S259</f>
        <v>1.8720634920634924</v>
      </c>
      <c r="BO35" s="7">
        <f>AX35+AY35-BN35</f>
        <v>29.67122222222222</v>
      </c>
      <c r="BP35" s="174">
        <f>ROUNDUP(BO35*$D35,2)</f>
        <v>35.61</v>
      </c>
      <c r="BQ35" s="456">
        <f ca="1">INDIRECT("IncomeStatement!$"&amp;legend!G$7&amp;TEXT(ROW()+230,0))</f>
        <v>4.4165873015872856</v>
      </c>
      <c r="BR35" s="455">
        <f ca="1">INDIRECT("IncomeStatement!$"&amp;legend!H$7&amp;TEXT(ROW()+230,0))</f>
        <v>3.2293650793650719</v>
      </c>
      <c r="BS35" s="455">
        <f ca="1">INDIRECT("IncomeStatement!$"&amp;legend!I$7&amp;TEXT(ROW()+230,0))</f>
        <v>3.2293650793650719</v>
      </c>
      <c r="BT35" s="7">
        <f ca="1">BQ35+BR35+BS35</f>
        <v>10.875317460317429</v>
      </c>
      <c r="BU35" s="172">
        <f ca="1">ROUNDUP(BT35*$D35,2)</f>
        <v>13.06</v>
      </c>
      <c r="BV35" s="44">
        <f ca="1">INDIRECT("IncomeStatement!$"&amp;legend!G$7&amp;TEXT(ROW()+230,0))*$D35</f>
        <v>5.2999047619047426</v>
      </c>
      <c r="BW35" s="44">
        <f ca="1">INDIRECT("IncomeStatement!$"&amp;legend!H$7&amp;TEXT(ROW()+230,0))*$D35</f>
        <v>3.8752380952380863</v>
      </c>
      <c r="BX35" s="44">
        <f ca="1">INDIRECT("IncomeStatement!$"&amp;legend!I$7&amp;TEXT(ROW()+230,0))*$D35</f>
        <v>3.8752380952380863</v>
      </c>
      <c r="BY35" s="44">
        <f ca="1">INDIRECT("IncomeStatement!$"&amp;legend!J$7&amp;TEXT(ROW()+230,0))*$D35</f>
        <v>3.8752380952380863</v>
      </c>
      <c r="BZ35" s="44">
        <f ca="1">INDIRECT("IncomeStatement!$"&amp;legend!K$7&amp;TEXT(ROW()+230,0))*$D35</f>
        <v>6.3306666666666667</v>
      </c>
      <c r="CA35" s="44">
        <f ca="1">INDIRECT("IncomeStatement!$"&amp;legend!L$7&amp;TEXT(ROW()+230,0))*$D35</f>
        <v>6.3306666666666667</v>
      </c>
      <c r="CB35" s="44">
        <f ca="1">INDIRECT("IncomeStatement!$"&amp;legend!M$7&amp;TEXT(ROW()+230,0))*$D35</f>
        <v>6.3306666666666649</v>
      </c>
      <c r="CC35" s="44">
        <f ca="1">INDIRECT("IncomeStatement!$"&amp;legend!N$7&amp;TEXT(ROW()+230,0))*$D35</f>
        <v>6.0864761904761906</v>
      </c>
      <c r="CD35" s="44">
        <f ca="1">INDIRECT("IncomeStatement!$"&amp;legend!O$7&amp;TEXT(ROW()+230,0))*$D35</f>
        <v>6.0864761904761906</v>
      </c>
      <c r="CE35" s="44">
        <f ca="1">INDIRECT("IncomeStatement!$"&amp;legend!P$7&amp;TEXT(ROW()+230,0))*$D35</f>
        <v>6.0864761904761924</v>
      </c>
      <c r="CF35" s="44">
        <f ca="1">INDIRECT("IncomeStatement!$"&amp;legend!Q$7&amp;TEXT(ROW()+230,0))*$D35</f>
        <v>4.0953333333333335</v>
      </c>
      <c r="CG35" s="44">
        <f ca="1">INDIRECT("IncomeStatement!$"&amp;legend!R$7&amp;TEXT(ROW()+230,0))*$D35</f>
        <v>4.0953333333333335</v>
      </c>
      <c r="CH35" s="634">
        <f t="shared" ca="1" si="80"/>
        <v>26.757714285714243</v>
      </c>
      <c r="CI35" s="173">
        <f t="shared" si="81"/>
        <v>87.814999999999998</v>
      </c>
      <c r="CJ35" s="171">
        <f>CI35-CK35</f>
        <v>14.189999999999998</v>
      </c>
      <c r="CK35" s="174">
        <f>O35</f>
        <v>73.625</v>
      </c>
      <c r="CL35" s="270">
        <f>CM35+CN35</f>
        <v>0</v>
      </c>
      <c r="CM35" s="271">
        <f>ПУР!$GE35+ПУР!$HG35+ПУР!$HH35+ПУР!$HI35+ПУР!$HJ35+AI35</f>
        <v>0</v>
      </c>
      <c r="CN35" s="272">
        <f>ПУР!$GL35+AJ35</f>
        <v>0</v>
      </c>
      <c r="CO35" s="342"/>
      <c r="CP35" s="583">
        <f ca="1">BU35+Q35+R35+S35+T35+U35+V35+W35+X35+Y35+Z35+AA35+AB35</f>
        <v>239.25884119999995</v>
      </c>
      <c r="CQ35" s="171">
        <f t="shared" ca="1" si="72"/>
        <v>165.63384119999995</v>
      </c>
      <c r="CR35" s="219">
        <f>Q35+R35+V35+W35+X35+AA35+AB35</f>
        <v>73.625</v>
      </c>
      <c r="CS35" s="357">
        <f ca="1">ROUNDUP(INDIRECT(legend!$K$4&amp;ROW())*$D35,2)</f>
        <v>0</v>
      </c>
      <c r="CT35" s="377">
        <f ca="1">INDIRECT(legend!$H$4&amp;ROW())+INDIRECT(legend!$I$4&amp;ROW())</f>
        <v>10.205904761904751</v>
      </c>
      <c r="CU35" s="358">
        <f t="shared" ca="1" si="46"/>
        <v>10.205904761904751</v>
      </c>
      <c r="CW35" s="561">
        <f t="shared" ca="1" si="73"/>
        <v>165.63384119999995</v>
      </c>
      <c r="CX35" s="171">
        <f ca="1">ROUNDUP(BQ35*$D35,2)-DB35+Y35+T35+S35+R35+Q35-0.00384120000001076</f>
        <v>157.86999999999998</v>
      </c>
      <c r="CY35" s="586">
        <f ca="1">ROUNDUP(BR35*$D35,2)-DC35+AB35+Z35+X35+W35+U35</f>
        <v>3.88</v>
      </c>
      <c r="CZ35" s="172">
        <f ca="1">CW35-CX35-CY35</f>
        <v>3.8838411999999733</v>
      </c>
      <c r="DA35" s="173">
        <f t="shared" si="82"/>
        <v>73.625</v>
      </c>
      <c r="DB35" s="171">
        <f>+AA35+V35+R35+Q35</f>
        <v>73.625</v>
      </c>
      <c r="DC35" s="216">
        <f>+AB35+X35+W35</f>
        <v>0</v>
      </c>
      <c r="DD35" s="174">
        <f t="shared" si="74"/>
        <v>0</v>
      </c>
      <c r="DE35" s="327">
        <f t="shared" ca="1" si="47"/>
        <v>231.49499999999998</v>
      </c>
      <c r="DF35" s="327">
        <f t="shared" ca="1" si="48"/>
        <v>3.88</v>
      </c>
      <c r="DG35" s="616"/>
      <c r="DH35" s="173">
        <f>IF(legend!$E$1=12,CZ35-DI35-DJ35,0)</f>
        <v>0</v>
      </c>
      <c r="DI35" s="216"/>
      <c r="DJ35" s="174"/>
      <c r="DL35" s="173">
        <f>IF(legend!$E$1=12,DD35-DM35-DN35,0)</f>
        <v>0</v>
      </c>
      <c r="DM35" s="216"/>
      <c r="DN35" s="174"/>
      <c r="EC35" s="620">
        <f t="shared" si="0"/>
        <v>73.625</v>
      </c>
      <c r="ED35" s="621">
        <f t="shared" si="1"/>
        <v>152.5738412</v>
      </c>
      <c r="EE35" s="621">
        <f t="shared" si="2"/>
        <v>0</v>
      </c>
      <c r="EF35" s="621">
        <f t="shared" ca="1" si="3"/>
        <v>5.2961587999999722</v>
      </c>
      <c r="EG35" s="621">
        <f t="shared" si="84"/>
        <v>0</v>
      </c>
      <c r="EH35" s="628">
        <f t="shared" ca="1" si="5"/>
        <v>0</v>
      </c>
      <c r="EI35" s="620">
        <f t="shared" si="85"/>
        <v>0</v>
      </c>
      <c r="EJ35" s="621">
        <f t="shared" si="30"/>
        <v>0</v>
      </c>
      <c r="EK35" s="621">
        <f t="shared" si="31"/>
        <v>0</v>
      </c>
      <c r="EL35" s="621">
        <f t="shared" si="32"/>
        <v>0</v>
      </c>
      <c r="EM35" s="621">
        <f t="shared" si="86"/>
        <v>0</v>
      </c>
      <c r="EN35" s="621">
        <f t="shared" ca="1" si="34"/>
        <v>3.88</v>
      </c>
      <c r="EO35" s="621">
        <f t="shared" si="87"/>
        <v>0</v>
      </c>
      <c r="EP35" s="628">
        <f t="shared" ca="1" si="6"/>
        <v>0</v>
      </c>
      <c r="EU35" s="101">
        <f t="shared" ca="1" si="76"/>
        <v>231.49499999999998</v>
      </c>
      <c r="EV35" s="101">
        <f t="shared" ca="1" si="77"/>
        <v>3.88</v>
      </c>
      <c r="EW35" s="101">
        <f t="shared" ca="1" si="78"/>
        <v>3.8838411999999733</v>
      </c>
      <c r="EX35" s="554">
        <f>ПУР!$EU35+ПУР!$HG35+ПУР!$HH35+ПУР!$HI35</f>
        <v>0</v>
      </c>
      <c r="EY35" s="554">
        <f>ПУР!GO35-ПУР!GP35</f>
        <v>0</v>
      </c>
    </row>
    <row r="36" spans="1:155">
      <c r="A36" s="144" t="s">
        <v>63</v>
      </c>
      <c r="B36" s="85" t="str">
        <f t="shared" si="79"/>
        <v>ItemExtra_2220500000</v>
      </c>
      <c r="C36" s="162">
        <v>2220500000</v>
      </c>
      <c r="D36" s="10"/>
      <c r="E36" s="62">
        <f t="shared" si="68"/>
        <v>0.37000000000000455</v>
      </c>
      <c r="F36" s="62">
        <f t="shared" ca="1" si="69"/>
        <v>-61.1</v>
      </c>
      <c r="G36" s="62">
        <f t="shared" ca="1" si="70"/>
        <v>-58.93</v>
      </c>
      <c r="H36" s="62"/>
      <c r="I36" s="62"/>
      <c r="J36" s="62"/>
      <c r="K36" s="62"/>
      <c r="L36" s="315">
        <f>L37+L38</f>
        <v>0</v>
      </c>
      <c r="M36" s="315"/>
      <c r="N36" s="315">
        <f>N37+N38</f>
        <v>-2.17</v>
      </c>
      <c r="O36" s="315">
        <f>O37+O38</f>
        <v>2.54</v>
      </c>
      <c r="P36" s="315"/>
      <c r="Q36" s="315">
        <f t="shared" ref="Q36:W36" si="88">Q37+Q38</f>
        <v>2.54</v>
      </c>
      <c r="R36" s="315">
        <f t="shared" si="88"/>
        <v>0</v>
      </c>
      <c r="S36" s="315">
        <f t="shared" si="88"/>
        <v>0</v>
      </c>
      <c r="T36" s="315">
        <f t="shared" si="88"/>
        <v>0</v>
      </c>
      <c r="U36" s="315">
        <f t="shared" si="88"/>
        <v>0</v>
      </c>
      <c r="V36" s="315">
        <f t="shared" si="88"/>
        <v>0</v>
      </c>
      <c r="W36" s="315">
        <f t="shared" si="88"/>
        <v>0</v>
      </c>
      <c r="X36" s="315">
        <f t="shared" ref="X36" si="89">X37+X38</f>
        <v>0</v>
      </c>
      <c r="Y36" s="315">
        <f>Y37+Y38</f>
        <v>-2.17</v>
      </c>
      <c r="Z36" s="315">
        <f>Z37+Z38</f>
        <v>0</v>
      </c>
      <c r="AA36" s="315">
        <f>AA37+AA38</f>
        <v>0</v>
      </c>
      <c r="AB36" s="315">
        <f>AB37+AB38</f>
        <v>0</v>
      </c>
      <c r="AC36" s="315"/>
      <c r="AD36" s="315">
        <f>AD37+AD38</f>
        <v>0</v>
      </c>
      <c r="AE36" s="315">
        <f>AE37+AE38</f>
        <v>0</v>
      </c>
      <c r="AF36" s="315">
        <f>AF37+AF38</f>
        <v>0</v>
      </c>
      <c r="AG36" s="315">
        <f t="shared" ref="AG36:CN36" si="90">AG37+AG38</f>
        <v>0</v>
      </c>
      <c r="AH36" s="315"/>
      <c r="AI36" s="315">
        <f>AI37+AI38</f>
        <v>0</v>
      </c>
      <c r="AJ36" s="315">
        <f>AJ37+AJ38</f>
        <v>0</v>
      </c>
      <c r="AK36" s="315">
        <f t="shared" si="90"/>
        <v>0</v>
      </c>
      <c r="AL36" s="315">
        <f t="shared" si="90"/>
        <v>0</v>
      </c>
      <c r="AM36" s="561"/>
      <c r="AN36" s="561"/>
      <c r="AO36" s="561"/>
      <c r="AP36" s="561"/>
      <c r="AQ36" s="561"/>
      <c r="AR36" s="561"/>
      <c r="AS36" s="561"/>
      <c r="AT36" s="561"/>
      <c r="AU36" s="561"/>
      <c r="AV36" s="561">
        <f>AV37+AV38</f>
        <v>0</v>
      </c>
      <c r="AW36" s="315"/>
      <c r="AX36" s="454">
        <f t="shared" si="90"/>
        <v>9.320536825411196</v>
      </c>
      <c r="AY36" s="455">
        <f t="shared" si="90"/>
        <v>123.80735072582549</v>
      </c>
      <c r="AZ36" s="455"/>
      <c r="BA36" s="455"/>
      <c r="BB36" s="455"/>
      <c r="BC36" s="455"/>
      <c r="BD36" s="455"/>
      <c r="BE36" s="455"/>
      <c r="BF36" s="455"/>
      <c r="BG36" s="455"/>
      <c r="BH36" s="455"/>
      <c r="BI36" s="455"/>
      <c r="BJ36" s="455"/>
      <c r="BK36" s="455"/>
      <c r="BL36" s="455"/>
      <c r="BM36" s="455"/>
      <c r="BN36" s="455">
        <f t="shared" si="90"/>
        <v>11.507171056656095</v>
      </c>
      <c r="BO36" s="7">
        <f t="shared" si="90"/>
        <v>121.62071649458059</v>
      </c>
      <c r="BP36" s="174">
        <f t="shared" si="90"/>
        <v>145.95000000000002</v>
      </c>
      <c r="BQ36" s="456">
        <f t="shared" ca="1" si="90"/>
        <v>8.5784285714285726</v>
      </c>
      <c r="BR36" s="455">
        <f t="shared" ca="1" si="90"/>
        <v>6.9598571428571434</v>
      </c>
      <c r="BS36" s="455">
        <f t="shared" ca="1" si="90"/>
        <v>6.625352380952382</v>
      </c>
      <c r="BT36" s="7">
        <f t="shared" ca="1" si="90"/>
        <v>22.163638095238099</v>
      </c>
      <c r="BU36" s="172">
        <f ca="1">BU37+BU38</f>
        <v>26.6</v>
      </c>
      <c r="BV36" s="44">
        <f t="shared" ref="BV36:CG36" ca="1" si="91">BV37+BV38</f>
        <v>10.294114285714286</v>
      </c>
      <c r="BW36" s="44">
        <f t="shared" ca="1" si="91"/>
        <v>8.3518285714285714</v>
      </c>
      <c r="BX36" s="44">
        <f t="shared" ca="1" si="91"/>
        <v>7.9504228571428577</v>
      </c>
      <c r="BY36" s="44">
        <f t="shared" ca="1" si="91"/>
        <v>8.4683657142857136</v>
      </c>
      <c r="BZ36" s="44">
        <f t="shared" ca="1" si="91"/>
        <v>9.6035238095238089</v>
      </c>
      <c r="CA36" s="44">
        <f t="shared" ca="1" si="91"/>
        <v>9.6035238095238089</v>
      </c>
      <c r="CB36" s="44">
        <f t="shared" ca="1" si="91"/>
        <v>9.6035238095238089</v>
      </c>
      <c r="CC36" s="44">
        <f t="shared" ca="1" si="91"/>
        <v>12.849300000000001</v>
      </c>
      <c r="CD36" s="44">
        <f t="shared" ca="1" si="91"/>
        <v>12.849300000000001</v>
      </c>
      <c r="CE36" s="44">
        <f t="shared" ca="1" si="91"/>
        <v>12.849300000000001</v>
      </c>
      <c r="CF36" s="44">
        <f t="shared" ca="1" si="91"/>
        <v>10.678289523809527</v>
      </c>
      <c r="CG36" s="44">
        <f t="shared" ca="1" si="91"/>
        <v>10.678289523809527</v>
      </c>
      <c r="CH36" s="634">
        <f t="shared" ca="1" si="80"/>
        <v>-22.170218095238113</v>
      </c>
      <c r="CI36" s="173">
        <f t="shared" si="90"/>
        <v>146.32000000000002</v>
      </c>
      <c r="CJ36" s="171" t="e">
        <f t="shared" ca="1" si="90"/>
        <v>#REF!</v>
      </c>
      <c r="CK36" s="174" t="e">
        <f t="shared" ca="1" si="90"/>
        <v>#REF!</v>
      </c>
      <c r="CL36" s="270">
        <f t="shared" si="90"/>
        <v>0</v>
      </c>
      <c r="CM36" s="271">
        <f t="shared" si="90"/>
        <v>0</v>
      </c>
      <c r="CN36" s="272">
        <f t="shared" si="90"/>
        <v>0</v>
      </c>
      <c r="CO36" s="342"/>
      <c r="CP36" s="173">
        <f t="shared" ref="CP36:CU36" ca="1" si="92">CP37+CP38</f>
        <v>-34.5</v>
      </c>
      <c r="CQ36" s="171" t="e">
        <f t="shared" ca="1" si="92"/>
        <v>#REF!</v>
      </c>
      <c r="CR36" s="174" t="e">
        <f t="shared" ca="1" si="92"/>
        <v>#REF!</v>
      </c>
      <c r="CS36" s="357">
        <f ca="1">CS37+CS38</f>
        <v>0</v>
      </c>
      <c r="CT36" s="377">
        <f t="shared" ca="1" si="92"/>
        <v>17.553946666666668</v>
      </c>
      <c r="CU36" s="358">
        <f t="shared" ca="1" si="92"/>
        <v>17.553946666666668</v>
      </c>
      <c r="CW36" s="561" t="e">
        <f t="shared" ca="1" si="73"/>
        <v>#REF!</v>
      </c>
      <c r="CX36" s="171" t="e">
        <f ca="1">CX37+CX38</f>
        <v>#REF!</v>
      </c>
      <c r="CY36" s="587" t="e">
        <f ca="1">CY37+CY38</f>
        <v>#REF!</v>
      </c>
      <c r="CZ36" s="172" t="e">
        <f ca="1">CW36-CX36-CY36</f>
        <v>#REF!</v>
      </c>
      <c r="DA36" s="173" t="e">
        <f t="shared" ca="1" si="82"/>
        <v>#REF!</v>
      </c>
      <c r="DB36" s="171" t="e">
        <f ca="1">DB37+DB38</f>
        <v>#REF!</v>
      </c>
      <c r="DC36" s="171" t="e">
        <f ca="1">DC37+DC38</f>
        <v>#REF!</v>
      </c>
      <c r="DD36" s="174" t="e">
        <f t="shared" ca="1" si="74"/>
        <v>#REF!</v>
      </c>
      <c r="DE36" s="327" t="e">
        <f t="shared" ca="1" si="47"/>
        <v>#REF!</v>
      </c>
      <c r="DF36" s="327" t="e">
        <f t="shared" ca="1" si="48"/>
        <v>#REF!</v>
      </c>
      <c r="DG36" s="616"/>
      <c r="DH36" s="173">
        <f>DH37+DH38</f>
        <v>0</v>
      </c>
      <c r="DI36" s="171">
        <f>DI37+DI38</f>
        <v>0</v>
      </c>
      <c r="DJ36" s="174">
        <f>DJ37+DJ38</f>
        <v>0</v>
      </c>
      <c r="DL36" s="173">
        <f>DL37+DL38</f>
        <v>0</v>
      </c>
      <c r="DM36" s="171">
        <f>DM37+DM38</f>
        <v>0</v>
      </c>
      <c r="DN36" s="174">
        <f>DN37+DN38</f>
        <v>0</v>
      </c>
      <c r="EC36" s="620">
        <f t="shared" si="0"/>
        <v>2.54</v>
      </c>
      <c r="ED36" s="621">
        <f t="shared" si="1"/>
        <v>0</v>
      </c>
      <c r="EE36" s="621">
        <f t="shared" si="2"/>
        <v>0</v>
      </c>
      <c r="EF36" s="621" t="e">
        <f t="shared" ca="1" si="3"/>
        <v>#REF!</v>
      </c>
      <c r="EG36" s="621" t="e">
        <f t="shared" ca="1" si="84"/>
        <v>#REF!</v>
      </c>
      <c r="EH36" s="628" t="e">
        <f t="shared" ca="1" si="5"/>
        <v>#REF!</v>
      </c>
      <c r="EI36" s="620">
        <f t="shared" si="85"/>
        <v>0</v>
      </c>
      <c r="EJ36" s="621">
        <f t="shared" si="30"/>
        <v>0</v>
      </c>
      <c r="EK36" s="621">
        <f t="shared" si="31"/>
        <v>0</v>
      </c>
      <c r="EL36" s="621">
        <f t="shared" si="32"/>
        <v>0</v>
      </c>
      <c r="EM36" s="621">
        <f t="shared" si="86"/>
        <v>0</v>
      </c>
      <c r="EN36" s="621" t="e">
        <f t="shared" ca="1" si="34"/>
        <v>#REF!</v>
      </c>
      <c r="EO36" s="621" t="e">
        <f t="shared" ca="1" si="87"/>
        <v>#REF!</v>
      </c>
      <c r="EP36" s="628" t="e">
        <f t="shared" ca="1" si="6"/>
        <v>#REF!</v>
      </c>
      <c r="EU36" s="101" t="e">
        <f t="shared" ca="1" si="76"/>
        <v>#REF!</v>
      </c>
      <c r="EV36" s="101" t="e">
        <f t="shared" ca="1" si="77"/>
        <v>#REF!</v>
      </c>
      <c r="EW36" s="101" t="e">
        <f t="shared" ca="1" si="78"/>
        <v>#REF!</v>
      </c>
      <c r="EX36" s="554">
        <f>EX37+EX38</f>
        <v>0</v>
      </c>
      <c r="EY36" s="554">
        <f>EY37+EY38</f>
        <v>0</v>
      </c>
    </row>
    <row r="37" spans="1:155" ht="12" customHeight="1">
      <c r="A37" s="148" t="s">
        <v>65</v>
      </c>
      <c r="B37" s="85" t="str">
        <f t="shared" si="79"/>
        <v>ItemExtra_2220510000</v>
      </c>
      <c r="C37" s="161">
        <v>2220510000</v>
      </c>
      <c r="D37" s="10">
        <v>1.2</v>
      </c>
      <c r="E37" s="65">
        <f t="shared" si="68"/>
        <v>0</v>
      </c>
      <c r="F37" s="65">
        <f t="shared" ca="1" si="69"/>
        <v>-61.47</v>
      </c>
      <c r="G37" s="65">
        <f t="shared" ca="1" si="70"/>
        <v>-61.47</v>
      </c>
      <c r="H37" s="65"/>
      <c r="I37" s="65"/>
      <c r="J37" s="65"/>
      <c r="K37" s="65"/>
      <c r="L37" s="457"/>
      <c r="M37" s="427"/>
      <c r="N37" s="317">
        <f>T37+Y37+AD37+AF37-L37</f>
        <v>0</v>
      </c>
      <c r="O37" s="317">
        <f>Q37+R37+V37+AA37+AE37+AG37</f>
        <v>0</v>
      </c>
      <c r="P37" s="427"/>
      <c r="Q37" s="317"/>
      <c r="R37" s="317"/>
      <c r="S37" s="317"/>
      <c r="T37" s="317"/>
      <c r="U37" s="457"/>
      <c r="V37" s="317"/>
      <c r="W37" s="457"/>
      <c r="X37" s="457"/>
      <c r="Y37" s="317"/>
      <c r="Z37" s="457"/>
      <c r="AA37" s="317"/>
      <c r="AB37" s="317"/>
      <c r="AC37" s="427"/>
      <c r="AD37" s="457"/>
      <c r="AE37" s="599"/>
      <c r="AF37" s="317"/>
      <c r="AG37" s="317"/>
      <c r="AH37" s="317"/>
      <c r="AI37" s="457"/>
      <c r="AJ37" s="457"/>
      <c r="AK37" s="317"/>
      <c r="AL37" s="317"/>
      <c r="AM37" s="562"/>
      <c r="AN37" s="562"/>
      <c r="AO37" s="562"/>
      <c r="AP37" s="562"/>
      <c r="AQ37" s="562"/>
      <c r="AR37" s="562"/>
      <c r="AS37" s="562"/>
      <c r="AT37" s="562"/>
      <c r="AU37" s="562"/>
      <c r="AV37" s="562"/>
      <c r="AW37" s="317"/>
      <c r="AX37" s="454">
        <f>IncomeStatement!T261</f>
        <v>3.6000136738380242</v>
      </c>
      <c r="AY37" s="459">
        <f>IncomeStatement!C261</f>
        <v>43.528907547857145</v>
      </c>
      <c r="AZ37" s="459"/>
      <c r="BA37" s="459"/>
      <c r="BB37" s="459"/>
      <c r="BC37" s="459"/>
      <c r="BD37" s="459"/>
      <c r="BE37" s="459"/>
      <c r="BF37" s="459"/>
      <c r="BG37" s="459"/>
      <c r="BH37" s="459"/>
      <c r="BI37" s="459"/>
      <c r="BJ37" s="459"/>
      <c r="BK37" s="459"/>
      <c r="BL37" s="459"/>
      <c r="BM37" s="459"/>
      <c r="BN37" s="459">
        <f>IncomeStatement!S261</f>
        <v>3.8307096787301589</v>
      </c>
      <c r="BO37" s="10">
        <f>AX37+AY37-BN37</f>
        <v>43.298211542965007</v>
      </c>
      <c r="BP37" s="168">
        <f t="shared" ref="BP37:BP53" si="93">ROUNDUP(BO37*$D37,2)</f>
        <v>51.96</v>
      </c>
      <c r="BQ37" s="460">
        <f ca="1">INDIRECT("IncomeStatement!$"&amp;legend!G$7&amp;TEXT(ROW()+230,0))</f>
        <v>8.5784285714285726</v>
      </c>
      <c r="BR37" s="459">
        <f ca="1">INDIRECT("IncomeStatement!$"&amp;legend!H$7&amp;TEXT(ROW()+230,0))</f>
        <v>6.9598571428571434</v>
      </c>
      <c r="BS37" s="459">
        <f ca="1">INDIRECT("IncomeStatement!$"&amp;legend!I$7&amp;TEXT(ROW()+230,0))</f>
        <v>6.625352380952382</v>
      </c>
      <c r="BT37" s="10">
        <f ca="1">BQ37+BR37+BS37</f>
        <v>22.163638095238099</v>
      </c>
      <c r="BU37" s="175">
        <f ca="1">ROUNDUP(BT37*$D37,2)</f>
        <v>26.6</v>
      </c>
      <c r="BV37" s="44">
        <f ca="1">INDIRECT("IncomeStatement!$"&amp;legend!G$7&amp;TEXT(ROW()+230,0))*$D37</f>
        <v>10.294114285714286</v>
      </c>
      <c r="BW37" s="44">
        <f ca="1">INDIRECT("IncomeStatement!$"&amp;legend!H$7&amp;TEXT(ROW()+230,0))*$D37</f>
        <v>8.3518285714285714</v>
      </c>
      <c r="BX37" s="44">
        <f ca="1">INDIRECT("IncomeStatement!$"&amp;legend!I$7&amp;TEXT(ROW()+230,0))*$D37</f>
        <v>7.9504228571428577</v>
      </c>
      <c r="BY37" s="44">
        <f ca="1">INDIRECT("IncomeStatement!$"&amp;legend!J$7&amp;TEXT(ROW()+230,0))*$D37</f>
        <v>8.4683657142857136</v>
      </c>
      <c r="BZ37" s="44">
        <f ca="1">INDIRECT("IncomeStatement!$"&amp;legend!K$7&amp;TEXT(ROW()+230,0))*$D37</f>
        <v>9.6035238095238089</v>
      </c>
      <c r="CA37" s="44">
        <f ca="1">INDIRECT("IncomeStatement!$"&amp;legend!L$7&amp;TEXT(ROW()+230,0))*$D37</f>
        <v>9.6035238095238089</v>
      </c>
      <c r="CB37" s="44">
        <f ca="1">INDIRECT("IncomeStatement!$"&amp;legend!M$7&amp;TEXT(ROW()+230,0))*$D37</f>
        <v>9.6035238095238089</v>
      </c>
      <c r="CC37" s="44">
        <f ca="1">INDIRECT("IncomeStatement!$"&amp;legend!N$7&amp;TEXT(ROW()+230,0))*$D37</f>
        <v>12.849300000000001</v>
      </c>
      <c r="CD37" s="44">
        <f ca="1">INDIRECT("IncomeStatement!$"&amp;legend!O$7&amp;TEXT(ROW()+230,0))*$D37</f>
        <v>12.849300000000001</v>
      </c>
      <c r="CE37" s="44">
        <f ca="1">INDIRECT("IncomeStatement!$"&amp;legend!P$7&amp;TEXT(ROW()+230,0))*$D37</f>
        <v>12.849300000000001</v>
      </c>
      <c r="CF37" s="44">
        <f ca="1">INDIRECT("IncomeStatement!$"&amp;legend!Q$7&amp;TEXT(ROW()+230,0))*$D37</f>
        <v>10.678289523809527</v>
      </c>
      <c r="CG37" s="44">
        <f ca="1">INDIRECT("IncomeStatement!$"&amp;legend!R$7&amp;TEXT(ROW()+230,0))*$D37</f>
        <v>10.678289523809527</v>
      </c>
      <c r="CH37" s="634">
        <f t="shared" ca="1" si="80"/>
        <v>71.819781904761896</v>
      </c>
      <c r="CI37" s="167">
        <f t="shared" si="81"/>
        <v>51.96</v>
      </c>
      <c r="CJ37" s="166" t="e">
        <f ca="1">CI37-CK37</f>
        <v>#REF!</v>
      </c>
      <c r="CK37" s="168" t="e">
        <f ca="1">CN37+Y37+AG37+CR37</f>
        <v>#REF!</v>
      </c>
      <c r="CL37" s="273">
        <f>CM37+CN37</f>
        <v>0</v>
      </c>
      <c r="CM37" s="274">
        <f>ПУР!$GE37+ПУР!$HG37+ПУР!$HH37+ПУР!$HI37+ПУР!$HJ37+AI37</f>
        <v>0</v>
      </c>
      <c r="CN37" s="275">
        <f>ПУР!$GL37+AJ37</f>
        <v>0</v>
      </c>
      <c r="CO37" s="343"/>
      <c r="CP37" s="582">
        <f ca="1">BU37+Q37+R37+S37+T37+U37+V37+W37+X37+Y37+Z37+AA37+AB37-61.47</f>
        <v>-34.869999999999997</v>
      </c>
      <c r="CQ37" s="166" t="e">
        <f t="shared" ca="1" si="72"/>
        <v>#REF!</v>
      </c>
      <c r="CR37" s="168" t="e">
        <f ca="1">CR10+CR12+CR13+CR14+CR15+CR16+CR18+CR61+CR63+CR75-(CR32+CR33+CR34+CR35+CR38+CR39+CR40+CR43+CR44+CR50+CR51+CR52+CR53+CR54+CR55+CR56+CR57+CR68)+#REF!</f>
        <v>#REF!</v>
      </c>
      <c r="CS37" s="359">
        <f ca="1">ROUNDUP(INDIRECT(legend!$K$4&amp;ROW())*$D37,2)</f>
        <v>0</v>
      </c>
      <c r="CT37" s="378">
        <f ca="1">INDIRECT(legend!$H$4&amp;ROW())+INDIRECT(legend!$I$4&amp;ROW())</f>
        <v>17.553946666666668</v>
      </c>
      <c r="CU37" s="360">
        <f t="shared" ca="1" si="46"/>
        <v>17.553946666666668</v>
      </c>
      <c r="CW37" s="562" t="e">
        <f ca="1">CQ37</f>
        <v>#REF!</v>
      </c>
      <c r="CX37" s="166" t="e">
        <f ca="1">ROUNDUP(BQ37*$D37,2)-DB37+Y37+T37+S37+R37+Q37+36.83</f>
        <v>#REF!</v>
      </c>
      <c r="CY37" s="588" t="e">
        <f ca="1">ROUNDUP(BR37*$D37,2)-DC37+AB37+Z37+X37+W37+U37-49.16</f>
        <v>#REF!</v>
      </c>
      <c r="CZ37" s="175" t="e">
        <f t="shared" ref="CZ37:CZ57" ca="1" si="94">CW37-CX37-CY37</f>
        <v>#REF!</v>
      </c>
      <c r="DA37" s="167" t="e">
        <f ca="1">CR37</f>
        <v>#REF!</v>
      </c>
      <c r="DB37" s="166" t="e">
        <f ca="1">DB10+DB12+DB13+DB14+DB15+DB16+DB18+DB61+DB63+DB75-(DB32+DB33+DB34+DB35+DB38+DB39+DB40+DB43+DB44+DB50+DB51+DB52+DB53+DB54+DB55+DB56+DB57+DB68)+#REF!</f>
        <v>#REF!</v>
      </c>
      <c r="DC37" s="166" t="e">
        <f ca="1">DC10+DC12+DC13+DC14+DC15+DC16+DC18+DC61+DC63+DC75-(DC32+DC33+DC34+DC35+DC38+DC39+DC40+DC43+DC44+DC50+DC51+DC52+DC53+DC54+DC55+DC56+DC57+DC68)+#REF!</f>
        <v>#REF!</v>
      </c>
      <c r="DD37" s="168" t="e">
        <f t="shared" ca="1" si="74"/>
        <v>#REF!</v>
      </c>
      <c r="DE37" s="327" t="e">
        <f t="shared" ca="1" si="47"/>
        <v>#REF!</v>
      </c>
      <c r="DF37" s="327" t="e">
        <f t="shared" ca="1" si="48"/>
        <v>#REF!</v>
      </c>
      <c r="DG37" s="616"/>
      <c r="DH37" s="167">
        <f>IF(legend!$E$1=12,CZ37-DI37-DJ37,0)</f>
        <v>0</v>
      </c>
      <c r="DI37" s="214"/>
      <c r="DJ37" s="168"/>
      <c r="DL37" s="167">
        <f>IF(legend!$E$1=12,DD37-DM37-DN37,0)</f>
        <v>0</v>
      </c>
      <c r="DM37" s="214"/>
      <c r="DN37" s="168"/>
      <c r="EC37" s="620">
        <f t="shared" si="0"/>
        <v>0</v>
      </c>
      <c r="ED37" s="621">
        <f t="shared" si="1"/>
        <v>0</v>
      </c>
      <c r="EE37" s="621">
        <f t="shared" si="2"/>
        <v>0</v>
      </c>
      <c r="EF37" s="621" t="e">
        <f t="shared" ca="1" si="3"/>
        <v>#REF!</v>
      </c>
      <c r="EG37" s="621" t="e">
        <f t="shared" ca="1" si="84"/>
        <v>#REF!</v>
      </c>
      <c r="EH37" s="628" t="e">
        <f t="shared" ca="1" si="5"/>
        <v>#REF!</v>
      </c>
      <c r="EI37" s="620">
        <f t="shared" si="85"/>
        <v>0</v>
      </c>
      <c r="EJ37" s="621">
        <f t="shared" si="30"/>
        <v>0</v>
      </c>
      <c r="EK37" s="621">
        <f t="shared" si="31"/>
        <v>0</v>
      </c>
      <c r="EL37" s="621">
        <f t="shared" si="32"/>
        <v>0</v>
      </c>
      <c r="EM37" s="621">
        <f t="shared" si="86"/>
        <v>0</v>
      </c>
      <c r="EN37" s="621" t="e">
        <f t="shared" ca="1" si="34"/>
        <v>#REF!</v>
      </c>
      <c r="EO37" s="621" t="e">
        <f t="shared" ca="1" si="87"/>
        <v>#REF!</v>
      </c>
      <c r="EP37" s="628" t="e">
        <f t="shared" ca="1" si="6"/>
        <v>#REF!</v>
      </c>
      <c r="EU37" s="101" t="e">
        <f t="shared" ca="1" si="76"/>
        <v>#REF!</v>
      </c>
      <c r="EV37" s="101" t="e">
        <f t="shared" ca="1" si="77"/>
        <v>#REF!</v>
      </c>
      <c r="EW37" s="101" t="e">
        <f t="shared" ca="1" si="78"/>
        <v>#REF!</v>
      </c>
      <c r="EX37" s="554">
        <f>ПУР!$EU37+ПУР!$HG37+ПУР!$HH37+ПУР!$HI37+DX37</f>
        <v>0</v>
      </c>
      <c r="EY37" s="554">
        <f>ПУР!GO37-ПУР!GP37</f>
        <v>0</v>
      </c>
    </row>
    <row r="38" spans="1:155" ht="12" customHeight="1">
      <c r="A38" s="148" t="s">
        <v>67</v>
      </c>
      <c r="B38" s="85" t="str">
        <f t="shared" si="79"/>
        <v>ItemExtra_2220520000</v>
      </c>
      <c r="C38" s="161">
        <v>2220520000</v>
      </c>
      <c r="D38" s="10">
        <v>1.2</v>
      </c>
      <c r="E38" s="65">
        <f t="shared" si="68"/>
        <v>0.37000000000000455</v>
      </c>
      <c r="F38" s="65">
        <f t="shared" ca="1" si="69"/>
        <v>0.37000000000000011</v>
      </c>
      <c r="G38" s="65">
        <f t="shared" ca="1" si="70"/>
        <v>2.54</v>
      </c>
      <c r="H38" s="65"/>
      <c r="I38" s="65"/>
      <c r="J38" s="65"/>
      <c r="K38" s="65"/>
      <c r="L38" s="457"/>
      <c r="M38" s="427"/>
      <c r="N38" s="317">
        <f>T38+Y38+AD38+AF38-L38</f>
        <v>-2.17</v>
      </c>
      <c r="O38" s="317">
        <f>Q38+R38+V38+AA38+AE38+AG38</f>
        <v>2.54</v>
      </c>
      <c r="P38" s="427"/>
      <c r="Q38" s="317">
        <v>2.54</v>
      </c>
      <c r="R38" s="317"/>
      <c r="S38" s="317">
        <v>0</v>
      </c>
      <c r="T38" s="317"/>
      <c r="U38" s="457"/>
      <c r="V38" s="317"/>
      <c r="W38" s="457"/>
      <c r="X38" s="457"/>
      <c r="Y38" s="317">
        <v>-2.17</v>
      </c>
      <c r="Z38" s="457"/>
      <c r="AA38" s="317"/>
      <c r="AB38" s="457"/>
      <c r="AC38" s="427"/>
      <c r="AD38" s="457"/>
      <c r="AE38" s="599"/>
      <c r="AF38" s="317"/>
      <c r="AG38" s="317"/>
      <c r="AH38" s="317"/>
      <c r="AI38" s="457"/>
      <c r="AJ38" s="457"/>
      <c r="AK38" s="317"/>
      <c r="AL38" s="317"/>
      <c r="AM38" s="562"/>
      <c r="AN38" s="562"/>
      <c r="AO38" s="562"/>
      <c r="AP38" s="562"/>
      <c r="AQ38" s="562"/>
      <c r="AR38" s="562"/>
      <c r="AS38" s="562"/>
      <c r="AT38" s="562"/>
      <c r="AU38" s="562"/>
      <c r="AV38" s="562"/>
      <c r="AW38" s="317"/>
      <c r="AX38" s="454">
        <f>IncomeStatement!T262</f>
        <v>5.7205231515731718</v>
      </c>
      <c r="AY38" s="459">
        <f>IncomeStatement!C262</f>
        <v>80.278443177968342</v>
      </c>
      <c r="AZ38" s="459"/>
      <c r="BA38" s="459"/>
      <c r="BB38" s="459"/>
      <c r="BC38" s="459"/>
      <c r="BD38" s="459"/>
      <c r="BE38" s="459"/>
      <c r="BF38" s="459"/>
      <c r="BG38" s="459"/>
      <c r="BH38" s="459"/>
      <c r="BI38" s="459"/>
      <c r="BJ38" s="459"/>
      <c r="BK38" s="459"/>
      <c r="BL38" s="459"/>
      <c r="BM38" s="459"/>
      <c r="BN38" s="459">
        <f>IncomeStatement!S262</f>
        <v>7.6764613779259347</v>
      </c>
      <c r="BO38" s="10">
        <f>AX38+AY38-BN38</f>
        <v>78.322504951615585</v>
      </c>
      <c r="BP38" s="168">
        <f t="shared" si="93"/>
        <v>93.990000000000009</v>
      </c>
      <c r="BQ38" s="460">
        <f ca="1">INDIRECT("IncomeStatement!$"&amp;legend!G$7&amp;TEXT(ROW()+230,0))</f>
        <v>0</v>
      </c>
      <c r="BR38" s="459">
        <f ca="1">INDIRECT("IncomeStatement!$"&amp;legend!H$7&amp;TEXT(ROW()+230,0))</f>
        <v>0</v>
      </c>
      <c r="BS38" s="459">
        <f ca="1">INDIRECT("IncomeStatement!$"&amp;legend!I$7&amp;TEXT(ROW()+230,0))</f>
        <v>0</v>
      </c>
      <c r="BT38" s="10">
        <f ca="1">BQ38+BR38+BS38</f>
        <v>0</v>
      </c>
      <c r="BU38" s="175">
        <f ca="1">ROUNDUP(BT38*$D38,2)</f>
        <v>0</v>
      </c>
      <c r="BV38" s="44">
        <f ca="1">INDIRECT("IncomeStatement!$"&amp;legend!G$7&amp;TEXT(ROW()+230,0))*$D38</f>
        <v>0</v>
      </c>
      <c r="BW38" s="44">
        <f ca="1">INDIRECT("IncomeStatement!$"&amp;legend!H$7&amp;TEXT(ROW()+230,0))*$D38</f>
        <v>0</v>
      </c>
      <c r="BX38" s="44">
        <f ca="1">INDIRECT("IncomeStatement!$"&amp;legend!I$7&amp;TEXT(ROW()+230,0))*$D38</f>
        <v>0</v>
      </c>
      <c r="BY38" s="44">
        <f ca="1">INDIRECT("IncomeStatement!$"&amp;legend!J$7&amp;TEXT(ROW()+230,0))*$D38</f>
        <v>0</v>
      </c>
      <c r="BZ38" s="44">
        <f ca="1">INDIRECT("IncomeStatement!$"&amp;legend!K$7&amp;TEXT(ROW()+230,0))*$D38</f>
        <v>0</v>
      </c>
      <c r="CA38" s="44">
        <f ca="1">INDIRECT("IncomeStatement!$"&amp;legend!L$7&amp;TEXT(ROW()+230,0))*$D38</f>
        <v>0</v>
      </c>
      <c r="CB38" s="44">
        <f ca="1">INDIRECT("IncomeStatement!$"&amp;legend!M$7&amp;TEXT(ROW()+230,0))*$D38</f>
        <v>0</v>
      </c>
      <c r="CC38" s="44">
        <f ca="1">INDIRECT("IncomeStatement!$"&amp;legend!N$7&amp;TEXT(ROW()+230,0))*$D38</f>
        <v>0</v>
      </c>
      <c r="CD38" s="44">
        <f ca="1">INDIRECT("IncomeStatement!$"&amp;legend!O$7&amp;TEXT(ROW()+230,0))*$D38</f>
        <v>0</v>
      </c>
      <c r="CE38" s="44">
        <f ca="1">INDIRECT("IncomeStatement!$"&amp;legend!P$7&amp;TEXT(ROW()+230,0))*$D38</f>
        <v>0</v>
      </c>
      <c r="CF38" s="44">
        <f ca="1">INDIRECT("IncomeStatement!$"&amp;legend!Q$7&amp;TEXT(ROW()+230,0))*$D38</f>
        <v>0</v>
      </c>
      <c r="CG38" s="44">
        <f ca="1">INDIRECT("IncomeStatement!$"&amp;legend!R$7&amp;TEXT(ROW()+230,0))*$D38</f>
        <v>0</v>
      </c>
      <c r="CH38" s="634">
        <f t="shared" ca="1" si="80"/>
        <v>-93.990000000000009</v>
      </c>
      <c r="CI38" s="167">
        <f t="shared" si="81"/>
        <v>94.360000000000014</v>
      </c>
      <c r="CJ38" s="166">
        <f>CI38-CK38</f>
        <v>91.820000000000007</v>
      </c>
      <c r="CK38" s="168">
        <f>O38</f>
        <v>2.54</v>
      </c>
      <c r="CL38" s="273">
        <f>CM38+CN38</f>
        <v>0</v>
      </c>
      <c r="CM38" s="274">
        <f>ПУР!$GE38+ПУР!$HG38+ПУР!$HH38+ПУР!$HI38+ПУР!$HJ38+AI38</f>
        <v>0</v>
      </c>
      <c r="CN38" s="275">
        <f>ПУР!$GL38+AJ38</f>
        <v>0</v>
      </c>
      <c r="CO38" s="343"/>
      <c r="CP38" s="582">
        <f ca="1">BU38+Q38+R38+S38+T38+U38+V38+W38+X38+Y38+Z38+AA38+AB38</f>
        <v>0.37000000000000011</v>
      </c>
      <c r="CQ38" s="166">
        <f t="shared" ca="1" si="72"/>
        <v>-2.17</v>
      </c>
      <c r="CR38" s="585">
        <f>Q38+R38+V38+W38+X38+AA38+AB38</f>
        <v>2.54</v>
      </c>
      <c r="CS38" s="359">
        <f ca="1">ROUNDUP(INDIRECT(legend!$K$4&amp;ROW())*$D38,2)</f>
        <v>0</v>
      </c>
      <c r="CT38" s="378">
        <f ca="1">INDIRECT(legend!$H$4&amp;ROW())+INDIRECT(legend!$I$4&amp;ROW())</f>
        <v>0</v>
      </c>
      <c r="CU38" s="360">
        <f t="shared" ca="1" si="46"/>
        <v>0</v>
      </c>
      <c r="CW38" s="562">
        <f t="shared" ca="1" si="73"/>
        <v>-2.17</v>
      </c>
      <c r="CX38" s="166">
        <f ca="1">ROUNDUP(BQ38*$D38,2)-DB38+Y38+T38+S38+R38+Q38+2.22044604925031E-16</f>
        <v>-2.17</v>
      </c>
      <c r="CY38" s="588">
        <f ca="1">ROUNDUP(BR38*$D38,2)-DC38+AB38+Z38+X38+W38+U38+0.54</f>
        <v>0.54</v>
      </c>
      <c r="CZ38" s="175">
        <f t="shared" ca="1" si="94"/>
        <v>-0.54</v>
      </c>
      <c r="DA38" s="167">
        <f t="shared" si="82"/>
        <v>2.54</v>
      </c>
      <c r="DB38" s="166">
        <f>+AA38+V38+R38+Q38</f>
        <v>2.54</v>
      </c>
      <c r="DC38" s="216">
        <f>+AB38+X38+W38</f>
        <v>0</v>
      </c>
      <c r="DD38" s="168">
        <f t="shared" si="74"/>
        <v>0</v>
      </c>
      <c r="DE38" s="327">
        <f t="shared" ca="1" si="47"/>
        <v>0.37000000000000011</v>
      </c>
      <c r="DF38" s="327">
        <f t="shared" ca="1" si="48"/>
        <v>0.54</v>
      </c>
      <c r="DG38" s="616"/>
      <c r="DH38" s="167">
        <f>IF(legend!$E$1=12,CZ38-DI38-DJ38,0)</f>
        <v>0</v>
      </c>
      <c r="DI38" s="214"/>
      <c r="DJ38" s="168"/>
      <c r="DL38" s="167">
        <f>IF(legend!$E$1=12,DD38-DM38-DN38,0)</f>
        <v>0</v>
      </c>
      <c r="DM38" s="214"/>
      <c r="DN38" s="168"/>
      <c r="EC38" s="620">
        <f t="shared" si="0"/>
        <v>2.54</v>
      </c>
      <c r="ED38" s="621">
        <f t="shared" si="1"/>
        <v>0</v>
      </c>
      <c r="EE38" s="621">
        <f t="shared" si="2"/>
        <v>0</v>
      </c>
      <c r="EF38" s="621">
        <f t="shared" ca="1" si="3"/>
        <v>-2.17</v>
      </c>
      <c r="EG38" s="621">
        <f t="shared" si="84"/>
        <v>0</v>
      </c>
      <c r="EH38" s="628">
        <f t="shared" ca="1" si="5"/>
        <v>0</v>
      </c>
      <c r="EI38" s="620">
        <f t="shared" si="85"/>
        <v>0</v>
      </c>
      <c r="EJ38" s="621">
        <f t="shared" si="30"/>
        <v>0</v>
      </c>
      <c r="EK38" s="621">
        <f t="shared" si="31"/>
        <v>0</v>
      </c>
      <c r="EL38" s="621">
        <f t="shared" si="32"/>
        <v>0</v>
      </c>
      <c r="EM38" s="621">
        <f t="shared" si="86"/>
        <v>0</v>
      </c>
      <c r="EN38" s="621">
        <f t="shared" ca="1" si="34"/>
        <v>0.54</v>
      </c>
      <c r="EO38" s="621">
        <f t="shared" si="87"/>
        <v>0</v>
      </c>
      <c r="EP38" s="628">
        <f t="shared" ca="1" si="6"/>
        <v>0</v>
      </c>
      <c r="EU38" s="101">
        <f t="shared" ca="1" si="76"/>
        <v>0.37000000000000011</v>
      </c>
      <c r="EV38" s="101">
        <f t="shared" ca="1" si="77"/>
        <v>0.54</v>
      </c>
      <c r="EW38" s="101">
        <f t="shared" ca="1" si="78"/>
        <v>-0.54</v>
      </c>
      <c r="EX38" s="554">
        <f>ПУР!$EU38+ПУР!$HG38+ПУР!$HH38+ПУР!$HI38</f>
        <v>0</v>
      </c>
      <c r="EY38" s="554">
        <f>ПУР!GO38-ПУР!GP38</f>
        <v>0</v>
      </c>
    </row>
    <row r="39" spans="1:155">
      <c r="A39" s="144" t="s">
        <v>69</v>
      </c>
      <c r="B39" s="85" t="str">
        <f t="shared" si="79"/>
        <v>ItemExtra_2220600000</v>
      </c>
      <c r="C39" s="161">
        <v>2220600000</v>
      </c>
      <c r="D39" s="10">
        <v>1.2</v>
      </c>
      <c r="E39" s="62">
        <f t="shared" si="68"/>
        <v>0</v>
      </c>
      <c r="F39" s="62">
        <f t="shared" ca="1" si="69"/>
        <v>0</v>
      </c>
      <c r="G39" s="62">
        <f t="shared" ca="1" si="70"/>
        <v>0</v>
      </c>
      <c r="H39" s="62"/>
      <c r="I39" s="62"/>
      <c r="J39" s="62"/>
      <c r="K39" s="62"/>
      <c r="L39" s="461"/>
      <c r="M39" s="416"/>
      <c r="N39" s="315">
        <f>T39+Y39+AD39+AF39-L39</f>
        <v>0</v>
      </c>
      <c r="O39" s="315">
        <f>Q39+R39+V39+AA39+AE39+AG39</f>
        <v>0</v>
      </c>
      <c r="P39" s="416"/>
      <c r="Q39" s="315"/>
      <c r="R39" s="315"/>
      <c r="S39" s="315">
        <v>0</v>
      </c>
      <c r="T39" s="315"/>
      <c r="U39" s="461"/>
      <c r="V39" s="315"/>
      <c r="W39" s="461"/>
      <c r="X39" s="461"/>
      <c r="Y39" s="315"/>
      <c r="Z39" s="461"/>
      <c r="AA39" s="315"/>
      <c r="AB39" s="461"/>
      <c r="AC39" s="416"/>
      <c r="AD39" s="461"/>
      <c r="AE39" s="600"/>
      <c r="AF39" s="315"/>
      <c r="AG39" s="315"/>
      <c r="AH39" s="315"/>
      <c r="AI39" s="461"/>
      <c r="AJ39" s="461"/>
      <c r="AK39" s="315"/>
      <c r="AL39" s="315"/>
      <c r="AM39" s="561"/>
      <c r="AN39" s="561"/>
      <c r="AO39" s="561"/>
      <c r="AP39" s="561"/>
      <c r="AQ39" s="561"/>
      <c r="AR39" s="561"/>
      <c r="AS39" s="561"/>
      <c r="AT39" s="561"/>
      <c r="AU39" s="561"/>
      <c r="AV39" s="561"/>
      <c r="AW39" s="315"/>
      <c r="AX39" s="465"/>
      <c r="AY39" s="459">
        <f>IncomeStatement!C263</f>
        <v>79.681771955973105</v>
      </c>
      <c r="AZ39" s="466"/>
      <c r="BA39" s="466"/>
      <c r="BB39" s="466"/>
      <c r="BC39" s="466"/>
      <c r="BD39" s="466"/>
      <c r="BE39" s="466"/>
      <c r="BF39" s="466"/>
      <c r="BG39" s="466"/>
      <c r="BH39" s="466"/>
      <c r="BI39" s="466"/>
      <c r="BJ39" s="466"/>
      <c r="BK39" s="466"/>
      <c r="BL39" s="466"/>
      <c r="BM39" s="466"/>
      <c r="BN39" s="466"/>
      <c r="BO39" s="7">
        <f>AY39</f>
        <v>79.681771955973105</v>
      </c>
      <c r="BP39" s="174">
        <f t="shared" si="93"/>
        <v>95.62</v>
      </c>
      <c r="BQ39" s="467">
        <f ca="1">INDIRECT("IncomeStatement!$"&amp;legend!H$7&amp;TEXT(ROW()+230,0))</f>
        <v>0</v>
      </c>
      <c r="BR39" s="466">
        <f ca="1">INDIRECT("IncomeStatement!$"&amp;legend!I$7&amp;TEXT(ROW()+230,0))</f>
        <v>0</v>
      </c>
      <c r="BS39" s="466">
        <f ca="1">INDIRECT("IncomeStatement!$"&amp;legend!J$7&amp;TEXT(ROW()+230,0))</f>
        <v>0</v>
      </c>
      <c r="BT39" s="7">
        <f ca="1">BQ39+BR39+BS39</f>
        <v>0</v>
      </c>
      <c r="BU39" s="172">
        <f ca="1">ROUNDUP(BT39*$D39,2)</f>
        <v>0</v>
      </c>
      <c r="BV39" s="44">
        <f ca="1">INDIRECT("IncomeStatement!$"&amp;legend!H$7&amp;TEXT(ROW()+230,0))*$D39</f>
        <v>0</v>
      </c>
      <c r="BW39" s="44">
        <f ca="1">INDIRECT("IncomeStatement!$"&amp;legend!I$7&amp;TEXT(ROW()+230,0))*$D39</f>
        <v>0</v>
      </c>
      <c r="BX39" s="44">
        <f ca="1">INDIRECT("IncomeStatement!$"&amp;legend!J$7&amp;TEXT(ROW()+230,0))*$D39</f>
        <v>0</v>
      </c>
      <c r="BY39" s="44">
        <f ca="1">INDIRECT("IncomeStatement!$"&amp;legend!K$7&amp;TEXT(ROW()+230,0))*$D39</f>
        <v>0.95576536790476185</v>
      </c>
      <c r="BZ39" s="44">
        <f ca="1">INDIRECT("IncomeStatement!$"&amp;legend!L$7&amp;TEXT(ROW()+230,0))*$D39</f>
        <v>0.95576536790476185</v>
      </c>
      <c r="CA39" s="44">
        <f ca="1">INDIRECT("IncomeStatement!$"&amp;legend!M$7&amp;TEXT(ROW()+230,0))*$D39</f>
        <v>0.95576536790476219</v>
      </c>
      <c r="CB39" s="44">
        <f ca="1">INDIRECT("IncomeStatement!$"&amp;legend!N$7&amp;TEXT(ROW()+230,0))*$D39</f>
        <v>0.72721346323809521</v>
      </c>
      <c r="CC39" s="44">
        <f ca="1">INDIRECT("IncomeStatement!$"&amp;legend!O$7&amp;TEXT(ROW()+230,0))*$D39</f>
        <v>0.72721346323809521</v>
      </c>
      <c r="CD39" s="44">
        <f ca="1">INDIRECT("IncomeStatement!$"&amp;legend!P$7&amp;TEXT(ROW()+230,0))*$D39</f>
        <v>0.7272134632380951</v>
      </c>
      <c r="CE39" s="44">
        <f ca="1">INDIRECT("IncomeStatement!$"&amp;legend!Q$7&amp;TEXT(ROW()+230,0))*$D39</f>
        <v>0.33874919552380944</v>
      </c>
      <c r="CF39" s="44">
        <f ca="1">INDIRECT("IncomeStatement!$"&amp;legend!R$7&amp;TEXT(ROW()+230,0))*$D39</f>
        <v>0.33874919552380944</v>
      </c>
      <c r="CG39" s="44">
        <f ca="1">INDIRECT("IncomeStatement!$"&amp;legend!S$7&amp;TEXT(ROW()+230,0))*$D39</f>
        <v>0.33874919552380961</v>
      </c>
      <c r="CH39" s="634">
        <f t="shared" ca="1" si="80"/>
        <v>-89.55481592000001</v>
      </c>
      <c r="CI39" s="173">
        <f t="shared" si="81"/>
        <v>95.62</v>
      </c>
      <c r="CJ39" s="171">
        <f>CI39-CK39</f>
        <v>95.62</v>
      </c>
      <c r="CK39" s="174">
        <f>O39</f>
        <v>0</v>
      </c>
      <c r="CL39" s="270">
        <f>CM39+CN39</f>
        <v>0</v>
      </c>
      <c r="CM39" s="271">
        <f>ПУР!$GE39+ПУР!$HG39+ПУР!$HH39+ПУР!$HI39+ПУР!$HJ39+AI39</f>
        <v>0</v>
      </c>
      <c r="CN39" s="272">
        <f>ПУР!$GL39+AJ39</f>
        <v>0</v>
      </c>
      <c r="CO39" s="342"/>
      <c r="CP39" s="583">
        <f ca="1">BU39+Q39+R39+S39+T39+U39+V39+W39+X39+Y39+Z39+AA39+AB39</f>
        <v>0</v>
      </c>
      <c r="CQ39" s="171">
        <f t="shared" ca="1" si="72"/>
        <v>0</v>
      </c>
      <c r="CR39" s="219">
        <f>Q39+R39+V39+W39+X39+AA39+AB39</f>
        <v>0</v>
      </c>
      <c r="CS39" s="357">
        <f ca="1">ROUNDUP(INDIRECT(legend!$K$4&amp;ROW())*$D39,2)</f>
        <v>0</v>
      </c>
      <c r="CT39" s="377">
        <f ca="1">INDIRECT(legend!$H$4&amp;ROW())+INDIRECT(legend!$I$4&amp;ROW())</f>
        <v>0.72721346323809521</v>
      </c>
      <c r="CU39" s="358">
        <f t="shared" ca="1" si="46"/>
        <v>0.72721346323809521</v>
      </c>
      <c r="CW39" s="561">
        <f t="shared" ca="1" si="73"/>
        <v>0</v>
      </c>
      <c r="CX39" s="171">
        <f ca="1">ROUNDUP(BQ39*$D39,2)-DB39+Y39+T39+S39+R39+Q39-11.92</f>
        <v>-11.92</v>
      </c>
      <c r="CY39" s="586">
        <f ca="1">ROUNDUP(BR39*$D39,2)-DC39+AB39+Z39+X39+W39+U39-11.92</f>
        <v>-11.92</v>
      </c>
      <c r="CZ39" s="172">
        <f t="shared" ca="1" si="94"/>
        <v>23.84</v>
      </c>
      <c r="DA39" s="173">
        <f t="shared" si="82"/>
        <v>0</v>
      </c>
      <c r="DB39" s="171">
        <f>+AA39+V39+R39+Q39</f>
        <v>0</v>
      </c>
      <c r="DC39" s="216">
        <f>+AB39+X39+W39</f>
        <v>0</v>
      </c>
      <c r="DD39" s="174">
        <f t="shared" si="74"/>
        <v>0</v>
      </c>
      <c r="DE39" s="327">
        <f t="shared" ca="1" si="47"/>
        <v>-11.92</v>
      </c>
      <c r="DF39" s="327">
        <f t="shared" ca="1" si="48"/>
        <v>-11.92</v>
      </c>
      <c r="DG39" s="616"/>
      <c r="DH39" s="173">
        <f>IF(legend!$E$1=12,CZ39-DI39-DJ39,0)</f>
        <v>0</v>
      </c>
      <c r="DI39" s="216"/>
      <c r="DJ39" s="174"/>
      <c r="DL39" s="173">
        <f>IF(legend!$E$1=12,DD39-DM39-DN39,0)</f>
        <v>0</v>
      </c>
      <c r="DM39" s="216"/>
      <c r="DN39" s="174"/>
      <c r="EC39" s="620">
        <f t="shared" si="0"/>
        <v>0</v>
      </c>
      <c r="ED39" s="621">
        <f t="shared" si="1"/>
        <v>0</v>
      </c>
      <c r="EE39" s="621">
        <f t="shared" si="2"/>
        <v>0</v>
      </c>
      <c r="EF39" s="621">
        <f t="shared" ca="1" si="3"/>
        <v>-11.92</v>
      </c>
      <c r="EG39" s="621">
        <f t="shared" si="84"/>
        <v>0</v>
      </c>
      <c r="EH39" s="628">
        <f t="shared" ca="1" si="5"/>
        <v>0</v>
      </c>
      <c r="EI39" s="620">
        <f t="shared" si="85"/>
        <v>0</v>
      </c>
      <c r="EJ39" s="621">
        <f t="shared" si="30"/>
        <v>0</v>
      </c>
      <c r="EK39" s="621">
        <f t="shared" si="31"/>
        <v>0</v>
      </c>
      <c r="EL39" s="621">
        <f t="shared" si="32"/>
        <v>0</v>
      </c>
      <c r="EM39" s="621">
        <f t="shared" si="86"/>
        <v>0</v>
      </c>
      <c r="EN39" s="621">
        <f t="shared" ca="1" si="34"/>
        <v>-11.92</v>
      </c>
      <c r="EO39" s="621">
        <f t="shared" si="87"/>
        <v>0</v>
      </c>
      <c r="EP39" s="628">
        <f t="shared" ca="1" si="6"/>
        <v>0</v>
      </c>
      <c r="EU39" s="101">
        <f t="shared" ca="1" si="76"/>
        <v>-11.92</v>
      </c>
      <c r="EV39" s="101">
        <f t="shared" ca="1" si="77"/>
        <v>-11.92</v>
      </c>
      <c r="EW39" s="101">
        <f t="shared" ca="1" si="78"/>
        <v>23.84</v>
      </c>
      <c r="EX39" s="554">
        <f>ПУР!$EU39+ПУР!$HG39+ПУР!$HH39+ПУР!$HI39</f>
        <v>0</v>
      </c>
      <c r="EY39" s="554">
        <f>ПУР!GO39-ПУР!GP39</f>
        <v>0</v>
      </c>
    </row>
    <row r="40" spans="1:155">
      <c r="A40" s="144" t="s">
        <v>71</v>
      </c>
      <c r="B40" s="85" t="str">
        <f t="shared" si="79"/>
        <v>ItemExtra_2220700000</v>
      </c>
      <c r="C40" s="162">
        <v>2220700000</v>
      </c>
      <c r="D40" s="10">
        <v>1.2</v>
      </c>
      <c r="E40" s="62">
        <f t="shared" si="68"/>
        <v>78</v>
      </c>
      <c r="F40" s="62">
        <f t="shared" ca="1" si="69"/>
        <v>78</v>
      </c>
      <c r="G40" s="62">
        <f t="shared" ca="1" si="70"/>
        <v>78</v>
      </c>
      <c r="H40" s="62"/>
      <c r="I40" s="62"/>
      <c r="J40" s="62"/>
      <c r="K40" s="62"/>
      <c r="L40" s="315">
        <f>L41+L42</f>
        <v>0</v>
      </c>
      <c r="M40" s="315"/>
      <c r="N40" s="315">
        <f>N41+N42</f>
        <v>78</v>
      </c>
      <c r="O40" s="315">
        <f>O41+O42</f>
        <v>0</v>
      </c>
      <c r="P40" s="315"/>
      <c r="Q40" s="315">
        <f t="shared" ref="Q40:W40" si="95">Q41+Q42</f>
        <v>0</v>
      </c>
      <c r="R40" s="315">
        <f t="shared" si="95"/>
        <v>0</v>
      </c>
      <c r="S40" s="315">
        <f t="shared" si="95"/>
        <v>0</v>
      </c>
      <c r="T40" s="315">
        <f t="shared" si="95"/>
        <v>78</v>
      </c>
      <c r="U40" s="315">
        <f t="shared" si="95"/>
        <v>0</v>
      </c>
      <c r="V40" s="315">
        <f t="shared" si="95"/>
        <v>0</v>
      </c>
      <c r="W40" s="315">
        <f t="shared" si="95"/>
        <v>0</v>
      </c>
      <c r="X40" s="315">
        <f t="shared" ref="X40" si="96">X41+X42</f>
        <v>0</v>
      </c>
      <c r="Y40" s="315">
        <f>Y41+Y42</f>
        <v>0</v>
      </c>
      <c r="Z40" s="315">
        <f>Z41+Z42</f>
        <v>0</v>
      </c>
      <c r="AA40" s="315">
        <f>AA41+AA42</f>
        <v>0</v>
      </c>
      <c r="AB40" s="315">
        <f>AB41+AB42</f>
        <v>0</v>
      </c>
      <c r="AC40" s="315"/>
      <c r="AD40" s="315">
        <f>AD41+AD42</f>
        <v>0</v>
      </c>
      <c r="AE40" s="315">
        <f>AE41+AE42</f>
        <v>0</v>
      </c>
      <c r="AF40" s="315">
        <f>AF41+AF42</f>
        <v>0</v>
      </c>
      <c r="AG40" s="315">
        <f>AG41+AG42</f>
        <v>0</v>
      </c>
      <c r="AH40" s="315"/>
      <c r="AI40" s="315">
        <f>AI41+AI42</f>
        <v>0</v>
      </c>
      <c r="AJ40" s="315">
        <f>AJ41+AJ42</f>
        <v>0</v>
      </c>
      <c r="AK40" s="315">
        <f>AK41+AK42</f>
        <v>0</v>
      </c>
      <c r="AL40" s="315">
        <f>AL41+AL42</f>
        <v>0</v>
      </c>
      <c r="AM40" s="561"/>
      <c r="AN40" s="561"/>
      <c r="AO40" s="561"/>
      <c r="AP40" s="561"/>
      <c r="AQ40" s="561"/>
      <c r="AR40" s="561"/>
      <c r="AS40" s="561"/>
      <c r="AT40" s="561"/>
      <c r="AU40" s="561"/>
      <c r="AV40" s="561">
        <f>AV41+AV42</f>
        <v>0</v>
      </c>
      <c r="AW40" s="315"/>
      <c r="AX40" s="454">
        <f>AX41+AX42</f>
        <v>12.995015873015859</v>
      </c>
      <c r="AY40" s="455">
        <f>AY41+AY42</f>
        <v>154.43925000000002</v>
      </c>
      <c r="AZ40" s="455"/>
      <c r="BA40" s="455"/>
      <c r="BB40" s="455"/>
      <c r="BC40" s="455"/>
      <c r="BD40" s="455"/>
      <c r="BE40" s="455"/>
      <c r="BF40" s="455"/>
      <c r="BG40" s="455"/>
      <c r="BH40" s="455"/>
      <c r="BI40" s="455"/>
      <c r="BJ40" s="455"/>
      <c r="BK40" s="455"/>
      <c r="BL40" s="455"/>
      <c r="BM40" s="455"/>
      <c r="BN40" s="455">
        <f>BN41+BN42</f>
        <v>12.311352380952378</v>
      </c>
      <c r="BO40" s="7">
        <f>BO41+BO42</f>
        <v>155.1229134920635</v>
      </c>
      <c r="BP40" s="174">
        <f t="shared" si="93"/>
        <v>186.14999999999998</v>
      </c>
      <c r="BQ40" s="456">
        <f t="shared" ref="BQ40:CN40" ca="1" si="97">BQ41+BQ42</f>
        <v>0</v>
      </c>
      <c r="BR40" s="455">
        <f t="shared" ca="1" si="97"/>
        <v>0</v>
      </c>
      <c r="BS40" s="455">
        <f t="shared" ca="1" si="97"/>
        <v>0</v>
      </c>
      <c r="BT40" s="7">
        <f t="shared" ca="1" si="97"/>
        <v>0</v>
      </c>
      <c r="BU40" s="172">
        <f ca="1">BU41+BU42</f>
        <v>0</v>
      </c>
      <c r="BV40" s="44">
        <f t="shared" ref="BV40:CG40" ca="1" si="98">BV41+BV42</f>
        <v>0</v>
      </c>
      <c r="BW40" s="44">
        <f t="shared" ca="1" si="98"/>
        <v>0</v>
      </c>
      <c r="BX40" s="44">
        <f t="shared" ca="1" si="98"/>
        <v>0</v>
      </c>
      <c r="BY40" s="44">
        <f t="shared" ca="1" si="98"/>
        <v>0</v>
      </c>
      <c r="BZ40" s="44">
        <f t="shared" ca="1" si="98"/>
        <v>0</v>
      </c>
      <c r="CA40" s="44">
        <f t="shared" ca="1" si="98"/>
        <v>0</v>
      </c>
      <c r="CB40" s="44">
        <f t="shared" ca="1" si="98"/>
        <v>0</v>
      </c>
      <c r="CC40" s="44">
        <f t="shared" ca="1" si="98"/>
        <v>0</v>
      </c>
      <c r="CD40" s="44">
        <f t="shared" ca="1" si="98"/>
        <v>0</v>
      </c>
      <c r="CE40" s="44">
        <f t="shared" ca="1" si="98"/>
        <v>0</v>
      </c>
      <c r="CF40" s="44">
        <f t="shared" ca="1" si="98"/>
        <v>0</v>
      </c>
      <c r="CG40" s="44">
        <f t="shared" ca="1" si="98"/>
        <v>0</v>
      </c>
      <c r="CH40" s="634">
        <f t="shared" ca="1" si="80"/>
        <v>-186.14999999999998</v>
      </c>
      <c r="CI40" s="173">
        <f t="shared" si="97"/>
        <v>264.14999999999998</v>
      </c>
      <c r="CJ40" s="171">
        <f t="shared" si="97"/>
        <v>264.14999999999998</v>
      </c>
      <c r="CK40" s="174">
        <f t="shared" si="97"/>
        <v>0</v>
      </c>
      <c r="CL40" s="270">
        <f t="shared" si="97"/>
        <v>0</v>
      </c>
      <c r="CM40" s="271">
        <f t="shared" si="97"/>
        <v>0</v>
      </c>
      <c r="CN40" s="272">
        <f t="shared" si="97"/>
        <v>0</v>
      </c>
      <c r="CO40" s="342"/>
      <c r="CP40" s="173">
        <f t="shared" ref="CP40:CU40" ca="1" si="99">CP41+CP42</f>
        <v>78</v>
      </c>
      <c r="CQ40" s="171">
        <f t="shared" ca="1" si="99"/>
        <v>78</v>
      </c>
      <c r="CR40" s="174">
        <f t="shared" si="99"/>
        <v>0</v>
      </c>
      <c r="CS40" s="357">
        <f ca="1">CS41+CS42</f>
        <v>0</v>
      </c>
      <c r="CT40" s="377">
        <f t="shared" ca="1" si="99"/>
        <v>0</v>
      </c>
      <c r="CU40" s="358">
        <f t="shared" ca="1" si="99"/>
        <v>0</v>
      </c>
      <c r="CW40" s="561">
        <f t="shared" ca="1" si="73"/>
        <v>78</v>
      </c>
      <c r="CX40" s="171">
        <f ca="1">CX41+CX42</f>
        <v>78</v>
      </c>
      <c r="CY40" s="587">
        <f ca="1">CY41+CY42</f>
        <v>0</v>
      </c>
      <c r="CZ40" s="172">
        <f ca="1">CW40-CX40-CY40</f>
        <v>0</v>
      </c>
      <c r="DA40" s="173">
        <f t="shared" si="82"/>
        <v>0</v>
      </c>
      <c r="DB40" s="171">
        <f>DB41+DB42</f>
        <v>0</v>
      </c>
      <c r="DC40" s="171">
        <f>DC41+DC42</f>
        <v>0</v>
      </c>
      <c r="DD40" s="174">
        <f t="shared" si="74"/>
        <v>0</v>
      </c>
      <c r="DE40" s="327">
        <f t="shared" ca="1" si="47"/>
        <v>78</v>
      </c>
      <c r="DF40" s="327">
        <f t="shared" ca="1" si="48"/>
        <v>0</v>
      </c>
      <c r="DG40" s="616"/>
      <c r="DH40" s="173">
        <f>DH41+DH42</f>
        <v>0</v>
      </c>
      <c r="DI40" s="171">
        <f>DI41+DI42</f>
        <v>0</v>
      </c>
      <c r="DJ40" s="174">
        <f>DJ41+DJ42</f>
        <v>0</v>
      </c>
      <c r="DL40" s="173">
        <f>DL41+DL42</f>
        <v>0</v>
      </c>
      <c r="DM40" s="171">
        <f>DM41+DM42</f>
        <v>0</v>
      </c>
      <c r="DN40" s="174">
        <f>DN41+DN42</f>
        <v>0</v>
      </c>
      <c r="EC40" s="620">
        <f t="shared" si="0"/>
        <v>0</v>
      </c>
      <c r="ED40" s="621">
        <f t="shared" si="1"/>
        <v>78</v>
      </c>
      <c r="EE40" s="621">
        <f t="shared" si="2"/>
        <v>0</v>
      </c>
      <c r="EF40" s="621">
        <f t="shared" ca="1" si="3"/>
        <v>0</v>
      </c>
      <c r="EG40" s="621">
        <f t="shared" si="84"/>
        <v>0</v>
      </c>
      <c r="EH40" s="628">
        <f t="shared" ca="1" si="5"/>
        <v>0</v>
      </c>
      <c r="EI40" s="620">
        <f t="shared" si="85"/>
        <v>0</v>
      </c>
      <c r="EJ40" s="621">
        <f t="shared" si="30"/>
        <v>0</v>
      </c>
      <c r="EK40" s="621">
        <f t="shared" si="31"/>
        <v>0</v>
      </c>
      <c r="EL40" s="621">
        <f t="shared" si="32"/>
        <v>0</v>
      </c>
      <c r="EM40" s="621">
        <f t="shared" si="86"/>
        <v>0</v>
      </c>
      <c r="EN40" s="621">
        <f t="shared" ca="1" si="34"/>
        <v>0</v>
      </c>
      <c r="EO40" s="621">
        <f t="shared" si="87"/>
        <v>0</v>
      </c>
      <c r="EP40" s="628">
        <f t="shared" ca="1" si="6"/>
        <v>0</v>
      </c>
      <c r="EU40" s="101">
        <f t="shared" ca="1" si="76"/>
        <v>78</v>
      </c>
      <c r="EV40" s="101">
        <f t="shared" ca="1" si="77"/>
        <v>0</v>
      </c>
      <c r="EW40" s="101">
        <f t="shared" ca="1" si="78"/>
        <v>0</v>
      </c>
      <c r="EX40" s="554">
        <f>EX41+EX42</f>
        <v>0</v>
      </c>
      <c r="EY40" s="554">
        <f>EY41+EY42</f>
        <v>0</v>
      </c>
    </row>
    <row r="41" spans="1:155" ht="12" customHeight="1">
      <c r="A41" s="148" t="s">
        <v>73</v>
      </c>
      <c r="B41" s="85" t="str">
        <f t="shared" si="79"/>
        <v>ItemExtra_2220710000</v>
      </c>
      <c r="C41" s="161">
        <v>2220710000</v>
      </c>
      <c r="D41" s="10">
        <v>1.2</v>
      </c>
      <c r="E41" s="65">
        <f t="shared" si="68"/>
        <v>78</v>
      </c>
      <c r="F41" s="65">
        <f t="shared" ca="1" si="69"/>
        <v>78</v>
      </c>
      <c r="G41" s="65">
        <f t="shared" ca="1" si="70"/>
        <v>78</v>
      </c>
      <c r="H41" s="65"/>
      <c r="I41" s="65"/>
      <c r="J41" s="65"/>
      <c r="K41" s="65"/>
      <c r="L41" s="457"/>
      <c r="M41" s="427"/>
      <c r="N41" s="317">
        <f>T41+Y41+AD41+AF41-L41</f>
        <v>78</v>
      </c>
      <c r="O41" s="317">
        <f>Q41+R41+V41+AA41+AE41+AG41</f>
        <v>0</v>
      </c>
      <c r="P41" s="427"/>
      <c r="Q41" s="317"/>
      <c r="R41" s="317"/>
      <c r="S41" s="317"/>
      <c r="T41" s="317">
        <f>78</f>
        <v>78</v>
      </c>
      <c r="U41" s="457"/>
      <c r="V41" s="317"/>
      <c r="W41" s="457"/>
      <c r="X41" s="457"/>
      <c r="Y41" s="317"/>
      <c r="Z41" s="457"/>
      <c r="AA41" s="317"/>
      <c r="AB41" s="457"/>
      <c r="AC41" s="427"/>
      <c r="AD41" s="457"/>
      <c r="AE41" s="599"/>
      <c r="AF41" s="317"/>
      <c r="AG41" s="317"/>
      <c r="AH41" s="317"/>
      <c r="AI41" s="457"/>
      <c r="AJ41" s="457"/>
      <c r="AK41" s="317"/>
      <c r="AL41" s="317"/>
      <c r="AM41" s="562"/>
      <c r="AN41" s="562"/>
      <c r="AO41" s="562"/>
      <c r="AP41" s="562"/>
      <c r="AQ41" s="562"/>
      <c r="AR41" s="562"/>
      <c r="AS41" s="562"/>
      <c r="AT41" s="562"/>
      <c r="AU41" s="562"/>
      <c r="AV41" s="562"/>
      <c r="AW41" s="317"/>
      <c r="AX41" s="454">
        <f>IncomeStatement!T265</f>
        <v>4.4165873015872856</v>
      </c>
      <c r="AY41" s="459">
        <f>IncomeStatement!C265</f>
        <v>50.969285714285718</v>
      </c>
      <c r="AZ41" s="459"/>
      <c r="BA41" s="459"/>
      <c r="BB41" s="459"/>
      <c r="BC41" s="459"/>
      <c r="BD41" s="459"/>
      <c r="BE41" s="459"/>
      <c r="BF41" s="459"/>
      <c r="BG41" s="459"/>
      <c r="BH41" s="459"/>
      <c r="BI41" s="459"/>
      <c r="BJ41" s="459"/>
      <c r="BK41" s="459"/>
      <c r="BL41" s="459"/>
      <c r="BM41" s="459"/>
      <c r="BN41" s="459">
        <f>IncomeStatement!S265</f>
        <v>3.4127777777777766</v>
      </c>
      <c r="BO41" s="10">
        <f>AX41+AY41-BN41</f>
        <v>51.973095238095226</v>
      </c>
      <c r="BP41" s="168">
        <f t="shared" si="93"/>
        <v>62.37</v>
      </c>
      <c r="BQ41" s="460">
        <f ca="1">INDIRECT("IncomeStatement!$"&amp;legend!G$7&amp;TEXT(ROW()+230,0))</f>
        <v>0</v>
      </c>
      <c r="BR41" s="459">
        <f ca="1">INDIRECT("IncomeStatement!$"&amp;legend!H$7&amp;TEXT(ROW()+230,0))</f>
        <v>0</v>
      </c>
      <c r="BS41" s="459">
        <f ca="1">INDIRECT("IncomeStatement!$"&amp;legend!I$7&amp;TEXT(ROW()+230,0))</f>
        <v>0</v>
      </c>
      <c r="BT41" s="10">
        <f ca="1">BQ41+BR41+BS41</f>
        <v>0</v>
      </c>
      <c r="BU41" s="175">
        <f ca="1">ROUNDUP(BT41*$D41,2)</f>
        <v>0</v>
      </c>
      <c r="BV41" s="44">
        <f ca="1">INDIRECT("IncomeStatement!$"&amp;legend!G$7&amp;TEXT(ROW()+230,0))*$D41</f>
        <v>0</v>
      </c>
      <c r="BW41" s="44">
        <f ca="1">INDIRECT("IncomeStatement!$"&amp;legend!H$7&amp;TEXT(ROW()+230,0))*$D41</f>
        <v>0</v>
      </c>
      <c r="BX41" s="44">
        <f ca="1">INDIRECT("IncomeStatement!$"&amp;legend!I$7&amp;TEXT(ROW()+230,0))*$D41</f>
        <v>0</v>
      </c>
      <c r="BY41" s="44">
        <f ca="1">INDIRECT("IncomeStatement!$"&amp;legend!J$7&amp;TEXT(ROW()+230,0))*$D41</f>
        <v>0</v>
      </c>
      <c r="BZ41" s="44">
        <f ca="1">INDIRECT("IncomeStatement!$"&amp;legend!K$7&amp;TEXT(ROW()+230,0))*$D41</f>
        <v>0</v>
      </c>
      <c r="CA41" s="44">
        <f ca="1">INDIRECT("IncomeStatement!$"&amp;legend!L$7&amp;TEXT(ROW()+230,0))*$D41</f>
        <v>0</v>
      </c>
      <c r="CB41" s="44">
        <f ca="1">INDIRECT("IncomeStatement!$"&amp;legend!M$7&amp;TEXT(ROW()+230,0))*$D41</f>
        <v>0</v>
      </c>
      <c r="CC41" s="44">
        <f ca="1">INDIRECT("IncomeStatement!$"&amp;legend!N$7&amp;TEXT(ROW()+230,0))*$D41</f>
        <v>0</v>
      </c>
      <c r="CD41" s="44">
        <f ca="1">INDIRECT("IncomeStatement!$"&amp;legend!O$7&amp;TEXT(ROW()+230,0))*$D41</f>
        <v>0</v>
      </c>
      <c r="CE41" s="44">
        <f ca="1">INDIRECT("IncomeStatement!$"&amp;legend!P$7&amp;TEXT(ROW()+230,0))*$D41</f>
        <v>0</v>
      </c>
      <c r="CF41" s="44">
        <f ca="1">INDIRECT("IncomeStatement!$"&amp;legend!Q$7&amp;TEXT(ROW()+230,0))*$D41</f>
        <v>0</v>
      </c>
      <c r="CG41" s="44">
        <f ca="1">INDIRECT("IncomeStatement!$"&amp;legend!R$7&amp;TEXT(ROW()+230,0))*$D41</f>
        <v>0</v>
      </c>
      <c r="CH41" s="634">
        <f t="shared" ca="1" si="80"/>
        <v>-62.37</v>
      </c>
      <c r="CI41" s="167">
        <f t="shared" si="81"/>
        <v>140.37</v>
      </c>
      <c r="CJ41" s="166">
        <f>CI41-CK41</f>
        <v>140.37</v>
      </c>
      <c r="CK41" s="168">
        <f t="shared" ref="CK41:CK48" si="100">O41</f>
        <v>0</v>
      </c>
      <c r="CL41" s="273">
        <f t="shared" ref="CL41:CL46" si="101">CM41+CN41</f>
        <v>0</v>
      </c>
      <c r="CM41" s="274">
        <f>ПУР!$GE41+ПУР!$HG41+ПУР!$HH41+ПУР!$HI41+ПУР!$HJ41+AI41</f>
        <v>0</v>
      </c>
      <c r="CN41" s="275">
        <f>ПУР!$GL41+AJ41</f>
        <v>0</v>
      </c>
      <c r="CO41" s="343"/>
      <c r="CP41" s="582">
        <f ca="1">BU41+Q41+R41+S41+T41+U41+V41+W41+X41+Y41+Z41+AA41+AB41</f>
        <v>78</v>
      </c>
      <c r="CQ41" s="166">
        <f t="shared" ca="1" si="72"/>
        <v>78</v>
      </c>
      <c r="CR41" s="585">
        <f>Q41+R41+V41+W41+X41+AA41+AB41</f>
        <v>0</v>
      </c>
      <c r="CS41" s="359">
        <f ca="1">ROUNDUP(INDIRECT(legend!$K$4&amp;ROW())*$D41,2)</f>
        <v>0</v>
      </c>
      <c r="CT41" s="378">
        <f ca="1">INDIRECT(legend!$H$4&amp;ROW())+INDIRECT(legend!$I$4&amp;ROW())</f>
        <v>0</v>
      </c>
      <c r="CU41" s="360">
        <f t="shared" ca="1" si="46"/>
        <v>0</v>
      </c>
      <c r="CW41" s="562">
        <f t="shared" ca="1" si="73"/>
        <v>78</v>
      </c>
      <c r="CX41" s="166">
        <f ca="1">ROUNDUP(BQ41*$D41,2)-DB41+Y41+T41+S41+R41+Q41</f>
        <v>78</v>
      </c>
      <c r="CY41" s="588">
        <f ca="1">ROUNDUP(BR41*$D41,2)-DC41+AB41+Z41+X41+W41+U41</f>
        <v>0</v>
      </c>
      <c r="CZ41" s="175">
        <f t="shared" ca="1" si="94"/>
        <v>0</v>
      </c>
      <c r="DA41" s="167">
        <f t="shared" si="82"/>
        <v>0</v>
      </c>
      <c r="DB41" s="166">
        <f t="shared" ref="DB41:DB46" si="102">+AA41+V41+R41+Q41</f>
        <v>0</v>
      </c>
      <c r="DC41" s="216">
        <f t="shared" ref="DC41:DC46" si="103">+AB41+X41+W41</f>
        <v>0</v>
      </c>
      <c r="DD41" s="168">
        <f t="shared" si="74"/>
        <v>0</v>
      </c>
      <c r="DE41" s="327">
        <f t="shared" ca="1" si="47"/>
        <v>78</v>
      </c>
      <c r="DF41" s="327">
        <f t="shared" ca="1" si="48"/>
        <v>0</v>
      </c>
      <c r="DG41" s="616"/>
      <c r="DH41" s="167">
        <f>IF(legend!$E$1=12,CZ41-DI41-DJ41,0)</f>
        <v>0</v>
      </c>
      <c r="DI41" s="214"/>
      <c r="DJ41" s="168"/>
      <c r="DL41" s="167">
        <f>IF(legend!$E$1=12,DD41-DM41-DN41,0)</f>
        <v>0</v>
      </c>
      <c r="DM41" s="214"/>
      <c r="DN41" s="168"/>
      <c r="EC41" s="620">
        <f t="shared" si="0"/>
        <v>0</v>
      </c>
      <c r="ED41" s="621">
        <f t="shared" si="1"/>
        <v>78</v>
      </c>
      <c r="EE41" s="621">
        <f t="shared" si="2"/>
        <v>0</v>
      </c>
      <c r="EF41" s="621">
        <f t="shared" ca="1" si="3"/>
        <v>0</v>
      </c>
      <c r="EG41" s="621">
        <f t="shared" si="84"/>
        <v>0</v>
      </c>
      <c r="EH41" s="628">
        <f t="shared" ca="1" si="5"/>
        <v>0</v>
      </c>
      <c r="EI41" s="620">
        <f t="shared" si="85"/>
        <v>0</v>
      </c>
      <c r="EJ41" s="621">
        <f t="shared" si="30"/>
        <v>0</v>
      </c>
      <c r="EK41" s="621">
        <f t="shared" si="31"/>
        <v>0</v>
      </c>
      <c r="EL41" s="621">
        <f t="shared" si="32"/>
        <v>0</v>
      </c>
      <c r="EM41" s="621">
        <f t="shared" si="86"/>
        <v>0</v>
      </c>
      <c r="EN41" s="621">
        <f t="shared" ca="1" si="34"/>
        <v>0</v>
      </c>
      <c r="EO41" s="621">
        <f t="shared" si="87"/>
        <v>0</v>
      </c>
      <c r="EP41" s="628">
        <f t="shared" ca="1" si="6"/>
        <v>0</v>
      </c>
      <c r="EU41" s="101">
        <f t="shared" ca="1" si="76"/>
        <v>78</v>
      </c>
      <c r="EV41" s="101">
        <f t="shared" ca="1" si="77"/>
        <v>0</v>
      </c>
      <c r="EW41" s="101">
        <f t="shared" ca="1" si="78"/>
        <v>0</v>
      </c>
      <c r="EX41" s="554">
        <f>ПУР!$EU41+ПУР!$HG41+ПУР!$HH41+ПУР!$HI41</f>
        <v>0</v>
      </c>
      <c r="EY41" s="554">
        <f>ПУР!GO41-ПУР!GP41</f>
        <v>0</v>
      </c>
    </row>
    <row r="42" spans="1:155" ht="12" customHeight="1">
      <c r="A42" s="148" t="s">
        <v>75</v>
      </c>
      <c r="B42" s="85" t="str">
        <f t="shared" si="79"/>
        <v>ItemExtra_2220720000</v>
      </c>
      <c r="C42" s="161">
        <v>2220720000</v>
      </c>
      <c r="D42" s="10">
        <v>1.2</v>
      </c>
      <c r="E42" s="65">
        <f t="shared" si="68"/>
        <v>0</v>
      </c>
      <c r="F42" s="65">
        <f t="shared" ca="1" si="69"/>
        <v>0</v>
      </c>
      <c r="G42" s="65">
        <f t="shared" ca="1" si="70"/>
        <v>0</v>
      </c>
      <c r="H42" s="65"/>
      <c r="I42" s="65"/>
      <c r="J42" s="65"/>
      <c r="K42" s="65"/>
      <c r="L42" s="457"/>
      <c r="M42" s="427"/>
      <c r="N42" s="317">
        <f>T42+Y42+AD42+AF42-L42</f>
        <v>0</v>
      </c>
      <c r="O42" s="317">
        <f>Q42+R42+V42+AA42+AE42+AG42</f>
        <v>0</v>
      </c>
      <c r="P42" s="427"/>
      <c r="Q42" s="317"/>
      <c r="R42" s="317"/>
      <c r="S42" s="317">
        <v>0</v>
      </c>
      <c r="T42" s="317"/>
      <c r="U42" s="457"/>
      <c r="V42" s="317"/>
      <c r="W42" s="457"/>
      <c r="X42" s="457"/>
      <c r="Y42" s="317"/>
      <c r="Z42" s="457"/>
      <c r="AA42" s="317"/>
      <c r="AB42" s="457"/>
      <c r="AC42" s="427"/>
      <c r="AD42" s="457"/>
      <c r="AE42" s="599"/>
      <c r="AF42" s="317"/>
      <c r="AG42" s="317"/>
      <c r="AH42" s="317"/>
      <c r="AI42" s="457"/>
      <c r="AJ42" s="457"/>
      <c r="AK42" s="317"/>
      <c r="AL42" s="317"/>
      <c r="AM42" s="562"/>
      <c r="AN42" s="562"/>
      <c r="AO42" s="562"/>
      <c r="AP42" s="562"/>
      <c r="AQ42" s="562"/>
      <c r="AR42" s="562"/>
      <c r="AS42" s="562"/>
      <c r="AT42" s="562"/>
      <c r="AU42" s="562"/>
      <c r="AV42" s="562"/>
      <c r="AW42" s="317"/>
      <c r="AX42" s="454">
        <f>IncomeStatement!T266</f>
        <v>8.5784285714285726</v>
      </c>
      <c r="AY42" s="459">
        <f>IncomeStatement!C266</f>
        <v>103.4699642857143</v>
      </c>
      <c r="AZ42" s="459"/>
      <c r="BA42" s="459"/>
      <c r="BB42" s="459"/>
      <c r="BC42" s="459"/>
      <c r="BD42" s="459"/>
      <c r="BE42" s="459"/>
      <c r="BF42" s="459"/>
      <c r="BG42" s="459"/>
      <c r="BH42" s="459"/>
      <c r="BI42" s="459"/>
      <c r="BJ42" s="459"/>
      <c r="BK42" s="459"/>
      <c r="BL42" s="459"/>
      <c r="BM42" s="459"/>
      <c r="BN42" s="459">
        <f>IncomeStatement!S266</f>
        <v>8.8985746031746018</v>
      </c>
      <c r="BO42" s="10">
        <f>AX42+AY42-BN42</f>
        <v>103.14981825396828</v>
      </c>
      <c r="BP42" s="168">
        <f t="shared" si="93"/>
        <v>123.78</v>
      </c>
      <c r="BQ42" s="459">
        <f ca="1">INDIRECT("IncomeStatement!$"&amp;legend!G$7&amp;TEXT(ROW()+230,0))</f>
        <v>0</v>
      </c>
      <c r="BR42" s="459">
        <f ca="1">INDIRECT("IncomeStatement!$"&amp;legend!H$7&amp;TEXT(ROW()+230,0))</f>
        <v>0</v>
      </c>
      <c r="BS42" s="459">
        <f ca="1">INDIRECT("IncomeStatement!$"&amp;legend!I$7&amp;TEXT(ROW()+230,0))</f>
        <v>0</v>
      </c>
      <c r="BT42" s="10">
        <f ca="1">BQ42+BR42+BS42</f>
        <v>0</v>
      </c>
      <c r="BU42" s="175">
        <f ca="1">ROUNDUP(BT42*$D42,2)</f>
        <v>0</v>
      </c>
      <c r="BV42" s="44">
        <f ca="1">INDIRECT("IncomeStatement!$"&amp;legend!G$7&amp;TEXT(ROW()+230,0))*$D42</f>
        <v>0</v>
      </c>
      <c r="BW42" s="44">
        <f ca="1">INDIRECT("IncomeStatement!$"&amp;legend!H$7&amp;TEXT(ROW()+230,0))*$D42</f>
        <v>0</v>
      </c>
      <c r="BX42" s="44">
        <f ca="1">INDIRECT("IncomeStatement!$"&amp;legend!I$7&amp;TEXT(ROW()+230,0))*$D42</f>
        <v>0</v>
      </c>
      <c r="BY42" s="44">
        <f ca="1">INDIRECT("IncomeStatement!$"&amp;legend!J$7&amp;TEXT(ROW()+230,0))*$D42</f>
        <v>0</v>
      </c>
      <c r="BZ42" s="44">
        <f ca="1">INDIRECT("IncomeStatement!$"&amp;legend!K$7&amp;TEXT(ROW()+230,0))*$D42</f>
        <v>0</v>
      </c>
      <c r="CA42" s="44">
        <f ca="1">INDIRECT("IncomeStatement!$"&amp;legend!L$7&amp;TEXT(ROW()+230,0))*$D42</f>
        <v>0</v>
      </c>
      <c r="CB42" s="44">
        <f ca="1">INDIRECT("IncomeStatement!$"&amp;legend!M$7&amp;TEXT(ROW()+230,0))*$D42</f>
        <v>0</v>
      </c>
      <c r="CC42" s="44">
        <f ca="1">INDIRECT("IncomeStatement!$"&amp;legend!N$7&amp;TEXT(ROW()+230,0))*$D42</f>
        <v>0</v>
      </c>
      <c r="CD42" s="44">
        <f ca="1">INDIRECT("IncomeStatement!$"&amp;legend!O$7&amp;TEXT(ROW()+230,0))*$D42</f>
        <v>0</v>
      </c>
      <c r="CE42" s="44">
        <f ca="1">INDIRECT("IncomeStatement!$"&amp;legend!P$7&amp;TEXT(ROW()+230,0))*$D42</f>
        <v>0</v>
      </c>
      <c r="CF42" s="44">
        <f ca="1">INDIRECT("IncomeStatement!$"&amp;legend!Q$7&amp;TEXT(ROW()+230,0))*$D42</f>
        <v>0</v>
      </c>
      <c r="CG42" s="44">
        <f ca="1">INDIRECT("IncomeStatement!$"&amp;legend!R$7&amp;TEXT(ROW()+230,0))*$D42</f>
        <v>0</v>
      </c>
      <c r="CH42" s="634">
        <f t="shared" ca="1" si="80"/>
        <v>-123.78</v>
      </c>
      <c r="CI42" s="167">
        <f t="shared" si="81"/>
        <v>123.78</v>
      </c>
      <c r="CJ42" s="166">
        <f>CI42-CK42</f>
        <v>123.78</v>
      </c>
      <c r="CK42" s="168">
        <f t="shared" si="100"/>
        <v>0</v>
      </c>
      <c r="CL42" s="273">
        <f t="shared" si="101"/>
        <v>0</v>
      </c>
      <c r="CM42" s="274">
        <f>ПУР!$GE42+ПУР!$HG42+ПУР!$HH42+ПУР!$HI42+ПУР!$HJ42+AI42</f>
        <v>0</v>
      </c>
      <c r="CN42" s="275">
        <f>ПУР!$GL42+AJ42</f>
        <v>0</v>
      </c>
      <c r="CO42" s="343"/>
      <c r="CP42" s="582">
        <f ca="1">BU42+Q42+R42+S42+T42+U42+V42+W42+X42+Y42+Z42+AA42+AB42</f>
        <v>0</v>
      </c>
      <c r="CQ42" s="166">
        <f t="shared" ca="1" si="72"/>
        <v>0</v>
      </c>
      <c r="CR42" s="585">
        <f>Q42+R42+V42+W42+X42+AA42+AB42</f>
        <v>0</v>
      </c>
      <c r="CS42" s="359">
        <f ca="1">ROUNDUP(INDIRECT(legend!$K$4&amp;ROW())*$D42,2)</f>
        <v>0</v>
      </c>
      <c r="CT42" s="378">
        <f ca="1">INDIRECT(legend!$H$4&amp;ROW())+INDIRECT(legend!$I$4&amp;ROW())</f>
        <v>0</v>
      </c>
      <c r="CU42" s="360">
        <f t="shared" ca="1" si="46"/>
        <v>0</v>
      </c>
      <c r="CW42" s="562">
        <f t="shared" ca="1" si="73"/>
        <v>0</v>
      </c>
      <c r="CX42" s="166">
        <f ca="1">ROUNDUP(BQ42*$D42,2)-DB42+Y42+T42+S42+R42+Q42</f>
        <v>0</v>
      </c>
      <c r="CY42" s="588">
        <f ca="1">ROUNDUP(BR42*$D42,2)-DC42+AB42+Z42+X42+W42+U42</f>
        <v>0</v>
      </c>
      <c r="CZ42" s="175">
        <f t="shared" ca="1" si="94"/>
        <v>0</v>
      </c>
      <c r="DA42" s="167">
        <f t="shared" si="82"/>
        <v>0</v>
      </c>
      <c r="DB42" s="166">
        <f t="shared" si="102"/>
        <v>0</v>
      </c>
      <c r="DC42" s="216">
        <f t="shared" si="103"/>
        <v>0</v>
      </c>
      <c r="DD42" s="168">
        <f t="shared" si="74"/>
        <v>0</v>
      </c>
      <c r="DE42" s="327">
        <f t="shared" ca="1" si="47"/>
        <v>0</v>
      </c>
      <c r="DF42" s="327">
        <f t="shared" ca="1" si="48"/>
        <v>0</v>
      </c>
      <c r="DG42" s="616"/>
      <c r="DH42" s="167">
        <f>IF(legend!$E$1=12,CZ42-DI42-DJ42,0)</f>
        <v>0</v>
      </c>
      <c r="DI42" s="214"/>
      <c r="DJ42" s="168"/>
      <c r="DL42" s="167">
        <f>IF(legend!$E$1=12,DD42-DM42-DN42,0)</f>
        <v>0</v>
      </c>
      <c r="DM42" s="214"/>
      <c r="DN42" s="168"/>
      <c r="EC42" s="620">
        <f t="shared" si="0"/>
        <v>0</v>
      </c>
      <c r="ED42" s="621">
        <f t="shared" si="1"/>
        <v>0</v>
      </c>
      <c r="EE42" s="621">
        <f t="shared" si="2"/>
        <v>0</v>
      </c>
      <c r="EF42" s="621">
        <f t="shared" ca="1" si="3"/>
        <v>0</v>
      </c>
      <c r="EG42" s="621">
        <f t="shared" si="84"/>
        <v>0</v>
      </c>
      <c r="EH42" s="628">
        <f t="shared" ca="1" si="5"/>
        <v>0</v>
      </c>
      <c r="EI42" s="620">
        <f t="shared" si="85"/>
        <v>0</v>
      </c>
      <c r="EJ42" s="621">
        <f t="shared" si="30"/>
        <v>0</v>
      </c>
      <c r="EK42" s="621">
        <f t="shared" si="31"/>
        <v>0</v>
      </c>
      <c r="EL42" s="621">
        <f t="shared" si="32"/>
        <v>0</v>
      </c>
      <c r="EM42" s="621">
        <f t="shared" si="86"/>
        <v>0</v>
      </c>
      <c r="EN42" s="621">
        <f t="shared" ca="1" si="34"/>
        <v>0</v>
      </c>
      <c r="EO42" s="621">
        <f t="shared" si="87"/>
        <v>0</v>
      </c>
      <c r="EP42" s="628">
        <f t="shared" ca="1" si="6"/>
        <v>0</v>
      </c>
      <c r="EU42" s="101">
        <f t="shared" ca="1" si="76"/>
        <v>0</v>
      </c>
      <c r="EV42" s="101">
        <f t="shared" ca="1" si="77"/>
        <v>0</v>
      </c>
      <c r="EW42" s="101">
        <f t="shared" ca="1" si="78"/>
        <v>0</v>
      </c>
      <c r="EX42" s="554">
        <f>ПУР!$EU42+ПУР!$HG42+ПУР!$HH42+ПУР!$HI42</f>
        <v>0</v>
      </c>
      <c r="EY42" s="554">
        <f>ПУР!GO42-ПУР!GP42</f>
        <v>0</v>
      </c>
    </row>
    <row r="43" spans="1:155">
      <c r="A43" s="144" t="s">
        <v>77</v>
      </c>
      <c r="B43" s="85" t="str">
        <f t="shared" si="79"/>
        <v>ItemExtra_2220800000</v>
      </c>
      <c r="C43" s="161">
        <v>2220800000</v>
      </c>
      <c r="D43" s="10">
        <v>1.2</v>
      </c>
      <c r="E43" s="62">
        <f t="shared" si="68"/>
        <v>43.41</v>
      </c>
      <c r="F43" s="62">
        <f t="shared" ca="1" si="69"/>
        <v>43.410000000000004</v>
      </c>
      <c r="G43" s="62">
        <f t="shared" ca="1" si="70"/>
        <v>45.03</v>
      </c>
      <c r="H43" s="62"/>
      <c r="I43" s="62"/>
      <c r="J43" s="62"/>
      <c r="K43" s="62"/>
      <c r="L43" s="461"/>
      <c r="M43" s="416"/>
      <c r="N43" s="315">
        <f>T43+Y43+AD43+AF43-L43</f>
        <v>-1.62</v>
      </c>
      <c r="O43" s="315">
        <f>Q43+R43+V43+AA43+AE43+AG43</f>
        <v>45.03</v>
      </c>
      <c r="P43" s="416"/>
      <c r="Q43" s="315">
        <v>45.03</v>
      </c>
      <c r="R43" s="315"/>
      <c r="S43" s="315">
        <v>0</v>
      </c>
      <c r="T43" s="315"/>
      <c r="U43" s="461"/>
      <c r="V43" s="315"/>
      <c r="W43" s="461"/>
      <c r="X43" s="461"/>
      <c r="Y43" s="315">
        <v>-1.62</v>
      </c>
      <c r="Z43" s="461"/>
      <c r="AA43" s="315"/>
      <c r="AB43" s="461"/>
      <c r="AC43" s="416"/>
      <c r="AD43" s="461"/>
      <c r="AE43" s="600"/>
      <c r="AF43" s="315"/>
      <c r="AG43" s="315"/>
      <c r="AH43" s="315"/>
      <c r="AI43" s="461"/>
      <c r="AJ43" s="461"/>
      <c r="AK43" s="315"/>
      <c r="AL43" s="315"/>
      <c r="AM43" s="561"/>
      <c r="AN43" s="561"/>
      <c r="AO43" s="561"/>
      <c r="AP43" s="561"/>
      <c r="AQ43" s="561"/>
      <c r="AR43" s="561"/>
      <c r="AS43" s="561"/>
      <c r="AT43" s="561"/>
      <c r="AU43" s="561"/>
      <c r="AV43" s="561"/>
      <c r="AW43" s="315"/>
      <c r="AX43" s="454">
        <f>IncomeStatement!T267</f>
        <v>8.5784285714285726</v>
      </c>
      <c r="AY43" s="459">
        <f>IncomeStatement!C267</f>
        <v>103.4699642857143</v>
      </c>
      <c r="AZ43" s="455"/>
      <c r="BA43" s="455"/>
      <c r="BB43" s="455"/>
      <c r="BC43" s="455"/>
      <c r="BD43" s="455"/>
      <c r="BE43" s="455"/>
      <c r="BF43" s="455"/>
      <c r="BG43" s="455"/>
      <c r="BH43" s="455"/>
      <c r="BI43" s="455"/>
      <c r="BJ43" s="455"/>
      <c r="BK43" s="455"/>
      <c r="BL43" s="455"/>
      <c r="BM43" s="455"/>
      <c r="BN43" s="459">
        <f>IncomeStatement!S267</f>
        <v>8.8985746031746018</v>
      </c>
      <c r="BO43" s="7">
        <f>AX43+AY43-BN43</f>
        <v>103.14981825396828</v>
      </c>
      <c r="BP43" s="174">
        <f t="shared" si="93"/>
        <v>123.78</v>
      </c>
      <c r="BQ43" s="459">
        <f ca="1">INDIRECT("IncomeStatement!$"&amp;legend!G$7&amp;TEXT(ROW()+230,0))</f>
        <v>0</v>
      </c>
      <c r="BR43" s="455">
        <f ca="1">INDIRECT("IncomeStatement!$"&amp;legend!H$7&amp;TEXT(ROW()+230,0))</f>
        <v>0</v>
      </c>
      <c r="BS43" s="455">
        <f ca="1">INDIRECT("IncomeStatement!$"&amp;legend!I$7&amp;TEXT(ROW()+230,0))</f>
        <v>0</v>
      </c>
      <c r="BT43" s="7">
        <f ca="1">BQ43+BR43+BS43</f>
        <v>0</v>
      </c>
      <c r="BU43" s="172">
        <f ca="1">ROUNDUP(BT43*$D43,2)</f>
        <v>0</v>
      </c>
      <c r="BV43" s="44">
        <f ca="1">INDIRECT("IncomeStatement!$"&amp;legend!G$7&amp;TEXT(ROW()+230,0))*$D43</f>
        <v>0</v>
      </c>
      <c r="BW43" s="44">
        <f ca="1">INDIRECT("IncomeStatement!$"&amp;legend!H$7&amp;TEXT(ROW()+230,0))*$D43</f>
        <v>0</v>
      </c>
      <c r="BX43" s="44">
        <f ca="1">INDIRECT("IncomeStatement!$"&amp;legend!I$7&amp;TEXT(ROW()+230,0))*$D43</f>
        <v>0</v>
      </c>
      <c r="BY43" s="44">
        <f ca="1">INDIRECT("IncomeStatement!$"&amp;legend!J$7&amp;TEXT(ROW()+230,0))*$D43</f>
        <v>0</v>
      </c>
      <c r="BZ43" s="44">
        <f ca="1">INDIRECT("IncomeStatement!$"&amp;legend!K$7&amp;TEXT(ROW()+230,0))*$D43</f>
        <v>0</v>
      </c>
      <c r="CA43" s="44">
        <f ca="1">INDIRECT("IncomeStatement!$"&amp;legend!L$7&amp;TEXT(ROW()+230,0))*$D43</f>
        <v>0</v>
      </c>
      <c r="CB43" s="44">
        <f ca="1">INDIRECT("IncomeStatement!$"&amp;legend!M$7&amp;TEXT(ROW()+230,0))*$D43</f>
        <v>0</v>
      </c>
      <c r="CC43" s="44">
        <f ca="1">INDIRECT("IncomeStatement!$"&amp;legend!N$7&amp;TEXT(ROW()+230,0))*$D43</f>
        <v>0</v>
      </c>
      <c r="CD43" s="44">
        <f ca="1">INDIRECT("IncomeStatement!$"&amp;legend!O$7&amp;TEXT(ROW()+230,0))*$D43</f>
        <v>0</v>
      </c>
      <c r="CE43" s="44">
        <f ca="1">INDIRECT("IncomeStatement!$"&amp;legend!P$7&amp;TEXT(ROW()+230,0))*$D43</f>
        <v>0</v>
      </c>
      <c r="CF43" s="44">
        <f ca="1">INDIRECT("IncomeStatement!$"&amp;legend!Q$7&amp;TEXT(ROW()+230,0))*$D43</f>
        <v>0</v>
      </c>
      <c r="CG43" s="44">
        <f ca="1">INDIRECT("IncomeStatement!$"&amp;legend!R$7&amp;TEXT(ROW()+230,0))*$D43</f>
        <v>0</v>
      </c>
      <c r="CH43" s="634">
        <f t="shared" ca="1" si="80"/>
        <v>-123.78</v>
      </c>
      <c r="CI43" s="173">
        <f t="shared" si="81"/>
        <v>167.19</v>
      </c>
      <c r="CJ43" s="171">
        <f>CI43-CK43</f>
        <v>122.16</v>
      </c>
      <c r="CK43" s="174">
        <f t="shared" si="100"/>
        <v>45.03</v>
      </c>
      <c r="CL43" s="270">
        <f t="shared" si="101"/>
        <v>0</v>
      </c>
      <c r="CM43" s="271">
        <f>ПУР!$GE43+ПУР!$HG43+ПУР!$HH43+ПУР!$HI43+ПУР!$HJ43+AI43</f>
        <v>0</v>
      </c>
      <c r="CN43" s="272">
        <f>ПУР!$GL43+AJ43</f>
        <v>0</v>
      </c>
      <c r="CO43" s="342"/>
      <c r="CP43" s="583">
        <f ca="1">BU43+Q43+R43+S43+T43+U43+V43+W43+X43+Y43+Z43+AA43+AB43</f>
        <v>43.410000000000004</v>
      </c>
      <c r="CQ43" s="171">
        <f t="shared" ca="1" si="72"/>
        <v>-1.6199999999999974</v>
      </c>
      <c r="CR43" s="219">
        <f>Q43+R43+V43+W43+X43+AA43+AB43</f>
        <v>45.03</v>
      </c>
      <c r="CS43" s="357">
        <f ca="1">ROUNDUP(INDIRECT(legend!$K$4&amp;ROW())*$D43,2)</f>
        <v>0</v>
      </c>
      <c r="CT43" s="377">
        <f ca="1">INDIRECT(legend!$H$4&amp;ROW())+INDIRECT(legend!$I$4&amp;ROW())</f>
        <v>0</v>
      </c>
      <c r="CU43" s="358">
        <f t="shared" ca="1" si="46"/>
        <v>0</v>
      </c>
      <c r="CW43" s="561">
        <f t="shared" ca="1" si="73"/>
        <v>-1.6199999999999974</v>
      </c>
      <c r="CX43" s="171">
        <f ca="1">ROUNDUP(BQ43*$D43,2)-DB43+Y43+T43+S43+R43+Q43</f>
        <v>-1.6199999999999974</v>
      </c>
      <c r="CY43" s="586">
        <f ca="1">ROUNDUP(BR43*$D43,2)-DC43+AB43+Z43+X43+W43+U43</f>
        <v>0</v>
      </c>
      <c r="CZ43" s="172">
        <f t="shared" ca="1" si="94"/>
        <v>0</v>
      </c>
      <c r="DA43" s="173">
        <f t="shared" si="82"/>
        <v>45.03</v>
      </c>
      <c r="DB43" s="171">
        <f t="shared" si="102"/>
        <v>45.03</v>
      </c>
      <c r="DC43" s="216">
        <f t="shared" si="103"/>
        <v>0</v>
      </c>
      <c r="DD43" s="174">
        <f t="shared" si="74"/>
        <v>0</v>
      </c>
      <c r="DE43" s="327">
        <f t="shared" ca="1" si="47"/>
        <v>43.410000000000004</v>
      </c>
      <c r="DF43" s="327">
        <f t="shared" ca="1" si="48"/>
        <v>0</v>
      </c>
      <c r="DG43" s="616"/>
      <c r="DH43" s="173">
        <f>IF(legend!$E$1=12,CZ43-DI43-DJ43,0)</f>
        <v>0</v>
      </c>
      <c r="DI43" s="216"/>
      <c r="DJ43" s="174"/>
      <c r="DL43" s="173">
        <f>IF(legend!$E$1=12,DD43-DM43-DN43,0)</f>
        <v>0</v>
      </c>
      <c r="DM43" s="216"/>
      <c r="DN43" s="174"/>
      <c r="EC43" s="620">
        <f t="shared" si="0"/>
        <v>45.03</v>
      </c>
      <c r="ED43" s="621">
        <f t="shared" si="1"/>
        <v>0</v>
      </c>
      <c r="EE43" s="621">
        <f t="shared" si="2"/>
        <v>0</v>
      </c>
      <c r="EF43" s="621">
        <f t="shared" ca="1" si="3"/>
        <v>-1.6199999999999974</v>
      </c>
      <c r="EG43" s="621">
        <f t="shared" si="84"/>
        <v>0</v>
      </c>
      <c r="EH43" s="628">
        <f t="shared" ca="1" si="5"/>
        <v>0</v>
      </c>
      <c r="EI43" s="620">
        <f t="shared" si="85"/>
        <v>0</v>
      </c>
      <c r="EJ43" s="621">
        <f t="shared" si="30"/>
        <v>0</v>
      </c>
      <c r="EK43" s="621">
        <f t="shared" si="31"/>
        <v>0</v>
      </c>
      <c r="EL43" s="621">
        <f t="shared" si="32"/>
        <v>0</v>
      </c>
      <c r="EM43" s="621">
        <f t="shared" si="86"/>
        <v>0</v>
      </c>
      <c r="EN43" s="621">
        <f t="shared" ca="1" si="34"/>
        <v>0</v>
      </c>
      <c r="EO43" s="621">
        <f t="shared" si="87"/>
        <v>0</v>
      </c>
      <c r="EP43" s="628">
        <f t="shared" ca="1" si="6"/>
        <v>0</v>
      </c>
      <c r="EU43" s="101">
        <f t="shared" ca="1" si="76"/>
        <v>43.410000000000004</v>
      </c>
      <c r="EV43" s="101">
        <f t="shared" ca="1" si="77"/>
        <v>0</v>
      </c>
      <c r="EW43" s="101">
        <f t="shared" ca="1" si="78"/>
        <v>0</v>
      </c>
      <c r="EX43" s="554">
        <f>ПУР!$EU43+ПУР!$HG43+ПУР!$HH43+ПУР!$HI43</f>
        <v>0</v>
      </c>
      <c r="EY43" s="554">
        <f>ПУР!GO43-ПУР!GP43</f>
        <v>0</v>
      </c>
    </row>
    <row r="44" spans="1:155">
      <c r="A44" s="144" t="s">
        <v>79</v>
      </c>
      <c r="B44" s="85" t="str">
        <f t="shared" si="79"/>
        <v>ItemExtra_2220900000</v>
      </c>
      <c r="C44" s="162">
        <v>2220900000</v>
      </c>
      <c r="D44" s="10">
        <v>1.2</v>
      </c>
      <c r="E44" s="62">
        <f t="shared" si="68"/>
        <v>-28.525000000000002</v>
      </c>
      <c r="F44" s="62">
        <f t="shared" ca="1" si="69"/>
        <v>11.314934110000001</v>
      </c>
      <c r="G44" s="62">
        <f t="shared" ca="1" si="70"/>
        <v>11.314934110000001</v>
      </c>
      <c r="H44" s="62"/>
      <c r="I44" s="62"/>
      <c r="J44" s="62"/>
      <c r="K44" s="62"/>
      <c r="L44" s="315">
        <f>L45+L46+L47+L48+L49</f>
        <v>0</v>
      </c>
      <c r="M44" s="315"/>
      <c r="N44" s="315">
        <f>N45+N46+N47+N48+N49</f>
        <v>-34.06</v>
      </c>
      <c r="O44" s="315">
        <f>O45+O46+O47+O48+O49</f>
        <v>5.5350000000000001</v>
      </c>
      <c r="P44" s="315"/>
      <c r="Q44" s="315">
        <f t="shared" ref="Q44:W44" si="104">Q45+Q46+Q47+Q48+Q49</f>
        <v>5.5350000000000001</v>
      </c>
      <c r="R44" s="315">
        <f t="shared" si="104"/>
        <v>0</v>
      </c>
      <c r="S44" s="315">
        <f t="shared" si="104"/>
        <v>39.839934110000002</v>
      </c>
      <c r="T44" s="315">
        <f t="shared" si="104"/>
        <v>-34.06</v>
      </c>
      <c r="U44" s="315">
        <f t="shared" si="104"/>
        <v>0</v>
      </c>
      <c r="V44" s="315">
        <f t="shared" si="104"/>
        <v>0</v>
      </c>
      <c r="W44" s="315">
        <f t="shared" si="104"/>
        <v>0</v>
      </c>
      <c r="X44" s="315">
        <f t="shared" ref="X44" si="105">X45+X46+X47+X48+X49</f>
        <v>0</v>
      </c>
      <c r="Y44" s="315">
        <f>Y45+Y46+Y47+Y48+Y49</f>
        <v>0</v>
      </c>
      <c r="Z44" s="315">
        <f>Z45+Z46+Z47+Z48+Z49</f>
        <v>0</v>
      </c>
      <c r="AA44" s="315">
        <f>AA45+AA46+AA47+AA48+AA49</f>
        <v>0</v>
      </c>
      <c r="AB44" s="315">
        <f>AB45+AB46+AB47+AB48+AB49</f>
        <v>0</v>
      </c>
      <c r="AC44" s="315"/>
      <c r="AD44" s="315">
        <f>AD45+AD46+AD47+AD48+AD49</f>
        <v>0</v>
      </c>
      <c r="AE44" s="315">
        <f>AE45+AE46+AE47+AE48+AE49</f>
        <v>0</v>
      </c>
      <c r="AF44" s="315">
        <f>AF45+AF46+AF47+AF48+AF49</f>
        <v>0</v>
      </c>
      <c r="AG44" s="315">
        <f t="shared" ref="AG44:AL44" si="106">AG45+AG46+AG47+AG48+AG49</f>
        <v>0</v>
      </c>
      <c r="AH44" s="315"/>
      <c r="AI44" s="315">
        <f>AI45+AI46+AI47+AI48+AI49</f>
        <v>0</v>
      </c>
      <c r="AJ44" s="315">
        <f>AJ45+AJ46+AJ47+AJ48+AJ49</f>
        <v>0</v>
      </c>
      <c r="AK44" s="315">
        <f t="shared" si="106"/>
        <v>0</v>
      </c>
      <c r="AL44" s="315">
        <f t="shared" si="106"/>
        <v>0</v>
      </c>
      <c r="AM44" s="561"/>
      <c r="AN44" s="561"/>
      <c r="AO44" s="561"/>
      <c r="AP44" s="561"/>
      <c r="AQ44" s="561"/>
      <c r="AR44" s="561"/>
      <c r="AS44" s="561"/>
      <c r="AT44" s="561"/>
      <c r="AU44" s="561"/>
      <c r="AV44" s="561">
        <f>AV45+AV46+AV47+AV48+AV49</f>
        <v>0</v>
      </c>
      <c r="AW44" s="315"/>
      <c r="AX44" s="454">
        <f>IncomeStatement!T268</f>
        <v>0</v>
      </c>
      <c r="AY44" s="459">
        <f>IncomeStatement!C268</f>
        <v>0</v>
      </c>
      <c r="AZ44" s="455"/>
      <c r="BA44" s="455"/>
      <c r="BB44" s="455"/>
      <c r="BC44" s="455"/>
      <c r="BD44" s="455"/>
      <c r="BE44" s="455"/>
      <c r="BF44" s="455"/>
      <c r="BG44" s="455"/>
      <c r="BH44" s="455"/>
      <c r="BI44" s="455"/>
      <c r="BJ44" s="455"/>
      <c r="BK44" s="455"/>
      <c r="BL44" s="455"/>
      <c r="BM44" s="455"/>
      <c r="BN44" s="459">
        <f>IncomeStatement!S268</f>
        <v>0</v>
      </c>
      <c r="BO44" s="7">
        <f>AX44+AY44-BN44</f>
        <v>0</v>
      </c>
      <c r="BP44" s="174">
        <f t="shared" si="93"/>
        <v>0</v>
      </c>
      <c r="BQ44" s="456">
        <f ca="1">INDIRECT("IncomeStatement!$"&amp;legend!G$7&amp;TEXT(ROW()+230,0))</f>
        <v>0.32476190476190475</v>
      </c>
      <c r="BR44" s="455">
        <f ca="1">INDIRECT("IncomeStatement!$"&amp;legend!H$7&amp;TEXT(ROW()+230,0))</f>
        <v>0.25562024050050713</v>
      </c>
      <c r="BS44" s="455">
        <f ca="1">INDIRECT("IncomeStatement!$"&amp;legend!I$7&amp;TEXT(ROW()+230,0))</f>
        <v>0.25562024050050713</v>
      </c>
      <c r="BT44" s="7">
        <f ca="1">BQ44+BR44+BS44</f>
        <v>0.83600238576291896</v>
      </c>
      <c r="BU44" s="172">
        <f ca="1">ROUNDUP(BT44*$D44,2)</f>
        <v>1.01</v>
      </c>
      <c r="BV44" s="44">
        <f ca="1">INDIRECT("IncomeStatement!$"&amp;legend!G$7&amp;TEXT(ROW()+230,0))*$D44</f>
        <v>0.38971428571428568</v>
      </c>
      <c r="BW44" s="44">
        <f ca="1">INDIRECT("IncomeStatement!$"&amp;legend!H$7&amp;TEXT(ROW()+230,0))*$D44</f>
        <v>0.30674428860060854</v>
      </c>
      <c r="BX44" s="44">
        <f ca="1">INDIRECT("IncomeStatement!$"&amp;legend!I$7&amp;TEXT(ROW()+230,0))*$D44</f>
        <v>0.30674428860060854</v>
      </c>
      <c r="BY44" s="44">
        <f ca="1">INDIRECT("IncomeStatement!$"&amp;legend!J$7&amp;TEXT(ROW()+230,0))*$D44</f>
        <v>0.30674428860060854</v>
      </c>
      <c r="BZ44" s="44">
        <f ca="1">INDIRECT("IncomeStatement!$"&amp;legend!K$7&amp;TEXT(ROW()+230,0))*$D44</f>
        <v>0.28761093549612565</v>
      </c>
      <c r="CA44" s="44">
        <f ca="1">INDIRECT("IncomeStatement!$"&amp;legend!L$7&amp;TEXT(ROW()+230,0))*$D44</f>
        <v>0.28761093549612565</v>
      </c>
      <c r="CB44" s="44">
        <f ca="1">INDIRECT("IncomeStatement!$"&amp;legend!M$7&amp;TEXT(ROW()+230,0))*$D44</f>
        <v>0.28761093549612576</v>
      </c>
      <c r="CC44" s="44">
        <f ca="1">INDIRECT("IncomeStatement!$"&amp;legend!N$7&amp;TEXT(ROW()+230,0))*$D44</f>
        <v>0.35175577934205715</v>
      </c>
      <c r="CD44" s="44">
        <f ca="1">INDIRECT("IncomeStatement!$"&amp;legend!O$7&amp;TEXT(ROW()+230,0))*$D44</f>
        <v>0.35175577934205715</v>
      </c>
      <c r="CE44" s="44">
        <f ca="1">INDIRECT("IncomeStatement!$"&amp;legend!P$7&amp;TEXT(ROW()+230,0))*$D44</f>
        <v>0.35175577934205721</v>
      </c>
      <c r="CF44" s="44">
        <f ca="1">INDIRECT("IncomeStatement!$"&amp;legend!Q$7&amp;TEXT(ROW()+230,0))*$D44</f>
        <v>0.38646042513263718</v>
      </c>
      <c r="CG44" s="44">
        <f ca="1">INDIRECT("IncomeStatement!$"&amp;legend!R$7&amp;TEXT(ROW()+230,0))*$D44</f>
        <v>0.38646042513263718</v>
      </c>
      <c r="CH44" s="634">
        <f t="shared" ca="1" si="80"/>
        <v>4.0009681462959348</v>
      </c>
      <c r="CI44" s="173">
        <f t="shared" si="81"/>
        <v>-28.525000000000002</v>
      </c>
      <c r="CJ44" s="171">
        <f>CI44-CK44</f>
        <v>-34.06</v>
      </c>
      <c r="CK44" s="174">
        <f t="shared" si="100"/>
        <v>5.5350000000000001</v>
      </c>
      <c r="CL44" s="270">
        <f t="shared" si="101"/>
        <v>0</v>
      </c>
      <c r="CM44" s="271">
        <f>ПУР!$GE44+ПУР!$HG44+ПУР!$HH44+ПУР!$HI44+ПУР!$HJ44+AI44</f>
        <v>0</v>
      </c>
      <c r="CN44" s="272">
        <f>ПУР!$GL44+AJ44</f>
        <v>0</v>
      </c>
      <c r="CO44" s="342"/>
      <c r="CP44" s="583">
        <f ca="1">BU44+Q44+R44+S44+T44+U44+V44+W44+X44+Y44+Z44+AA44+AB44</f>
        <v>12.324934110000001</v>
      </c>
      <c r="CQ44" s="171">
        <f t="shared" ca="1" si="72"/>
        <v>6.7899341100000008</v>
      </c>
      <c r="CR44" s="219">
        <f>Q44+R44+V44+W44+X44+AA44+AB44</f>
        <v>5.5350000000000001</v>
      </c>
      <c r="CS44" s="357">
        <f ca="1">ROUNDUP(INDIRECT(legend!$K$4&amp;ROW())*$D44,2)</f>
        <v>0</v>
      </c>
      <c r="CT44" s="377">
        <f ca="1">INDIRECT(legend!$H$4&amp;ROW())+INDIRECT(legend!$I$4&amp;ROW())</f>
        <v>0.59435522409673425</v>
      </c>
      <c r="CU44" s="358">
        <f t="shared" ca="1" si="46"/>
        <v>0.59435522409673425</v>
      </c>
      <c r="CW44" s="561">
        <f t="shared" ca="1" si="73"/>
        <v>6.7899341100000008</v>
      </c>
      <c r="CX44" s="171">
        <f ca="1">ROUNDUP(BQ44*$D44,2)-DB44+Y44+T44+S44+R44+Q44+0.00499999999999545</f>
        <v>6.1749341099999917</v>
      </c>
      <c r="CY44" s="586">
        <f ca="1">ROUNDUP(BR44*$D44,2)-DC44+AB44+Z44+X44+W44+U44</f>
        <v>0.31</v>
      </c>
      <c r="CZ44" s="172">
        <f t="shared" ca="1" si="94"/>
        <v>0.3050000000000091</v>
      </c>
      <c r="DA44" s="173">
        <f t="shared" si="82"/>
        <v>5.5350000000000001</v>
      </c>
      <c r="DB44" s="171">
        <f t="shared" si="102"/>
        <v>5.5350000000000001</v>
      </c>
      <c r="DC44" s="216">
        <f t="shared" si="103"/>
        <v>0</v>
      </c>
      <c r="DD44" s="174">
        <f t="shared" si="74"/>
        <v>0</v>
      </c>
      <c r="DE44" s="327">
        <f t="shared" ca="1" si="47"/>
        <v>11.709934109999992</v>
      </c>
      <c r="DF44" s="327">
        <f t="shared" ca="1" si="48"/>
        <v>0.31</v>
      </c>
      <c r="DG44" s="616"/>
      <c r="DH44" s="173">
        <f>DH45+DH46+DH47+DH48+DH49</f>
        <v>0</v>
      </c>
      <c r="DI44" s="171">
        <f>DI45+DI46+DI47+DI48+DI49</f>
        <v>0</v>
      </c>
      <c r="DJ44" s="174">
        <f>DJ45+DJ46+DJ47+DJ48+DJ49</f>
        <v>0</v>
      </c>
      <c r="DK44" s="196"/>
      <c r="DL44" s="173">
        <f>DL45+DL46+DL47+DL48+DL49</f>
        <v>0</v>
      </c>
      <c r="DM44" s="171">
        <f>DM45+DM46+DM47+DM48+DM49</f>
        <v>0</v>
      </c>
      <c r="DN44" s="174">
        <f>DN45+DN46+DN47+DN48+DN49</f>
        <v>0</v>
      </c>
      <c r="EC44" s="620">
        <f t="shared" si="0"/>
        <v>5.5350000000000001</v>
      </c>
      <c r="ED44" s="621">
        <f t="shared" si="1"/>
        <v>5.7799341099999992</v>
      </c>
      <c r="EE44" s="621">
        <f t="shared" si="2"/>
        <v>0</v>
      </c>
      <c r="EF44" s="621">
        <f t="shared" ca="1" si="3"/>
        <v>0.39499999999999247</v>
      </c>
      <c r="EG44" s="621">
        <f t="shared" si="84"/>
        <v>0</v>
      </c>
      <c r="EH44" s="628">
        <f t="shared" ca="1" si="5"/>
        <v>0</v>
      </c>
      <c r="EI44" s="620">
        <f t="shared" si="85"/>
        <v>0</v>
      </c>
      <c r="EJ44" s="621">
        <f t="shared" si="30"/>
        <v>0</v>
      </c>
      <c r="EK44" s="621">
        <f t="shared" si="31"/>
        <v>0</v>
      </c>
      <c r="EL44" s="621">
        <f t="shared" si="32"/>
        <v>0</v>
      </c>
      <c r="EM44" s="621">
        <f t="shared" si="86"/>
        <v>0</v>
      </c>
      <c r="EN44" s="621">
        <f t="shared" ca="1" si="34"/>
        <v>0.31</v>
      </c>
      <c r="EO44" s="621">
        <f t="shared" si="87"/>
        <v>0</v>
      </c>
      <c r="EP44" s="628">
        <f t="shared" ca="1" si="6"/>
        <v>0</v>
      </c>
      <c r="EU44" s="101">
        <f t="shared" ca="1" si="76"/>
        <v>11.709934109999992</v>
      </c>
      <c r="EV44" s="101">
        <f t="shared" ca="1" si="77"/>
        <v>0.31</v>
      </c>
      <c r="EW44" s="101">
        <f t="shared" ca="1" si="78"/>
        <v>0.3050000000000091</v>
      </c>
      <c r="EX44" s="554">
        <f>ПУР!$EU44+ПУР!$HG44+ПУР!$HH44+ПУР!$HI44</f>
        <v>0</v>
      </c>
      <c r="EY44" s="554">
        <f>ПУР!GO44-ПУР!GP44</f>
        <v>0</v>
      </c>
    </row>
    <row r="45" spans="1:155" ht="12" customHeight="1">
      <c r="A45" s="148" t="s">
        <v>165</v>
      </c>
      <c r="B45" s="85" t="str">
        <f t="shared" si="79"/>
        <v>ItemExtra_2220911000</v>
      </c>
      <c r="C45" s="161">
        <v>2220911000</v>
      </c>
      <c r="D45" s="10">
        <v>1.2</v>
      </c>
      <c r="E45" s="65">
        <f t="shared" si="68"/>
        <v>0</v>
      </c>
      <c r="F45" s="65">
        <f t="shared" si="69"/>
        <v>83.32</v>
      </c>
      <c r="G45" s="65">
        <f t="shared" si="70"/>
        <v>83.32</v>
      </c>
      <c r="H45" s="65"/>
      <c r="I45" s="65"/>
      <c r="J45" s="65"/>
      <c r="K45" s="65"/>
      <c r="L45" s="457"/>
      <c r="M45" s="427"/>
      <c r="N45" s="317">
        <f t="shared" ref="N45:N57" si="107">T45+Y45+AD45+AF45-L45</f>
        <v>0</v>
      </c>
      <c r="O45" s="317">
        <f t="shared" ref="O45:O57" si="108">Q45+R45+V45+AA45+AE45+AG45</f>
        <v>0</v>
      </c>
      <c r="P45" s="427"/>
      <c r="Q45" s="317"/>
      <c r="R45" s="317"/>
      <c r="S45" s="317">
        <v>0</v>
      </c>
      <c r="T45" s="317"/>
      <c r="U45" s="457"/>
      <c r="V45" s="317"/>
      <c r="W45" s="457"/>
      <c r="X45" s="457"/>
      <c r="Y45" s="317"/>
      <c r="Z45" s="457"/>
      <c r="AA45" s="317"/>
      <c r="AB45" s="457"/>
      <c r="AC45" s="427"/>
      <c r="AD45" s="599"/>
      <c r="AE45" s="599"/>
      <c r="AF45" s="317"/>
      <c r="AG45" s="317"/>
      <c r="AH45" s="317"/>
      <c r="AI45" s="457"/>
      <c r="AJ45" s="457"/>
      <c r="AK45" s="317"/>
      <c r="AL45" s="317"/>
      <c r="AM45" s="562"/>
      <c r="AN45" s="562"/>
      <c r="AO45" s="562"/>
      <c r="AP45" s="562"/>
      <c r="AQ45" s="562"/>
      <c r="AR45" s="562"/>
      <c r="AS45" s="562"/>
      <c r="AT45" s="562"/>
      <c r="AU45" s="562"/>
      <c r="AV45" s="562"/>
      <c r="AW45" s="317"/>
      <c r="AX45" s="454">
        <f>IncomeStatement!T269</f>
        <v>0.11309967913313332</v>
      </c>
      <c r="AY45" s="459"/>
      <c r="AZ45" s="459"/>
      <c r="BA45" s="459"/>
      <c r="BB45" s="459"/>
      <c r="BC45" s="459"/>
      <c r="BD45" s="459"/>
      <c r="BE45" s="459"/>
      <c r="BF45" s="459"/>
      <c r="BG45" s="459"/>
      <c r="BH45" s="459"/>
      <c r="BI45" s="459"/>
      <c r="BJ45" s="459"/>
      <c r="BK45" s="459"/>
      <c r="BL45" s="459"/>
      <c r="BM45" s="459"/>
      <c r="BN45" s="459"/>
      <c r="BO45" s="10"/>
      <c r="BP45" s="168">
        <f t="shared" si="93"/>
        <v>0</v>
      </c>
      <c r="BQ45" s="460"/>
      <c r="BR45" s="459"/>
      <c r="BS45" s="459"/>
      <c r="BT45" s="10"/>
      <c r="BU45" s="175">
        <f>CI45</f>
        <v>0</v>
      </c>
      <c r="BV45" s="87"/>
      <c r="BW45" s="87"/>
      <c r="BX45" s="87"/>
      <c r="BY45" s="87"/>
      <c r="BZ45" s="87"/>
      <c r="CA45" s="87"/>
      <c r="CB45" s="87"/>
      <c r="CC45" s="87"/>
      <c r="CD45" s="87"/>
      <c r="CE45" s="87"/>
      <c r="CF45" s="87"/>
      <c r="CG45" s="87"/>
      <c r="CH45" s="634">
        <f t="shared" si="80"/>
        <v>0</v>
      </c>
      <c r="CI45" s="167">
        <f>CJ45+CK45</f>
        <v>0</v>
      </c>
      <c r="CJ45" s="166">
        <f>N45</f>
        <v>0</v>
      </c>
      <c r="CK45" s="168">
        <f t="shared" si="100"/>
        <v>0</v>
      </c>
      <c r="CL45" s="273">
        <f t="shared" si="101"/>
        <v>0</v>
      </c>
      <c r="CM45" s="274">
        <f>ПУР!$GE45+ПУР!$HG45+ПУР!$HH45+ПУР!$HI45+ПУР!$HJ45+AI45</f>
        <v>0</v>
      </c>
      <c r="CN45" s="275">
        <f>ПУР!$GL45+AJ45</f>
        <v>0</v>
      </c>
      <c r="CO45" s="343"/>
      <c r="CP45" s="167">
        <f>CQ45+CR45</f>
        <v>83.32</v>
      </c>
      <c r="CQ45" s="166">
        <f>CW45</f>
        <v>83.32</v>
      </c>
      <c r="CR45" s="168">
        <f>DA45</f>
        <v>0</v>
      </c>
      <c r="CS45" s="359">
        <f ca="1">ROUNDUP(INDIRECT(legend!$K$4&amp;ROW())*$D45,2)</f>
        <v>0</v>
      </c>
      <c r="CT45" s="378">
        <f ca="1">INDIRECT(legend!$H$4&amp;ROW())+INDIRECT(legend!$I$4&amp;ROW())</f>
        <v>0</v>
      </c>
      <c r="CU45" s="360">
        <f ca="1">CT45-CS45</f>
        <v>0</v>
      </c>
      <c r="CW45" s="562">
        <f>CX45+CY45+CZ45</f>
        <v>83.32</v>
      </c>
      <c r="CX45" s="166">
        <f>+Y45+T45+S45+83.32</f>
        <v>83.32</v>
      </c>
      <c r="CY45" s="588">
        <f>+AB45+Z45+X45+W45+U45</f>
        <v>0</v>
      </c>
      <c r="CZ45" s="584"/>
      <c r="DA45" s="167">
        <f>DB45+DC45+DD45</f>
        <v>0</v>
      </c>
      <c r="DB45" s="166">
        <f t="shared" si="102"/>
        <v>0</v>
      </c>
      <c r="DC45" s="216">
        <f t="shared" si="103"/>
        <v>0</v>
      </c>
      <c r="DD45" s="585"/>
      <c r="DE45" s="327">
        <f t="shared" si="47"/>
        <v>83.32</v>
      </c>
      <c r="DF45" s="327">
        <f t="shared" si="48"/>
        <v>0</v>
      </c>
      <c r="DG45" s="616"/>
      <c r="DH45" s="167">
        <f>IF(legend!$E$1=12,CZ45-DI45-DJ45,0)</f>
        <v>0</v>
      </c>
      <c r="DI45" s="214"/>
      <c r="DJ45" s="168"/>
      <c r="DL45" s="167">
        <f>IF(legend!$E$1=12,DD45-DM45-DN45,0)</f>
        <v>0</v>
      </c>
      <c r="DM45" s="214"/>
      <c r="DN45" s="168"/>
      <c r="EC45" s="620">
        <f t="shared" si="0"/>
        <v>0</v>
      </c>
      <c r="ED45" s="621">
        <f t="shared" si="1"/>
        <v>0</v>
      </c>
      <c r="EE45" s="621">
        <f t="shared" si="2"/>
        <v>0</v>
      </c>
      <c r="EF45" s="621">
        <f t="shared" si="3"/>
        <v>83.32</v>
      </c>
      <c r="EG45" s="621">
        <f t="shared" si="84"/>
        <v>0</v>
      </c>
      <c r="EH45" s="628">
        <f t="shared" si="5"/>
        <v>0</v>
      </c>
      <c r="EI45" s="620">
        <f t="shared" si="85"/>
        <v>0</v>
      </c>
      <c r="EJ45" s="621">
        <f t="shared" si="30"/>
        <v>0</v>
      </c>
      <c r="EK45" s="621">
        <f t="shared" si="31"/>
        <v>0</v>
      </c>
      <c r="EL45" s="621">
        <f t="shared" si="32"/>
        <v>0</v>
      </c>
      <c r="EM45" s="621">
        <f t="shared" si="86"/>
        <v>0</v>
      </c>
      <c r="EN45" s="621">
        <f t="shared" si="34"/>
        <v>0</v>
      </c>
      <c r="EO45" s="621">
        <f t="shared" si="87"/>
        <v>0</v>
      </c>
      <c r="EP45" s="628">
        <f t="shared" si="6"/>
        <v>0</v>
      </c>
      <c r="EU45" s="101">
        <f t="shared" si="76"/>
        <v>83.32</v>
      </c>
      <c r="EV45" s="101">
        <f t="shared" si="77"/>
        <v>0</v>
      </c>
      <c r="EW45" s="101">
        <f t="shared" si="78"/>
        <v>0</v>
      </c>
      <c r="EX45" s="554">
        <f>ПУР!$EU45+ПУР!$HG45+ПУР!$HH45+ПУР!$HI45</f>
        <v>0</v>
      </c>
      <c r="EY45" s="554">
        <f>ПУР!GO45-ПУР!GP45</f>
        <v>0</v>
      </c>
    </row>
    <row r="46" spans="1:155" ht="12" customHeight="1">
      <c r="A46" s="148" t="s">
        <v>166</v>
      </c>
      <c r="B46" s="85" t="str">
        <f t="shared" si="79"/>
        <v>ItemExtra_2220912000</v>
      </c>
      <c r="C46" s="161">
        <v>2220912000</v>
      </c>
      <c r="D46" s="10">
        <v>1.2</v>
      </c>
      <c r="E46" s="65">
        <f t="shared" si="68"/>
        <v>0</v>
      </c>
      <c r="F46" s="65">
        <f t="shared" si="69"/>
        <v>0</v>
      </c>
      <c r="G46" s="65">
        <f t="shared" si="70"/>
        <v>0</v>
      </c>
      <c r="H46" s="65"/>
      <c r="I46" s="65"/>
      <c r="J46" s="65"/>
      <c r="K46" s="65"/>
      <c r="L46" s="457"/>
      <c r="M46" s="427"/>
      <c r="N46" s="317">
        <f t="shared" si="107"/>
        <v>0</v>
      </c>
      <c r="O46" s="317">
        <f t="shared" si="108"/>
        <v>0</v>
      </c>
      <c r="P46" s="427"/>
      <c r="Q46" s="317"/>
      <c r="R46" s="317"/>
      <c r="S46" s="317">
        <v>0</v>
      </c>
      <c r="T46" s="317"/>
      <c r="U46" s="457"/>
      <c r="V46" s="317"/>
      <c r="W46" s="457"/>
      <c r="X46" s="457"/>
      <c r="Y46" s="317"/>
      <c r="Z46" s="457"/>
      <c r="AA46" s="317"/>
      <c r="AB46" s="457"/>
      <c r="AC46" s="427"/>
      <c r="AD46" s="599"/>
      <c r="AE46" s="599"/>
      <c r="AF46" s="317"/>
      <c r="AG46" s="317"/>
      <c r="AH46" s="317"/>
      <c r="AI46" s="457"/>
      <c r="AJ46" s="457"/>
      <c r="AK46" s="317"/>
      <c r="AL46" s="317"/>
      <c r="AM46" s="562"/>
      <c r="AN46" s="562"/>
      <c r="AO46" s="562"/>
      <c r="AP46" s="562"/>
      <c r="AQ46" s="562"/>
      <c r="AR46" s="562"/>
      <c r="AS46" s="562"/>
      <c r="AT46" s="562"/>
      <c r="AU46" s="562"/>
      <c r="AV46" s="562"/>
      <c r="AW46" s="317"/>
      <c r="AX46" s="454">
        <f>IncomeStatement!T270</f>
        <v>1.6986263915206261</v>
      </c>
      <c r="AY46" s="459"/>
      <c r="AZ46" s="459"/>
      <c r="BA46" s="459"/>
      <c r="BB46" s="459"/>
      <c r="BC46" s="459"/>
      <c r="BD46" s="459"/>
      <c r="BE46" s="459"/>
      <c r="BF46" s="459"/>
      <c r="BG46" s="459"/>
      <c r="BH46" s="459"/>
      <c r="BI46" s="459"/>
      <c r="BJ46" s="459"/>
      <c r="BK46" s="459"/>
      <c r="BL46" s="459"/>
      <c r="BM46" s="459"/>
      <c r="BN46" s="459"/>
      <c r="BO46" s="10"/>
      <c r="BP46" s="168">
        <f t="shared" si="93"/>
        <v>0</v>
      </c>
      <c r="BQ46" s="460"/>
      <c r="BR46" s="459"/>
      <c r="BS46" s="459"/>
      <c r="BT46" s="10"/>
      <c r="BU46" s="175">
        <f>CI46</f>
        <v>0</v>
      </c>
      <c r="BV46" s="87"/>
      <c r="BW46" s="87"/>
      <c r="BX46" s="87"/>
      <c r="BY46" s="87"/>
      <c r="BZ46" s="87"/>
      <c r="CA46" s="87"/>
      <c r="CB46" s="87"/>
      <c r="CC46" s="87"/>
      <c r="CD46" s="87"/>
      <c r="CE46" s="87"/>
      <c r="CF46" s="87"/>
      <c r="CG46" s="87"/>
      <c r="CH46" s="634">
        <f t="shared" si="80"/>
        <v>0</v>
      </c>
      <c r="CI46" s="167">
        <f>CJ46+CK46</f>
        <v>0</v>
      </c>
      <c r="CJ46" s="166">
        <f>N46</f>
        <v>0</v>
      </c>
      <c r="CK46" s="168">
        <f t="shared" si="100"/>
        <v>0</v>
      </c>
      <c r="CL46" s="273">
        <f t="shared" si="101"/>
        <v>0</v>
      </c>
      <c r="CM46" s="274">
        <f>ПУР!$GE46+ПУР!$HG46+ПУР!$HH46+ПУР!$HI46+ПУР!$HJ46+AI46</f>
        <v>0</v>
      </c>
      <c r="CN46" s="275">
        <f>ПУР!$GL46+AJ46</f>
        <v>0</v>
      </c>
      <c r="CO46" s="343"/>
      <c r="CP46" s="167">
        <f>CQ46+CR46</f>
        <v>0</v>
      </c>
      <c r="CQ46" s="166">
        <f>CW46</f>
        <v>0</v>
      </c>
      <c r="CR46" s="168">
        <f>DA46</f>
        <v>0</v>
      </c>
      <c r="CS46" s="359">
        <f ca="1">ROUNDUP(INDIRECT(legend!$K$4&amp;ROW())*$D46,2)</f>
        <v>0</v>
      </c>
      <c r="CT46" s="378">
        <f ca="1">INDIRECT(legend!$H$4&amp;ROW())+INDIRECT(legend!$I$4&amp;ROW())</f>
        <v>0</v>
      </c>
      <c r="CU46" s="360">
        <f t="shared" ca="1" si="46"/>
        <v>0</v>
      </c>
      <c r="CW46" s="562">
        <f>CX46+CY46+CZ46</f>
        <v>0</v>
      </c>
      <c r="CX46" s="166">
        <f>+Y46+T46+S46</f>
        <v>0</v>
      </c>
      <c r="CY46" s="588">
        <f>+AB46+Z46+X46+W46+U46</f>
        <v>0</v>
      </c>
      <c r="CZ46" s="584"/>
      <c r="DA46" s="167">
        <f>DB46+DC46+DD46</f>
        <v>0</v>
      </c>
      <c r="DB46" s="166">
        <f t="shared" si="102"/>
        <v>0</v>
      </c>
      <c r="DC46" s="216">
        <f t="shared" si="103"/>
        <v>0</v>
      </c>
      <c r="DD46" s="585"/>
      <c r="DE46" s="327">
        <f t="shared" si="47"/>
        <v>0</v>
      </c>
      <c r="DF46" s="327">
        <f t="shared" si="48"/>
        <v>0</v>
      </c>
      <c r="DG46" s="616"/>
      <c r="DH46" s="167">
        <f>IF(legend!$E$1=12,CZ46-DI46-DJ46,0)</f>
        <v>0</v>
      </c>
      <c r="DI46" s="214"/>
      <c r="DJ46" s="168"/>
      <c r="DL46" s="167">
        <f>IF(legend!$E$1=12,DD46-DM46-DN46,0)</f>
        <v>0</v>
      </c>
      <c r="DM46" s="214"/>
      <c r="DN46" s="168"/>
      <c r="EC46" s="620">
        <f t="shared" si="0"/>
        <v>0</v>
      </c>
      <c r="ED46" s="621">
        <f t="shared" si="1"/>
        <v>0</v>
      </c>
      <c r="EE46" s="621">
        <f t="shared" si="2"/>
        <v>0</v>
      </c>
      <c r="EF46" s="621">
        <f t="shared" si="3"/>
        <v>0</v>
      </c>
      <c r="EG46" s="621">
        <f t="shared" si="84"/>
        <v>0</v>
      </c>
      <c r="EH46" s="628">
        <f t="shared" si="5"/>
        <v>0</v>
      </c>
      <c r="EI46" s="620">
        <f t="shared" si="85"/>
        <v>0</v>
      </c>
      <c r="EJ46" s="621">
        <f t="shared" si="30"/>
        <v>0</v>
      </c>
      <c r="EK46" s="621">
        <f t="shared" si="31"/>
        <v>0</v>
      </c>
      <c r="EL46" s="621">
        <f t="shared" si="32"/>
        <v>0</v>
      </c>
      <c r="EM46" s="621">
        <f t="shared" si="86"/>
        <v>0</v>
      </c>
      <c r="EN46" s="621">
        <f t="shared" si="34"/>
        <v>0</v>
      </c>
      <c r="EO46" s="621">
        <f t="shared" si="87"/>
        <v>0</v>
      </c>
      <c r="EP46" s="628">
        <f t="shared" si="6"/>
        <v>0</v>
      </c>
      <c r="EU46" s="101">
        <f t="shared" si="76"/>
        <v>0</v>
      </c>
      <c r="EV46" s="101">
        <f t="shared" si="77"/>
        <v>0</v>
      </c>
      <c r="EW46" s="101">
        <f t="shared" si="78"/>
        <v>0</v>
      </c>
      <c r="EX46" s="554">
        <f>ПУР!$EU46+ПУР!$HG46+ПУР!$HH46+ПУР!$HI46</f>
        <v>0</v>
      </c>
      <c r="EY46" s="554">
        <f>ПУР!GO46-ПУР!GP46</f>
        <v>0</v>
      </c>
    </row>
    <row r="47" spans="1:155" ht="12" customHeight="1">
      <c r="A47" s="148" t="s">
        <v>167</v>
      </c>
      <c r="B47" s="85" t="str">
        <f t="shared" si="79"/>
        <v>ItemExtra_2220913000</v>
      </c>
      <c r="C47" s="161">
        <v>2220913000</v>
      </c>
      <c r="D47" s="10">
        <v>1.2</v>
      </c>
      <c r="E47" s="65">
        <f t="shared" si="68"/>
        <v>-24.385000000000002</v>
      </c>
      <c r="F47" s="65">
        <f t="shared" ca="1" si="69"/>
        <v>-78.482959010000002</v>
      </c>
      <c r="G47" s="65">
        <f t="shared" ca="1" si="70"/>
        <v>-78.482959010000002</v>
      </c>
      <c r="H47" s="65"/>
      <c r="I47" s="65"/>
      <c r="J47" s="65"/>
      <c r="K47" s="65"/>
      <c r="L47" s="457"/>
      <c r="M47" s="427"/>
      <c r="N47" s="317">
        <f t="shared" si="107"/>
        <v>-29.92</v>
      </c>
      <c r="O47" s="317">
        <f t="shared" si="108"/>
        <v>5.5350000000000001</v>
      </c>
      <c r="P47" s="427"/>
      <c r="Q47" s="317">
        <v>5.5350000000000001</v>
      </c>
      <c r="R47" s="317"/>
      <c r="S47" s="317">
        <v>29.922040989999999</v>
      </c>
      <c r="T47" s="317">
        <v>-29.92</v>
      </c>
      <c r="U47" s="457"/>
      <c r="V47" s="317"/>
      <c r="W47" s="457"/>
      <c r="X47" s="457"/>
      <c r="Y47" s="317"/>
      <c r="Z47" s="457"/>
      <c r="AA47" s="317"/>
      <c r="AB47" s="457"/>
      <c r="AC47" s="427"/>
      <c r="AD47" s="457"/>
      <c r="AE47" s="457"/>
      <c r="AF47" s="317"/>
      <c r="AG47" s="317"/>
      <c r="AH47" s="317"/>
      <c r="AI47" s="457"/>
      <c r="AJ47" s="457"/>
      <c r="AK47" s="317"/>
      <c r="AL47" s="317"/>
      <c r="AM47" s="562"/>
      <c r="AN47" s="562"/>
      <c r="AO47" s="562"/>
      <c r="AP47" s="562"/>
      <c r="AQ47" s="562"/>
      <c r="AR47" s="562"/>
      <c r="AS47" s="562"/>
      <c r="AT47" s="562"/>
      <c r="AU47" s="562"/>
      <c r="AV47" s="562"/>
      <c r="AW47" s="317"/>
      <c r="AX47" s="454">
        <f>IncomeStatement!T271</f>
        <v>0</v>
      </c>
      <c r="AY47" s="459"/>
      <c r="AZ47" s="459"/>
      <c r="BA47" s="459"/>
      <c r="BB47" s="459"/>
      <c r="BC47" s="459"/>
      <c r="BD47" s="459"/>
      <c r="BE47" s="459"/>
      <c r="BF47" s="459"/>
      <c r="BG47" s="459"/>
      <c r="BH47" s="459"/>
      <c r="BI47" s="459"/>
      <c r="BJ47" s="459"/>
      <c r="BK47" s="459"/>
      <c r="BL47" s="459"/>
      <c r="BM47" s="459"/>
      <c r="BN47" s="459"/>
      <c r="BO47" s="10"/>
      <c r="BP47" s="168">
        <f>BP44-BP45-BP46-BP48-BP49</f>
        <v>0</v>
      </c>
      <c r="BQ47" s="460"/>
      <c r="BR47" s="459"/>
      <c r="BS47" s="459"/>
      <c r="BT47" s="10"/>
      <c r="BU47" s="175">
        <f ca="1">BU44-BU45-BU46-BU48-BU49</f>
        <v>0.86</v>
      </c>
      <c r="BV47" s="87"/>
      <c r="BW47" s="87"/>
      <c r="BX47" s="87"/>
      <c r="BY47" s="87"/>
      <c r="BZ47" s="87"/>
      <c r="CA47" s="87"/>
      <c r="CB47" s="87"/>
      <c r="CC47" s="87"/>
      <c r="CD47" s="87"/>
      <c r="CE47" s="87"/>
      <c r="CF47" s="87"/>
      <c r="CG47" s="87"/>
      <c r="CH47" s="634"/>
      <c r="CI47" s="167">
        <f>CI44-CI45-CI46-CI48-CI49</f>
        <v>-24.385000000000002</v>
      </c>
      <c r="CJ47" s="166">
        <f>CI47-CK47</f>
        <v>-29.92</v>
      </c>
      <c r="CK47" s="168">
        <f t="shared" si="100"/>
        <v>5.5350000000000001</v>
      </c>
      <c r="CL47" s="273">
        <f>CL44-CL45-CL46-CL48-CL49</f>
        <v>0</v>
      </c>
      <c r="CM47" s="274">
        <f>ПУР!$GE47+ПУР!$HG47+ПУР!$HH47+ПУР!$HI47+ПУР!$HJ47+AI47</f>
        <v>0</v>
      </c>
      <c r="CN47" s="275">
        <f>ПУР!$GL47+AJ47</f>
        <v>0</v>
      </c>
      <c r="CO47" s="343"/>
      <c r="CP47" s="167">
        <f ca="1">CP44-CP45-CP46-CP48-CP49</f>
        <v>-77.622959010000002</v>
      </c>
      <c r="CQ47" s="166">
        <f t="shared" ca="1" si="72"/>
        <v>-83.157959009999999</v>
      </c>
      <c r="CR47" s="168">
        <f>CR44-CR45-CR46-CR48-CR49</f>
        <v>5.5350000000000001</v>
      </c>
      <c r="CS47" s="359">
        <f ca="1">CS44-CS45-CS46-CS48-CS49</f>
        <v>0</v>
      </c>
      <c r="CT47" s="378">
        <f ca="1">INDIRECT(legend!$H$4&amp;ROW())+INDIRECT(legend!$I$4&amp;ROW())</f>
        <v>0</v>
      </c>
      <c r="CU47" s="360">
        <f t="shared" ca="1" si="46"/>
        <v>0</v>
      </c>
      <c r="CW47" s="562">
        <f ca="1">CW44-CW45-CW46-CW48-CW49</f>
        <v>-83.157959009999999</v>
      </c>
      <c r="CX47" s="166">
        <f ca="1">CX44-CX45-CX46-CX48-CX49</f>
        <v>-87.570065889999995</v>
      </c>
      <c r="CY47" s="589">
        <f ca="1">CY44-CY45-CY46-CY48-CY49</f>
        <v>0.26</v>
      </c>
      <c r="CZ47" s="175">
        <f t="shared" ca="1" si="94"/>
        <v>4.1521068799999963</v>
      </c>
      <c r="DA47" s="167">
        <f>DA44-DA45-DA46-DA48-DA49</f>
        <v>5.5350000000000001</v>
      </c>
      <c r="DB47" s="166">
        <f>DB44-DB45-DB46-DB48-DB49</f>
        <v>5.5350000000000001</v>
      </c>
      <c r="DC47" s="166">
        <f>DC44-DC45-DC46-DC48-DC49</f>
        <v>0</v>
      </c>
      <c r="DD47" s="168">
        <f t="shared" si="74"/>
        <v>0</v>
      </c>
      <c r="DE47" s="327">
        <f t="shared" ca="1" si="47"/>
        <v>-82.035065889999998</v>
      </c>
      <c r="DF47" s="327">
        <f t="shared" ca="1" si="48"/>
        <v>0.26</v>
      </c>
      <c r="DG47" s="616"/>
      <c r="DH47" s="167">
        <f>IF(legend!$E$1=12,CZ47-DI47-DJ47,0)</f>
        <v>0</v>
      </c>
      <c r="DI47" s="214"/>
      <c r="DJ47" s="168"/>
      <c r="DL47" s="167">
        <f>IF(legend!$E$1=12,DD47-DM47-DN47,0)</f>
        <v>0</v>
      </c>
      <c r="DM47" s="214"/>
      <c r="DN47" s="168"/>
      <c r="EC47" s="620">
        <f t="shared" si="0"/>
        <v>5.5350000000000001</v>
      </c>
      <c r="ED47" s="621">
        <f t="shared" si="1"/>
        <v>2.0409899999975778E-3</v>
      </c>
      <c r="EE47" s="621">
        <f t="shared" si="2"/>
        <v>0</v>
      </c>
      <c r="EF47" s="621">
        <f t="shared" ca="1" si="3"/>
        <v>-87.572106879999993</v>
      </c>
      <c r="EG47" s="621">
        <f t="shared" si="84"/>
        <v>0</v>
      </c>
      <c r="EH47" s="628">
        <f t="shared" ca="1" si="5"/>
        <v>0</v>
      </c>
      <c r="EI47" s="620">
        <f t="shared" si="85"/>
        <v>0</v>
      </c>
      <c r="EJ47" s="621">
        <f t="shared" si="30"/>
        <v>0</v>
      </c>
      <c r="EK47" s="621">
        <f t="shared" si="31"/>
        <v>0</v>
      </c>
      <c r="EL47" s="621">
        <f t="shared" si="32"/>
        <v>0</v>
      </c>
      <c r="EM47" s="621">
        <f t="shared" si="86"/>
        <v>0</v>
      </c>
      <c r="EN47" s="621">
        <f t="shared" ca="1" si="34"/>
        <v>0.26</v>
      </c>
      <c r="EO47" s="621">
        <f t="shared" si="87"/>
        <v>0</v>
      </c>
      <c r="EP47" s="628">
        <f t="shared" ca="1" si="6"/>
        <v>0</v>
      </c>
      <c r="EU47" s="101">
        <f t="shared" ca="1" si="76"/>
        <v>-82.035065889999998</v>
      </c>
      <c r="EV47" s="101">
        <f t="shared" ca="1" si="77"/>
        <v>0.26</v>
      </c>
      <c r="EW47" s="101">
        <f t="shared" ca="1" si="78"/>
        <v>4.1521068799999963</v>
      </c>
      <c r="EX47" s="554">
        <f>ПУР!$EU47+ПУР!$HG47+ПУР!$HH47+ПУР!$HI47</f>
        <v>0</v>
      </c>
      <c r="EY47" s="554">
        <f>ПУР!GO47-ПУР!GP47</f>
        <v>0</v>
      </c>
    </row>
    <row r="48" spans="1:155" ht="12" customHeight="1">
      <c r="A48" s="148" t="s">
        <v>163</v>
      </c>
      <c r="B48" s="85" t="str">
        <f t="shared" si="79"/>
        <v>ItemExtra_2220920000</v>
      </c>
      <c r="C48" s="161">
        <v>2220920000</v>
      </c>
      <c r="D48" s="10">
        <v>1.2</v>
      </c>
      <c r="E48" s="65">
        <f t="shared" si="68"/>
        <v>-4.1399999999999997</v>
      </c>
      <c r="F48" s="65">
        <f t="shared" ca="1" si="69"/>
        <v>5.7778931200000008</v>
      </c>
      <c r="G48" s="65">
        <f t="shared" ca="1" si="70"/>
        <v>5.7778931200000008</v>
      </c>
      <c r="H48" s="65"/>
      <c r="I48" s="65"/>
      <c r="J48" s="65"/>
      <c r="K48" s="65"/>
      <c r="L48" s="457"/>
      <c r="M48" s="427"/>
      <c r="N48" s="317">
        <f t="shared" si="107"/>
        <v>-4.1399999999999997</v>
      </c>
      <c r="O48" s="317">
        <f t="shared" si="108"/>
        <v>0</v>
      </c>
      <c r="P48" s="427"/>
      <c r="Q48" s="317"/>
      <c r="R48" s="317"/>
      <c r="S48" s="317">
        <v>9.9178931200000005</v>
      </c>
      <c r="T48" s="317">
        <v>-4.1399999999999997</v>
      </c>
      <c r="U48" s="457"/>
      <c r="V48" s="317"/>
      <c r="W48" s="457"/>
      <c r="X48" s="457"/>
      <c r="Y48" s="317"/>
      <c r="Z48" s="457"/>
      <c r="AA48" s="317"/>
      <c r="AB48" s="457"/>
      <c r="AC48" s="427"/>
      <c r="AD48" s="457"/>
      <c r="AE48" s="457"/>
      <c r="AF48" s="317"/>
      <c r="AG48" s="317"/>
      <c r="AH48" s="317"/>
      <c r="AI48" s="457"/>
      <c r="AJ48" s="457"/>
      <c r="AK48" s="317"/>
      <c r="AL48" s="317"/>
      <c r="AM48" s="562"/>
      <c r="AN48" s="562"/>
      <c r="AO48" s="562"/>
      <c r="AP48" s="562"/>
      <c r="AQ48" s="562"/>
      <c r="AR48" s="562"/>
      <c r="AS48" s="562"/>
      <c r="AT48" s="562"/>
      <c r="AU48" s="562"/>
      <c r="AV48" s="562"/>
      <c r="AW48" s="317"/>
      <c r="AX48" s="454">
        <f>IncomeStatement!T272</f>
        <v>0</v>
      </c>
      <c r="AY48" s="459">
        <f>IncomeStatement!C272</f>
        <v>0</v>
      </c>
      <c r="AZ48" s="459"/>
      <c r="BA48" s="459"/>
      <c r="BB48" s="459"/>
      <c r="BC48" s="459"/>
      <c r="BD48" s="459"/>
      <c r="BE48" s="459"/>
      <c r="BF48" s="459"/>
      <c r="BG48" s="459"/>
      <c r="BH48" s="459"/>
      <c r="BI48" s="459"/>
      <c r="BJ48" s="459"/>
      <c r="BK48" s="459"/>
      <c r="BL48" s="459"/>
      <c r="BM48" s="459"/>
      <c r="BN48" s="459">
        <f>IncomeStatement!S272</f>
        <v>0</v>
      </c>
      <c r="BO48" s="10">
        <f>AX48+AY48-BN48</f>
        <v>0</v>
      </c>
      <c r="BP48" s="168">
        <f t="shared" si="93"/>
        <v>0</v>
      </c>
      <c r="BQ48" s="460">
        <f ca="1">INDIRECT("IncomeStatement!$"&amp;legend!G$7&amp;TEXT(ROW()+230,0))</f>
        <v>4.0019841269841192E-2</v>
      </c>
      <c r="BR48" s="459">
        <f ca="1">INDIRECT("IncomeStatement!$"&amp;legend!H$7&amp;TEXT(ROW()+230,0))</f>
        <v>4.0019841269841192E-2</v>
      </c>
      <c r="BS48" s="459">
        <f ca="1">INDIRECT("IncomeStatement!$"&amp;legend!I$7&amp;TEXT(ROW()+230,0))</f>
        <v>4.0019841269841192E-2</v>
      </c>
      <c r="BT48" s="10">
        <f ca="1">BQ48+BR48+BS48</f>
        <v>0.12005952380952357</v>
      </c>
      <c r="BU48" s="175">
        <f ca="1">ROUNDUP(BT48*$D48,2)</f>
        <v>0.15000000000000002</v>
      </c>
      <c r="BV48" s="44">
        <f ca="1">INDIRECT("IncomeStatement!$"&amp;legend!G$7&amp;TEXT(ROW()+230,0))*$D48</f>
        <v>4.8023809523809427E-2</v>
      </c>
      <c r="BW48" s="44">
        <f ca="1">INDIRECT("IncomeStatement!$"&amp;legend!H$7&amp;TEXT(ROW()+230,0))*$D48</f>
        <v>4.8023809523809427E-2</v>
      </c>
      <c r="BX48" s="44">
        <f ca="1">INDIRECT("IncomeStatement!$"&amp;legend!I$7&amp;TEXT(ROW()+230,0))*$D48</f>
        <v>4.8023809523809427E-2</v>
      </c>
      <c r="BY48" s="44">
        <f ca="1">INDIRECT("IncomeStatement!$"&amp;legend!J$7&amp;TEXT(ROW()+230,0))*$D48</f>
        <v>4.8023809523809427E-2</v>
      </c>
      <c r="BZ48" s="44">
        <f ca="1">INDIRECT("IncomeStatement!$"&amp;legend!K$7&amp;TEXT(ROW()+230,0))*$D48</f>
        <v>4.8023809523809531E-2</v>
      </c>
      <c r="CA48" s="44">
        <f ca="1">INDIRECT("IncomeStatement!$"&amp;legend!L$7&amp;TEXT(ROW()+230,0))*$D48</f>
        <v>4.8023809523809531E-2</v>
      </c>
      <c r="CB48" s="44">
        <f ca="1">INDIRECT("IncomeStatement!$"&amp;legend!M$7&amp;TEXT(ROW()+230,0))*$D48</f>
        <v>4.8023809523809538E-2</v>
      </c>
      <c r="CC48" s="44">
        <f ca="1">INDIRECT("IncomeStatement!$"&amp;legend!N$7&amp;TEXT(ROW()+230,0))*$D48</f>
        <v>4.8023809523809531E-2</v>
      </c>
      <c r="CD48" s="44">
        <f ca="1">INDIRECT("IncomeStatement!$"&amp;legend!O$7&amp;TEXT(ROW()+230,0))*$D48</f>
        <v>4.8023809523809531E-2</v>
      </c>
      <c r="CE48" s="44">
        <f ca="1">INDIRECT("IncomeStatement!$"&amp;legend!P$7&amp;TEXT(ROW()+230,0))*$D48</f>
        <v>4.8023809523809538E-2</v>
      </c>
      <c r="CF48" s="44">
        <f ca="1">INDIRECT("IncomeStatement!$"&amp;legend!Q$7&amp;TEXT(ROW()+230,0))*$D48</f>
        <v>4.8023809523809531E-2</v>
      </c>
      <c r="CG48" s="44">
        <f ca="1">INDIRECT("IncomeStatement!$"&amp;legend!R$7&amp;TEXT(ROW()+230,0))*$D48</f>
        <v>4.8023809523809531E-2</v>
      </c>
      <c r="CH48" s="634">
        <f t="shared" ca="1" si="80"/>
        <v>0.57628571428571396</v>
      </c>
      <c r="CI48" s="167">
        <f>BP48+L48+N48+O48</f>
        <v>-4.1399999999999997</v>
      </c>
      <c r="CJ48" s="166">
        <f>CI48-CK48</f>
        <v>-4.1399999999999997</v>
      </c>
      <c r="CK48" s="168">
        <f t="shared" si="100"/>
        <v>0</v>
      </c>
      <c r="CL48" s="273">
        <f>CM48+CN48</f>
        <v>0</v>
      </c>
      <c r="CM48" s="274">
        <f>ПУР!$GE48+ПУР!$HG48+ПУР!$HH48+ПУР!$HI48+ПУР!$HJ48+AI48</f>
        <v>0</v>
      </c>
      <c r="CN48" s="275">
        <f>ПУР!$GL48+AJ48</f>
        <v>0</v>
      </c>
      <c r="CO48" s="343"/>
      <c r="CP48" s="582">
        <f ca="1">BU48+Q48+R48+S48+T48+U48+V48+W48+X48+Y48+Z48+AA48+AB48</f>
        <v>5.9278931200000011</v>
      </c>
      <c r="CQ48" s="166">
        <f t="shared" ca="1" si="72"/>
        <v>5.9278931200000011</v>
      </c>
      <c r="CR48" s="585">
        <f>Q48+R48+V48+W48+X48+AA48+AB48</f>
        <v>0</v>
      </c>
      <c r="CS48" s="359">
        <f ca="1">ROUNDUP(INDIRECT(legend!$K$4&amp;ROW())*$D48,2)</f>
        <v>0</v>
      </c>
      <c r="CT48" s="378">
        <f ca="1">INDIRECT(legend!$H$4&amp;ROW())+INDIRECT(legend!$I$4&amp;ROW())</f>
        <v>9.6047619047618965E-2</v>
      </c>
      <c r="CU48" s="360">
        <f t="shared" ca="1" si="46"/>
        <v>9.6047619047618965E-2</v>
      </c>
      <c r="CW48" s="562">
        <f t="shared" ca="1" si="73"/>
        <v>5.9278931200000011</v>
      </c>
      <c r="CX48" s="166">
        <f ca="1">ROUNDUP(BQ48*$D48,2)-DB48+Y48+T48+S48+R48+Q48+4.24710688</f>
        <v>10.074999999999999</v>
      </c>
      <c r="CY48" s="588">
        <f ca="1">ROUNDUP(BR48*$D48,2)-DC48+AB48+Z48+X48+W48+U48</f>
        <v>0.05</v>
      </c>
      <c r="CZ48" s="175">
        <f t="shared" ca="1" si="94"/>
        <v>-4.197106879999998</v>
      </c>
      <c r="DA48" s="167">
        <f t="shared" si="82"/>
        <v>0</v>
      </c>
      <c r="DB48" s="166">
        <f t="shared" ref="DB48:DB55" si="109">+AA48+V48+R48+Q48</f>
        <v>0</v>
      </c>
      <c r="DC48" s="216">
        <f t="shared" ref="DC48:DC55" si="110">+AB48+X48+W48</f>
        <v>0</v>
      </c>
      <c r="DD48" s="168">
        <f t="shared" si="74"/>
        <v>0</v>
      </c>
      <c r="DE48" s="327">
        <f t="shared" ca="1" si="47"/>
        <v>10.074999999999999</v>
      </c>
      <c r="DF48" s="327">
        <f t="shared" ca="1" si="48"/>
        <v>0.05</v>
      </c>
      <c r="DG48" s="616"/>
      <c r="DH48" s="167">
        <f>IF(legend!$E$1=12,CZ48-DI48-DJ48,0)</f>
        <v>0</v>
      </c>
      <c r="DI48" s="214"/>
      <c r="DJ48" s="168"/>
      <c r="DL48" s="167">
        <f>IF(legend!$E$1=12,DD48-DM48-DN48,0)</f>
        <v>0</v>
      </c>
      <c r="DM48" s="214"/>
      <c r="DN48" s="168"/>
      <c r="EC48" s="620">
        <f t="shared" si="0"/>
        <v>0</v>
      </c>
      <c r="ED48" s="621">
        <f t="shared" si="1"/>
        <v>5.7778931200000008</v>
      </c>
      <c r="EE48" s="621">
        <f t="shared" si="2"/>
        <v>0</v>
      </c>
      <c r="EF48" s="621">
        <f t="shared" ca="1" si="3"/>
        <v>4.2971068799999985</v>
      </c>
      <c r="EG48" s="621">
        <f t="shared" si="84"/>
        <v>0</v>
      </c>
      <c r="EH48" s="628">
        <f t="shared" ca="1" si="5"/>
        <v>0</v>
      </c>
      <c r="EI48" s="620">
        <f t="shared" si="85"/>
        <v>0</v>
      </c>
      <c r="EJ48" s="621">
        <f t="shared" si="30"/>
        <v>0</v>
      </c>
      <c r="EK48" s="621">
        <f t="shared" si="31"/>
        <v>0</v>
      </c>
      <c r="EL48" s="621">
        <f t="shared" si="32"/>
        <v>0</v>
      </c>
      <c r="EM48" s="621">
        <f t="shared" si="86"/>
        <v>0</v>
      </c>
      <c r="EN48" s="621">
        <f t="shared" ca="1" si="34"/>
        <v>0.05</v>
      </c>
      <c r="EO48" s="621">
        <f t="shared" si="87"/>
        <v>0</v>
      </c>
      <c r="EP48" s="628">
        <f t="shared" ca="1" si="6"/>
        <v>0</v>
      </c>
      <c r="EU48" s="101">
        <f t="shared" ca="1" si="76"/>
        <v>10.074999999999999</v>
      </c>
      <c r="EV48" s="101">
        <f t="shared" ca="1" si="77"/>
        <v>0.05</v>
      </c>
      <c r="EW48" s="101">
        <f t="shared" ca="1" si="78"/>
        <v>-4.197106879999998</v>
      </c>
      <c r="EX48" s="554">
        <f>ПУР!$EU48+ПУР!$HG48+ПУР!$HH48+ПУР!$HI48</f>
        <v>0</v>
      </c>
      <c r="EY48" s="554">
        <f>ПУР!GO48-ПУР!GP48</f>
        <v>0</v>
      </c>
    </row>
    <row r="49" spans="1:155" ht="12" customHeight="1">
      <c r="A49" s="148" t="s">
        <v>164</v>
      </c>
      <c r="B49" s="85" t="str">
        <f t="shared" si="79"/>
        <v>ItemExtra_2220930000</v>
      </c>
      <c r="C49" s="161">
        <v>2220930000</v>
      </c>
      <c r="D49" s="10">
        <v>1.2</v>
      </c>
      <c r="E49" s="65">
        <f t="shared" si="68"/>
        <v>0</v>
      </c>
      <c r="F49" s="65">
        <f t="shared" si="69"/>
        <v>0.7</v>
      </c>
      <c r="G49" s="65">
        <f t="shared" si="70"/>
        <v>0.7</v>
      </c>
      <c r="H49" s="65"/>
      <c r="I49" s="65"/>
      <c r="J49" s="65"/>
      <c r="K49" s="65"/>
      <c r="L49" s="457"/>
      <c r="M49" s="427"/>
      <c r="N49" s="317">
        <f t="shared" si="107"/>
        <v>0</v>
      </c>
      <c r="O49" s="317">
        <f t="shared" si="108"/>
        <v>0</v>
      </c>
      <c r="P49" s="427"/>
      <c r="Q49" s="317"/>
      <c r="R49" s="317"/>
      <c r="S49" s="317">
        <v>0</v>
      </c>
      <c r="T49" s="317"/>
      <c r="U49" s="457"/>
      <c r="V49" s="317"/>
      <c r="W49" s="457"/>
      <c r="X49" s="457"/>
      <c r="Y49" s="317"/>
      <c r="Z49" s="457"/>
      <c r="AA49" s="317"/>
      <c r="AB49" s="457"/>
      <c r="AC49" s="427"/>
      <c r="AD49" s="599"/>
      <c r="AE49" s="599"/>
      <c r="AF49" s="317"/>
      <c r="AG49" s="317"/>
      <c r="AH49" s="317"/>
      <c r="AI49" s="457"/>
      <c r="AJ49" s="457"/>
      <c r="AK49" s="317"/>
      <c r="AL49" s="317"/>
      <c r="AM49" s="562"/>
      <c r="AN49" s="562"/>
      <c r="AO49" s="562"/>
      <c r="AP49" s="562"/>
      <c r="AQ49" s="562"/>
      <c r="AR49" s="562"/>
      <c r="AS49" s="562"/>
      <c r="AT49" s="562"/>
      <c r="AU49" s="562"/>
      <c r="AV49" s="562"/>
      <c r="AW49" s="317"/>
      <c r="AX49" s="454">
        <f>IncomeStatement!T273</f>
        <v>0</v>
      </c>
      <c r="AY49" s="459"/>
      <c r="AZ49" s="459"/>
      <c r="BA49" s="459"/>
      <c r="BB49" s="459"/>
      <c r="BC49" s="459"/>
      <c r="BD49" s="459"/>
      <c r="BE49" s="459"/>
      <c r="BF49" s="459"/>
      <c r="BG49" s="459"/>
      <c r="BH49" s="459"/>
      <c r="BI49" s="459"/>
      <c r="BJ49" s="459"/>
      <c r="BK49" s="459"/>
      <c r="BL49" s="459"/>
      <c r="BM49" s="459"/>
      <c r="BN49" s="459"/>
      <c r="BO49" s="10"/>
      <c r="BP49" s="168">
        <f t="shared" si="93"/>
        <v>0</v>
      </c>
      <c r="BQ49" s="460"/>
      <c r="BR49" s="459"/>
      <c r="BS49" s="459"/>
      <c r="BT49" s="10"/>
      <c r="BU49" s="175">
        <f>CI49</f>
        <v>0</v>
      </c>
      <c r="BV49" s="87"/>
      <c r="BW49" s="87"/>
      <c r="BX49" s="87"/>
      <c r="BY49" s="87"/>
      <c r="BZ49" s="87"/>
      <c r="CA49" s="87"/>
      <c r="CB49" s="87"/>
      <c r="CC49" s="87"/>
      <c r="CD49" s="87"/>
      <c r="CE49" s="87"/>
      <c r="CF49" s="87"/>
      <c r="CG49" s="87"/>
      <c r="CH49" s="634">
        <f t="shared" si="80"/>
        <v>0</v>
      </c>
      <c r="CI49" s="167">
        <f>CJ49+CK49</f>
        <v>0</v>
      </c>
      <c r="CJ49" s="166">
        <f>N49</f>
        <v>0</v>
      </c>
      <c r="CK49" s="168">
        <f>O49</f>
        <v>0</v>
      </c>
      <c r="CL49" s="273">
        <f>CM49+CN49</f>
        <v>0</v>
      </c>
      <c r="CM49" s="274">
        <f>ПУР!$GE49+ПУР!$HG49+ПУР!$HH49+ПУР!$HI49+ПУР!$HJ49+AI49</f>
        <v>0</v>
      </c>
      <c r="CN49" s="275">
        <f>ПУР!$GL49+AJ49</f>
        <v>0</v>
      </c>
      <c r="CO49" s="343"/>
      <c r="CP49" s="167">
        <f>CQ49+CR49</f>
        <v>0.7</v>
      </c>
      <c r="CQ49" s="166">
        <f>CW49</f>
        <v>0.7</v>
      </c>
      <c r="CR49" s="168">
        <f>DA49</f>
        <v>0</v>
      </c>
      <c r="CS49" s="359">
        <f ca="1">ROUNDUP(INDIRECT(legend!$K$4&amp;ROW())*$D49,2)</f>
        <v>0</v>
      </c>
      <c r="CT49" s="378">
        <f ca="1">INDIRECT(legend!$H$4&amp;ROW())+INDIRECT(legend!$I$4&amp;ROW())</f>
        <v>0</v>
      </c>
      <c r="CU49" s="360">
        <f t="shared" ca="1" si="46"/>
        <v>0</v>
      </c>
      <c r="CW49" s="562">
        <f>CX49+CY49+CZ49</f>
        <v>0.7</v>
      </c>
      <c r="CX49" s="166">
        <f>+Y49+T49+S49+0.35</f>
        <v>0.35</v>
      </c>
      <c r="CY49" s="588">
        <f>+AB49+Z49+X49+W49+U49</f>
        <v>0</v>
      </c>
      <c r="CZ49" s="584">
        <v>0.35</v>
      </c>
      <c r="DA49" s="167">
        <f>DB49+DC49+DD49</f>
        <v>0</v>
      </c>
      <c r="DB49" s="166">
        <f t="shared" si="109"/>
        <v>0</v>
      </c>
      <c r="DC49" s="216">
        <f t="shared" si="110"/>
        <v>0</v>
      </c>
      <c r="DD49" s="585"/>
      <c r="DE49" s="327">
        <f t="shared" si="47"/>
        <v>0.35</v>
      </c>
      <c r="DF49" s="327">
        <f t="shared" si="48"/>
        <v>0</v>
      </c>
      <c r="DG49" s="616"/>
      <c r="DH49" s="167">
        <f>IF(legend!$E$1=12,CZ49-DI49-DJ49,0)</f>
        <v>0</v>
      </c>
      <c r="DI49" s="214"/>
      <c r="DJ49" s="168"/>
      <c r="DL49" s="167">
        <f>IF(legend!$E$1=12,DD49-DM49-DN49,0)</f>
        <v>0</v>
      </c>
      <c r="DM49" s="214"/>
      <c r="DN49" s="168"/>
      <c r="EC49" s="620">
        <f t="shared" si="0"/>
        <v>0</v>
      </c>
      <c r="ED49" s="621">
        <f t="shared" si="1"/>
        <v>0</v>
      </c>
      <c r="EE49" s="621">
        <f t="shared" si="2"/>
        <v>0</v>
      </c>
      <c r="EF49" s="621">
        <f t="shared" si="3"/>
        <v>0.35</v>
      </c>
      <c r="EG49" s="621">
        <f t="shared" si="84"/>
        <v>0</v>
      </c>
      <c r="EH49" s="628">
        <f t="shared" si="5"/>
        <v>0</v>
      </c>
      <c r="EI49" s="620">
        <f t="shared" si="85"/>
        <v>0</v>
      </c>
      <c r="EJ49" s="621">
        <f t="shared" si="30"/>
        <v>0</v>
      </c>
      <c r="EK49" s="621">
        <f t="shared" si="31"/>
        <v>0</v>
      </c>
      <c r="EL49" s="621">
        <f t="shared" si="32"/>
        <v>0</v>
      </c>
      <c r="EM49" s="621">
        <f t="shared" si="86"/>
        <v>0</v>
      </c>
      <c r="EN49" s="621">
        <f t="shared" si="34"/>
        <v>0</v>
      </c>
      <c r="EO49" s="621">
        <f t="shared" si="87"/>
        <v>0</v>
      </c>
      <c r="EP49" s="628">
        <f t="shared" si="6"/>
        <v>0</v>
      </c>
      <c r="EU49" s="101">
        <f t="shared" si="76"/>
        <v>0.35</v>
      </c>
      <c r="EV49" s="101">
        <f t="shared" si="77"/>
        <v>0</v>
      </c>
      <c r="EW49" s="101">
        <f t="shared" si="78"/>
        <v>0.35</v>
      </c>
      <c r="EX49" s="554">
        <f>ПУР!$EU49+ПУР!$HG49+ПУР!$HH49+ПУР!$HI49</f>
        <v>0</v>
      </c>
      <c r="EY49" s="554">
        <f>ПУР!GO49-ПУР!GP49</f>
        <v>0</v>
      </c>
    </row>
    <row r="50" spans="1:155">
      <c r="A50" s="144" t="s">
        <v>82</v>
      </c>
      <c r="B50" s="85" t="str">
        <f t="shared" si="79"/>
        <v>ItemExtra_2221000000</v>
      </c>
      <c r="C50" s="161">
        <v>2221000000</v>
      </c>
      <c r="D50" s="10">
        <v>1.2</v>
      </c>
      <c r="E50" s="62">
        <f t="shared" si="68"/>
        <v>0</v>
      </c>
      <c r="F50" s="62">
        <f t="shared" ca="1" si="69"/>
        <v>0</v>
      </c>
      <c r="G50" s="62">
        <f t="shared" ca="1" si="70"/>
        <v>0</v>
      </c>
      <c r="H50" s="62"/>
      <c r="I50" s="62"/>
      <c r="J50" s="62"/>
      <c r="K50" s="62"/>
      <c r="L50" s="461"/>
      <c r="M50" s="416"/>
      <c r="N50" s="315">
        <f t="shared" si="107"/>
        <v>0</v>
      </c>
      <c r="O50" s="315">
        <f t="shared" si="108"/>
        <v>0</v>
      </c>
      <c r="P50" s="416"/>
      <c r="Q50" s="315"/>
      <c r="R50" s="315"/>
      <c r="S50" s="315">
        <v>0</v>
      </c>
      <c r="T50" s="315"/>
      <c r="U50" s="461"/>
      <c r="V50" s="315"/>
      <c r="W50" s="461"/>
      <c r="X50" s="461"/>
      <c r="Y50" s="315"/>
      <c r="Z50" s="461"/>
      <c r="AA50" s="315"/>
      <c r="AB50" s="461"/>
      <c r="AC50" s="416"/>
      <c r="AD50" s="461"/>
      <c r="AE50" s="600"/>
      <c r="AF50" s="315"/>
      <c r="AG50" s="315"/>
      <c r="AH50" s="315"/>
      <c r="AI50" s="461"/>
      <c r="AJ50" s="461"/>
      <c r="AK50" s="315"/>
      <c r="AL50" s="315"/>
      <c r="AM50" s="561"/>
      <c r="AN50" s="561"/>
      <c r="AO50" s="561"/>
      <c r="AP50" s="561"/>
      <c r="AQ50" s="561"/>
      <c r="AR50" s="561"/>
      <c r="AS50" s="561"/>
      <c r="AT50" s="561"/>
      <c r="AU50" s="561"/>
      <c r="AV50" s="561"/>
      <c r="AW50" s="315"/>
      <c r="AX50" s="454">
        <f>IncomeStatement!T274</f>
        <v>0.32476190476190475</v>
      </c>
      <c r="AY50" s="459">
        <f>IncomeStatement!C274</f>
        <v>3.3314285714285718</v>
      </c>
      <c r="AZ50" s="455"/>
      <c r="BA50" s="455"/>
      <c r="BB50" s="455"/>
      <c r="BC50" s="455"/>
      <c r="BD50" s="455"/>
      <c r="BE50" s="455"/>
      <c r="BF50" s="455"/>
      <c r="BG50" s="455"/>
      <c r="BH50" s="455"/>
      <c r="BI50" s="455"/>
      <c r="BJ50" s="455"/>
      <c r="BK50" s="455"/>
      <c r="BL50" s="455"/>
      <c r="BM50" s="455"/>
      <c r="BN50" s="459">
        <f>IncomeStatement!S274</f>
        <v>0.32205035427719764</v>
      </c>
      <c r="BO50" s="7">
        <f>AX50+AY50-BN50</f>
        <v>3.3341401219132787</v>
      </c>
      <c r="BP50" s="174">
        <f t="shared" si="93"/>
        <v>4.01</v>
      </c>
      <c r="BQ50" s="456">
        <f ca="1">INDIRECT("IncomeStatement!$"&amp;legend!G$7&amp;TEXT(ROW()+230,0))</f>
        <v>1.0381097060473294</v>
      </c>
      <c r="BR50" s="455">
        <f ca="1">INDIRECT("IncomeStatement!$"&amp;legend!H$7&amp;TEXT(ROW()+230,0))</f>
        <v>1.223333878794008</v>
      </c>
      <c r="BS50" s="455">
        <f ca="1">INDIRECT("IncomeStatement!$"&amp;legend!I$7&amp;TEXT(ROW()+230,0))</f>
        <v>1.223333878794008</v>
      </c>
      <c r="BT50" s="7">
        <f t="shared" ref="BT50:BT57" ca="1" si="111">BQ50+BR50+BS50</f>
        <v>3.4847774636353455</v>
      </c>
      <c r="BU50" s="172">
        <f ca="1">ROUNDUP(BT50*$D50,2)</f>
        <v>4.1899999999999995</v>
      </c>
      <c r="BV50" s="44">
        <f ca="1">INDIRECT("IncomeStatement!$"&amp;legend!G$7&amp;TEXT(ROW()+230,0))</f>
        <v>1.0381097060473294</v>
      </c>
      <c r="BW50" s="44">
        <f ca="1">INDIRECT("IncomeStatement!$"&amp;legend!H$7&amp;TEXT(ROW()+230,0))</f>
        <v>1.223333878794008</v>
      </c>
      <c r="BX50" s="44">
        <f ca="1">INDIRECT("IncomeStatement!$"&amp;legend!I$7&amp;TEXT(ROW()+230,0))</f>
        <v>1.223333878794008</v>
      </c>
      <c r="BY50" s="44">
        <f ca="1">INDIRECT("IncomeStatement!$"&amp;legend!J$7&amp;TEXT(ROW()+230,0))</f>
        <v>1.223333878794008</v>
      </c>
      <c r="BZ50" s="44">
        <f ca="1">INDIRECT("IncomeStatement!$"&amp;legend!K$7&amp;TEXT(ROW()+230,0))</f>
        <v>0.47502291094936988</v>
      </c>
      <c r="CA50" s="44">
        <f ca="1">INDIRECT("IncomeStatement!$"&amp;legend!L$7&amp;TEXT(ROW()+230,0))</f>
        <v>0.47502291094936988</v>
      </c>
      <c r="CB50" s="44">
        <f ca="1">INDIRECT("IncomeStatement!$"&amp;legend!M$7&amp;TEXT(ROW()+230,0))</f>
        <v>0.47502291094936971</v>
      </c>
      <c r="CC50" s="44">
        <f ca="1">INDIRECT("IncomeStatement!$"&amp;legend!N$7&amp;TEXT(ROW()+230,0))</f>
        <v>0.6665149986989547</v>
      </c>
      <c r="CD50" s="44">
        <f ca="1">INDIRECT("IncomeStatement!$"&amp;legend!O$7&amp;TEXT(ROW()+230,0))</f>
        <v>0.6665149986989547</v>
      </c>
      <c r="CE50" s="44">
        <f ca="1">INDIRECT("IncomeStatement!$"&amp;legend!P$7&amp;TEXT(ROW()+230,0))</f>
        <v>0.6665149986989547</v>
      </c>
      <c r="CF50" s="44">
        <f ca="1">INDIRECT("IncomeStatement!$"&amp;legend!Q$7&amp;TEXT(ROW()+230,0))</f>
        <v>0.47670083060430074</v>
      </c>
      <c r="CG50" s="44">
        <f ca="1">INDIRECT("IncomeStatement!$"&amp;legend!R$7&amp;TEXT(ROW()+230,0))</f>
        <v>0.47670083060430074</v>
      </c>
      <c r="CH50" s="634">
        <f t="shared" ca="1" si="80"/>
        <v>5.0761267325829298</v>
      </c>
      <c r="CI50" s="173">
        <f t="shared" ref="CI50:CI57" si="112">BP50+L50+N50+O50</f>
        <v>4.01</v>
      </c>
      <c r="CJ50" s="171">
        <f t="shared" ref="CJ50:CJ55" si="113">CI50-CK50</f>
        <v>4.01</v>
      </c>
      <c r="CK50" s="174">
        <f t="shared" ref="CK50:CK55" si="114">O50</f>
        <v>0</v>
      </c>
      <c r="CL50" s="270">
        <f t="shared" ref="CL50:CL57" si="115">CM50+CN50</f>
        <v>0</v>
      </c>
      <c r="CM50" s="271">
        <f>ПУР!$GE50+ПУР!$HG50+ПУР!$HH50+ПУР!$HI50+ПУР!$HJ50+AI50</f>
        <v>0</v>
      </c>
      <c r="CN50" s="272">
        <f>ПУР!$GL50+AJ50</f>
        <v>0</v>
      </c>
      <c r="CO50" s="342"/>
      <c r="CP50" s="583">
        <f t="shared" ref="CP50:CP56" ca="1" si="116">BU50+Q50+R50+S50+T50+U50+V50+W50+X50+Y50+Z50+AA50+AB50</f>
        <v>4.1899999999999995</v>
      </c>
      <c r="CQ50" s="171">
        <f t="shared" ca="1" si="72"/>
        <v>4.1899999999999995</v>
      </c>
      <c r="CR50" s="219">
        <f t="shared" ref="CR50:CR55" si="117">Q50+R50+V50+W50+X50+AA50+AB50</f>
        <v>0</v>
      </c>
      <c r="CS50" s="357">
        <f ca="1">ROUNDUP(INDIRECT(legend!$K$4&amp;ROW())*$D50,2)</f>
        <v>0</v>
      </c>
      <c r="CT50" s="377">
        <f ca="1">INDIRECT(legend!$H$4&amp;ROW())+INDIRECT(legend!$I$4&amp;ROW())</f>
        <v>1.6983567897433778</v>
      </c>
      <c r="CU50" s="358">
        <f t="shared" ca="1" si="46"/>
        <v>1.6983567897433778</v>
      </c>
      <c r="CW50" s="561">
        <f t="shared" ca="1" si="73"/>
        <v>4.1899999999999995</v>
      </c>
      <c r="CX50" s="171">
        <f ca="1">ROUNDUP(BQ50*$D50,2)-DB50+Y50+T50+S50+R50+Q50</f>
        <v>1.25</v>
      </c>
      <c r="CY50" s="586">
        <f ca="1">ROUNDUP(BR50*$D50,2)-DC50+AB50+Z50+X50+W50+U50</f>
        <v>1.47</v>
      </c>
      <c r="CZ50" s="172">
        <f t="shared" ca="1" si="94"/>
        <v>1.4699999999999995</v>
      </c>
      <c r="DA50" s="173">
        <f t="shared" si="82"/>
        <v>0</v>
      </c>
      <c r="DB50" s="171">
        <f t="shared" si="109"/>
        <v>0</v>
      </c>
      <c r="DC50" s="216">
        <f t="shared" si="110"/>
        <v>0</v>
      </c>
      <c r="DD50" s="174">
        <f t="shared" si="74"/>
        <v>0</v>
      </c>
      <c r="DE50" s="327">
        <f t="shared" ca="1" si="47"/>
        <v>1.25</v>
      </c>
      <c r="DF50" s="327">
        <f t="shared" ca="1" si="48"/>
        <v>1.47</v>
      </c>
      <c r="DG50" s="616"/>
      <c r="DH50" s="173">
        <f>IF(legend!$E$1=12,CZ50-DI50-DJ50,0)</f>
        <v>0</v>
      </c>
      <c r="DI50" s="216"/>
      <c r="DJ50" s="174"/>
      <c r="DL50" s="173">
        <f>IF(legend!$E$1=12,DD50-DM50-DN50,0)</f>
        <v>0</v>
      </c>
      <c r="DM50" s="216"/>
      <c r="DN50" s="174"/>
      <c r="EC50" s="620">
        <f t="shared" si="0"/>
        <v>0</v>
      </c>
      <c r="ED50" s="621">
        <f t="shared" si="1"/>
        <v>0</v>
      </c>
      <c r="EE50" s="621">
        <f t="shared" si="2"/>
        <v>0</v>
      </c>
      <c r="EF50" s="621">
        <f t="shared" ca="1" si="3"/>
        <v>1.25</v>
      </c>
      <c r="EG50" s="621">
        <f t="shared" si="84"/>
        <v>0</v>
      </c>
      <c r="EH50" s="628">
        <f t="shared" ca="1" si="5"/>
        <v>0</v>
      </c>
      <c r="EI50" s="620">
        <f t="shared" si="85"/>
        <v>0</v>
      </c>
      <c r="EJ50" s="621">
        <f t="shared" si="30"/>
        <v>0</v>
      </c>
      <c r="EK50" s="621">
        <f t="shared" si="31"/>
        <v>0</v>
      </c>
      <c r="EL50" s="621">
        <f t="shared" si="32"/>
        <v>0</v>
      </c>
      <c r="EM50" s="621">
        <f t="shared" si="86"/>
        <v>0</v>
      </c>
      <c r="EN50" s="621">
        <f t="shared" ca="1" si="34"/>
        <v>1.47</v>
      </c>
      <c r="EO50" s="621">
        <f t="shared" si="87"/>
        <v>0</v>
      </c>
      <c r="EP50" s="628">
        <f t="shared" ca="1" si="6"/>
        <v>0</v>
      </c>
      <c r="EU50" s="101">
        <f t="shared" ca="1" si="76"/>
        <v>1.25</v>
      </c>
      <c r="EV50" s="101">
        <f t="shared" ca="1" si="77"/>
        <v>1.47</v>
      </c>
      <c r="EW50" s="101">
        <f t="shared" ca="1" si="78"/>
        <v>1.4699999999999995</v>
      </c>
      <c r="EX50" s="554">
        <f>ПУР!$EU50+ПУР!$HG50+ПУР!$HH50+ПУР!$HI50</f>
        <v>0</v>
      </c>
      <c r="EY50" s="554">
        <f>ПУР!GO50-ПУР!GP50</f>
        <v>0</v>
      </c>
    </row>
    <row r="51" spans="1:155">
      <c r="A51" s="144" t="s">
        <v>84</v>
      </c>
      <c r="B51" s="85" t="str">
        <f t="shared" si="79"/>
        <v>ItemExtra_2221100000</v>
      </c>
      <c r="C51" s="161">
        <v>2221100000</v>
      </c>
      <c r="D51" s="10">
        <v>1.2</v>
      </c>
      <c r="E51" s="62">
        <f t="shared" si="68"/>
        <v>-0.7</v>
      </c>
      <c r="F51" s="62">
        <f t="shared" ca="1" si="69"/>
        <v>-0.70000000000000018</v>
      </c>
      <c r="G51" s="62">
        <f t="shared" ca="1" si="70"/>
        <v>-2.2204460492503131E-16</v>
      </c>
      <c r="H51" s="62"/>
      <c r="I51" s="62"/>
      <c r="J51" s="62"/>
      <c r="K51" s="62"/>
      <c r="L51" s="461"/>
      <c r="M51" s="416"/>
      <c r="N51" s="315">
        <f t="shared" si="107"/>
        <v>-0.7</v>
      </c>
      <c r="O51" s="315">
        <f t="shared" si="108"/>
        <v>0</v>
      </c>
      <c r="P51" s="416"/>
      <c r="Q51" s="315"/>
      <c r="R51" s="315"/>
      <c r="S51" s="315">
        <v>0</v>
      </c>
      <c r="T51" s="315"/>
      <c r="U51" s="461"/>
      <c r="V51" s="315"/>
      <c r="W51" s="461"/>
      <c r="X51" s="461"/>
      <c r="Y51" s="315">
        <v>-0.7</v>
      </c>
      <c r="Z51" s="461"/>
      <c r="AA51" s="315"/>
      <c r="AB51" s="461"/>
      <c r="AC51" s="416"/>
      <c r="AD51" s="461"/>
      <c r="AE51" s="600"/>
      <c r="AF51" s="315"/>
      <c r="AG51" s="315"/>
      <c r="AH51" s="315"/>
      <c r="AI51" s="461"/>
      <c r="AJ51" s="461"/>
      <c r="AK51" s="315"/>
      <c r="AL51" s="315"/>
      <c r="AM51" s="561"/>
      <c r="AN51" s="561"/>
      <c r="AO51" s="561"/>
      <c r="AP51" s="561"/>
      <c r="AQ51" s="561"/>
      <c r="AR51" s="561"/>
      <c r="AS51" s="561"/>
      <c r="AT51" s="561"/>
      <c r="AU51" s="561"/>
      <c r="AV51" s="561"/>
      <c r="AW51" s="315"/>
      <c r="AX51" s="454">
        <f>IncomeStatement!T275</f>
        <v>0</v>
      </c>
      <c r="AY51" s="459">
        <f>IncomeStatement!C275</f>
        <v>0</v>
      </c>
      <c r="AZ51" s="455"/>
      <c r="BA51" s="455"/>
      <c r="BB51" s="455"/>
      <c r="BC51" s="455"/>
      <c r="BD51" s="455"/>
      <c r="BE51" s="455"/>
      <c r="BF51" s="455"/>
      <c r="BG51" s="455"/>
      <c r="BH51" s="455"/>
      <c r="BI51" s="455"/>
      <c r="BJ51" s="455"/>
      <c r="BK51" s="455"/>
      <c r="BL51" s="455"/>
      <c r="BM51" s="455"/>
      <c r="BN51" s="459">
        <f>IncomeStatement!S275</f>
        <v>0</v>
      </c>
      <c r="BO51" s="7">
        <f>AX51+AY51-BN51</f>
        <v>0</v>
      </c>
      <c r="BP51" s="174">
        <f t="shared" si="93"/>
        <v>0</v>
      </c>
      <c r="BQ51" s="456">
        <f ca="1">INDIRECT("IncomeStatement!$"&amp;legend!G$7&amp;TEXT(ROW()+230,0))</f>
        <v>1.6217535638992249</v>
      </c>
      <c r="BR51" s="455">
        <f ca="1">INDIRECT("IncomeStatement!$"&amp;legend!H$7&amp;TEXT(ROW()+230,0))</f>
        <v>0.93100169167543123</v>
      </c>
      <c r="BS51" s="455">
        <f ca="1">INDIRECT("IncomeStatement!$"&amp;legend!I$7&amp;TEXT(ROW()+230,0))</f>
        <v>0.93100169167543123</v>
      </c>
      <c r="BT51" s="7">
        <f t="shared" ca="1" si="111"/>
        <v>3.4837569472500873</v>
      </c>
      <c r="BU51" s="172">
        <f ca="1">ROUNDUP(BT51*$D51,2)</f>
        <v>4.1899999999999995</v>
      </c>
      <c r="BV51" s="44">
        <f ca="1">INDIRECT("IncomeStatement!$"&amp;legend!G$7&amp;TEXT(ROW()+230,0))*$D51</f>
        <v>1.9461042766790697</v>
      </c>
      <c r="BW51" s="44">
        <f ca="1">INDIRECT("IncomeStatement!$"&amp;legend!H$7&amp;TEXT(ROW()+230,0))*$D51</f>
        <v>1.1172020300105174</v>
      </c>
      <c r="BX51" s="44">
        <f ca="1">INDIRECT("IncomeStatement!$"&amp;legend!I$7&amp;TEXT(ROW()+230,0))*$D51</f>
        <v>1.1172020300105174</v>
      </c>
      <c r="BY51" s="44">
        <f ca="1">INDIRECT("IncomeStatement!$"&amp;legend!J$7&amp;TEXT(ROW()+230,0))*$D51</f>
        <v>1.1172020300105174</v>
      </c>
      <c r="BZ51" s="44">
        <f ca="1">INDIRECT("IncomeStatement!$"&amp;legend!K$7&amp;TEXT(ROW()+230,0))*$D51</f>
        <v>2.0992932950183909</v>
      </c>
      <c r="CA51" s="44">
        <f ca="1">INDIRECT("IncomeStatement!$"&amp;legend!L$7&amp;TEXT(ROW()+230,0))*$D51</f>
        <v>2.0992932950183909</v>
      </c>
      <c r="CB51" s="44">
        <f ca="1">INDIRECT("IncomeStatement!$"&amp;legend!M$7&amp;TEXT(ROW()+230,0))*$D51</f>
        <v>2.09929329501839</v>
      </c>
      <c r="CC51" s="44">
        <f ca="1">INDIRECT("IncomeStatement!$"&amp;legend!N$7&amp;TEXT(ROW()+230,0))*$D51</f>
        <v>2.5653597156919044</v>
      </c>
      <c r="CD51" s="44">
        <f ca="1">INDIRECT("IncomeStatement!$"&amp;legend!O$7&amp;TEXT(ROW()+230,0))*$D51</f>
        <v>2.5653597156919044</v>
      </c>
      <c r="CE51" s="44">
        <f ca="1">INDIRECT("IncomeStatement!$"&amp;legend!P$7&amp;TEXT(ROW()+230,0))*$D51</f>
        <v>2.5653597156919044</v>
      </c>
      <c r="CF51" s="44">
        <f ca="1">INDIRECT("IncomeStatement!$"&amp;legend!Q$7&amp;TEXT(ROW()+230,0))*$D51</f>
        <v>2.4995928122092805</v>
      </c>
      <c r="CG51" s="44">
        <f ca="1">INDIRECT("IncomeStatement!$"&amp;legend!R$7&amp;TEXT(ROW()+230,0))*$D51</f>
        <v>2.4995928122092805</v>
      </c>
      <c r="CH51" s="634">
        <f t="shared" ca="1" si="80"/>
        <v>24.290855023260065</v>
      </c>
      <c r="CI51" s="173">
        <f t="shared" si="112"/>
        <v>-0.7</v>
      </c>
      <c r="CJ51" s="171">
        <f t="shared" si="113"/>
        <v>-0.7</v>
      </c>
      <c r="CK51" s="174">
        <f t="shared" si="114"/>
        <v>0</v>
      </c>
      <c r="CL51" s="270">
        <f t="shared" si="115"/>
        <v>0</v>
      </c>
      <c r="CM51" s="271">
        <f>ПУР!$GE51+ПУР!$HG51+ПУР!$HH51+ПУР!$HI51+ПУР!$HJ51+AI51</f>
        <v>0</v>
      </c>
      <c r="CN51" s="272">
        <f>ПУР!$GL51+AJ51</f>
        <v>0</v>
      </c>
      <c r="CO51" s="342"/>
      <c r="CP51" s="583">
        <f t="shared" ca="1" si="116"/>
        <v>3.4899999999999993</v>
      </c>
      <c r="CQ51" s="171">
        <f t="shared" ca="1" si="72"/>
        <v>3.4899999999999993</v>
      </c>
      <c r="CR51" s="219">
        <f t="shared" si="117"/>
        <v>0</v>
      </c>
      <c r="CS51" s="357">
        <f ca="1">ROUNDUP(INDIRECT(legend!$K$4&amp;ROW())*$D51,2)</f>
        <v>0</v>
      </c>
      <c r="CT51" s="377">
        <f ca="1">INDIRECT(legend!$H$4&amp;ROW())+INDIRECT(legend!$I$4&amp;ROW())</f>
        <v>3.2164953250289074</v>
      </c>
      <c r="CU51" s="358">
        <f t="shared" ca="1" si="46"/>
        <v>3.2164953250289074</v>
      </c>
      <c r="CW51" s="561">
        <f t="shared" ca="1" si="73"/>
        <v>3.4899999999999993</v>
      </c>
      <c r="CX51" s="171">
        <f ca="1">ROUNDUP(BQ51*$D51,2)-DB51+Y51+T51+S51+R51+Q51</f>
        <v>1.25</v>
      </c>
      <c r="CY51" s="586">
        <f ca="1">ROUNDUP(BR51*$D51,2)-DC51+AB51+Z51+X51+W51+U51</f>
        <v>1.1200000000000001</v>
      </c>
      <c r="CZ51" s="172">
        <f t="shared" ca="1" si="94"/>
        <v>1.1199999999999992</v>
      </c>
      <c r="DA51" s="173">
        <f t="shared" si="82"/>
        <v>0</v>
      </c>
      <c r="DB51" s="171">
        <f t="shared" si="109"/>
        <v>0</v>
      </c>
      <c r="DC51" s="216">
        <f t="shared" si="110"/>
        <v>0</v>
      </c>
      <c r="DD51" s="174">
        <f t="shared" si="74"/>
        <v>0</v>
      </c>
      <c r="DE51" s="327">
        <f t="shared" ca="1" si="47"/>
        <v>1.25</v>
      </c>
      <c r="DF51" s="327">
        <f t="shared" ca="1" si="48"/>
        <v>1.1200000000000001</v>
      </c>
      <c r="DG51" s="616"/>
      <c r="DH51" s="173">
        <f>IF(legend!$E$1=12,CZ51-DI51-DJ51,0)</f>
        <v>0</v>
      </c>
      <c r="DI51" s="216"/>
      <c r="DJ51" s="174"/>
      <c r="DL51" s="173">
        <f>IF(legend!$E$1=12,DD51-DM51-DN51,0)</f>
        <v>0</v>
      </c>
      <c r="DM51" s="216"/>
      <c r="DN51" s="174"/>
      <c r="EC51" s="620">
        <f t="shared" si="0"/>
        <v>0</v>
      </c>
      <c r="ED51" s="621">
        <f t="shared" si="1"/>
        <v>0</v>
      </c>
      <c r="EE51" s="621">
        <f t="shared" si="2"/>
        <v>0</v>
      </c>
      <c r="EF51" s="621">
        <f t="shared" ca="1" si="3"/>
        <v>1.25</v>
      </c>
      <c r="EG51" s="621">
        <f t="shared" si="84"/>
        <v>0</v>
      </c>
      <c r="EH51" s="628">
        <f t="shared" ca="1" si="5"/>
        <v>0</v>
      </c>
      <c r="EI51" s="620">
        <f t="shared" si="85"/>
        <v>0</v>
      </c>
      <c r="EJ51" s="621">
        <f t="shared" si="30"/>
        <v>0</v>
      </c>
      <c r="EK51" s="621">
        <f t="shared" si="31"/>
        <v>0</v>
      </c>
      <c r="EL51" s="621">
        <f t="shared" si="32"/>
        <v>0</v>
      </c>
      <c r="EM51" s="621">
        <f t="shared" si="86"/>
        <v>0</v>
      </c>
      <c r="EN51" s="621">
        <f t="shared" ca="1" si="34"/>
        <v>1.1200000000000001</v>
      </c>
      <c r="EO51" s="621">
        <f t="shared" si="87"/>
        <v>0</v>
      </c>
      <c r="EP51" s="628">
        <f t="shared" ca="1" si="6"/>
        <v>0</v>
      </c>
      <c r="EU51" s="101">
        <f t="shared" ca="1" si="76"/>
        <v>1.25</v>
      </c>
      <c r="EV51" s="101">
        <f t="shared" ca="1" si="77"/>
        <v>1.1200000000000001</v>
      </c>
      <c r="EW51" s="101">
        <f t="shared" ca="1" si="78"/>
        <v>1.1199999999999992</v>
      </c>
      <c r="EX51" s="554">
        <f>ПУР!$EU51+ПУР!$HG51+ПУР!$HH51+ПУР!$HI51</f>
        <v>0</v>
      </c>
      <c r="EY51" s="554">
        <f>ПУР!GO51-ПУР!GP51</f>
        <v>0</v>
      </c>
    </row>
    <row r="52" spans="1:155">
      <c r="A52" s="144" t="s">
        <v>86</v>
      </c>
      <c r="B52" s="85" t="str">
        <f t="shared" si="79"/>
        <v>ItemExtra_2221200000</v>
      </c>
      <c r="C52" s="161">
        <v>2221200000</v>
      </c>
      <c r="D52" s="10">
        <v>1.2</v>
      </c>
      <c r="E52" s="62">
        <f t="shared" si="68"/>
        <v>0.53899999999999992</v>
      </c>
      <c r="F52" s="62">
        <f t="shared" ca="1" si="69"/>
        <v>0.53899999999999992</v>
      </c>
      <c r="G52" s="62">
        <f t="shared" ca="1" si="70"/>
        <v>0.86899999999999999</v>
      </c>
      <c r="H52" s="62"/>
      <c r="I52" s="62"/>
      <c r="J52" s="62"/>
      <c r="K52" s="62"/>
      <c r="L52" s="461"/>
      <c r="M52" s="416"/>
      <c r="N52" s="315">
        <f t="shared" si="107"/>
        <v>-0.33</v>
      </c>
      <c r="O52" s="315">
        <f t="shared" si="108"/>
        <v>0.86899999999999999</v>
      </c>
      <c r="P52" s="416"/>
      <c r="Q52" s="315">
        <v>0.86899999999999999</v>
      </c>
      <c r="R52" s="315"/>
      <c r="S52" s="315">
        <v>0</v>
      </c>
      <c r="T52" s="315"/>
      <c r="U52" s="461"/>
      <c r="V52" s="315"/>
      <c r="W52" s="461"/>
      <c r="X52" s="461"/>
      <c r="Y52" s="315">
        <v>-0.33</v>
      </c>
      <c r="Z52" s="461"/>
      <c r="AA52" s="315"/>
      <c r="AB52" s="461"/>
      <c r="AC52" s="416"/>
      <c r="AD52" s="461"/>
      <c r="AE52" s="600"/>
      <c r="AF52" s="315"/>
      <c r="AG52" s="315"/>
      <c r="AH52" s="315"/>
      <c r="AI52" s="461"/>
      <c r="AJ52" s="461"/>
      <c r="AK52" s="315"/>
      <c r="AL52" s="315"/>
      <c r="AM52" s="561"/>
      <c r="AN52" s="561"/>
      <c r="AO52" s="561"/>
      <c r="AP52" s="561"/>
      <c r="AQ52" s="561"/>
      <c r="AR52" s="561"/>
      <c r="AS52" s="561"/>
      <c r="AT52" s="561"/>
      <c r="AU52" s="561"/>
      <c r="AV52" s="561"/>
      <c r="AW52" s="315"/>
      <c r="AX52" s="454">
        <f>IncomeStatement!T276</f>
        <v>0</v>
      </c>
      <c r="AY52" s="459">
        <f>IncomeStatement!C276</f>
        <v>0</v>
      </c>
      <c r="AZ52" s="455"/>
      <c r="BA52" s="455"/>
      <c r="BB52" s="455"/>
      <c r="BC52" s="455"/>
      <c r="BD52" s="455"/>
      <c r="BE52" s="455"/>
      <c r="BF52" s="455"/>
      <c r="BG52" s="455"/>
      <c r="BH52" s="455"/>
      <c r="BI52" s="455"/>
      <c r="BJ52" s="455"/>
      <c r="BK52" s="455"/>
      <c r="BL52" s="455"/>
      <c r="BM52" s="455"/>
      <c r="BN52" s="459">
        <f>IncomeStatement!S276</f>
        <v>0</v>
      </c>
      <c r="BO52" s="7">
        <f>AX52+AY52-BN52</f>
        <v>0</v>
      </c>
      <c r="BP52" s="174">
        <f t="shared" si="93"/>
        <v>0</v>
      </c>
      <c r="BQ52" s="456">
        <f ca="1">INDIRECT("IncomeStatement!$"&amp;legend!G$7&amp;TEXT(ROW()+230,0))</f>
        <v>6.5000000000000006E-3</v>
      </c>
      <c r="BR52" s="455">
        <f ca="1">INDIRECT("IncomeStatement!$"&amp;legend!H$7&amp;TEXT(ROW()+230,0))</f>
        <v>0</v>
      </c>
      <c r="BS52" s="455">
        <f ca="1">INDIRECT("IncomeStatement!$"&amp;legend!I$7&amp;TEXT(ROW()+230,0))</f>
        <v>0</v>
      </c>
      <c r="BT52" s="7">
        <f t="shared" ca="1" si="111"/>
        <v>6.5000000000000006E-3</v>
      </c>
      <c r="BU52" s="172">
        <f ca="1">ROUNDUP(BT52*$D52,2)</f>
        <v>0.01</v>
      </c>
      <c r="BV52" s="44">
        <f ca="1">INDIRECT("IncomeStatement!$"&amp;legend!G$7&amp;TEXT(ROW()+230,0))*$D52</f>
        <v>7.8000000000000005E-3</v>
      </c>
      <c r="BW52" s="44">
        <f ca="1">INDIRECT("IncomeStatement!$"&amp;legend!H$7&amp;TEXT(ROW()+230,0))*$D52</f>
        <v>0</v>
      </c>
      <c r="BX52" s="44">
        <f ca="1">INDIRECT("IncomeStatement!$"&amp;legend!I$7&amp;TEXT(ROW()+230,0))*$D52</f>
        <v>0</v>
      </c>
      <c r="BY52" s="44">
        <f ca="1">INDIRECT("IncomeStatement!$"&amp;legend!J$7&amp;TEXT(ROW()+230,0))*$D52</f>
        <v>0</v>
      </c>
      <c r="BZ52" s="44">
        <f ca="1">INDIRECT("IncomeStatement!$"&amp;legend!K$7&amp;TEXT(ROW()+230,0))*$D52</f>
        <v>0</v>
      </c>
      <c r="CA52" s="44">
        <f ca="1">INDIRECT("IncomeStatement!$"&amp;legend!L$7&amp;TEXT(ROW()+230,0))*$D52</f>
        <v>0</v>
      </c>
      <c r="CB52" s="44">
        <f ca="1">INDIRECT("IncomeStatement!$"&amp;legend!M$7&amp;TEXT(ROW()+230,0))*$D52</f>
        <v>0</v>
      </c>
      <c r="CC52" s="44">
        <f ca="1">INDIRECT("IncomeStatement!$"&amp;legend!N$7&amp;TEXT(ROW()+230,0))*$D52</f>
        <v>1.1183238095238095E-2</v>
      </c>
      <c r="CD52" s="44">
        <f ca="1">INDIRECT("IncomeStatement!$"&amp;legend!O$7&amp;TEXT(ROW()+230,0))*$D52</f>
        <v>1.1183238095238095E-2</v>
      </c>
      <c r="CE52" s="44">
        <f ca="1">INDIRECT("IncomeStatement!$"&amp;legend!P$7&amp;TEXT(ROW()+230,0))*$D52</f>
        <v>1.1183238095238092E-2</v>
      </c>
      <c r="CF52" s="44">
        <f ca="1">INDIRECT("IncomeStatement!$"&amp;legend!Q$7&amp;TEXT(ROW()+230,0))*$D52</f>
        <v>4.8276190476190473E-2</v>
      </c>
      <c r="CG52" s="44">
        <f ca="1">INDIRECT("IncomeStatement!$"&amp;legend!R$7&amp;TEXT(ROW()+230,0))*$D52</f>
        <v>4.8276190476190473E-2</v>
      </c>
      <c r="CH52" s="634">
        <f t="shared" ca="1" si="80"/>
        <v>0.13790209523809521</v>
      </c>
      <c r="CI52" s="173">
        <f t="shared" si="112"/>
        <v>0.53899999999999992</v>
      </c>
      <c r="CJ52" s="171">
        <f t="shared" si="113"/>
        <v>-0.33000000000000007</v>
      </c>
      <c r="CK52" s="174">
        <f t="shared" si="114"/>
        <v>0.86899999999999999</v>
      </c>
      <c r="CL52" s="270">
        <f t="shared" si="115"/>
        <v>0</v>
      </c>
      <c r="CM52" s="271">
        <f>ПУР!$GE52+ПУР!$HG52+ПУР!$HH52+ПУР!$HI52+ПУР!$HJ52+AI52</f>
        <v>0</v>
      </c>
      <c r="CN52" s="272">
        <f>ПУР!$GL52+AJ52</f>
        <v>0</v>
      </c>
      <c r="CO52" s="342"/>
      <c r="CP52" s="583">
        <f t="shared" ca="1" si="116"/>
        <v>0.54899999999999993</v>
      </c>
      <c r="CQ52" s="171">
        <f t="shared" ca="1" si="72"/>
        <v>-0.32000000000000006</v>
      </c>
      <c r="CR52" s="219">
        <f t="shared" si="117"/>
        <v>0.86899999999999999</v>
      </c>
      <c r="CS52" s="357">
        <f ca="1">ROUNDUP(INDIRECT(legend!$K$4&amp;ROW())*$D52,2)</f>
        <v>0</v>
      </c>
      <c r="CT52" s="377">
        <f ca="1">INDIRECT(legend!$H$4&amp;ROW())+INDIRECT(legend!$I$4&amp;ROW())</f>
        <v>0</v>
      </c>
      <c r="CU52" s="358">
        <f t="shared" ca="1" si="46"/>
        <v>0</v>
      </c>
      <c r="CW52" s="561">
        <f t="shared" ca="1" si="73"/>
        <v>-0.32000000000000006</v>
      </c>
      <c r="CX52" s="171">
        <f ca="1">ROUNDUP(BQ52*$D52,2)-DB52+Y52+T52+S52+R52+Q52+4.44089209850063E-16</f>
        <v>-0.31999999999999962</v>
      </c>
      <c r="CY52" s="586">
        <f ca="1">ROUNDUP(BR52*$D52,2)-DC52+AB52+Z52+X52+W52+U52</f>
        <v>0</v>
      </c>
      <c r="CZ52" s="172">
        <f t="shared" ca="1" si="94"/>
        <v>-4.4408920985006262E-16</v>
      </c>
      <c r="DA52" s="173">
        <f t="shared" si="82"/>
        <v>0.86899999999999999</v>
      </c>
      <c r="DB52" s="171">
        <f t="shared" si="109"/>
        <v>0.86899999999999999</v>
      </c>
      <c r="DC52" s="216">
        <f t="shared" si="110"/>
        <v>0</v>
      </c>
      <c r="DD52" s="174">
        <f t="shared" si="74"/>
        <v>0</v>
      </c>
      <c r="DE52" s="327">
        <f t="shared" ca="1" si="47"/>
        <v>0.54900000000000038</v>
      </c>
      <c r="DF52" s="327">
        <f t="shared" ca="1" si="48"/>
        <v>0</v>
      </c>
      <c r="DG52" s="616"/>
      <c r="DH52" s="173">
        <f>IF(legend!$E$1=12,CZ52-DI52-DJ52,0)</f>
        <v>0</v>
      </c>
      <c r="DI52" s="216"/>
      <c r="DJ52" s="174"/>
      <c r="DL52" s="173">
        <f>IF(legend!$E$1=12,DD52-DM52-DN52,0)</f>
        <v>0</v>
      </c>
      <c r="DM52" s="216"/>
      <c r="DN52" s="174"/>
      <c r="EC52" s="620">
        <f t="shared" si="0"/>
        <v>0.86899999999999999</v>
      </c>
      <c r="ED52" s="621">
        <f t="shared" si="1"/>
        <v>0</v>
      </c>
      <c r="EE52" s="621">
        <f t="shared" si="2"/>
        <v>0</v>
      </c>
      <c r="EF52" s="621">
        <f t="shared" ca="1" si="3"/>
        <v>-0.31999999999999962</v>
      </c>
      <c r="EG52" s="621">
        <f t="shared" si="84"/>
        <v>0</v>
      </c>
      <c r="EH52" s="628">
        <f t="shared" ca="1" si="5"/>
        <v>0</v>
      </c>
      <c r="EI52" s="620">
        <f t="shared" si="85"/>
        <v>0</v>
      </c>
      <c r="EJ52" s="621">
        <f t="shared" si="30"/>
        <v>0</v>
      </c>
      <c r="EK52" s="621">
        <f t="shared" si="31"/>
        <v>0</v>
      </c>
      <c r="EL52" s="621">
        <f t="shared" si="32"/>
        <v>0</v>
      </c>
      <c r="EM52" s="621">
        <f t="shared" si="86"/>
        <v>0</v>
      </c>
      <c r="EN52" s="621">
        <f t="shared" ca="1" si="34"/>
        <v>0</v>
      </c>
      <c r="EO52" s="621">
        <f t="shared" si="87"/>
        <v>0</v>
      </c>
      <c r="EP52" s="628">
        <f t="shared" ca="1" si="6"/>
        <v>0</v>
      </c>
      <c r="EU52" s="101">
        <f t="shared" ca="1" si="76"/>
        <v>0.54900000000000038</v>
      </c>
      <c r="EV52" s="101">
        <f t="shared" ca="1" si="77"/>
        <v>0</v>
      </c>
      <c r="EW52" s="101">
        <f t="shared" ca="1" si="78"/>
        <v>-4.4408920985006262E-16</v>
      </c>
      <c r="EX52" s="554">
        <f>ПУР!$EU52+ПУР!$HG52+ПУР!$HH52+ПУР!$HI52</f>
        <v>0</v>
      </c>
      <c r="EY52" s="554">
        <f>ПУР!GO52-ПУР!GP52</f>
        <v>0</v>
      </c>
    </row>
    <row r="53" spans="1:155">
      <c r="A53" s="144" t="s">
        <v>88</v>
      </c>
      <c r="B53" s="85" t="str">
        <f t="shared" si="79"/>
        <v>ItemExtra_2221300000</v>
      </c>
      <c r="C53" s="161">
        <v>2221300000</v>
      </c>
      <c r="D53" s="10">
        <v>1.2</v>
      </c>
      <c r="E53" s="62">
        <f t="shared" si="68"/>
        <v>0</v>
      </c>
      <c r="F53" s="62">
        <f t="shared" ca="1" si="69"/>
        <v>0</v>
      </c>
      <c r="G53" s="62">
        <f t="shared" ca="1" si="70"/>
        <v>0</v>
      </c>
      <c r="H53" s="62"/>
      <c r="I53" s="62"/>
      <c r="J53" s="62"/>
      <c r="K53" s="62"/>
      <c r="L53" s="461"/>
      <c r="M53" s="416"/>
      <c r="N53" s="315">
        <f t="shared" si="107"/>
        <v>0</v>
      </c>
      <c r="O53" s="315">
        <f t="shared" si="108"/>
        <v>0</v>
      </c>
      <c r="P53" s="416"/>
      <c r="Q53" s="315"/>
      <c r="R53" s="315"/>
      <c r="S53" s="315">
        <v>0</v>
      </c>
      <c r="T53" s="315"/>
      <c r="U53" s="461"/>
      <c r="V53" s="315"/>
      <c r="W53" s="461"/>
      <c r="X53" s="461"/>
      <c r="Y53" s="315"/>
      <c r="Z53" s="461"/>
      <c r="AA53" s="315"/>
      <c r="AB53" s="461"/>
      <c r="AC53" s="416"/>
      <c r="AD53" s="461"/>
      <c r="AE53" s="600"/>
      <c r="AF53" s="315"/>
      <c r="AG53" s="315"/>
      <c r="AH53" s="315"/>
      <c r="AI53" s="461"/>
      <c r="AJ53" s="461"/>
      <c r="AK53" s="315"/>
      <c r="AL53" s="315"/>
      <c r="AM53" s="561"/>
      <c r="AN53" s="561"/>
      <c r="AO53" s="561"/>
      <c r="AP53" s="561"/>
      <c r="AQ53" s="561"/>
      <c r="AR53" s="561"/>
      <c r="AS53" s="561"/>
      <c r="AT53" s="561"/>
      <c r="AU53" s="561"/>
      <c r="AV53" s="561"/>
      <c r="AW53" s="315"/>
      <c r="AX53" s="465"/>
      <c r="AY53" s="459">
        <f>IncomeStatement!C277</f>
        <v>1.1509523809523832</v>
      </c>
      <c r="AZ53" s="466"/>
      <c r="BA53" s="466"/>
      <c r="BB53" s="466"/>
      <c r="BC53" s="466"/>
      <c r="BD53" s="466"/>
      <c r="BE53" s="466"/>
      <c r="BF53" s="466"/>
      <c r="BG53" s="466"/>
      <c r="BH53" s="466"/>
      <c r="BI53" s="466"/>
      <c r="BJ53" s="466"/>
      <c r="BK53" s="466"/>
      <c r="BL53" s="466"/>
      <c r="BM53" s="466"/>
      <c r="BN53" s="466"/>
      <c r="BO53" s="7">
        <f>AY53</f>
        <v>1.1509523809523832</v>
      </c>
      <c r="BP53" s="174">
        <f t="shared" si="93"/>
        <v>1.39</v>
      </c>
      <c r="BQ53" s="467">
        <f ca="1">INDIRECT("IncomeStatement!$"&amp;legend!H$7&amp;TEXT(ROW()+230,0))</f>
        <v>0.46303498961409995</v>
      </c>
      <c r="BR53" s="466">
        <f ca="1">INDIRECT("IncomeStatement!$"&amp;legend!I$7&amp;TEXT(ROW()+230,0))</f>
        <v>0.39593214585794761</v>
      </c>
      <c r="BS53" s="466">
        <f ca="1">INDIRECT("IncomeStatement!$"&amp;legend!J$7&amp;TEXT(ROW()+230,0))</f>
        <v>0.49394953131023817</v>
      </c>
      <c r="BT53" s="7">
        <f t="shared" ca="1" si="111"/>
        <v>1.3529166667822858</v>
      </c>
      <c r="BU53" s="172">
        <f ca="1">ROUNDUP(BT53*$D53,2)</f>
        <v>1.6300000000000001</v>
      </c>
      <c r="BV53" s="172">
        <f ca="1">INDIRECT("IncomeStatement!$"&amp;legend!H$7&amp;TEXT(ROW()+230,0))*$D53</f>
        <v>0.55564198753691996</v>
      </c>
      <c r="BW53" s="172">
        <f ca="1">INDIRECT("IncomeStatement!$"&amp;legend!I$7&amp;TEXT(ROW()+230,0))*$D53</f>
        <v>0.47511857502953714</v>
      </c>
      <c r="BX53" s="172">
        <f ca="1">INDIRECT("IncomeStatement!$"&amp;legend!J$7&amp;TEXT(ROW()+230,0))*$D53</f>
        <v>0.59273943757228575</v>
      </c>
      <c r="BY53" s="172">
        <f ca="1">INDIRECT("IncomeStatement!$"&amp;legend!K$7&amp;TEXT(ROW()+230,0))*$D53</f>
        <v>-0.15911904761904763</v>
      </c>
      <c r="BZ53" s="172">
        <f ca="1">INDIRECT("IncomeStatement!$"&amp;legend!L$7&amp;TEXT(ROW()+230,0))*$D53</f>
        <v>-0.15911904761904763</v>
      </c>
      <c r="CA53" s="172">
        <f ca="1">INDIRECT("IncomeStatement!$"&amp;legend!M$7&amp;TEXT(ROW()+230,0))*$D53</f>
        <v>-0.15911904761904755</v>
      </c>
      <c r="CB53" s="172">
        <f ca="1">INDIRECT("IncomeStatement!$"&amp;legend!N$7&amp;TEXT(ROW()+230,0))*$D53</f>
        <v>0.54116666666666668</v>
      </c>
      <c r="CC53" s="172">
        <f ca="1">INDIRECT("IncomeStatement!$"&amp;legend!O$7&amp;TEXT(ROW()+230,0))*$D53</f>
        <v>0.54116666666666668</v>
      </c>
      <c r="CD53" s="172">
        <f ca="1">INDIRECT("IncomeStatement!$"&amp;legend!P$7&amp;TEXT(ROW()+230,0))*$D53</f>
        <v>0.5411666666666668</v>
      </c>
      <c r="CE53" s="172">
        <f ca="1">INDIRECT("IncomeStatement!$"&amp;legend!Q$7&amp;TEXT(ROW()+230,0))*$D53</f>
        <v>1.2650714285714286</v>
      </c>
      <c r="CF53" s="172">
        <f ca="1">INDIRECT("IncomeStatement!$"&amp;legend!R$7&amp;TEXT(ROW()+230,0))*$D53</f>
        <v>1.2650714285714286</v>
      </c>
      <c r="CG53" s="172">
        <f ca="1">INDIRECT("IncomeStatement!$"&amp;legend!S$7&amp;TEXT(ROW()+230,0))*$D53</f>
        <v>1.2650714285714286</v>
      </c>
      <c r="CH53" s="634">
        <f t="shared" ca="1" si="80"/>
        <v>5.1748571429958865</v>
      </c>
      <c r="CI53" s="173">
        <f t="shared" si="112"/>
        <v>1.39</v>
      </c>
      <c r="CJ53" s="171">
        <f t="shared" si="113"/>
        <v>1.39</v>
      </c>
      <c r="CK53" s="174">
        <f t="shared" si="114"/>
        <v>0</v>
      </c>
      <c r="CL53" s="270">
        <f t="shared" si="115"/>
        <v>0</v>
      </c>
      <c r="CM53" s="271">
        <f>ПУР!$GE53+ПУР!$HG53+ПУР!$HH53+ПУР!$HI53+ПУР!$HJ53+AI53</f>
        <v>0</v>
      </c>
      <c r="CN53" s="272">
        <f>ПУР!$GL53+AJ53</f>
        <v>0</v>
      </c>
      <c r="CO53" s="342"/>
      <c r="CP53" s="583">
        <f t="shared" ca="1" si="116"/>
        <v>1.6300000000000001</v>
      </c>
      <c r="CQ53" s="171">
        <f t="shared" ca="1" si="72"/>
        <v>1.6300000000000001</v>
      </c>
      <c r="CR53" s="219">
        <f t="shared" si="117"/>
        <v>0</v>
      </c>
      <c r="CS53" s="357">
        <f ca="1">ROUNDUP(INDIRECT(legend!$K$4&amp;ROW())*$D53,2)</f>
        <v>0</v>
      </c>
      <c r="CT53" s="377">
        <f ca="1">INDIRECT(legend!$H$4&amp;ROW())+INDIRECT(legend!$I$4&amp;ROW())</f>
        <v>1.1339061042389524</v>
      </c>
      <c r="CU53" s="358">
        <f t="shared" ca="1" si="46"/>
        <v>1.1339061042389524</v>
      </c>
      <c r="CW53" s="561">
        <f t="shared" ca="1" si="73"/>
        <v>1.6300000000000001</v>
      </c>
      <c r="CX53" s="171">
        <f ca="1">ROUNDUP(BQ53*$D53,2)-DB53+Y53+T53+S53+R53+Q53+0.54</f>
        <v>1.1000000000000001</v>
      </c>
      <c r="CY53" s="586">
        <f ca="1">ROUNDUP(BR53*$D53,2)-DC53+AB53+Z53+X53+W53+U53-0.54</f>
        <v>-6.0000000000000053E-2</v>
      </c>
      <c r="CZ53" s="172">
        <f t="shared" ca="1" si="94"/>
        <v>0.59000000000000008</v>
      </c>
      <c r="DA53" s="173">
        <f t="shared" si="82"/>
        <v>0</v>
      </c>
      <c r="DB53" s="171">
        <f t="shared" si="109"/>
        <v>0</v>
      </c>
      <c r="DC53" s="216">
        <f t="shared" si="110"/>
        <v>0</v>
      </c>
      <c r="DD53" s="174">
        <f t="shared" si="74"/>
        <v>0</v>
      </c>
      <c r="DE53" s="327">
        <f t="shared" ca="1" si="47"/>
        <v>1.1000000000000001</v>
      </c>
      <c r="DF53" s="327">
        <f t="shared" ca="1" si="48"/>
        <v>-6.0000000000000053E-2</v>
      </c>
      <c r="DG53" s="616"/>
      <c r="DH53" s="173">
        <f>IF(legend!$E$1=12,CZ53-DI53-DJ53,0)</f>
        <v>0</v>
      </c>
      <c r="DI53" s="216"/>
      <c r="DJ53" s="174"/>
      <c r="DL53" s="173">
        <f>IF(legend!$E$1=12,DD53-DM53-DN53,0)</f>
        <v>0</v>
      </c>
      <c r="DM53" s="216"/>
      <c r="DN53" s="174"/>
      <c r="EC53" s="620">
        <f t="shared" si="0"/>
        <v>0</v>
      </c>
      <c r="ED53" s="621">
        <f t="shared" si="1"/>
        <v>0</v>
      </c>
      <c r="EE53" s="621">
        <f t="shared" si="2"/>
        <v>0</v>
      </c>
      <c r="EF53" s="621">
        <f t="shared" ca="1" si="3"/>
        <v>1.1000000000000001</v>
      </c>
      <c r="EG53" s="621">
        <f t="shared" si="84"/>
        <v>0</v>
      </c>
      <c r="EH53" s="628">
        <f t="shared" ca="1" si="5"/>
        <v>0</v>
      </c>
      <c r="EI53" s="620">
        <f t="shared" si="85"/>
        <v>0</v>
      </c>
      <c r="EJ53" s="621">
        <f t="shared" si="30"/>
        <v>0</v>
      </c>
      <c r="EK53" s="621">
        <f t="shared" si="31"/>
        <v>0</v>
      </c>
      <c r="EL53" s="621">
        <f t="shared" si="32"/>
        <v>0</v>
      </c>
      <c r="EM53" s="621">
        <f t="shared" si="86"/>
        <v>0</v>
      </c>
      <c r="EN53" s="621">
        <f t="shared" ca="1" si="34"/>
        <v>-6.0000000000000053E-2</v>
      </c>
      <c r="EO53" s="621">
        <f t="shared" si="87"/>
        <v>0</v>
      </c>
      <c r="EP53" s="628">
        <f t="shared" ca="1" si="6"/>
        <v>0</v>
      </c>
      <c r="EU53" s="101">
        <f t="shared" ca="1" si="76"/>
        <v>1.1000000000000001</v>
      </c>
      <c r="EV53" s="101">
        <f t="shared" ca="1" si="77"/>
        <v>-6.0000000000000053E-2</v>
      </c>
      <c r="EW53" s="101">
        <f t="shared" ca="1" si="78"/>
        <v>0.59000000000000008</v>
      </c>
      <c r="EX53" s="554">
        <f>ПУР!$EU53+ПУР!$HG53+ПУР!$HH53+ПУР!$HI53</f>
        <v>0</v>
      </c>
      <c r="EY53" s="554">
        <f>ПУР!GO53-ПУР!GP53</f>
        <v>0</v>
      </c>
    </row>
    <row r="54" spans="1:155">
      <c r="A54" s="144" t="s">
        <v>89</v>
      </c>
      <c r="B54" s="85" t="str">
        <f t="shared" si="79"/>
        <v>ItemExtra_2221400000</v>
      </c>
      <c r="C54" s="161">
        <v>2221400000</v>
      </c>
      <c r="D54" s="10">
        <v>1</v>
      </c>
      <c r="E54" s="62">
        <f t="shared" si="68"/>
        <v>0</v>
      </c>
      <c r="F54" s="62">
        <f t="shared" ca="1" si="69"/>
        <v>0</v>
      </c>
      <c r="G54" s="62">
        <f t="shared" ca="1" si="70"/>
        <v>0</v>
      </c>
      <c r="H54" s="62"/>
      <c r="I54" s="62"/>
      <c r="J54" s="62"/>
      <c r="K54" s="62"/>
      <c r="L54" s="461"/>
      <c r="M54" s="416"/>
      <c r="N54" s="315">
        <f t="shared" si="107"/>
        <v>0</v>
      </c>
      <c r="O54" s="315">
        <f t="shared" si="108"/>
        <v>0</v>
      </c>
      <c r="P54" s="416"/>
      <c r="Q54" s="315"/>
      <c r="R54" s="315"/>
      <c r="S54" s="315">
        <v>0</v>
      </c>
      <c r="T54" s="315"/>
      <c r="U54" s="461"/>
      <c r="V54" s="315"/>
      <c r="W54" s="461"/>
      <c r="X54" s="461"/>
      <c r="Y54" s="315"/>
      <c r="Z54" s="461"/>
      <c r="AA54" s="315"/>
      <c r="AB54" s="461"/>
      <c r="AC54" s="416"/>
      <c r="AD54" s="461"/>
      <c r="AE54" s="600"/>
      <c r="AF54" s="315"/>
      <c r="AG54" s="315"/>
      <c r="AH54" s="315"/>
      <c r="AI54" s="461"/>
      <c r="AJ54" s="461"/>
      <c r="AK54" s="315"/>
      <c r="AL54" s="315"/>
      <c r="AM54" s="561"/>
      <c r="AN54" s="561"/>
      <c r="AO54" s="561"/>
      <c r="AP54" s="561"/>
      <c r="AQ54" s="561"/>
      <c r="AR54" s="561"/>
      <c r="AS54" s="561"/>
      <c r="AT54" s="561"/>
      <c r="AU54" s="561"/>
      <c r="AV54" s="561"/>
      <c r="AW54" s="315"/>
      <c r="AX54" s="465"/>
      <c r="AY54" s="459">
        <f>IncomeStatement!C278</f>
        <v>0.4802380952380953</v>
      </c>
      <c r="AZ54" s="466"/>
      <c r="BA54" s="466"/>
      <c r="BB54" s="466"/>
      <c r="BC54" s="466"/>
      <c r="BD54" s="466"/>
      <c r="BE54" s="466"/>
      <c r="BF54" s="466"/>
      <c r="BG54" s="466"/>
      <c r="BH54" s="466"/>
      <c r="BI54" s="466"/>
      <c r="BJ54" s="466"/>
      <c r="BK54" s="466"/>
      <c r="BL54" s="466"/>
      <c r="BM54" s="466"/>
      <c r="BN54" s="466"/>
      <c r="BO54" s="7">
        <f>AY54</f>
        <v>0.4802380952380953</v>
      </c>
      <c r="BP54" s="174">
        <f>ROUNDUP(BO54,2)</f>
        <v>0.49</v>
      </c>
      <c r="BQ54" s="467">
        <f ca="1">INDIRECT("IncomeStatement!$"&amp;legend!H$7&amp;TEXT(ROW()+230,0))</f>
        <v>0</v>
      </c>
      <c r="BR54" s="466">
        <f ca="1">INDIRECT("IncomeStatement!$"&amp;legend!I$7&amp;TEXT(ROW()+230,0))</f>
        <v>0</v>
      </c>
      <c r="BS54" s="466">
        <f ca="1">INDIRECT("IncomeStatement!$"&amp;legend!J$7&amp;TEXT(ROW()+230,0))</f>
        <v>0</v>
      </c>
      <c r="BT54" s="7">
        <f t="shared" ca="1" si="111"/>
        <v>0</v>
      </c>
      <c r="BU54" s="172">
        <f ca="1">ROUNDUP(BT54,2)</f>
        <v>0</v>
      </c>
      <c r="BV54" s="172">
        <f ca="1">INDIRECT("IncomeStatement!$"&amp;legend!H$7&amp;TEXT(ROW()+230,0))*$D54</f>
        <v>0</v>
      </c>
      <c r="BW54" s="172">
        <f ca="1">INDIRECT("IncomeStatement!$"&amp;legend!I$7&amp;TEXT(ROW()+230,0))*$D54</f>
        <v>0</v>
      </c>
      <c r="BX54" s="172">
        <f ca="1">INDIRECT("IncomeStatement!$"&amp;legend!J$7&amp;TEXT(ROW()+230,0))*$D54</f>
        <v>0</v>
      </c>
      <c r="BY54" s="172">
        <f ca="1">INDIRECT("IncomeStatement!$"&amp;legend!K$7&amp;TEXT(ROW()+230,0))*$D54</f>
        <v>0</v>
      </c>
      <c r="BZ54" s="172">
        <f ca="1">INDIRECT("IncomeStatement!$"&amp;legend!L$7&amp;TEXT(ROW()+230,0))*$D54</f>
        <v>0</v>
      </c>
      <c r="CA54" s="172">
        <f ca="1">INDIRECT("IncomeStatement!$"&amp;legend!M$7&amp;TEXT(ROW()+230,0))*$D54</f>
        <v>0</v>
      </c>
      <c r="CB54" s="172">
        <f ca="1">INDIRECT("IncomeStatement!$"&amp;legend!N$7&amp;TEXT(ROW()+230,0))*$D54</f>
        <v>0</v>
      </c>
      <c r="CC54" s="172">
        <f ca="1">INDIRECT("IncomeStatement!$"&amp;legend!O$7&amp;TEXT(ROW()+230,0))*$D54</f>
        <v>0</v>
      </c>
      <c r="CD54" s="172">
        <f ca="1">INDIRECT("IncomeStatement!$"&amp;legend!P$7&amp;TEXT(ROW()+230,0))*$D54</f>
        <v>0</v>
      </c>
      <c r="CE54" s="172">
        <f ca="1">INDIRECT("IncomeStatement!$"&amp;legend!Q$7&amp;TEXT(ROW()+230,0))*$D54</f>
        <v>0</v>
      </c>
      <c r="CF54" s="172">
        <f ca="1">INDIRECT("IncomeStatement!$"&amp;legend!R$7&amp;TEXT(ROW()+230,0))*$D54</f>
        <v>0</v>
      </c>
      <c r="CG54" s="172">
        <f ca="1">INDIRECT("IncomeStatement!$"&amp;legend!S$7&amp;TEXT(ROW()+230,0))*$D54</f>
        <v>0</v>
      </c>
      <c r="CH54" s="634">
        <f t="shared" ca="1" si="80"/>
        <v>-0.49</v>
      </c>
      <c r="CI54" s="173">
        <f t="shared" si="112"/>
        <v>0.49</v>
      </c>
      <c r="CJ54" s="171">
        <f t="shared" si="113"/>
        <v>0.49</v>
      </c>
      <c r="CK54" s="174">
        <f t="shared" si="114"/>
        <v>0</v>
      </c>
      <c r="CL54" s="270">
        <f t="shared" si="115"/>
        <v>0</v>
      </c>
      <c r="CM54" s="271">
        <f>ПУР!$GE54+ПУР!$HG54+ПУР!$HH54+ПУР!$HI54+ПУР!$HJ54+AI54</f>
        <v>0</v>
      </c>
      <c r="CN54" s="272">
        <f>ПУР!$GL54+AJ54</f>
        <v>0</v>
      </c>
      <c r="CO54" s="342"/>
      <c r="CP54" s="583">
        <f t="shared" ca="1" si="116"/>
        <v>0</v>
      </c>
      <c r="CQ54" s="171">
        <f t="shared" ca="1" si="72"/>
        <v>0</v>
      </c>
      <c r="CR54" s="219">
        <f t="shared" si="117"/>
        <v>0</v>
      </c>
      <c r="CS54" s="357">
        <f ca="1">ROUNDUP(INDIRECT(legend!$K$4&amp;ROW())*$D54,2)</f>
        <v>0</v>
      </c>
      <c r="CT54" s="377">
        <f ca="1">INDIRECT(legend!$H$4&amp;ROW())+INDIRECT(legend!$I$4&amp;ROW())</f>
        <v>0</v>
      </c>
      <c r="CU54" s="358">
        <f t="shared" ca="1" si="46"/>
        <v>0</v>
      </c>
      <c r="CW54" s="561">
        <f t="shared" ca="1" si="73"/>
        <v>0</v>
      </c>
      <c r="CX54" s="171">
        <f ca="1">ROUNDUP(BQ54*$D54,2)-DB54+Y54+T54+S54+R54+Q54-19.81</f>
        <v>-19.809999999999999</v>
      </c>
      <c r="CY54" s="586">
        <f ca="1">ROUNDUP(BR54*$D54,2)-DC54+AB54+Z54+X54+W54+U54+15.96</f>
        <v>15.96</v>
      </c>
      <c r="CZ54" s="172">
        <f t="shared" ca="1" si="94"/>
        <v>3.8499999999999979</v>
      </c>
      <c r="DA54" s="173">
        <f t="shared" si="82"/>
        <v>0</v>
      </c>
      <c r="DB54" s="171">
        <f t="shared" si="109"/>
        <v>0</v>
      </c>
      <c r="DC54" s="216">
        <f t="shared" si="110"/>
        <v>0</v>
      </c>
      <c r="DD54" s="174">
        <f t="shared" si="74"/>
        <v>0</v>
      </c>
      <c r="DE54" s="327">
        <f t="shared" ca="1" si="47"/>
        <v>-19.809999999999999</v>
      </c>
      <c r="DF54" s="327">
        <f t="shared" ca="1" si="48"/>
        <v>15.96</v>
      </c>
      <c r="DG54" s="616"/>
      <c r="DH54" s="173">
        <f>IF(legend!$E$1=12,CZ54-DI54-DJ54,0)</f>
        <v>0</v>
      </c>
      <c r="DI54" s="216"/>
      <c r="DJ54" s="174"/>
      <c r="DL54" s="173">
        <f>IF(legend!$E$1=12,DD54-DM54-DN54,0)</f>
        <v>0</v>
      </c>
      <c r="DM54" s="216"/>
      <c r="DN54" s="174"/>
      <c r="EC54" s="620">
        <f t="shared" si="0"/>
        <v>0</v>
      </c>
      <c r="ED54" s="621">
        <f t="shared" si="1"/>
        <v>0</v>
      </c>
      <c r="EE54" s="621">
        <f t="shared" si="2"/>
        <v>0</v>
      </c>
      <c r="EF54" s="621">
        <f t="shared" ca="1" si="3"/>
        <v>-19.809999999999999</v>
      </c>
      <c r="EG54" s="621">
        <f t="shared" si="84"/>
        <v>0</v>
      </c>
      <c r="EH54" s="628">
        <f t="shared" ca="1" si="5"/>
        <v>0</v>
      </c>
      <c r="EI54" s="620">
        <f t="shared" si="85"/>
        <v>0</v>
      </c>
      <c r="EJ54" s="621">
        <f t="shared" si="30"/>
        <v>0</v>
      </c>
      <c r="EK54" s="621">
        <f t="shared" si="31"/>
        <v>0</v>
      </c>
      <c r="EL54" s="621">
        <f t="shared" si="32"/>
        <v>0</v>
      </c>
      <c r="EM54" s="621">
        <f t="shared" si="86"/>
        <v>0</v>
      </c>
      <c r="EN54" s="621">
        <f t="shared" ca="1" si="34"/>
        <v>15.96</v>
      </c>
      <c r="EO54" s="621">
        <f t="shared" si="87"/>
        <v>0</v>
      </c>
      <c r="EP54" s="628">
        <f t="shared" ca="1" si="6"/>
        <v>0</v>
      </c>
      <c r="EU54" s="101">
        <f t="shared" ca="1" si="76"/>
        <v>-19.809999999999999</v>
      </c>
      <c r="EV54" s="101">
        <f t="shared" ca="1" si="77"/>
        <v>15.96</v>
      </c>
      <c r="EW54" s="101">
        <f t="shared" ca="1" si="78"/>
        <v>3.8499999999999979</v>
      </c>
      <c r="EX54" s="554">
        <f>ПУР!$EU54+ПУР!$HG54+ПУР!$HH54+ПУР!$HI54</f>
        <v>0</v>
      </c>
      <c r="EY54" s="554">
        <f>ПУР!GO54-ПУР!GP54</f>
        <v>0</v>
      </c>
    </row>
    <row r="55" spans="1:155">
      <c r="A55" s="144" t="s">
        <v>91</v>
      </c>
      <c r="B55" s="85" t="str">
        <f t="shared" si="79"/>
        <v>ItemExtra_2221500000</v>
      </c>
      <c r="C55" s="161">
        <v>2221500000</v>
      </c>
      <c r="D55" s="10"/>
      <c r="E55" s="62">
        <f t="shared" si="68"/>
        <v>27.082000000000001</v>
      </c>
      <c r="F55" s="62">
        <f t="shared" ca="1" si="69"/>
        <v>106.35659934</v>
      </c>
      <c r="G55" s="62">
        <f t="shared" ca="1" si="70"/>
        <v>106.35659934</v>
      </c>
      <c r="H55" s="62"/>
      <c r="I55" s="62"/>
      <c r="J55" s="62"/>
      <c r="K55" s="62"/>
      <c r="L55" s="461"/>
      <c r="M55" s="416"/>
      <c r="N55" s="315">
        <f t="shared" si="107"/>
        <v>-25</v>
      </c>
      <c r="O55" s="315">
        <f t="shared" si="108"/>
        <v>52.082000000000001</v>
      </c>
      <c r="P55" s="416"/>
      <c r="Q55" s="315">
        <v>52.082000000000001</v>
      </c>
      <c r="R55" s="315"/>
      <c r="S55" s="315">
        <v>79.274599339999995</v>
      </c>
      <c r="T55" s="315">
        <v>-25</v>
      </c>
      <c r="U55" s="461"/>
      <c r="V55" s="315"/>
      <c r="W55" s="461"/>
      <c r="X55" s="461"/>
      <c r="Y55" s="315"/>
      <c r="Z55" s="461"/>
      <c r="AA55" s="315"/>
      <c r="AB55" s="461"/>
      <c r="AC55" s="416"/>
      <c r="AD55" s="461"/>
      <c r="AE55" s="600"/>
      <c r="AF55" s="315"/>
      <c r="AG55" s="315"/>
      <c r="AH55" s="315"/>
      <c r="AI55" s="461"/>
      <c r="AJ55" s="461"/>
      <c r="AK55" s="315"/>
      <c r="AL55" s="315"/>
      <c r="AM55" s="561"/>
      <c r="AN55" s="561"/>
      <c r="AO55" s="561"/>
      <c r="AP55" s="561"/>
      <c r="AQ55" s="561"/>
      <c r="AR55" s="561"/>
      <c r="AS55" s="561"/>
      <c r="AT55" s="561"/>
      <c r="AU55" s="561"/>
      <c r="AV55" s="561"/>
      <c r="AW55" s="315"/>
      <c r="AX55" s="454">
        <f>AX100</f>
        <v>0.30521031746031668</v>
      </c>
      <c r="AY55" s="459">
        <f>IncomeStatement!C279</f>
        <v>3.1695952380952384</v>
      </c>
      <c r="AZ55" s="455"/>
      <c r="BA55" s="455"/>
      <c r="BB55" s="455"/>
      <c r="BC55" s="455"/>
      <c r="BD55" s="455"/>
      <c r="BE55" s="455"/>
      <c r="BF55" s="455"/>
      <c r="BG55" s="455"/>
      <c r="BH55" s="455"/>
      <c r="BI55" s="455"/>
      <c r="BJ55" s="455"/>
      <c r="BK55" s="455"/>
      <c r="BL55" s="455"/>
      <c r="BM55" s="455"/>
      <c r="BN55" s="455">
        <f>BN100</f>
        <v>0.33538442460317458</v>
      </c>
      <c r="BO55" s="7">
        <f>AX55+AY55-BN55</f>
        <v>3.1394211309523805</v>
      </c>
      <c r="BP55" s="174">
        <f>BP100</f>
        <v>4.37</v>
      </c>
      <c r="BQ55" s="456">
        <f ca="1">BQ100</f>
        <v>1.5919756985913356</v>
      </c>
      <c r="BR55" s="455">
        <f ca="1">BR100</f>
        <v>0.73758766394613562</v>
      </c>
      <c r="BS55" s="455">
        <f ca="1">BS100</f>
        <v>-3.471150983187715</v>
      </c>
      <c r="BT55" s="7">
        <f t="shared" ca="1" si="111"/>
        <v>-1.1415876206502436</v>
      </c>
      <c r="BU55" s="172">
        <f ca="1">BU100</f>
        <v>-1.37</v>
      </c>
      <c r="BV55" s="44">
        <f ca="1">BV100</f>
        <v>1.92</v>
      </c>
      <c r="BW55" s="44">
        <f t="shared" ref="BW55:CG55" ca="1" si="118">BW100</f>
        <v>0.89</v>
      </c>
      <c r="BX55" s="44">
        <f t="shared" ca="1" si="118"/>
        <v>-4.17</v>
      </c>
      <c r="BY55" s="44">
        <f t="shared" ca="1" si="118"/>
        <v>3.2899999999999996</v>
      </c>
      <c r="BZ55" s="44">
        <f t="shared" ca="1" si="118"/>
        <v>0</v>
      </c>
      <c r="CA55" s="44">
        <f t="shared" ca="1" si="118"/>
        <v>0</v>
      </c>
      <c r="CB55" s="44">
        <f t="shared" ca="1" si="118"/>
        <v>0</v>
      </c>
      <c r="CC55" s="44">
        <f t="shared" ca="1" si="118"/>
        <v>0</v>
      </c>
      <c r="CD55" s="44">
        <f t="shared" ca="1" si="118"/>
        <v>0</v>
      </c>
      <c r="CE55" s="44">
        <f t="shared" ca="1" si="118"/>
        <v>0</v>
      </c>
      <c r="CF55" s="44">
        <f t="shared" ca="1" si="118"/>
        <v>0</v>
      </c>
      <c r="CG55" s="44">
        <f t="shared" ca="1" si="118"/>
        <v>0</v>
      </c>
      <c r="CH55" s="634">
        <f t="shared" ca="1" si="80"/>
        <v>-2.4400000000000004</v>
      </c>
      <c r="CI55" s="173">
        <f t="shared" si="112"/>
        <v>31.452000000000002</v>
      </c>
      <c r="CJ55" s="171">
        <f t="shared" si="113"/>
        <v>-20.63</v>
      </c>
      <c r="CK55" s="174">
        <f t="shared" si="114"/>
        <v>52.082000000000001</v>
      </c>
      <c r="CL55" s="270">
        <f t="shared" si="115"/>
        <v>0</v>
      </c>
      <c r="CM55" s="271">
        <f>ПУР!$GE55+ПУР!$HG55+ПУР!$HH55+ПУР!$HI55+ПУР!$HJ55+AI55</f>
        <v>0</v>
      </c>
      <c r="CN55" s="272">
        <f>ПУР!$GL55+AJ55</f>
        <v>0</v>
      </c>
      <c r="CO55" s="342"/>
      <c r="CP55" s="583">
        <f t="shared" ca="1" si="116"/>
        <v>104.98659934</v>
      </c>
      <c r="CQ55" s="171">
        <f t="shared" ca="1" si="72"/>
        <v>52.904599339999997</v>
      </c>
      <c r="CR55" s="219">
        <f t="shared" si="117"/>
        <v>52.082000000000001</v>
      </c>
      <c r="CS55" s="357">
        <f ca="1">CS100</f>
        <v>0</v>
      </c>
      <c r="CT55" s="377">
        <f ca="1">INDIRECT(legend!$H$4&amp;ROW())+INDIRECT(legend!$I$4&amp;ROW())</f>
        <v>-4.17</v>
      </c>
      <c r="CU55" s="358">
        <f t="shared" ca="1" si="46"/>
        <v>-4.17</v>
      </c>
      <c r="CW55" s="561">
        <f ca="1">CQ55</f>
        <v>52.904599339999997</v>
      </c>
      <c r="CX55" s="171">
        <f ca="1">CX100-0.00200000000000955</f>
        <v>56.19259933999998</v>
      </c>
      <c r="CY55" s="586">
        <f ca="1">CY100-DC55</f>
        <v>0.89</v>
      </c>
      <c r="CZ55" s="172">
        <f t="shared" ca="1" si="94"/>
        <v>-4.1779999999999822</v>
      </c>
      <c r="DA55" s="173">
        <f t="shared" si="82"/>
        <v>52.082000000000001</v>
      </c>
      <c r="DB55" s="171">
        <f t="shared" si="109"/>
        <v>52.082000000000001</v>
      </c>
      <c r="DC55" s="216">
        <f t="shared" si="110"/>
        <v>0</v>
      </c>
      <c r="DD55" s="174">
        <f>DA55-DB55-DC55</f>
        <v>0</v>
      </c>
      <c r="DE55" s="327">
        <f t="shared" ca="1" si="47"/>
        <v>108.27459933999998</v>
      </c>
      <c r="DF55" s="327">
        <f t="shared" ca="1" si="48"/>
        <v>0.89</v>
      </c>
      <c r="DG55" s="616"/>
      <c r="DH55" s="173">
        <f>IF(legend!$E$1=12,CZ55-DI55-DJ55,0)</f>
        <v>0</v>
      </c>
      <c r="DI55" s="216"/>
      <c r="DJ55" s="174"/>
      <c r="DL55" s="173">
        <f>IF(legend!$E$1=12,DD55-DM55-DN55,0)</f>
        <v>0</v>
      </c>
      <c r="DM55" s="216"/>
      <c r="DN55" s="174"/>
      <c r="EC55" s="620">
        <f t="shared" si="0"/>
        <v>52.082000000000001</v>
      </c>
      <c r="ED55" s="621">
        <f t="shared" si="1"/>
        <v>54.274599339999995</v>
      </c>
      <c r="EE55" s="621">
        <f t="shared" si="2"/>
        <v>0</v>
      </c>
      <c r="EF55" s="621">
        <f t="shared" ca="1" si="3"/>
        <v>1.9179999999999851</v>
      </c>
      <c r="EG55" s="621">
        <f t="shared" si="84"/>
        <v>0</v>
      </c>
      <c r="EH55" s="628">
        <f t="shared" ca="1" si="5"/>
        <v>0</v>
      </c>
      <c r="EI55" s="620">
        <f t="shared" si="85"/>
        <v>0</v>
      </c>
      <c r="EJ55" s="621">
        <f t="shared" si="30"/>
        <v>0</v>
      </c>
      <c r="EK55" s="621">
        <f t="shared" si="31"/>
        <v>0</v>
      </c>
      <c r="EL55" s="621">
        <f t="shared" si="32"/>
        <v>0</v>
      </c>
      <c r="EM55" s="621">
        <f t="shared" si="86"/>
        <v>0</v>
      </c>
      <c r="EN55" s="621">
        <f t="shared" ca="1" si="34"/>
        <v>0.89</v>
      </c>
      <c r="EO55" s="621">
        <f t="shared" si="87"/>
        <v>0</v>
      </c>
      <c r="EP55" s="628">
        <f t="shared" ca="1" si="6"/>
        <v>0</v>
      </c>
      <c r="EU55" s="101">
        <f t="shared" ca="1" si="76"/>
        <v>108.27459933999998</v>
      </c>
      <c r="EV55" s="101">
        <f t="shared" ca="1" si="77"/>
        <v>0.89</v>
      </c>
      <c r="EW55" s="101">
        <f t="shared" ca="1" si="78"/>
        <v>-4.1779999999999822</v>
      </c>
      <c r="EX55" s="554">
        <f>ПУР!$EU55+ПУР!$HG55+ПУР!$HH55+ПУР!$HI55</f>
        <v>0</v>
      </c>
      <c r="EY55" s="554">
        <f>ПУР!GO55-ПУР!GP55</f>
        <v>0</v>
      </c>
    </row>
    <row r="56" spans="1:155">
      <c r="A56" s="144" t="s">
        <v>95</v>
      </c>
      <c r="B56" s="85" t="str">
        <f t="shared" si="79"/>
        <v>ItemExtra_2221700000</v>
      </c>
      <c r="C56" s="161">
        <v>2221700000</v>
      </c>
      <c r="D56" s="10">
        <v>1.2</v>
      </c>
      <c r="E56" s="62">
        <f t="shared" si="68"/>
        <v>0</v>
      </c>
      <c r="F56" s="62">
        <f t="shared" ca="1" si="69"/>
        <v>0</v>
      </c>
      <c r="G56" s="62">
        <f t="shared" ca="1" si="70"/>
        <v>0</v>
      </c>
      <c r="H56" s="62"/>
      <c r="I56" s="62"/>
      <c r="J56" s="62"/>
      <c r="K56" s="62"/>
      <c r="L56" s="461"/>
      <c r="M56" s="416"/>
      <c r="N56" s="315">
        <f t="shared" si="107"/>
        <v>0</v>
      </c>
      <c r="O56" s="315">
        <f t="shared" si="108"/>
        <v>0</v>
      </c>
      <c r="P56" s="416"/>
      <c r="Q56" s="315"/>
      <c r="R56" s="315"/>
      <c r="S56" s="315">
        <v>0</v>
      </c>
      <c r="T56" s="315"/>
      <c r="U56" s="461"/>
      <c r="V56" s="315"/>
      <c r="W56" s="461"/>
      <c r="X56" s="461"/>
      <c r="Y56" s="315"/>
      <c r="Z56" s="461"/>
      <c r="AA56" s="315"/>
      <c r="AB56" s="461"/>
      <c r="AC56" s="416"/>
      <c r="AD56" s="461"/>
      <c r="AE56" s="461"/>
      <c r="AF56" s="315"/>
      <c r="AG56" s="315"/>
      <c r="AH56" s="315"/>
      <c r="AI56" s="461"/>
      <c r="AJ56" s="461"/>
      <c r="AK56" s="315"/>
      <c r="AL56" s="315"/>
      <c r="AM56" s="561"/>
      <c r="AN56" s="561"/>
      <c r="AO56" s="561"/>
      <c r="AP56" s="561"/>
      <c r="AQ56" s="561"/>
      <c r="AR56" s="561"/>
      <c r="AS56" s="561"/>
      <c r="AT56" s="561"/>
      <c r="AU56" s="561"/>
      <c r="AV56" s="561"/>
      <c r="AW56" s="315"/>
      <c r="AX56" s="454">
        <f>IncomeStatement!T280</f>
        <v>1.0381097060473294</v>
      </c>
      <c r="AY56" s="459">
        <f>IncomeStatement!C280</f>
        <v>8.5247178571399065</v>
      </c>
      <c r="AZ56" s="455"/>
      <c r="BA56" s="455"/>
      <c r="BB56" s="455"/>
      <c r="BC56" s="455"/>
      <c r="BD56" s="455"/>
      <c r="BE56" s="455"/>
      <c r="BF56" s="455"/>
      <c r="BG56" s="455"/>
      <c r="BH56" s="455"/>
      <c r="BI56" s="455"/>
      <c r="BJ56" s="455"/>
      <c r="BK56" s="455"/>
      <c r="BL56" s="455"/>
      <c r="BM56" s="455"/>
      <c r="BN56" s="459">
        <f>IncomeStatement!S280</f>
        <v>0.47670083060430074</v>
      </c>
      <c r="BO56" s="7">
        <f>AX56+AY56-BN56</f>
        <v>9.0861267325829349</v>
      </c>
      <c r="BP56" s="174">
        <f>ROUNDUP(BO56*$D56,2)</f>
        <v>10.91</v>
      </c>
      <c r="BQ56" s="456">
        <f ca="1">INDIRECT("IncomeStatement!$"&amp;legend!G$7&amp;TEXT(ROW()+230,0))</f>
        <v>0</v>
      </c>
      <c r="BR56" s="455">
        <f ca="1">INDIRECT("IncomeStatement!$"&amp;legend!H$7&amp;TEXT(ROW()+230,0))</f>
        <v>0</v>
      </c>
      <c r="BS56" s="455">
        <f ca="1">INDIRECT("IncomeStatement!$"&amp;legend!I$7&amp;TEXT(ROW()+230,0))</f>
        <v>0</v>
      </c>
      <c r="BT56" s="7">
        <f t="shared" ca="1" si="111"/>
        <v>0</v>
      </c>
      <c r="BU56" s="172">
        <f ca="1">ROUNDUP(BT56*$D56,2)</f>
        <v>0</v>
      </c>
      <c r="BV56" s="44">
        <f ca="1">INDIRECT("IncomeStatement!$"&amp;legend!G$7&amp;TEXT(ROW()+230,0))*$D56</f>
        <v>0</v>
      </c>
      <c r="BW56" s="44">
        <f ca="1">INDIRECT("IncomeStatement!$"&amp;legend!H$7&amp;TEXT(ROW()+230,0))*$D56</f>
        <v>0</v>
      </c>
      <c r="BX56" s="44">
        <f ca="1">INDIRECT("IncomeStatement!$"&amp;legend!I$7&amp;TEXT(ROW()+230,0))*$D56</f>
        <v>0</v>
      </c>
      <c r="BY56" s="44">
        <f ca="1">INDIRECT("IncomeStatement!$"&amp;legend!J$7&amp;TEXT(ROW()+230,0))*$D56</f>
        <v>0</v>
      </c>
      <c r="BZ56" s="44">
        <f ca="1">INDIRECT("IncomeStatement!$"&amp;legend!K$7&amp;TEXT(ROW()+230,0))*$D56</f>
        <v>0</v>
      </c>
      <c r="CA56" s="44">
        <f ca="1">INDIRECT("IncomeStatement!$"&amp;legend!L$7&amp;TEXT(ROW()+230,0))*$D56</f>
        <v>0</v>
      </c>
      <c r="CB56" s="44">
        <f ca="1">INDIRECT("IncomeStatement!$"&amp;legend!M$7&amp;TEXT(ROW()+230,0))*$D56</f>
        <v>0</v>
      </c>
      <c r="CC56" s="44">
        <f ca="1">INDIRECT("IncomeStatement!$"&amp;legend!N$7&amp;TEXT(ROW()+230,0))*$D56</f>
        <v>0</v>
      </c>
      <c r="CD56" s="44">
        <f ca="1">INDIRECT("IncomeStatement!$"&amp;legend!O$7&amp;TEXT(ROW()+230,0))*$D56</f>
        <v>0</v>
      </c>
      <c r="CE56" s="44">
        <f ca="1">INDIRECT("IncomeStatement!$"&amp;legend!P$7&amp;TEXT(ROW()+230,0))*$D56</f>
        <v>0</v>
      </c>
      <c r="CF56" s="44">
        <f ca="1">INDIRECT("IncomeStatement!$"&amp;legend!Q$7&amp;TEXT(ROW()+230,0))*$D56</f>
        <v>0</v>
      </c>
      <c r="CG56" s="44">
        <f ca="1">INDIRECT("IncomeStatement!$"&amp;legend!R$7&amp;TEXT(ROW()+230,0))*$D56</f>
        <v>0</v>
      </c>
      <c r="CH56" s="634">
        <f t="shared" ca="1" si="80"/>
        <v>-10.91</v>
      </c>
      <c r="CI56" s="173">
        <f>BP56+L56+N56+O56</f>
        <v>10.91</v>
      </c>
      <c r="CJ56" s="171">
        <f>CM56+N56</f>
        <v>0</v>
      </c>
      <c r="CK56" s="174">
        <f>CI56-CJ56</f>
        <v>10.91</v>
      </c>
      <c r="CL56" s="270">
        <f t="shared" si="115"/>
        <v>0</v>
      </c>
      <c r="CM56" s="271">
        <f>ПУР!$GE56+ПУР!$HG56+ПУР!$HH56+ПУР!$HI56+ПУР!$HJ56+AI56</f>
        <v>0</v>
      </c>
      <c r="CN56" s="272">
        <f>ПУР!$GL56+AJ56</f>
        <v>0</v>
      </c>
      <c r="CO56" s="342"/>
      <c r="CP56" s="583">
        <f t="shared" ca="1" si="116"/>
        <v>0</v>
      </c>
      <c r="CQ56" s="171">
        <f t="shared" ca="1" si="72"/>
        <v>0</v>
      </c>
      <c r="CR56" s="174">
        <f ca="1">CP56</f>
        <v>0</v>
      </c>
      <c r="CS56" s="357">
        <f ca="1">ROUNDUP(INDIRECT(legend!$K$4&amp;ROW())*$D56,2)</f>
        <v>0</v>
      </c>
      <c r="CT56" s="377">
        <f ca="1">INDIRECT(legend!$H$4&amp;ROW())+INDIRECT(legend!$I$4&amp;ROW())</f>
        <v>0</v>
      </c>
      <c r="CU56" s="358">
        <f t="shared" ca="1" si="46"/>
        <v>0</v>
      </c>
      <c r="CW56" s="561">
        <f ca="1">CQ56</f>
        <v>0</v>
      </c>
      <c r="CX56" s="171">
        <f ca="1">ROUNDUP(BQ56*$D56,2)-DB56+Y56+T56+S56+R56+Q56</f>
        <v>0</v>
      </c>
      <c r="CY56" s="586">
        <f ca="1">ROUNDUP(BR56*$D56,2)-DC56+AB56+Z56+X56+W56+U56</f>
        <v>0</v>
      </c>
      <c r="CZ56" s="172">
        <f t="shared" ca="1" si="94"/>
        <v>0</v>
      </c>
      <c r="DA56" s="173">
        <f ca="1">CR56</f>
        <v>0</v>
      </c>
      <c r="DB56" s="171">
        <f ca="1">ROUNDUP(BQ56*$D56,2)+AA56+V56+R56+Q56</f>
        <v>0</v>
      </c>
      <c r="DC56" s="216">
        <f ca="1">ROUNDUP(BR56*$D56,2)+AB56+X56+W56</f>
        <v>0</v>
      </c>
      <c r="DD56" s="174">
        <f ca="1">DA56-DB56-DC56</f>
        <v>0</v>
      </c>
      <c r="DE56" s="327">
        <f t="shared" ca="1" si="47"/>
        <v>0</v>
      </c>
      <c r="DF56" s="327">
        <f t="shared" ca="1" si="48"/>
        <v>0</v>
      </c>
      <c r="DG56" s="616"/>
      <c r="DH56" s="173">
        <f>IF(legend!$E$1=12,CZ56-DI56-DJ56,0)</f>
        <v>0</v>
      </c>
      <c r="DI56" s="216"/>
      <c r="DJ56" s="174"/>
      <c r="DL56" s="173">
        <f>IF(legend!$E$1=12,DD56-DM56-DN56,0)</f>
        <v>0</v>
      </c>
      <c r="DM56" s="216"/>
      <c r="DN56" s="174"/>
      <c r="EC56" s="620">
        <f t="shared" si="0"/>
        <v>0</v>
      </c>
      <c r="ED56" s="621">
        <f t="shared" si="1"/>
        <v>0</v>
      </c>
      <c r="EE56" s="621">
        <f t="shared" si="2"/>
        <v>0</v>
      </c>
      <c r="EF56" s="621">
        <f t="shared" ca="1" si="3"/>
        <v>0</v>
      </c>
      <c r="EG56" s="621">
        <f t="shared" ca="1" si="84"/>
        <v>0</v>
      </c>
      <c r="EH56" s="628">
        <f t="shared" ca="1" si="5"/>
        <v>0</v>
      </c>
      <c r="EI56" s="620">
        <f t="shared" si="85"/>
        <v>0</v>
      </c>
      <c r="EJ56" s="621">
        <f t="shared" si="30"/>
        <v>0</v>
      </c>
      <c r="EK56" s="621">
        <f t="shared" si="31"/>
        <v>0</v>
      </c>
      <c r="EL56" s="621">
        <f t="shared" si="32"/>
        <v>0</v>
      </c>
      <c r="EM56" s="621">
        <f t="shared" si="86"/>
        <v>0</v>
      </c>
      <c r="EN56" s="621">
        <f t="shared" ca="1" si="34"/>
        <v>0</v>
      </c>
      <c r="EO56" s="621">
        <f t="shared" ca="1" si="87"/>
        <v>0</v>
      </c>
      <c r="EP56" s="628">
        <f t="shared" ca="1" si="6"/>
        <v>0</v>
      </c>
      <c r="EU56" s="101">
        <f t="shared" ca="1" si="76"/>
        <v>0</v>
      </c>
      <c r="EV56" s="101">
        <f t="shared" ca="1" si="77"/>
        <v>0</v>
      </c>
      <c r="EW56" s="101">
        <f t="shared" ca="1" si="78"/>
        <v>0</v>
      </c>
      <c r="EX56" s="554">
        <f>ПУР!$EU56+ПУР!$HG56+ПУР!$HH56+ПУР!$HI56</f>
        <v>0</v>
      </c>
      <c r="EY56" s="554">
        <f>ПУР!GO56-ПУР!GP56</f>
        <v>0</v>
      </c>
    </row>
    <row r="57" spans="1:155">
      <c r="A57" s="144" t="s">
        <v>96</v>
      </c>
      <c r="B57" s="85" t="str">
        <f t="shared" si="79"/>
        <v>ItemExtra_2222100000</v>
      </c>
      <c r="C57" s="161">
        <v>2222100000</v>
      </c>
      <c r="D57" s="10">
        <v>1</v>
      </c>
      <c r="E57" s="62">
        <f t="shared" si="68"/>
        <v>-49.941065420000001</v>
      </c>
      <c r="F57" s="62">
        <f t="shared" ca="1" si="69"/>
        <v>-53.909446420000002</v>
      </c>
      <c r="G57" s="62">
        <f t="shared" ca="1" si="70"/>
        <v>-53.909446420000002</v>
      </c>
      <c r="H57" s="62"/>
      <c r="I57" s="62"/>
      <c r="J57" s="62"/>
      <c r="K57" s="62"/>
      <c r="L57" s="461"/>
      <c r="M57" s="416"/>
      <c r="N57" s="315">
        <f t="shared" si="107"/>
        <v>-49.941065420000001</v>
      </c>
      <c r="O57" s="315">
        <f t="shared" si="108"/>
        <v>0</v>
      </c>
      <c r="P57" s="416"/>
      <c r="Q57" s="315"/>
      <c r="R57" s="315"/>
      <c r="S57" s="315">
        <v>0</v>
      </c>
      <c r="T57" s="315"/>
      <c r="U57" s="461"/>
      <c r="V57" s="315"/>
      <c r="W57" s="461"/>
      <c r="X57" s="461"/>
      <c r="Y57" s="315"/>
      <c r="Z57" s="461"/>
      <c r="AA57" s="315"/>
      <c r="AB57" s="461"/>
      <c r="AC57" s="416"/>
      <c r="AD57" s="461">
        <f>-49.94106542</f>
        <v>-49.941065420000001</v>
      </c>
      <c r="AE57" s="600"/>
      <c r="AF57" s="315"/>
      <c r="AG57" s="315"/>
      <c r="AH57" s="315"/>
      <c r="AI57" s="461"/>
      <c r="AJ57" s="461"/>
      <c r="AK57" s="315"/>
      <c r="AL57" s="315"/>
      <c r="AM57" s="561"/>
      <c r="AN57" s="561"/>
      <c r="AO57" s="561"/>
      <c r="AP57" s="561"/>
      <c r="AQ57" s="561"/>
      <c r="AR57" s="561"/>
      <c r="AS57" s="561"/>
      <c r="AT57" s="561"/>
      <c r="AU57" s="561"/>
      <c r="AV57" s="561"/>
      <c r="AW57" s="315"/>
      <c r="AX57" s="454">
        <f>IncomeStatement!T281</f>
        <v>1.6217535638992249</v>
      </c>
      <c r="AY57" s="459">
        <f>IncomeStatement!C281</f>
        <v>20.703619632325246</v>
      </c>
      <c r="AZ57" s="455"/>
      <c r="BA57" s="455"/>
      <c r="BB57" s="455"/>
      <c r="BC57" s="455"/>
      <c r="BD57" s="455"/>
      <c r="BE57" s="455"/>
      <c r="BF57" s="455"/>
      <c r="BG57" s="455"/>
      <c r="BH57" s="455"/>
      <c r="BI57" s="455"/>
      <c r="BJ57" s="455"/>
      <c r="BK57" s="455"/>
      <c r="BL57" s="455"/>
      <c r="BM57" s="455"/>
      <c r="BN57" s="459">
        <f>IncomeStatement!S281</f>
        <v>2.0829940101744002</v>
      </c>
      <c r="BO57" s="7">
        <f>AX57+AY57-BN57</f>
        <v>20.242379186050073</v>
      </c>
      <c r="BP57" s="174">
        <f>ROUNDUP(BO57,2)</f>
        <v>20.25</v>
      </c>
      <c r="BQ57" s="456">
        <f ca="1">INDIRECT("IncomeStatement!$"&amp;legend!G$7&amp;TEXT(ROW()+230,0))</f>
        <v>0</v>
      </c>
      <c r="BR57" s="455">
        <f ca="1">INDIRECT("IncomeStatement!$"&amp;legend!H$7&amp;TEXT(ROW()+230,0))</f>
        <v>0</v>
      </c>
      <c r="BS57" s="455">
        <f ca="1">INDIRECT("IncomeStatement!$"&amp;legend!I$7&amp;TEXT(ROW()+230,0))</f>
        <v>0</v>
      </c>
      <c r="BT57" s="7">
        <f t="shared" ca="1" si="111"/>
        <v>0</v>
      </c>
      <c r="BU57" s="172">
        <f ca="1">ROUNDUP(BT57,2)</f>
        <v>0</v>
      </c>
      <c r="BV57" s="44">
        <f ca="1">INDIRECT("IncomeStatement!$"&amp;legend!G$7&amp;TEXT(ROW()+230,0))*$D57</f>
        <v>0</v>
      </c>
      <c r="BW57" s="44">
        <f ca="1">INDIRECT("IncomeStatement!$"&amp;legend!H$7&amp;TEXT(ROW()+230,0))*$D57</f>
        <v>0</v>
      </c>
      <c r="BX57" s="44">
        <f ca="1">INDIRECT("IncomeStatement!$"&amp;legend!I$7&amp;TEXT(ROW()+230,0))*$D57</f>
        <v>0</v>
      </c>
      <c r="BY57" s="44">
        <f ca="1">INDIRECT("IncomeStatement!$"&amp;legend!J$7&amp;TEXT(ROW()+230,0))*$D57</f>
        <v>0</v>
      </c>
      <c r="BZ57" s="44">
        <f ca="1">INDIRECT("IncomeStatement!$"&amp;legend!K$7&amp;TEXT(ROW()+230,0))*$D57</f>
        <v>0</v>
      </c>
      <c r="CA57" s="44">
        <f ca="1">INDIRECT("IncomeStatement!$"&amp;legend!L$7&amp;TEXT(ROW()+230,0))*$D57</f>
        <v>0</v>
      </c>
      <c r="CB57" s="44">
        <f ca="1">INDIRECT("IncomeStatement!$"&amp;legend!M$7&amp;TEXT(ROW()+230,0))*$D57</f>
        <v>0</v>
      </c>
      <c r="CC57" s="44">
        <f ca="1">INDIRECT("IncomeStatement!$"&amp;legend!N$7&amp;TEXT(ROW()+230,0))*$D57</f>
        <v>0</v>
      </c>
      <c r="CD57" s="44">
        <f ca="1">INDIRECT("IncomeStatement!$"&amp;legend!O$7&amp;TEXT(ROW()+230,0))*$D57</f>
        <v>0</v>
      </c>
      <c r="CE57" s="44">
        <f ca="1">INDIRECT("IncomeStatement!$"&amp;legend!P$7&amp;TEXT(ROW()+230,0))*$D57</f>
        <v>0</v>
      </c>
      <c r="CF57" s="44">
        <f ca="1">INDIRECT("IncomeStatement!$"&amp;legend!Q$7&amp;TEXT(ROW()+230,0))*$D57</f>
        <v>0</v>
      </c>
      <c r="CG57" s="44">
        <f ca="1">INDIRECT("IncomeStatement!$"&amp;legend!R$7&amp;TEXT(ROW()+230,0))*$D57</f>
        <v>0</v>
      </c>
      <c r="CH57" s="634">
        <f t="shared" ca="1" si="80"/>
        <v>-20.25</v>
      </c>
      <c r="CI57" s="173">
        <f t="shared" si="112"/>
        <v>-29.691065420000001</v>
      </c>
      <c r="CJ57" s="171">
        <f>CI57-CK57</f>
        <v>-29.691065420000001</v>
      </c>
      <c r="CK57" s="174">
        <f>O57</f>
        <v>0</v>
      </c>
      <c r="CL57" s="270">
        <f t="shared" si="115"/>
        <v>0</v>
      </c>
      <c r="CM57" s="271">
        <f>ПУР!$GE57+ПУР!$HG57+ПУР!$HH57+ПУР!$HI57+ПУР!$HJ57+AI57</f>
        <v>0</v>
      </c>
      <c r="CN57" s="272">
        <f>ПУР!$GL57+AJ57</f>
        <v>0</v>
      </c>
      <c r="CO57" s="342"/>
      <c r="CP57" s="583">
        <f ca="1">BU57+Q57+R57+S57+T57+U57+V57+W57+X57+Y57+Z57+AA57+AB57-54.29+ 0.38055358</f>
        <v>-53.909446420000002</v>
      </c>
      <c r="CQ57" s="171">
        <f t="shared" ca="1" si="72"/>
        <v>-53.909446420000002</v>
      </c>
      <c r="CR57" s="219">
        <f>Q57+R57+V57+W57+X57+AA57+AB57</f>
        <v>0</v>
      </c>
      <c r="CS57" s="357">
        <f ca="1">ROUNDUP(INDIRECT(legend!$K$4&amp;ROW())*$D57,2)</f>
        <v>0</v>
      </c>
      <c r="CT57" s="377">
        <f ca="1">INDIRECT(legend!$H$4&amp;ROW())+INDIRECT(legend!$I$4&amp;ROW())</f>
        <v>0</v>
      </c>
      <c r="CU57" s="358">
        <f t="shared" ca="1" si="46"/>
        <v>0</v>
      </c>
      <c r="CW57" s="561">
        <f ca="1">CQ57</f>
        <v>-53.909446420000002</v>
      </c>
      <c r="CX57" s="171">
        <f ca="1">ROUNDUP(BQ57*$D57,2)-DB57+Y57+T57+S57+R57+Q57-19.16+ 0.38055358</f>
        <v>-18.779446419999999</v>
      </c>
      <c r="CY57" s="586">
        <f ca="1">ROUNDUP(BR57*$D57,2)-DC57+AB57+Z57+X57+W57+U57-17.89</f>
        <v>-17.89</v>
      </c>
      <c r="CZ57" s="172">
        <f t="shared" ca="1" si="94"/>
        <v>-17.240000000000002</v>
      </c>
      <c r="DA57" s="173">
        <f>CR57</f>
        <v>0</v>
      </c>
      <c r="DB57" s="171">
        <f>+AA57+V57+R57+Q57</f>
        <v>0</v>
      </c>
      <c r="DC57" s="216">
        <f>+AB57+X57+W57</f>
        <v>0</v>
      </c>
      <c r="DD57" s="174">
        <f>DA57-DB57-DC57</f>
        <v>0</v>
      </c>
      <c r="DE57" s="327">
        <f t="shared" ca="1" si="47"/>
        <v>-18.779446419999999</v>
      </c>
      <c r="DF57" s="327">
        <f t="shared" ca="1" si="48"/>
        <v>-17.89</v>
      </c>
      <c r="DG57" s="616"/>
      <c r="DH57" s="173">
        <f>IF(legend!$E$1=12,CZ57-DI57-DJ57,0)</f>
        <v>0</v>
      </c>
      <c r="DI57" s="216"/>
      <c r="DJ57" s="174"/>
      <c r="DL57" s="173">
        <f>IF(legend!$E$1=12,DD57-DM57-DN57,0)</f>
        <v>0</v>
      </c>
      <c r="DM57" s="216"/>
      <c r="DN57" s="174"/>
      <c r="EC57" s="620">
        <f t="shared" si="0"/>
        <v>0</v>
      </c>
      <c r="ED57" s="621">
        <f t="shared" si="1"/>
        <v>0</v>
      </c>
      <c r="EE57" s="621">
        <f t="shared" si="2"/>
        <v>0</v>
      </c>
      <c r="EF57" s="621">
        <f t="shared" ca="1" si="3"/>
        <v>-18.779446419999999</v>
      </c>
      <c r="EG57" s="621">
        <f t="shared" si="84"/>
        <v>0</v>
      </c>
      <c r="EH57" s="628">
        <f t="shared" ca="1" si="5"/>
        <v>0</v>
      </c>
      <c r="EI57" s="620">
        <f t="shared" si="85"/>
        <v>0</v>
      </c>
      <c r="EJ57" s="621">
        <f t="shared" si="30"/>
        <v>0</v>
      </c>
      <c r="EK57" s="621">
        <f t="shared" si="31"/>
        <v>0</v>
      </c>
      <c r="EL57" s="621">
        <f t="shared" si="32"/>
        <v>0</v>
      </c>
      <c r="EM57" s="621">
        <f t="shared" si="86"/>
        <v>0</v>
      </c>
      <c r="EN57" s="621">
        <f t="shared" ca="1" si="34"/>
        <v>-17.89</v>
      </c>
      <c r="EO57" s="621">
        <f t="shared" si="87"/>
        <v>0</v>
      </c>
      <c r="EP57" s="628">
        <f t="shared" ca="1" si="6"/>
        <v>0</v>
      </c>
      <c r="EU57" s="101">
        <f t="shared" ca="1" si="76"/>
        <v>-18.779446419999999</v>
      </c>
      <c r="EV57" s="101">
        <f t="shared" ca="1" si="77"/>
        <v>-17.89</v>
      </c>
      <c r="EW57" s="101">
        <f t="shared" ca="1" si="78"/>
        <v>-17.240000000000002</v>
      </c>
      <c r="EX57" s="554">
        <f>ПУР!$EU57+ПУР!$HG57+ПУР!$HH57+ПУР!$HI57</f>
        <v>0</v>
      </c>
      <c r="EY57" s="554">
        <f>ПУР!GO57-ПУР!GP57</f>
        <v>0</v>
      </c>
    </row>
    <row r="58" spans="1:155">
      <c r="A58" s="146">
        <v>3</v>
      </c>
      <c r="B58" s="53" t="s">
        <v>668</v>
      </c>
      <c r="C58" s="163"/>
      <c r="D58" s="18"/>
      <c r="E58" s="67"/>
      <c r="F58" s="67"/>
      <c r="G58" s="67"/>
      <c r="H58" s="67"/>
      <c r="I58" s="67"/>
      <c r="J58" s="67"/>
      <c r="K58" s="67"/>
      <c r="L58" s="320"/>
      <c r="M58" s="428"/>
      <c r="N58" s="320"/>
      <c r="O58" s="320"/>
      <c r="P58" s="428"/>
      <c r="Q58" s="320"/>
      <c r="R58" s="320"/>
      <c r="S58" s="320"/>
      <c r="T58" s="320"/>
      <c r="U58" s="320"/>
      <c r="V58" s="320"/>
      <c r="W58" s="320"/>
      <c r="X58" s="320"/>
      <c r="Y58" s="320"/>
      <c r="Z58" s="320"/>
      <c r="AA58" s="320"/>
      <c r="AB58" s="320"/>
      <c r="AC58" s="428"/>
      <c r="AD58" s="320"/>
      <c r="AE58" s="320"/>
      <c r="AF58" s="320"/>
      <c r="AG58" s="320"/>
      <c r="AH58" s="320"/>
      <c r="AI58" s="320"/>
      <c r="AJ58" s="320"/>
      <c r="AK58" s="320"/>
      <c r="AL58" s="320"/>
      <c r="AM58" s="564"/>
      <c r="AN58" s="564"/>
      <c r="AO58" s="564"/>
      <c r="AP58" s="564"/>
      <c r="AQ58" s="564"/>
      <c r="AR58" s="564"/>
      <c r="AS58" s="564"/>
      <c r="AT58" s="564"/>
      <c r="AU58" s="564"/>
      <c r="AV58" s="564"/>
      <c r="AW58" s="320"/>
      <c r="AX58" s="468">
        <f t="shared" ref="AX58:CN58" si="119">AX18-AX31</f>
        <v>-41.200721192314518</v>
      </c>
      <c r="AY58" s="469">
        <f t="shared" si="119"/>
        <v>-636.96932457676371</v>
      </c>
      <c r="AZ58" s="469"/>
      <c r="BA58" s="469"/>
      <c r="BB58" s="469"/>
      <c r="BC58" s="469"/>
      <c r="BD58" s="469"/>
      <c r="BE58" s="469"/>
      <c r="BF58" s="469"/>
      <c r="BG58" s="469"/>
      <c r="BH58" s="469"/>
      <c r="BI58" s="469"/>
      <c r="BJ58" s="469"/>
      <c r="BK58" s="469"/>
      <c r="BL58" s="469"/>
      <c r="BM58" s="469"/>
      <c r="BN58" s="469">
        <f t="shared" si="119"/>
        <v>-43.487030326391327</v>
      </c>
      <c r="BO58" s="17">
        <f t="shared" si="119"/>
        <v>-634.68301544268695</v>
      </c>
      <c r="BP58" s="183">
        <f t="shared" si="119"/>
        <v>-636.33999999999992</v>
      </c>
      <c r="BQ58" s="470">
        <f t="shared" ca="1" si="119"/>
        <v>21.054704691868309</v>
      </c>
      <c r="BR58" s="469">
        <f t="shared" ca="1" si="119"/>
        <v>19.383963625363624</v>
      </c>
      <c r="BS58" s="469">
        <f t="shared" ca="1" si="119"/>
        <v>23.42230032900332</v>
      </c>
      <c r="BT58" s="17">
        <f t="shared" ca="1" si="119"/>
        <v>63.860968646235271</v>
      </c>
      <c r="BU58" s="181">
        <f ca="1">BU18-BU31</f>
        <v>80.050000000000011</v>
      </c>
      <c r="BV58" s="89">
        <f t="shared" ref="BV58:CG58" ca="1" si="120">BV18-BV31</f>
        <v>17.72713837657831</v>
      </c>
      <c r="BW58" s="89">
        <f t="shared" ca="1" si="120"/>
        <v>16.970702086235725</v>
      </c>
      <c r="BX58" s="89">
        <f t="shared" ca="1" si="120"/>
        <v>21.907597618032064</v>
      </c>
      <c r="BY58" s="89">
        <f t="shared" ca="1" si="120"/>
        <v>14.259267977913787</v>
      </c>
      <c r="BZ58" s="89">
        <f t="shared" ca="1" si="120"/>
        <v>25.294789031271524</v>
      </c>
      <c r="CA58" s="89">
        <f t="shared" ca="1" si="120"/>
        <v>25.294789031271524</v>
      </c>
      <c r="CB58" s="89">
        <f t="shared" ca="1" si="120"/>
        <v>24.823055221652478</v>
      </c>
      <c r="CC58" s="89">
        <f t="shared" ca="1" si="120"/>
        <v>35.692565360792514</v>
      </c>
      <c r="CD58" s="89">
        <f t="shared" ca="1" si="120"/>
        <v>35.692565360792514</v>
      </c>
      <c r="CE58" s="89">
        <f t="shared" ca="1" si="120"/>
        <v>35.357124866602021</v>
      </c>
      <c r="CF58" s="89">
        <f t="shared" ca="1" si="120"/>
        <v>24.850520848219048</v>
      </c>
      <c r="CG58" s="89">
        <f t="shared" ca="1" si="120"/>
        <v>24.850520848219048</v>
      </c>
      <c r="CH58" s="634">
        <f t="shared" ca="1" si="80"/>
        <v>939.06063662758049</v>
      </c>
      <c r="CI58" s="182">
        <f t="shared" si="119"/>
        <v>-1928.0671785800005</v>
      </c>
      <c r="CJ58" s="180" t="e">
        <f t="shared" ca="1" si="119"/>
        <v>#REF!</v>
      </c>
      <c r="CK58" s="183" t="e">
        <f ca="1">CK18-CK31</f>
        <v>#REF!</v>
      </c>
      <c r="CL58" s="279">
        <f t="shared" si="119"/>
        <v>0</v>
      </c>
      <c r="CM58" s="280">
        <f t="shared" si="119"/>
        <v>0</v>
      </c>
      <c r="CN58" s="281">
        <f t="shared" si="119"/>
        <v>0</v>
      </c>
      <c r="CO58" s="345"/>
      <c r="CP58" s="182">
        <f t="shared" ref="CP58:CU58" ca="1" si="121">CP18-CP31</f>
        <v>-443.37878522999989</v>
      </c>
      <c r="CQ58" s="180" t="e">
        <f t="shared" ca="1" si="121"/>
        <v>#REF!</v>
      </c>
      <c r="CR58" s="183" t="e">
        <f t="shared" ca="1" si="121"/>
        <v>#REF!</v>
      </c>
      <c r="CS58" s="363">
        <f ca="1">CS18-CS31</f>
        <v>0</v>
      </c>
      <c r="CT58" s="380">
        <f t="shared" ca="1" si="121"/>
        <v>46.730652839684531</v>
      </c>
      <c r="CU58" s="364">
        <f t="shared" ca="1" si="121"/>
        <v>46.730652839684531</v>
      </c>
      <c r="CW58" s="564" t="e">
        <f t="shared" ref="CW58:DD58" ca="1" si="122">CW18-CW31</f>
        <v>#REF!</v>
      </c>
      <c r="CX58" s="180"/>
      <c r="CY58" s="590"/>
      <c r="CZ58" s="181"/>
      <c r="DA58" s="182" t="e">
        <f t="shared" ca="1" si="122"/>
        <v>#REF!</v>
      </c>
      <c r="DB58" s="180" t="e">
        <f t="shared" ca="1" si="122"/>
        <v>#REF!</v>
      </c>
      <c r="DC58" s="180" t="e">
        <f t="shared" ca="1" si="122"/>
        <v>#REF!</v>
      </c>
      <c r="DD58" s="183" t="e">
        <f t="shared" ca="1" si="122"/>
        <v>#REF!</v>
      </c>
      <c r="DF58" s="332"/>
      <c r="DG58" s="616"/>
      <c r="DH58" s="182">
        <f ca="1">DH18-DH31</f>
        <v>0.48</v>
      </c>
      <c r="DI58" s="180"/>
      <c r="DJ58" s="183"/>
      <c r="DL58" s="182">
        <f>DL18-DL31</f>
        <v>0</v>
      </c>
      <c r="DM58" s="180"/>
      <c r="DN58" s="183"/>
      <c r="EC58" s="624">
        <f t="shared" si="0"/>
        <v>0</v>
      </c>
      <c r="ED58" s="625">
        <f t="shared" si="1"/>
        <v>0</v>
      </c>
      <c r="EE58" s="625">
        <f t="shared" si="2"/>
        <v>0</v>
      </c>
      <c r="EF58" s="625">
        <f t="shared" si="3"/>
        <v>0</v>
      </c>
      <c r="EG58" s="625" t="e">
        <f t="shared" ca="1" si="84"/>
        <v>#REF!</v>
      </c>
      <c r="EH58" s="629" t="e">
        <f t="shared" ca="1" si="5"/>
        <v>#REF!</v>
      </c>
      <c r="EI58" s="624">
        <f t="shared" si="85"/>
        <v>0</v>
      </c>
      <c r="EJ58" s="625">
        <f t="shared" si="30"/>
        <v>0</v>
      </c>
      <c r="EK58" s="625">
        <f t="shared" si="31"/>
        <v>0</v>
      </c>
      <c r="EL58" s="625">
        <f t="shared" si="32"/>
        <v>0</v>
      </c>
      <c r="EM58" s="625">
        <f t="shared" si="86"/>
        <v>0</v>
      </c>
      <c r="EN58" s="625">
        <f t="shared" si="34"/>
        <v>0</v>
      </c>
      <c r="EO58" s="625" t="e">
        <f t="shared" ca="1" si="87"/>
        <v>#REF!</v>
      </c>
      <c r="EP58" s="629" t="e">
        <f t="shared" ca="1" si="6"/>
        <v>#REF!</v>
      </c>
      <c r="EU58" s="101" t="e">
        <f t="shared" ca="1" si="76"/>
        <v>#REF!</v>
      </c>
      <c r="EV58" s="101" t="e">
        <f t="shared" ca="1" si="77"/>
        <v>#REF!</v>
      </c>
      <c r="EW58" s="101" t="e">
        <f t="shared" ca="1" si="78"/>
        <v>#REF!</v>
      </c>
      <c r="EX58" s="554"/>
      <c r="EY58" s="554"/>
    </row>
    <row r="59" spans="1:155">
      <c r="A59" s="471"/>
      <c r="B59" s="472" t="s">
        <v>664</v>
      </c>
      <c r="C59" s="473"/>
      <c r="D59" s="474"/>
      <c r="E59" s="397"/>
      <c r="F59" s="397"/>
      <c r="G59" s="397"/>
      <c r="H59" s="397"/>
      <c r="I59" s="397"/>
      <c r="J59" s="397"/>
      <c r="K59" s="397"/>
      <c r="L59" s="397"/>
      <c r="M59" s="394"/>
      <c r="N59" s="397"/>
      <c r="O59" s="397"/>
      <c r="P59" s="394"/>
      <c r="Q59" s="397"/>
      <c r="R59" s="397"/>
      <c r="S59" s="397"/>
      <c r="T59" s="397"/>
      <c r="U59" s="397"/>
      <c r="V59" s="397"/>
      <c r="W59" s="397"/>
      <c r="X59" s="397"/>
      <c r="Y59" s="397"/>
      <c r="Z59" s="397"/>
      <c r="AA59" s="397"/>
      <c r="AB59" s="397"/>
      <c r="AC59" s="394"/>
      <c r="AD59" s="397"/>
      <c r="AE59" s="397"/>
      <c r="AF59" s="397"/>
      <c r="AG59" s="397"/>
      <c r="AH59" s="397"/>
      <c r="AI59" s="397"/>
      <c r="AJ59" s="397"/>
      <c r="AK59" s="397"/>
      <c r="AL59" s="397"/>
      <c r="AM59" s="400"/>
      <c r="AN59" s="400"/>
      <c r="AO59" s="400"/>
      <c r="AP59" s="400"/>
      <c r="AQ59" s="400"/>
      <c r="AR59" s="400"/>
      <c r="AS59" s="400"/>
      <c r="AT59" s="400"/>
      <c r="AU59" s="400"/>
      <c r="AV59" s="400"/>
      <c r="AW59" s="397"/>
      <c r="AX59" s="475"/>
      <c r="AY59" s="476"/>
      <c r="AZ59" s="476"/>
      <c r="BA59" s="476"/>
      <c r="BB59" s="476"/>
      <c r="BC59" s="476"/>
      <c r="BD59" s="476"/>
      <c r="BE59" s="476"/>
      <c r="BF59" s="476"/>
      <c r="BG59" s="476"/>
      <c r="BH59" s="476"/>
      <c r="BI59" s="476"/>
      <c r="BJ59" s="476"/>
      <c r="BK59" s="476"/>
      <c r="BL59" s="476"/>
      <c r="BM59" s="476"/>
      <c r="BN59" s="476"/>
      <c r="BO59" s="394"/>
      <c r="BP59" s="414"/>
      <c r="BQ59" s="476"/>
      <c r="BR59" s="476"/>
      <c r="BS59" s="476"/>
      <c r="BT59" s="394"/>
      <c r="BU59" s="394"/>
      <c r="BV59" s="394"/>
      <c r="BW59" s="394"/>
      <c r="BX59" s="394"/>
      <c r="BY59" s="394"/>
      <c r="BZ59" s="394"/>
      <c r="CA59" s="394"/>
      <c r="CB59" s="394"/>
      <c r="CC59" s="394"/>
      <c r="CD59" s="394"/>
      <c r="CE59" s="394"/>
      <c r="CF59" s="394"/>
      <c r="CG59" s="394"/>
      <c r="CH59" s="634">
        <f t="shared" si="80"/>
        <v>0</v>
      </c>
      <c r="CI59" s="400"/>
      <c r="CJ59" s="394"/>
      <c r="CK59" s="414"/>
      <c r="CL59" s="477"/>
      <c r="CM59" s="478"/>
      <c r="CN59" s="479"/>
      <c r="CO59" s="478"/>
      <c r="CP59" s="400"/>
      <c r="CQ59" s="394"/>
      <c r="CR59" s="414"/>
      <c r="CS59" s="365"/>
      <c r="CT59" s="381"/>
      <c r="CU59" s="407"/>
      <c r="CW59" s="400"/>
      <c r="CX59" s="394"/>
      <c r="CY59" s="394"/>
      <c r="CZ59" s="394"/>
      <c r="DA59" s="400"/>
      <c r="DB59" s="394"/>
      <c r="DC59" s="394"/>
      <c r="DD59" s="414"/>
      <c r="DF59" s="327"/>
      <c r="DG59" s="616"/>
      <c r="DH59" s="400"/>
      <c r="DI59" s="394"/>
      <c r="DJ59" s="414"/>
      <c r="DL59" s="400"/>
      <c r="DM59" s="394"/>
      <c r="DN59" s="414"/>
      <c r="EC59" s="620">
        <f t="shared" si="0"/>
        <v>0</v>
      </c>
      <c r="ED59" s="621">
        <f t="shared" si="1"/>
        <v>0</v>
      </c>
      <c r="EE59" s="621">
        <f t="shared" si="2"/>
        <v>0</v>
      </c>
      <c r="EF59" s="621">
        <f t="shared" si="3"/>
        <v>0</v>
      </c>
      <c r="EG59" s="621">
        <f t="shared" si="84"/>
        <v>0</v>
      </c>
      <c r="EH59" s="628">
        <f t="shared" si="5"/>
        <v>0</v>
      </c>
      <c r="EI59" s="620"/>
      <c r="EJ59" s="621"/>
      <c r="EK59" s="621"/>
      <c r="EL59" s="621"/>
      <c r="EM59" s="621"/>
      <c r="EN59" s="621"/>
      <c r="EO59" s="621"/>
      <c r="EP59" s="628"/>
      <c r="EU59" s="101">
        <f t="shared" si="76"/>
        <v>0</v>
      </c>
      <c r="EV59" s="101">
        <f t="shared" si="77"/>
        <v>0</v>
      </c>
      <c r="EW59" s="101">
        <f t="shared" si="78"/>
        <v>0</v>
      </c>
      <c r="EX59" s="554"/>
      <c r="EY59" s="554"/>
    </row>
    <row r="60" spans="1:155">
      <c r="A60" s="147">
        <v>4</v>
      </c>
      <c r="B60" s="49" t="s">
        <v>666</v>
      </c>
      <c r="C60" s="164"/>
      <c r="D60" s="20"/>
      <c r="E60" s="64">
        <f>E61+E62+E63+E64</f>
        <v>0</v>
      </c>
      <c r="F60" s="64">
        <f>F61+F62+F63+F64</f>
        <v>0</v>
      </c>
      <c r="G60" s="64">
        <f>G61+G62+G63+G64</f>
        <v>0</v>
      </c>
      <c r="H60" s="64"/>
      <c r="I60" s="64"/>
      <c r="J60" s="64"/>
      <c r="K60" s="64"/>
      <c r="L60" s="321">
        <f>L61+L62+L63+L64</f>
        <v>0</v>
      </c>
      <c r="M60" s="321"/>
      <c r="N60" s="321">
        <f>N61+N62+N63+N64</f>
        <v>0</v>
      </c>
      <c r="O60" s="321">
        <f>O61+O62+O63+O64</f>
        <v>0</v>
      </c>
      <c r="P60" s="321"/>
      <c r="Q60" s="321">
        <f t="shared" ref="Q60:W60" si="123">Q61+Q62+Q63+Q64</f>
        <v>0</v>
      </c>
      <c r="R60" s="321">
        <f t="shared" si="123"/>
        <v>0</v>
      </c>
      <c r="S60" s="321">
        <f t="shared" si="123"/>
        <v>0</v>
      </c>
      <c r="T60" s="321">
        <f t="shared" si="123"/>
        <v>0</v>
      </c>
      <c r="U60" s="321">
        <f t="shared" si="123"/>
        <v>0</v>
      </c>
      <c r="V60" s="321">
        <f t="shared" si="123"/>
        <v>0</v>
      </c>
      <c r="W60" s="321">
        <f t="shared" si="123"/>
        <v>0</v>
      </c>
      <c r="X60" s="321">
        <f t="shared" ref="X60" si="124">X61+X62+X63+X64</f>
        <v>0</v>
      </c>
      <c r="Y60" s="321">
        <f>Y61+Y62+Y63+Y64</f>
        <v>0</v>
      </c>
      <c r="Z60" s="321">
        <f>Z61+Z62+Z63+Z64</f>
        <v>0</v>
      </c>
      <c r="AA60" s="321">
        <f>AA61+AA62+AA63+AA64</f>
        <v>0</v>
      </c>
      <c r="AB60" s="321">
        <f>AB61+AB62+AB63+AB64</f>
        <v>0</v>
      </c>
      <c r="AC60" s="321"/>
      <c r="AD60" s="321">
        <f>AD61+AD62+AD63+AD64</f>
        <v>0</v>
      </c>
      <c r="AE60" s="321">
        <f>AE61+AE62+AE63+AE64</f>
        <v>0</v>
      </c>
      <c r="AF60" s="321">
        <f>AF61+AF62+AF63+AF64</f>
        <v>0</v>
      </c>
      <c r="AG60" s="321">
        <f>AG61+AG62+AG63+AG64</f>
        <v>0</v>
      </c>
      <c r="AH60" s="321"/>
      <c r="AI60" s="321">
        <f>AI61+AI62+AI63+AI64</f>
        <v>0</v>
      </c>
      <c r="AJ60" s="321">
        <f>AJ61+AJ62+AJ63+AJ64</f>
        <v>0</v>
      </c>
      <c r="AK60" s="321">
        <f>AK61+AK62+AK63+AK64</f>
        <v>0</v>
      </c>
      <c r="AL60" s="321">
        <f>AL61+AL62+AL63+AL64</f>
        <v>0</v>
      </c>
      <c r="AM60" s="560"/>
      <c r="AN60" s="560"/>
      <c r="AO60" s="560"/>
      <c r="AP60" s="560"/>
      <c r="AQ60" s="560"/>
      <c r="AR60" s="560"/>
      <c r="AS60" s="560"/>
      <c r="AT60" s="560"/>
      <c r="AU60" s="560"/>
      <c r="AV60" s="560">
        <f>AV61+AV62+AV63+AV64</f>
        <v>0</v>
      </c>
      <c r="AW60" s="321"/>
      <c r="AX60" s="451">
        <f t="shared" ref="AX60:CI60" si="125">AX61+AX62+AX63+AX64</f>
        <v>0</v>
      </c>
      <c r="AY60" s="452">
        <f t="shared" si="125"/>
        <v>0</v>
      </c>
      <c r="AZ60" s="452">
        <f t="shared" ref="AZ60:BA60" si="126">AZ61+AZ62+AZ63+AZ64</f>
        <v>0</v>
      </c>
      <c r="BA60" s="452">
        <f t="shared" si="126"/>
        <v>0</v>
      </c>
      <c r="BB60" s="452">
        <f t="shared" ref="BB60:BM60" si="127">BB61+BB62+BB63+BB64</f>
        <v>0</v>
      </c>
      <c r="BC60" s="452">
        <f t="shared" si="127"/>
        <v>0</v>
      </c>
      <c r="BD60" s="452">
        <f t="shared" si="127"/>
        <v>0</v>
      </c>
      <c r="BE60" s="452">
        <f t="shared" si="127"/>
        <v>0</v>
      </c>
      <c r="BF60" s="452">
        <f t="shared" si="127"/>
        <v>0</v>
      </c>
      <c r="BG60" s="452">
        <f t="shared" si="127"/>
        <v>0</v>
      </c>
      <c r="BH60" s="452">
        <f t="shared" si="127"/>
        <v>0</v>
      </c>
      <c r="BI60" s="452">
        <f t="shared" si="127"/>
        <v>0</v>
      </c>
      <c r="BJ60" s="452">
        <f t="shared" si="127"/>
        <v>0</v>
      </c>
      <c r="BK60" s="452">
        <f t="shared" si="127"/>
        <v>0</v>
      </c>
      <c r="BL60" s="452">
        <f t="shared" si="127"/>
        <v>0</v>
      </c>
      <c r="BM60" s="452">
        <f t="shared" si="127"/>
        <v>0</v>
      </c>
      <c r="BN60" s="452">
        <f t="shared" si="125"/>
        <v>0</v>
      </c>
      <c r="BO60" s="4">
        <f t="shared" si="125"/>
        <v>0</v>
      </c>
      <c r="BP60" s="5">
        <f t="shared" si="125"/>
        <v>0</v>
      </c>
      <c r="BQ60" s="453">
        <f t="shared" si="125"/>
        <v>0</v>
      </c>
      <c r="BR60" s="452">
        <f t="shared" si="125"/>
        <v>0</v>
      </c>
      <c r="BS60" s="452">
        <f t="shared" si="125"/>
        <v>0</v>
      </c>
      <c r="BT60" s="4">
        <f t="shared" si="125"/>
        <v>0</v>
      </c>
      <c r="BU60" s="86">
        <f>BU61+BU62+BU63+BU64</f>
        <v>0</v>
      </c>
      <c r="BV60" s="86">
        <f t="shared" ref="BV60:CG60" si="128">BV61+BV62+BV63+BV64</f>
        <v>0</v>
      </c>
      <c r="BW60" s="86">
        <f t="shared" si="128"/>
        <v>0</v>
      </c>
      <c r="BX60" s="86">
        <f t="shared" si="128"/>
        <v>0</v>
      </c>
      <c r="BY60" s="86">
        <f t="shared" si="128"/>
        <v>0</v>
      </c>
      <c r="BZ60" s="86">
        <f t="shared" si="128"/>
        <v>0</v>
      </c>
      <c r="CA60" s="86">
        <f t="shared" si="128"/>
        <v>0</v>
      </c>
      <c r="CB60" s="86">
        <f t="shared" si="128"/>
        <v>0</v>
      </c>
      <c r="CC60" s="86">
        <f t="shared" si="128"/>
        <v>0</v>
      </c>
      <c r="CD60" s="86">
        <f t="shared" si="128"/>
        <v>0</v>
      </c>
      <c r="CE60" s="86">
        <f t="shared" si="128"/>
        <v>0</v>
      </c>
      <c r="CF60" s="86">
        <f t="shared" si="128"/>
        <v>0</v>
      </c>
      <c r="CG60" s="86">
        <f t="shared" si="128"/>
        <v>0</v>
      </c>
      <c r="CH60" s="634">
        <f t="shared" si="80"/>
        <v>0</v>
      </c>
      <c r="CI60" s="184">
        <f t="shared" si="125"/>
        <v>0</v>
      </c>
      <c r="CJ60" s="185">
        <f t="shared" ref="CJ60:CJ68" si="129">CI60-CK60</f>
        <v>0</v>
      </c>
      <c r="CK60" s="186">
        <f>CK61+CK62+CK63+CK64</f>
        <v>0</v>
      </c>
      <c r="CL60" s="282">
        <f>CL61+CL62+CL63+CL64</f>
        <v>0</v>
      </c>
      <c r="CM60" s="283">
        <f>CM61+CM62+CM63+CM64</f>
        <v>0</v>
      </c>
      <c r="CN60" s="284">
        <f>CN61+CN62+CN63+CN64</f>
        <v>0</v>
      </c>
      <c r="CO60" s="346"/>
      <c r="CP60" s="184">
        <f>CP61+CP62+CP63+CP64</f>
        <v>0</v>
      </c>
      <c r="CQ60" s="185">
        <f t="shared" si="72"/>
        <v>0</v>
      </c>
      <c r="CR60" s="186">
        <f>CR61+CR62+CR63+CR64</f>
        <v>0</v>
      </c>
      <c r="CS60" s="184">
        <f ca="1">CS61+CS62+CS63+CS64</f>
        <v>0</v>
      </c>
      <c r="CT60" s="185">
        <f ca="1">CT61+CT62+CT63+CT64</f>
        <v>0</v>
      </c>
      <c r="CU60" s="362">
        <f ca="1">CU61+CU62+CU63+CU64</f>
        <v>0</v>
      </c>
      <c r="CW60" s="560">
        <f>CQ60</f>
        <v>0</v>
      </c>
      <c r="CX60" s="185">
        <f>CX61+CX62+CX63+CX64</f>
        <v>0</v>
      </c>
      <c r="CY60" s="591">
        <f>CY61+CY62+CY63+CY64</f>
        <v>0</v>
      </c>
      <c r="CZ60" s="187">
        <f t="shared" ref="CZ60:CZ68" si="130">CW60-CX60-CY60</f>
        <v>0</v>
      </c>
      <c r="DA60" s="184">
        <f>CR60</f>
        <v>0</v>
      </c>
      <c r="DB60" s="185">
        <f>DB61+DB62+DB63+DB64</f>
        <v>0</v>
      </c>
      <c r="DC60" s="185">
        <f>DC61+DC62+DC63+DC64</f>
        <v>0</v>
      </c>
      <c r="DD60" s="186">
        <f t="shared" ref="DD60:DD68" si="131">DA60-DB60-DC60</f>
        <v>0</v>
      </c>
      <c r="DF60" s="328"/>
      <c r="DG60" s="616"/>
      <c r="DH60" s="184">
        <f>DH61+DH62+DH63+DH64</f>
        <v>0</v>
      </c>
      <c r="DI60" s="185">
        <f>DI61+DI62+DI63+DI64</f>
        <v>0</v>
      </c>
      <c r="DJ60" s="186">
        <f>DJ61+DJ62+DJ63+DJ64</f>
        <v>0</v>
      </c>
      <c r="DL60" s="184">
        <f>DL61+DL62+DL63+DL64</f>
        <v>0</v>
      </c>
      <c r="DM60" s="185">
        <f>DM61+DM62+DM63+DM64</f>
        <v>0</v>
      </c>
      <c r="DN60" s="186">
        <f>DN61+DN62+DN63+DN64</f>
        <v>0</v>
      </c>
      <c r="EC60" s="620">
        <f t="shared" si="0"/>
        <v>0</v>
      </c>
      <c r="ED60" s="621">
        <f t="shared" si="1"/>
        <v>0</v>
      </c>
      <c r="EE60" s="621">
        <f t="shared" si="2"/>
        <v>0</v>
      </c>
      <c r="EF60" s="621">
        <f t="shared" si="3"/>
        <v>0</v>
      </c>
      <c r="EG60" s="621">
        <f t="shared" si="84"/>
        <v>0</v>
      </c>
      <c r="EH60" s="628">
        <f t="shared" si="5"/>
        <v>0</v>
      </c>
      <c r="EI60" s="620">
        <f t="shared" ref="EI60:EI71" si="132">X60</f>
        <v>0</v>
      </c>
      <c r="EJ60" s="621">
        <f t="shared" ref="EJ60:EJ71" si="133">U60</f>
        <v>0</v>
      </c>
      <c r="EK60" s="621">
        <f t="shared" ref="EK60:EK71" si="134">W60</f>
        <v>0</v>
      </c>
      <c r="EL60" s="621">
        <f t="shared" ref="EL60:EL71" si="135">Z60</f>
        <v>0</v>
      </c>
      <c r="EM60" s="621">
        <f t="shared" ref="EM60:EM71" si="136">AB60</f>
        <v>0</v>
      </c>
      <c r="EN60" s="621">
        <f t="shared" ref="EN60:EN71" si="137">CY60-EJ60-EL60</f>
        <v>0</v>
      </c>
      <c r="EO60" s="621">
        <f t="shared" ref="EO60:EO71" si="138">DC60-EI60-EK60-EM60</f>
        <v>0</v>
      </c>
      <c r="EP60" s="628">
        <f t="shared" si="6"/>
        <v>0</v>
      </c>
      <c r="EU60" s="101">
        <f t="shared" si="76"/>
        <v>0</v>
      </c>
      <c r="EV60" s="101">
        <f t="shared" si="77"/>
        <v>0</v>
      </c>
      <c r="EW60" s="101">
        <f t="shared" si="78"/>
        <v>0</v>
      </c>
      <c r="EX60" s="554">
        <f>EX61+EX62+EX63+EX64</f>
        <v>0</v>
      </c>
      <c r="EY60" s="554">
        <f>EY61+EY62+EY63+EY64</f>
        <v>0</v>
      </c>
    </row>
    <row r="61" spans="1:155">
      <c r="A61" s="144" t="s">
        <v>100</v>
      </c>
      <c r="B61" s="43" t="str">
        <f>"ItemExtra_"&amp;C61</f>
        <v>ItemExtra_2110700000</v>
      </c>
      <c r="C61" s="161">
        <v>2110700000</v>
      </c>
      <c r="D61" s="10"/>
      <c r="E61" s="62">
        <f>CI61-BP61</f>
        <v>0</v>
      </c>
      <c r="F61" s="62">
        <f>CP61-BU61</f>
        <v>0</v>
      </c>
      <c r="G61" s="62">
        <f>CP61-BU61-Y61-AG61</f>
        <v>0</v>
      </c>
      <c r="H61" s="62"/>
      <c r="I61" s="62"/>
      <c r="J61" s="62"/>
      <c r="K61" s="62"/>
      <c r="L61" s="461"/>
      <c r="M61" s="416"/>
      <c r="N61" s="315">
        <f>T61+Y61+AD61+AF61-L61</f>
        <v>0</v>
      </c>
      <c r="O61" s="315">
        <f>Q61+R61+V61+AA61+AE61+AG61</f>
        <v>0</v>
      </c>
      <c r="P61" s="416"/>
      <c r="Q61" s="315"/>
      <c r="R61" s="315"/>
      <c r="S61" s="315">
        <v>0</v>
      </c>
      <c r="T61" s="315"/>
      <c r="U61" s="461"/>
      <c r="V61" s="315"/>
      <c r="W61" s="461"/>
      <c r="X61" s="461"/>
      <c r="Y61" s="315"/>
      <c r="Z61" s="461"/>
      <c r="AA61" s="315"/>
      <c r="AB61" s="461"/>
      <c r="AC61" s="416"/>
      <c r="AD61" s="461"/>
      <c r="AE61" s="600"/>
      <c r="AF61" s="315"/>
      <c r="AG61" s="315"/>
      <c r="AH61" s="315"/>
      <c r="AI61" s="461"/>
      <c r="AJ61" s="461"/>
      <c r="AK61" s="315"/>
      <c r="AL61" s="315"/>
      <c r="AM61" s="561"/>
      <c r="AN61" s="561"/>
      <c r="AO61" s="561"/>
      <c r="AP61" s="561"/>
      <c r="AQ61" s="561"/>
      <c r="AR61" s="561"/>
      <c r="AS61" s="561"/>
      <c r="AT61" s="561"/>
      <c r="AU61" s="561"/>
      <c r="AV61" s="561"/>
      <c r="AW61" s="315"/>
      <c r="AX61" s="454"/>
      <c r="AY61" s="455"/>
      <c r="AZ61" s="455"/>
      <c r="BA61" s="455"/>
      <c r="BB61" s="455"/>
      <c r="BC61" s="455"/>
      <c r="BD61" s="455"/>
      <c r="BE61" s="455"/>
      <c r="BF61" s="455"/>
      <c r="BG61" s="455"/>
      <c r="BH61" s="455"/>
      <c r="BI61" s="455"/>
      <c r="BJ61" s="455"/>
      <c r="BK61" s="455"/>
      <c r="BL61" s="455"/>
      <c r="BM61" s="455"/>
      <c r="BN61" s="455"/>
      <c r="BO61" s="7"/>
      <c r="BP61" s="8"/>
      <c r="BQ61" s="456"/>
      <c r="BR61" s="455"/>
      <c r="BS61" s="455"/>
      <c r="BT61" s="7"/>
      <c r="BU61" s="44"/>
      <c r="BV61" s="44"/>
      <c r="BW61" s="44"/>
      <c r="BX61" s="44"/>
      <c r="BY61" s="44"/>
      <c r="BZ61" s="44"/>
      <c r="CA61" s="44"/>
      <c r="CB61" s="44"/>
      <c r="CC61" s="44"/>
      <c r="CD61" s="44"/>
      <c r="CE61" s="44"/>
      <c r="CF61" s="44"/>
      <c r="CG61" s="44"/>
      <c r="CH61" s="634">
        <f t="shared" si="80"/>
        <v>0</v>
      </c>
      <c r="CI61" s="173">
        <f>BP61+L61+N61+O61</f>
        <v>0</v>
      </c>
      <c r="CJ61" s="171">
        <f t="shared" si="129"/>
        <v>0</v>
      </c>
      <c r="CK61" s="174">
        <f>O61</f>
        <v>0</v>
      </c>
      <c r="CL61" s="270">
        <f>CM61+CN61</f>
        <v>0</v>
      </c>
      <c r="CM61" s="271">
        <f>'55газ'!$L$66-'55газ'!$M$66+'55газ'!$N$66-'55газ'!$O$66+AI61</f>
        <v>0</v>
      </c>
      <c r="CN61" s="272">
        <f>'55газ'!$P$66-'55газ'!$R$66-'55газ'!$T$66-'55газ'!$V$66+AJ61</f>
        <v>0</v>
      </c>
      <c r="CO61" s="342"/>
      <c r="CP61" s="583">
        <f>BU61+Q61+R61+S61+T61+U61+V61+W61+X61+Y61+Z61+AA61+AB61</f>
        <v>0</v>
      </c>
      <c r="CQ61" s="171">
        <f t="shared" si="72"/>
        <v>0</v>
      </c>
      <c r="CR61" s="219">
        <f>Q61+R61+V61+W61+X61+AA61+AB61</f>
        <v>0</v>
      </c>
      <c r="CS61" s="357">
        <f ca="1">ROUNDUP(INDIRECT(legend!$K$4&amp;ROW())*$D61,2)</f>
        <v>0</v>
      </c>
      <c r="CT61" s="377">
        <f ca="1">INDIRECT(legend!$H$4&amp;ROW())+INDIRECT(legend!$I$4&amp;ROW())</f>
        <v>0</v>
      </c>
      <c r="CU61" s="358">
        <f t="shared" ref="CU61:CU70" ca="1" si="139">CT61-CS61</f>
        <v>0</v>
      </c>
      <c r="CW61" s="561">
        <f t="shared" ref="CW61:CW67" si="140">CQ61</f>
        <v>0</v>
      </c>
      <c r="CX61" s="171">
        <f>+Y61+T61+S61+R61+Q61</f>
        <v>0</v>
      </c>
      <c r="CY61" s="586">
        <f>+AB61+Z61+X61+W61+U61</f>
        <v>0</v>
      </c>
      <c r="CZ61" s="172">
        <f t="shared" si="130"/>
        <v>0</v>
      </c>
      <c r="DA61" s="173">
        <f t="shared" ref="DA61:DA68" si="141">CR61</f>
        <v>0</v>
      </c>
      <c r="DB61" s="171">
        <f>+AA61+V61+R61+Q61</f>
        <v>0</v>
      </c>
      <c r="DC61" s="216">
        <f>+AB61+X61+W61</f>
        <v>0</v>
      </c>
      <c r="DD61" s="174">
        <f t="shared" si="131"/>
        <v>0</v>
      </c>
      <c r="DF61" s="327"/>
      <c r="DG61" s="616"/>
      <c r="DH61" s="173">
        <f>IF(legend!$E$1=12,CZ61-DI61-DJ61,0)</f>
        <v>0</v>
      </c>
      <c r="DI61" s="216"/>
      <c r="DJ61" s="174"/>
      <c r="DL61" s="173">
        <f>IF(legend!$E$1=12,DD61-DM61-DN61,0)</f>
        <v>0</v>
      </c>
      <c r="DM61" s="216"/>
      <c r="DN61" s="174"/>
      <c r="EC61" s="620">
        <f t="shared" si="0"/>
        <v>0</v>
      </c>
      <c r="ED61" s="621">
        <f t="shared" si="1"/>
        <v>0</v>
      </c>
      <c r="EE61" s="621">
        <f t="shared" si="2"/>
        <v>0</v>
      </c>
      <c r="EF61" s="621">
        <f t="shared" si="3"/>
        <v>0</v>
      </c>
      <c r="EG61" s="621">
        <f t="shared" si="84"/>
        <v>0</v>
      </c>
      <c r="EH61" s="628">
        <f t="shared" si="5"/>
        <v>0</v>
      </c>
      <c r="EI61" s="620">
        <f t="shared" si="132"/>
        <v>0</v>
      </c>
      <c r="EJ61" s="621">
        <f t="shared" si="133"/>
        <v>0</v>
      </c>
      <c r="EK61" s="621">
        <f t="shared" si="134"/>
        <v>0</v>
      </c>
      <c r="EL61" s="621">
        <f t="shared" si="135"/>
        <v>0</v>
      </c>
      <c r="EM61" s="621">
        <f t="shared" si="136"/>
        <v>0</v>
      </c>
      <c r="EN61" s="621">
        <f t="shared" si="137"/>
        <v>0</v>
      </c>
      <c r="EO61" s="621">
        <f t="shared" si="138"/>
        <v>0</v>
      </c>
      <c r="EP61" s="628">
        <f t="shared" si="6"/>
        <v>0</v>
      </c>
      <c r="EU61" s="101">
        <f t="shared" si="76"/>
        <v>0</v>
      </c>
      <c r="EV61" s="101">
        <f t="shared" si="77"/>
        <v>0</v>
      </c>
      <c r="EW61" s="101">
        <f t="shared" si="78"/>
        <v>0</v>
      </c>
      <c r="EX61" s="554"/>
      <c r="EY61" s="554"/>
    </row>
    <row r="62" spans="1:155">
      <c r="A62" s="144" t="s">
        <v>102</v>
      </c>
      <c r="B62" s="43" t="str">
        <f t="shared" ref="B62:B68" si="142">"ItemExtra_"&amp;C62</f>
        <v>ItemExtra_2110810000</v>
      </c>
      <c r="C62" s="162">
        <v>2110810000</v>
      </c>
      <c r="D62" s="10"/>
      <c r="E62" s="62">
        <f>CI62-BP62</f>
        <v>0</v>
      </c>
      <c r="F62" s="62">
        <f>CP62-BU62</f>
        <v>0</v>
      </c>
      <c r="G62" s="62">
        <f>CP62-BU62-Y62-AG62</f>
        <v>0</v>
      </c>
      <c r="H62" s="62"/>
      <c r="I62" s="62"/>
      <c r="J62" s="62"/>
      <c r="K62" s="62"/>
      <c r="L62" s="461"/>
      <c r="M62" s="416"/>
      <c r="N62" s="315">
        <f>T62+Y62+AD62+AF62-L62</f>
        <v>0</v>
      </c>
      <c r="O62" s="315">
        <f>Q62+R62+V62+AA62+AE62+AG62</f>
        <v>0</v>
      </c>
      <c r="P62" s="416"/>
      <c r="Q62" s="315"/>
      <c r="R62" s="315"/>
      <c r="S62" s="315">
        <v>0</v>
      </c>
      <c r="T62" s="315"/>
      <c r="U62" s="461"/>
      <c r="V62" s="315"/>
      <c r="W62" s="461"/>
      <c r="X62" s="461"/>
      <c r="Y62" s="315"/>
      <c r="Z62" s="461"/>
      <c r="AA62" s="315"/>
      <c r="AB62" s="461"/>
      <c r="AC62" s="416"/>
      <c r="AD62" s="461"/>
      <c r="AE62" s="600"/>
      <c r="AF62" s="315"/>
      <c r="AG62" s="315"/>
      <c r="AH62" s="315"/>
      <c r="AI62" s="461"/>
      <c r="AJ62" s="461"/>
      <c r="AK62" s="315"/>
      <c r="AL62" s="315"/>
      <c r="AM62" s="561"/>
      <c r="AN62" s="561"/>
      <c r="AO62" s="561"/>
      <c r="AP62" s="561"/>
      <c r="AQ62" s="561"/>
      <c r="AR62" s="561"/>
      <c r="AS62" s="561"/>
      <c r="AT62" s="561"/>
      <c r="AU62" s="561"/>
      <c r="AV62" s="561"/>
      <c r="AW62" s="315"/>
      <c r="AX62" s="454"/>
      <c r="AY62" s="455"/>
      <c r="AZ62" s="455"/>
      <c r="BA62" s="455"/>
      <c r="BB62" s="455"/>
      <c r="BC62" s="455"/>
      <c r="BD62" s="455"/>
      <c r="BE62" s="455"/>
      <c r="BF62" s="455"/>
      <c r="BG62" s="455"/>
      <c r="BH62" s="455"/>
      <c r="BI62" s="455"/>
      <c r="BJ62" s="455"/>
      <c r="BK62" s="455"/>
      <c r="BL62" s="455"/>
      <c r="BM62" s="455"/>
      <c r="BN62" s="455"/>
      <c r="BO62" s="7"/>
      <c r="BP62" s="8"/>
      <c r="BQ62" s="456"/>
      <c r="BR62" s="455"/>
      <c r="BS62" s="455"/>
      <c r="BT62" s="7"/>
      <c r="BU62" s="44"/>
      <c r="BV62" s="44"/>
      <c r="BW62" s="44"/>
      <c r="BX62" s="44"/>
      <c r="BY62" s="44"/>
      <c r="BZ62" s="44"/>
      <c r="CA62" s="44"/>
      <c r="CB62" s="44"/>
      <c r="CC62" s="44"/>
      <c r="CD62" s="44"/>
      <c r="CE62" s="44"/>
      <c r="CF62" s="44"/>
      <c r="CG62" s="44"/>
      <c r="CH62" s="634">
        <f t="shared" si="80"/>
        <v>0</v>
      </c>
      <c r="CI62" s="173">
        <f>BP62+L62+N62+O62</f>
        <v>0</v>
      </c>
      <c r="CJ62" s="171">
        <f t="shared" si="129"/>
        <v>0</v>
      </c>
      <c r="CK62" s="174">
        <f>O62</f>
        <v>0</v>
      </c>
      <c r="CL62" s="270">
        <f>CM62+CN62</f>
        <v>0</v>
      </c>
      <c r="CM62" s="271">
        <f>'55газ'!$L$67-'55газ'!$M$67+'55газ'!$N$67-'55газ'!$O$67+AI62</f>
        <v>0</v>
      </c>
      <c r="CN62" s="272">
        <f>'55газ'!$P$67-'55газ'!$R$67-'55газ'!$T$67-'55газ'!$V$67+AJ62</f>
        <v>0</v>
      </c>
      <c r="CO62" s="342"/>
      <c r="CP62" s="583">
        <f>BU62+Q62+R62+S62+T62+U62+V62+W62+X62+Y62+Z62+AA62+AB62</f>
        <v>0</v>
      </c>
      <c r="CQ62" s="171">
        <f t="shared" si="72"/>
        <v>0</v>
      </c>
      <c r="CR62" s="219">
        <f>Q62+R62+V62+W62+X62+AA62+AB62</f>
        <v>0</v>
      </c>
      <c r="CS62" s="357">
        <f ca="1">ROUNDUP(INDIRECT(legend!$K$4&amp;ROW())*$D62,2)</f>
        <v>0</v>
      </c>
      <c r="CT62" s="377">
        <f ca="1">INDIRECT(legend!$H$4&amp;ROW())+INDIRECT(legend!$I$4&amp;ROW())</f>
        <v>0</v>
      </c>
      <c r="CU62" s="358">
        <f t="shared" ca="1" si="139"/>
        <v>0</v>
      </c>
      <c r="CW62" s="561">
        <f t="shared" si="140"/>
        <v>0</v>
      </c>
      <c r="CX62" s="171">
        <f>+Y62+T62+S62+R62+Q62</f>
        <v>0</v>
      </c>
      <c r="CY62" s="586">
        <f>+AB62+Z62+X62+W62+U62</f>
        <v>0</v>
      </c>
      <c r="CZ62" s="172">
        <f t="shared" si="130"/>
        <v>0</v>
      </c>
      <c r="DA62" s="173">
        <f t="shared" si="141"/>
        <v>0</v>
      </c>
      <c r="DB62" s="171">
        <f>+AA62+V62+R62+Q62</f>
        <v>0</v>
      </c>
      <c r="DC62" s="216">
        <f>+AB62+X62+W62</f>
        <v>0</v>
      </c>
      <c r="DD62" s="174">
        <f t="shared" si="131"/>
        <v>0</v>
      </c>
      <c r="DF62" s="327"/>
      <c r="DG62" s="616"/>
      <c r="DH62" s="173">
        <f>IF(legend!$E$1=12,CZ62-DI62-DJ62,0)</f>
        <v>0</v>
      </c>
      <c r="DI62" s="216"/>
      <c r="DJ62" s="174"/>
      <c r="DL62" s="173">
        <f>IF(legend!$E$1=12,DD62-DM62-DN62,0)</f>
        <v>0</v>
      </c>
      <c r="DM62" s="216"/>
      <c r="DN62" s="174"/>
      <c r="EC62" s="620">
        <f t="shared" si="0"/>
        <v>0</v>
      </c>
      <c r="ED62" s="621">
        <f t="shared" si="1"/>
        <v>0</v>
      </c>
      <c r="EE62" s="621">
        <f t="shared" si="2"/>
        <v>0</v>
      </c>
      <c r="EF62" s="621">
        <f t="shared" si="3"/>
        <v>0</v>
      </c>
      <c r="EG62" s="621">
        <f t="shared" si="84"/>
        <v>0</v>
      </c>
      <c r="EH62" s="628">
        <f t="shared" si="5"/>
        <v>0</v>
      </c>
      <c r="EI62" s="620">
        <f t="shared" si="132"/>
        <v>0</v>
      </c>
      <c r="EJ62" s="621">
        <f t="shared" si="133"/>
        <v>0</v>
      </c>
      <c r="EK62" s="621">
        <f t="shared" si="134"/>
        <v>0</v>
      </c>
      <c r="EL62" s="621">
        <f t="shared" si="135"/>
        <v>0</v>
      </c>
      <c r="EM62" s="621">
        <f t="shared" si="136"/>
        <v>0</v>
      </c>
      <c r="EN62" s="621">
        <f t="shared" si="137"/>
        <v>0</v>
      </c>
      <c r="EO62" s="621">
        <f t="shared" si="138"/>
        <v>0</v>
      </c>
      <c r="EP62" s="628">
        <f t="shared" si="6"/>
        <v>0</v>
      </c>
      <c r="EU62" s="101">
        <f t="shared" si="76"/>
        <v>0</v>
      </c>
      <c r="EV62" s="101">
        <f t="shared" si="77"/>
        <v>0</v>
      </c>
      <c r="EW62" s="101">
        <f t="shared" si="78"/>
        <v>0</v>
      </c>
      <c r="EX62" s="554"/>
      <c r="EY62" s="554"/>
    </row>
    <row r="63" spans="1:155">
      <c r="A63" s="144" t="s">
        <v>104</v>
      </c>
      <c r="B63" s="43" t="str">
        <f t="shared" si="142"/>
        <v>ItemExtra_2111020000</v>
      </c>
      <c r="C63" s="162">
        <v>2111020000</v>
      </c>
      <c r="D63" s="10"/>
      <c r="E63" s="62">
        <f>CI63-BP63</f>
        <v>0</v>
      </c>
      <c r="F63" s="62">
        <f>CP63-BU63</f>
        <v>0</v>
      </c>
      <c r="G63" s="62">
        <f>CP63-BU63-Y63-AG63</f>
        <v>0</v>
      </c>
      <c r="H63" s="62"/>
      <c r="I63" s="62"/>
      <c r="J63" s="62"/>
      <c r="K63" s="62"/>
      <c r="L63" s="461"/>
      <c r="M63" s="416"/>
      <c r="N63" s="315">
        <f>T63+Y63+AD63+AF63-L63</f>
        <v>0</v>
      </c>
      <c r="O63" s="315">
        <f>Q63+R63+V63+AA63+AE63+AG63</f>
        <v>0</v>
      </c>
      <c r="P63" s="416"/>
      <c r="Q63" s="315"/>
      <c r="R63" s="315"/>
      <c r="S63" s="315">
        <v>0</v>
      </c>
      <c r="T63" s="315"/>
      <c r="U63" s="461"/>
      <c r="V63" s="315"/>
      <c r="W63" s="461"/>
      <c r="X63" s="461"/>
      <c r="Y63" s="315"/>
      <c r="Z63" s="461"/>
      <c r="AA63" s="315"/>
      <c r="AB63" s="461"/>
      <c r="AC63" s="416"/>
      <c r="AD63" s="461"/>
      <c r="AE63" s="600"/>
      <c r="AF63" s="315"/>
      <c r="AG63" s="315"/>
      <c r="AH63" s="315"/>
      <c r="AI63" s="461"/>
      <c r="AJ63" s="461"/>
      <c r="AK63" s="315"/>
      <c r="AL63" s="315"/>
      <c r="AM63" s="561"/>
      <c r="AN63" s="561"/>
      <c r="AO63" s="561"/>
      <c r="AP63" s="561"/>
      <c r="AQ63" s="561"/>
      <c r="AR63" s="561"/>
      <c r="AS63" s="561"/>
      <c r="AT63" s="561"/>
      <c r="AU63" s="561"/>
      <c r="AV63" s="561"/>
      <c r="AW63" s="315"/>
      <c r="AX63" s="454"/>
      <c r="AY63" s="455"/>
      <c r="AZ63" s="455"/>
      <c r="BA63" s="455"/>
      <c r="BB63" s="455"/>
      <c r="BC63" s="455"/>
      <c r="BD63" s="455"/>
      <c r="BE63" s="455"/>
      <c r="BF63" s="455"/>
      <c r="BG63" s="455"/>
      <c r="BH63" s="455"/>
      <c r="BI63" s="455"/>
      <c r="BJ63" s="455"/>
      <c r="BK63" s="455"/>
      <c r="BL63" s="455"/>
      <c r="BM63" s="455"/>
      <c r="BN63" s="455"/>
      <c r="BO63" s="7"/>
      <c r="BP63" s="8"/>
      <c r="BQ63" s="456"/>
      <c r="BR63" s="455"/>
      <c r="BS63" s="455"/>
      <c r="BT63" s="7"/>
      <c r="BU63" s="44"/>
      <c r="BV63" s="44"/>
      <c r="BW63" s="44"/>
      <c r="BX63" s="44"/>
      <c r="BY63" s="44"/>
      <c r="BZ63" s="44"/>
      <c r="CA63" s="44"/>
      <c r="CB63" s="44"/>
      <c r="CC63" s="44"/>
      <c r="CD63" s="44"/>
      <c r="CE63" s="44"/>
      <c r="CF63" s="44"/>
      <c r="CG63" s="44"/>
      <c r="CH63" s="634">
        <f t="shared" si="80"/>
        <v>0</v>
      </c>
      <c r="CI63" s="173">
        <f>BP63+L63+N63+O63</f>
        <v>0</v>
      </c>
      <c r="CJ63" s="171">
        <f t="shared" si="129"/>
        <v>0</v>
      </c>
      <c r="CK63" s="174">
        <f>O63</f>
        <v>0</v>
      </c>
      <c r="CL63" s="270">
        <f>CM63+CN63</f>
        <v>0</v>
      </c>
      <c r="CM63" s="271">
        <f>'55газ'!$L$69-'55газ'!$M$69+'55газ'!$N$69-'55газ'!$O$69+AI63</f>
        <v>0</v>
      </c>
      <c r="CN63" s="272">
        <f>'55газ'!$P$69-'55газ'!$R$69-'55газ'!$T$69-'55газ'!$V$69+AJ63</f>
        <v>0</v>
      </c>
      <c r="CO63" s="342"/>
      <c r="CP63" s="583">
        <f>BU63+Q63+R63+S63+T63+U63+V63+W63+X63+Y63+Z63+AA63+AB63</f>
        <v>0</v>
      </c>
      <c r="CQ63" s="171">
        <f t="shared" si="72"/>
        <v>0</v>
      </c>
      <c r="CR63" s="219">
        <f>Q63+R63+V63+W63+X63+AA63+AB63</f>
        <v>0</v>
      </c>
      <c r="CS63" s="357">
        <f ca="1">ROUNDUP(INDIRECT(legend!$K$4&amp;ROW())*$D63,2)</f>
        <v>0</v>
      </c>
      <c r="CT63" s="377">
        <f ca="1">INDIRECT(legend!$H$4&amp;ROW())+INDIRECT(legend!$I$4&amp;ROW())</f>
        <v>0</v>
      </c>
      <c r="CU63" s="358">
        <f t="shared" ca="1" si="139"/>
        <v>0</v>
      </c>
      <c r="CW63" s="561">
        <f t="shared" si="140"/>
        <v>0</v>
      </c>
      <c r="CX63" s="171">
        <f>+Y63+T63+S63+R63+Q63</f>
        <v>0</v>
      </c>
      <c r="CY63" s="586">
        <f>+AB63+Z63+X63+W63+U63</f>
        <v>0</v>
      </c>
      <c r="CZ63" s="172">
        <f t="shared" si="130"/>
        <v>0</v>
      </c>
      <c r="DA63" s="173">
        <f t="shared" si="141"/>
        <v>0</v>
      </c>
      <c r="DB63" s="171">
        <f>+AA63+V63+R63+Q63</f>
        <v>0</v>
      </c>
      <c r="DC63" s="216">
        <f>+AB63+X63+W63</f>
        <v>0</v>
      </c>
      <c r="DD63" s="174">
        <f t="shared" si="131"/>
        <v>0</v>
      </c>
      <c r="DF63" s="327"/>
      <c r="DG63" s="616"/>
      <c r="DH63" s="173">
        <f>IF(legend!$E$1=12,CZ63-DI63-DJ63,0)</f>
        <v>0</v>
      </c>
      <c r="DI63" s="216"/>
      <c r="DJ63" s="174"/>
      <c r="DL63" s="173">
        <f>IF(legend!$E$1=12,DD63-DM63-DN63,0)</f>
        <v>0</v>
      </c>
      <c r="DM63" s="216"/>
      <c r="DN63" s="174"/>
      <c r="EC63" s="620">
        <f t="shared" si="0"/>
        <v>0</v>
      </c>
      <c r="ED63" s="621">
        <f t="shared" si="1"/>
        <v>0</v>
      </c>
      <c r="EE63" s="621">
        <f t="shared" si="2"/>
        <v>0</v>
      </c>
      <c r="EF63" s="621">
        <f t="shared" si="3"/>
        <v>0</v>
      </c>
      <c r="EG63" s="621">
        <f t="shared" si="84"/>
        <v>0</v>
      </c>
      <c r="EH63" s="628">
        <f t="shared" si="5"/>
        <v>0</v>
      </c>
      <c r="EI63" s="620">
        <f t="shared" si="132"/>
        <v>0</v>
      </c>
      <c r="EJ63" s="621">
        <f t="shared" si="133"/>
        <v>0</v>
      </c>
      <c r="EK63" s="621">
        <f t="shared" si="134"/>
        <v>0</v>
      </c>
      <c r="EL63" s="621">
        <f t="shared" si="135"/>
        <v>0</v>
      </c>
      <c r="EM63" s="621">
        <f t="shared" si="136"/>
        <v>0</v>
      </c>
      <c r="EN63" s="621">
        <f t="shared" si="137"/>
        <v>0</v>
      </c>
      <c r="EO63" s="621">
        <f t="shared" si="138"/>
        <v>0</v>
      </c>
      <c r="EP63" s="628">
        <f t="shared" si="6"/>
        <v>0</v>
      </c>
      <c r="EU63" s="101">
        <f t="shared" si="76"/>
        <v>0</v>
      </c>
      <c r="EV63" s="101">
        <f t="shared" si="77"/>
        <v>0</v>
      </c>
      <c r="EW63" s="101">
        <f t="shared" si="78"/>
        <v>0</v>
      </c>
      <c r="EX63" s="554"/>
      <c r="EY63" s="554"/>
    </row>
    <row r="64" spans="1:155">
      <c r="A64" s="144" t="s">
        <v>106</v>
      </c>
      <c r="B64" s="43" t="str">
        <f t="shared" si="142"/>
        <v>ItemExtra_2111060000</v>
      </c>
      <c r="C64" s="162">
        <v>2111060000</v>
      </c>
      <c r="D64" s="10"/>
      <c r="E64" s="62">
        <f>CI64-BP64</f>
        <v>0</v>
      </c>
      <c r="F64" s="62">
        <f>CP64-BU64</f>
        <v>0</v>
      </c>
      <c r="G64" s="62">
        <f>CP64-BU64-Y64-AG64</f>
        <v>0</v>
      </c>
      <c r="H64" s="62"/>
      <c r="I64" s="62"/>
      <c r="J64" s="62"/>
      <c r="K64" s="62"/>
      <c r="L64" s="461"/>
      <c r="M64" s="416"/>
      <c r="N64" s="315">
        <f>T64+Y64+AD64+AF64-L64</f>
        <v>0</v>
      </c>
      <c r="O64" s="315">
        <f>Q64+R64+V64+AA64+AE64+AG64</f>
        <v>0</v>
      </c>
      <c r="P64" s="416"/>
      <c r="Q64" s="315"/>
      <c r="R64" s="315"/>
      <c r="S64" s="315">
        <v>0</v>
      </c>
      <c r="T64" s="315"/>
      <c r="U64" s="461"/>
      <c r="V64" s="315"/>
      <c r="W64" s="461"/>
      <c r="X64" s="461"/>
      <c r="Y64" s="315"/>
      <c r="Z64" s="461"/>
      <c r="AA64" s="315"/>
      <c r="AB64" s="461"/>
      <c r="AC64" s="416"/>
      <c r="AD64" s="461"/>
      <c r="AE64" s="600"/>
      <c r="AF64" s="315"/>
      <c r="AG64" s="315"/>
      <c r="AH64" s="315"/>
      <c r="AI64" s="461"/>
      <c r="AJ64" s="461"/>
      <c r="AK64" s="315"/>
      <c r="AL64" s="315"/>
      <c r="AM64" s="561"/>
      <c r="AN64" s="561"/>
      <c r="AO64" s="561"/>
      <c r="AP64" s="561"/>
      <c r="AQ64" s="561"/>
      <c r="AR64" s="561"/>
      <c r="AS64" s="561"/>
      <c r="AT64" s="561"/>
      <c r="AU64" s="561"/>
      <c r="AV64" s="561"/>
      <c r="AW64" s="315"/>
      <c r="AX64" s="454"/>
      <c r="AY64" s="455"/>
      <c r="AZ64" s="455"/>
      <c r="BA64" s="455"/>
      <c r="BB64" s="455"/>
      <c r="BC64" s="455"/>
      <c r="BD64" s="455"/>
      <c r="BE64" s="455"/>
      <c r="BF64" s="455"/>
      <c r="BG64" s="455"/>
      <c r="BH64" s="455"/>
      <c r="BI64" s="455"/>
      <c r="BJ64" s="455"/>
      <c r="BK64" s="455"/>
      <c r="BL64" s="455"/>
      <c r="BM64" s="455"/>
      <c r="BN64" s="455"/>
      <c r="BO64" s="7"/>
      <c r="BP64" s="8"/>
      <c r="BQ64" s="456"/>
      <c r="BR64" s="455"/>
      <c r="BS64" s="455"/>
      <c r="BT64" s="7"/>
      <c r="BU64" s="44"/>
      <c r="BV64" s="44"/>
      <c r="BW64" s="44"/>
      <c r="BX64" s="44"/>
      <c r="BY64" s="44"/>
      <c r="BZ64" s="44"/>
      <c r="CA64" s="44"/>
      <c r="CB64" s="44"/>
      <c r="CC64" s="44"/>
      <c r="CD64" s="44"/>
      <c r="CE64" s="44"/>
      <c r="CF64" s="44"/>
      <c r="CG64" s="44"/>
      <c r="CH64" s="634">
        <f t="shared" si="80"/>
        <v>0</v>
      </c>
      <c r="CI64" s="173">
        <f>BP64+L64+N64+O64</f>
        <v>0</v>
      </c>
      <c r="CJ64" s="171">
        <f t="shared" si="129"/>
        <v>0</v>
      </c>
      <c r="CK64" s="174">
        <f>O64</f>
        <v>0</v>
      </c>
      <c r="CL64" s="270">
        <f>CM64+CN64</f>
        <v>0</v>
      </c>
      <c r="CM64" s="271">
        <f>'55газ'!$L$70-'55газ'!$M$70+'55газ'!$N$70-'55газ'!$O$70+AI64</f>
        <v>0</v>
      </c>
      <c r="CN64" s="272">
        <f>'55газ'!$P$70-'55газ'!$R$70-'55газ'!$T$70-'55газ'!$V$70+AJ64</f>
        <v>0</v>
      </c>
      <c r="CO64" s="342"/>
      <c r="CP64" s="583">
        <f>BU64+Q64+R64+S64+T64+U64+V64+W64+X64+Y64+Z64+AA64+AB64</f>
        <v>0</v>
      </c>
      <c r="CQ64" s="171">
        <f t="shared" si="72"/>
        <v>0</v>
      </c>
      <c r="CR64" s="219">
        <f>Q64+R64+V64+W64+X64+AA64+AB64</f>
        <v>0</v>
      </c>
      <c r="CS64" s="357">
        <f ca="1">ROUNDUP(INDIRECT(legend!$K$4&amp;ROW())*$D64,2)</f>
        <v>0</v>
      </c>
      <c r="CT64" s="377">
        <f ca="1">INDIRECT(legend!$H$4&amp;ROW())+INDIRECT(legend!$I$4&amp;ROW())</f>
        <v>0</v>
      </c>
      <c r="CU64" s="358">
        <f t="shared" ca="1" si="139"/>
        <v>0</v>
      </c>
      <c r="CW64" s="561">
        <f t="shared" si="140"/>
        <v>0</v>
      </c>
      <c r="CX64" s="171">
        <f>+Y64+T64+S64+R64+Q64</f>
        <v>0</v>
      </c>
      <c r="CY64" s="586">
        <f>+AB64+Z64+X64+W64+U64</f>
        <v>0</v>
      </c>
      <c r="CZ64" s="172">
        <f t="shared" si="130"/>
        <v>0</v>
      </c>
      <c r="DA64" s="173">
        <f t="shared" si="141"/>
        <v>0</v>
      </c>
      <c r="DB64" s="171">
        <f>+AA64+V64+R64+Q64</f>
        <v>0</v>
      </c>
      <c r="DC64" s="216">
        <f>+AB64+X64+W64</f>
        <v>0</v>
      </c>
      <c r="DD64" s="174">
        <f t="shared" si="131"/>
        <v>0</v>
      </c>
      <c r="DF64" s="327"/>
      <c r="DG64" s="616"/>
      <c r="DH64" s="173">
        <f>IF(legend!$E$1=12,CZ64-DI64-DJ64,0)</f>
        <v>0</v>
      </c>
      <c r="DI64" s="216"/>
      <c r="DJ64" s="174"/>
      <c r="DL64" s="173">
        <f>IF(legend!$E$1=12,DD64-DM64-DN64,0)</f>
        <v>0</v>
      </c>
      <c r="DM64" s="216"/>
      <c r="DN64" s="174"/>
      <c r="EC64" s="620">
        <f t="shared" si="0"/>
        <v>0</v>
      </c>
      <c r="ED64" s="621">
        <f t="shared" si="1"/>
        <v>0</v>
      </c>
      <c r="EE64" s="621">
        <f t="shared" si="2"/>
        <v>0</v>
      </c>
      <c r="EF64" s="621">
        <f t="shared" si="3"/>
        <v>0</v>
      </c>
      <c r="EG64" s="621">
        <f t="shared" si="84"/>
        <v>0</v>
      </c>
      <c r="EH64" s="628">
        <f t="shared" si="5"/>
        <v>0</v>
      </c>
      <c r="EI64" s="620">
        <f t="shared" si="132"/>
        <v>0</v>
      </c>
      <c r="EJ64" s="621">
        <f t="shared" si="133"/>
        <v>0</v>
      </c>
      <c r="EK64" s="621">
        <f t="shared" si="134"/>
        <v>0</v>
      </c>
      <c r="EL64" s="621">
        <f t="shared" si="135"/>
        <v>0</v>
      </c>
      <c r="EM64" s="621">
        <f t="shared" si="136"/>
        <v>0</v>
      </c>
      <c r="EN64" s="621">
        <f t="shared" si="137"/>
        <v>0</v>
      </c>
      <c r="EO64" s="621">
        <f t="shared" si="138"/>
        <v>0</v>
      </c>
      <c r="EP64" s="628">
        <f t="shared" si="6"/>
        <v>0</v>
      </c>
      <c r="EU64" s="101">
        <f t="shared" si="76"/>
        <v>0</v>
      </c>
      <c r="EV64" s="101">
        <f t="shared" si="77"/>
        <v>0</v>
      </c>
      <c r="EW64" s="101">
        <f t="shared" si="78"/>
        <v>0</v>
      </c>
      <c r="EX64" s="554"/>
      <c r="EY64" s="554"/>
    </row>
    <row r="65" spans="1:155">
      <c r="A65" s="144">
        <v>5</v>
      </c>
      <c r="B65" s="52" t="s">
        <v>667</v>
      </c>
      <c r="C65" s="162"/>
      <c r="D65" s="14"/>
      <c r="E65" s="66">
        <f>E66+E67+E68</f>
        <v>-96.05</v>
      </c>
      <c r="F65" s="66">
        <f ca="1">F66+F67+F68</f>
        <v>23.215566120000005</v>
      </c>
      <c r="G65" s="66">
        <f ca="1">G66+G67+G68</f>
        <v>23.215566120000005</v>
      </c>
      <c r="H65" s="66"/>
      <c r="I65" s="66"/>
      <c r="J65" s="66"/>
      <c r="K65" s="66"/>
      <c r="L65" s="319">
        <f>L66+L67+L68</f>
        <v>0</v>
      </c>
      <c r="M65" s="319"/>
      <c r="N65" s="319">
        <f>N66+N67+N68</f>
        <v>-96.05</v>
      </c>
      <c r="O65" s="319">
        <f>O66+O67+O68</f>
        <v>0</v>
      </c>
      <c r="P65" s="319"/>
      <c r="Q65" s="319">
        <f t="shared" ref="Q65:W65" si="143">Q66+Q67+Q68</f>
        <v>0</v>
      </c>
      <c r="R65" s="319">
        <f t="shared" si="143"/>
        <v>0</v>
      </c>
      <c r="S65" s="319">
        <f t="shared" si="143"/>
        <v>119.26556612</v>
      </c>
      <c r="T65" s="319">
        <f t="shared" si="143"/>
        <v>-96.05</v>
      </c>
      <c r="U65" s="319">
        <f t="shared" si="143"/>
        <v>0</v>
      </c>
      <c r="V65" s="319">
        <f t="shared" si="143"/>
        <v>0</v>
      </c>
      <c r="W65" s="319">
        <f t="shared" si="143"/>
        <v>0</v>
      </c>
      <c r="X65" s="319">
        <f t="shared" ref="X65" si="144">X66+X67+X68</f>
        <v>0</v>
      </c>
      <c r="Y65" s="319">
        <f>Y66+Y67+Y68</f>
        <v>0</v>
      </c>
      <c r="Z65" s="319">
        <f>Z66+Z67+Z68</f>
        <v>0</v>
      </c>
      <c r="AA65" s="319">
        <f>AA66+AA67+AA68</f>
        <v>0</v>
      </c>
      <c r="AB65" s="319">
        <f>AB66+AB67+AB68</f>
        <v>0</v>
      </c>
      <c r="AC65" s="319"/>
      <c r="AD65" s="319">
        <f>AD66+AD67+AD68</f>
        <v>0</v>
      </c>
      <c r="AE65" s="319">
        <f>AE66+AE67+AE68</f>
        <v>0</v>
      </c>
      <c r="AF65" s="319">
        <f>AF66+AF67+AF68</f>
        <v>0</v>
      </c>
      <c r="AG65" s="319">
        <f>AG66+AG67+AG68</f>
        <v>0</v>
      </c>
      <c r="AH65" s="319"/>
      <c r="AI65" s="319">
        <f>AI66+AI67+AI68</f>
        <v>0</v>
      </c>
      <c r="AJ65" s="319">
        <f>AJ66+AJ67+AJ68</f>
        <v>0</v>
      </c>
      <c r="AK65" s="319">
        <f>AK66+AK67+AK68</f>
        <v>0</v>
      </c>
      <c r="AL65" s="319">
        <f>AL66+AL67+AL68</f>
        <v>0</v>
      </c>
      <c r="AM65" s="563"/>
      <c r="AN65" s="563"/>
      <c r="AO65" s="563"/>
      <c r="AP65" s="563"/>
      <c r="AQ65" s="563"/>
      <c r="AR65" s="563"/>
      <c r="AS65" s="563"/>
      <c r="AT65" s="563"/>
      <c r="AU65" s="563"/>
      <c r="AV65" s="563">
        <f>AV66+AV67+AV68</f>
        <v>0</v>
      </c>
      <c r="AW65" s="319"/>
      <c r="AX65" s="462">
        <f t="shared" ref="AX65:CI65" si="145">AX66+AX67+AX68</f>
        <v>0</v>
      </c>
      <c r="AY65" s="463">
        <f t="shared" si="145"/>
        <v>0</v>
      </c>
      <c r="AZ65" s="463"/>
      <c r="BA65" s="463"/>
      <c r="BB65" s="463"/>
      <c r="BC65" s="463"/>
      <c r="BD65" s="463"/>
      <c r="BE65" s="463"/>
      <c r="BF65" s="463"/>
      <c r="BG65" s="463"/>
      <c r="BH65" s="463"/>
      <c r="BI65" s="463"/>
      <c r="BJ65" s="463"/>
      <c r="BK65" s="463"/>
      <c r="BL65" s="463"/>
      <c r="BM65" s="463"/>
      <c r="BN65" s="463">
        <f t="shared" si="145"/>
        <v>0</v>
      </c>
      <c r="BO65" s="13">
        <f t="shared" si="145"/>
        <v>0</v>
      </c>
      <c r="BP65" s="15">
        <f t="shared" si="145"/>
        <v>0</v>
      </c>
      <c r="BQ65" s="464">
        <f t="shared" ca="1" si="145"/>
        <v>0</v>
      </c>
      <c r="BR65" s="463">
        <f t="shared" ca="1" si="145"/>
        <v>0</v>
      </c>
      <c r="BS65" s="463">
        <f t="shared" ca="1" si="145"/>
        <v>0</v>
      </c>
      <c r="BT65" s="13">
        <f t="shared" ca="1" si="145"/>
        <v>0</v>
      </c>
      <c r="BU65" s="88">
        <f ca="1">BU66+BU67+BU68</f>
        <v>0</v>
      </c>
      <c r="BV65" s="88">
        <f t="shared" ref="BV65:CG65" ca="1" si="146">BV66+BV67+BV68</f>
        <v>0</v>
      </c>
      <c r="BW65" s="88">
        <f t="shared" ca="1" si="146"/>
        <v>0</v>
      </c>
      <c r="BX65" s="88">
        <f t="shared" ca="1" si="146"/>
        <v>0</v>
      </c>
      <c r="BY65" s="88">
        <f t="shared" ca="1" si="146"/>
        <v>0</v>
      </c>
      <c r="BZ65" s="88">
        <f t="shared" ca="1" si="146"/>
        <v>0</v>
      </c>
      <c r="CA65" s="88">
        <f t="shared" ca="1" si="146"/>
        <v>0</v>
      </c>
      <c r="CB65" s="88">
        <f t="shared" ca="1" si="146"/>
        <v>0</v>
      </c>
      <c r="CC65" s="88">
        <f t="shared" ca="1" si="146"/>
        <v>0</v>
      </c>
      <c r="CD65" s="88">
        <f t="shared" ca="1" si="146"/>
        <v>0</v>
      </c>
      <c r="CE65" s="88">
        <f t="shared" ca="1" si="146"/>
        <v>0</v>
      </c>
      <c r="CF65" s="88">
        <f t="shared" ca="1" si="146"/>
        <v>0</v>
      </c>
      <c r="CG65" s="88">
        <f t="shared" ca="1" si="146"/>
        <v>0</v>
      </c>
      <c r="CH65" s="634">
        <f t="shared" ca="1" si="80"/>
        <v>0</v>
      </c>
      <c r="CI65" s="178">
        <f t="shared" si="145"/>
        <v>-96.05</v>
      </c>
      <c r="CJ65" s="176">
        <f t="shared" si="129"/>
        <v>-96.05</v>
      </c>
      <c r="CK65" s="179">
        <f>CK66+CK67+CK68</f>
        <v>0</v>
      </c>
      <c r="CL65" s="276">
        <f>CL66+CL67+CL68</f>
        <v>0</v>
      </c>
      <c r="CM65" s="277">
        <f>CM66+CM67+CM68</f>
        <v>0</v>
      </c>
      <c r="CN65" s="278">
        <f>CN66+CN67+CN68</f>
        <v>0</v>
      </c>
      <c r="CO65" s="344"/>
      <c r="CP65" s="178">
        <f ca="1">CP66+CP67+CP68</f>
        <v>23.215566120000005</v>
      </c>
      <c r="CQ65" s="176">
        <f t="shared" ca="1" si="72"/>
        <v>23.215566120000005</v>
      </c>
      <c r="CR65" s="179">
        <f>CR66+CR67+CR68</f>
        <v>0</v>
      </c>
      <c r="CS65" s="178">
        <f ca="1">CS66+CS67+CS68</f>
        <v>0</v>
      </c>
      <c r="CT65" s="176">
        <f ca="1">CT66+CT67+CT68</f>
        <v>0</v>
      </c>
      <c r="CU65" s="362">
        <f ca="1">CU66+CU67+CU68</f>
        <v>0</v>
      </c>
      <c r="CW65" s="563">
        <f t="shared" ca="1" si="140"/>
        <v>23.215566120000005</v>
      </c>
      <c r="CX65" s="176">
        <f ca="1">CX66+CX67+CX68</f>
        <v>23.215566120000005</v>
      </c>
      <c r="CY65" s="592">
        <f ca="1">CY66+CY67+CY68</f>
        <v>0</v>
      </c>
      <c r="CZ65" s="177">
        <f t="shared" ca="1" si="130"/>
        <v>0</v>
      </c>
      <c r="DA65" s="178">
        <f t="shared" si="141"/>
        <v>0</v>
      </c>
      <c r="DB65" s="176">
        <f>DB66+DB67+DB68</f>
        <v>0</v>
      </c>
      <c r="DC65" s="176">
        <f>DC66+DC67+DC68</f>
        <v>0</v>
      </c>
      <c r="DD65" s="179">
        <f t="shared" si="131"/>
        <v>0</v>
      </c>
      <c r="DF65" s="328"/>
      <c r="DG65" s="616"/>
      <c r="DH65" s="178">
        <f>DH66+DH67+DH68</f>
        <v>0</v>
      </c>
      <c r="DI65" s="176">
        <f>DI66+DI67+DI68</f>
        <v>0</v>
      </c>
      <c r="DJ65" s="179">
        <f>DJ66+DJ67+DJ68</f>
        <v>0</v>
      </c>
      <c r="DL65" s="178">
        <f>DL66+DL67+DL68</f>
        <v>0</v>
      </c>
      <c r="DM65" s="176">
        <f>DM66+DM67+DM68</f>
        <v>0</v>
      </c>
      <c r="DN65" s="179">
        <f>DN66+DN67+DN68</f>
        <v>0</v>
      </c>
      <c r="EC65" s="620">
        <f t="shared" si="0"/>
        <v>0</v>
      </c>
      <c r="ED65" s="621">
        <f t="shared" si="1"/>
        <v>23.215566120000005</v>
      </c>
      <c r="EE65" s="621">
        <f t="shared" si="2"/>
        <v>0</v>
      </c>
      <c r="EF65" s="621">
        <f t="shared" ca="1" si="3"/>
        <v>0</v>
      </c>
      <c r="EG65" s="621">
        <f t="shared" si="84"/>
        <v>0</v>
      </c>
      <c r="EH65" s="628">
        <f t="shared" ca="1" si="5"/>
        <v>0</v>
      </c>
      <c r="EI65" s="620">
        <f t="shared" si="132"/>
        <v>0</v>
      </c>
      <c r="EJ65" s="621">
        <f t="shared" si="133"/>
        <v>0</v>
      </c>
      <c r="EK65" s="621">
        <f t="shared" si="134"/>
        <v>0</v>
      </c>
      <c r="EL65" s="621">
        <f t="shared" si="135"/>
        <v>0</v>
      </c>
      <c r="EM65" s="621">
        <f t="shared" si="136"/>
        <v>0</v>
      </c>
      <c r="EN65" s="621">
        <f t="shared" ca="1" si="137"/>
        <v>0</v>
      </c>
      <c r="EO65" s="621">
        <f t="shared" si="138"/>
        <v>0</v>
      </c>
      <c r="EP65" s="628">
        <f t="shared" ca="1" si="6"/>
        <v>0</v>
      </c>
      <c r="EU65" s="101">
        <f t="shared" ca="1" si="76"/>
        <v>23.215566120000005</v>
      </c>
      <c r="EV65" s="101">
        <f t="shared" ca="1" si="77"/>
        <v>0</v>
      </c>
      <c r="EW65" s="101">
        <f t="shared" ca="1" si="78"/>
        <v>0</v>
      </c>
      <c r="EX65" s="554">
        <f>EX66+EX67+EX68</f>
        <v>0</v>
      </c>
      <c r="EY65" s="554">
        <f>EY66+EY67+EY68</f>
        <v>0</v>
      </c>
    </row>
    <row r="66" spans="1:155">
      <c r="A66" s="144" t="s">
        <v>109</v>
      </c>
      <c r="B66" s="43" t="str">
        <f t="shared" si="142"/>
        <v>ItemExtra_2230000000</v>
      </c>
      <c r="C66" s="162">
        <v>2230000000</v>
      </c>
      <c r="D66" s="10"/>
      <c r="E66" s="62">
        <f>CI66-BP66</f>
        <v>0</v>
      </c>
      <c r="F66" s="62">
        <f>CP66-BU66</f>
        <v>0</v>
      </c>
      <c r="G66" s="62">
        <f>CP66-BU66-Y66-AG66</f>
        <v>0</v>
      </c>
      <c r="H66" s="62"/>
      <c r="I66" s="62"/>
      <c r="J66" s="62"/>
      <c r="K66" s="62"/>
      <c r="L66" s="461"/>
      <c r="M66" s="416"/>
      <c r="N66" s="315">
        <f>T66+Y66+AD66+AF66-L66</f>
        <v>0</v>
      </c>
      <c r="O66" s="315">
        <f>Q66+R66+V66+AA66+AE66+AG66</f>
        <v>0</v>
      </c>
      <c r="P66" s="416"/>
      <c r="Q66" s="315"/>
      <c r="R66" s="315"/>
      <c r="S66" s="315">
        <v>0</v>
      </c>
      <c r="T66" s="315"/>
      <c r="U66" s="461"/>
      <c r="V66" s="315"/>
      <c r="W66" s="461"/>
      <c r="X66" s="461"/>
      <c r="Y66" s="315"/>
      <c r="Z66" s="461"/>
      <c r="AA66" s="315"/>
      <c r="AB66" s="461"/>
      <c r="AC66" s="416"/>
      <c r="AD66" s="461"/>
      <c r="AE66" s="600"/>
      <c r="AF66" s="315"/>
      <c r="AG66" s="315"/>
      <c r="AH66" s="315"/>
      <c r="AI66" s="461"/>
      <c r="AJ66" s="461"/>
      <c r="AK66" s="315"/>
      <c r="AL66" s="315"/>
      <c r="AM66" s="561"/>
      <c r="AN66" s="561"/>
      <c r="AO66" s="561"/>
      <c r="AP66" s="561"/>
      <c r="AQ66" s="561"/>
      <c r="AR66" s="561"/>
      <c r="AS66" s="561"/>
      <c r="AT66" s="561"/>
      <c r="AU66" s="561"/>
      <c r="AV66" s="561"/>
      <c r="AW66" s="315"/>
      <c r="AX66" s="454"/>
      <c r="AY66" s="455"/>
      <c r="AZ66" s="455"/>
      <c r="BA66" s="455"/>
      <c r="BB66" s="455"/>
      <c r="BC66" s="455"/>
      <c r="BD66" s="455"/>
      <c r="BE66" s="455"/>
      <c r="BF66" s="455"/>
      <c r="BG66" s="455"/>
      <c r="BH66" s="455"/>
      <c r="BI66" s="455"/>
      <c r="BJ66" s="455"/>
      <c r="BK66" s="455"/>
      <c r="BL66" s="455"/>
      <c r="BM66" s="455"/>
      <c r="BN66" s="455"/>
      <c r="BO66" s="7"/>
      <c r="BP66" s="8"/>
      <c r="BQ66" s="456"/>
      <c r="BR66" s="455"/>
      <c r="BS66" s="455"/>
      <c r="BT66" s="7"/>
      <c r="BU66" s="44"/>
      <c r="BV66" s="44"/>
      <c r="BW66" s="44"/>
      <c r="BX66" s="44"/>
      <c r="BY66" s="44"/>
      <c r="BZ66" s="44"/>
      <c r="CA66" s="44"/>
      <c r="CB66" s="44"/>
      <c r="CC66" s="44"/>
      <c r="CD66" s="44"/>
      <c r="CE66" s="44"/>
      <c r="CF66" s="44"/>
      <c r="CG66" s="44"/>
      <c r="CH66" s="634">
        <f t="shared" si="80"/>
        <v>0</v>
      </c>
      <c r="CI66" s="173">
        <f>BP66+L66+N66+O66</f>
        <v>0</v>
      </c>
      <c r="CJ66" s="171">
        <f t="shared" si="129"/>
        <v>0</v>
      </c>
      <c r="CK66" s="174">
        <f>O66</f>
        <v>0</v>
      </c>
      <c r="CL66" s="270">
        <f>CM66+CN66</f>
        <v>0</v>
      </c>
      <c r="CM66" s="271">
        <f>'55газ'!$L$73-'55газ'!$M$73+'55газ'!$N$73-'55газ'!$O$73+AI66</f>
        <v>0</v>
      </c>
      <c r="CN66" s="272">
        <f>'55газ'!$P$73-'55газ'!$R$73-'55газ'!$T$73-'55газ'!$V$73+AJ66</f>
        <v>0</v>
      </c>
      <c r="CO66" s="342"/>
      <c r="CP66" s="583">
        <f>BU66+Q66+R66+S66+T66+U66+V66+W66+X66+Y66+Z66+AA66+AB66</f>
        <v>0</v>
      </c>
      <c r="CQ66" s="171">
        <f t="shared" si="72"/>
        <v>0</v>
      </c>
      <c r="CR66" s="219">
        <f>Q66+R66+V66+W66+X66+AA66+AB66</f>
        <v>0</v>
      </c>
      <c r="CS66" s="357">
        <f ca="1">ROUNDUP(INDIRECT(legend!$K$4&amp;ROW())*$D66,2)</f>
        <v>0</v>
      </c>
      <c r="CT66" s="377">
        <f ca="1">INDIRECT(legend!$H$4&amp;ROW())+INDIRECT(legend!$I$4&amp;ROW())</f>
        <v>0</v>
      </c>
      <c r="CU66" s="358">
        <f t="shared" ca="1" si="139"/>
        <v>0</v>
      </c>
      <c r="CW66" s="561">
        <f t="shared" si="140"/>
        <v>0</v>
      </c>
      <c r="CX66" s="171">
        <f>+Y66+T66+S66+R66+Q66</f>
        <v>0</v>
      </c>
      <c r="CY66" s="586">
        <f>+AB66+Z66+X66+W66+U66</f>
        <v>0</v>
      </c>
      <c r="CZ66" s="172">
        <f t="shared" si="130"/>
        <v>0</v>
      </c>
      <c r="DA66" s="173">
        <f t="shared" si="141"/>
        <v>0</v>
      </c>
      <c r="DB66" s="171">
        <f>+AA66+V66+R66+Q66</f>
        <v>0</v>
      </c>
      <c r="DC66" s="216">
        <f>+AB66+X66+W66</f>
        <v>0</v>
      </c>
      <c r="DD66" s="174">
        <f t="shared" si="131"/>
        <v>0</v>
      </c>
      <c r="DF66" s="327"/>
      <c r="DG66" s="616"/>
      <c r="DH66" s="173">
        <f>IF(legend!$E$1=12,CZ66-DI66-DJ66,0)</f>
        <v>0</v>
      </c>
      <c r="DI66" s="216"/>
      <c r="DJ66" s="174"/>
      <c r="DL66" s="173">
        <f>IF(legend!$E$1=12,DD66-DM66-DN66,0)</f>
        <v>0</v>
      </c>
      <c r="DM66" s="216"/>
      <c r="DN66" s="174"/>
      <c r="EC66" s="620">
        <f t="shared" si="0"/>
        <v>0</v>
      </c>
      <c r="ED66" s="621">
        <f t="shared" si="1"/>
        <v>0</v>
      </c>
      <c r="EE66" s="621">
        <f t="shared" si="2"/>
        <v>0</v>
      </c>
      <c r="EF66" s="621">
        <f t="shared" si="3"/>
        <v>0</v>
      </c>
      <c r="EG66" s="621">
        <f t="shared" si="84"/>
        <v>0</v>
      </c>
      <c r="EH66" s="628">
        <f t="shared" si="5"/>
        <v>0</v>
      </c>
      <c r="EI66" s="620">
        <f t="shared" si="132"/>
        <v>0</v>
      </c>
      <c r="EJ66" s="621">
        <f t="shared" si="133"/>
        <v>0</v>
      </c>
      <c r="EK66" s="621">
        <f t="shared" si="134"/>
        <v>0</v>
      </c>
      <c r="EL66" s="621">
        <f t="shared" si="135"/>
        <v>0</v>
      </c>
      <c r="EM66" s="621">
        <f t="shared" si="136"/>
        <v>0</v>
      </c>
      <c r="EN66" s="621">
        <f t="shared" si="137"/>
        <v>0</v>
      </c>
      <c r="EO66" s="621">
        <f t="shared" si="138"/>
        <v>0</v>
      </c>
      <c r="EP66" s="628">
        <f t="shared" si="6"/>
        <v>0</v>
      </c>
      <c r="EU66" s="101">
        <f t="shared" si="76"/>
        <v>0</v>
      </c>
      <c r="EV66" s="101">
        <f t="shared" si="77"/>
        <v>0</v>
      </c>
      <c r="EW66" s="101">
        <f t="shared" si="78"/>
        <v>0</v>
      </c>
      <c r="EX66" s="554"/>
      <c r="EY66" s="554"/>
    </row>
    <row r="67" spans="1:155">
      <c r="A67" s="144" t="s">
        <v>111</v>
      </c>
      <c r="B67" s="43" t="str">
        <f t="shared" si="142"/>
        <v>ItemExtra_2240000000</v>
      </c>
      <c r="C67" s="162">
        <v>2240000000</v>
      </c>
      <c r="D67" s="10"/>
      <c r="E67" s="62">
        <f>CI67-BP67</f>
        <v>0</v>
      </c>
      <c r="F67" s="62">
        <f>CP67-BU67</f>
        <v>0</v>
      </c>
      <c r="G67" s="62">
        <f>CP67-BU67-Y67-AG67</f>
        <v>0</v>
      </c>
      <c r="H67" s="62"/>
      <c r="I67" s="62"/>
      <c r="J67" s="62"/>
      <c r="K67" s="62"/>
      <c r="L67" s="461"/>
      <c r="M67" s="416"/>
      <c r="N67" s="315">
        <f>T67+Y67+AD67+AF67-L67</f>
        <v>0</v>
      </c>
      <c r="O67" s="315">
        <f>Q67+R67+V67+AA67+AE67+AG67</f>
        <v>0</v>
      </c>
      <c r="P67" s="416"/>
      <c r="Q67" s="315"/>
      <c r="R67" s="315"/>
      <c r="S67" s="315">
        <v>0</v>
      </c>
      <c r="T67" s="315"/>
      <c r="U67" s="461"/>
      <c r="V67" s="315"/>
      <c r="W67" s="461"/>
      <c r="X67" s="461"/>
      <c r="Y67" s="315"/>
      <c r="Z67" s="461"/>
      <c r="AA67" s="315"/>
      <c r="AB67" s="461"/>
      <c r="AC67" s="416"/>
      <c r="AD67" s="461"/>
      <c r="AE67" s="600"/>
      <c r="AF67" s="315"/>
      <c r="AG67" s="315"/>
      <c r="AH67" s="315"/>
      <c r="AI67" s="461"/>
      <c r="AJ67" s="461"/>
      <c r="AK67" s="315"/>
      <c r="AL67" s="315"/>
      <c r="AM67" s="561"/>
      <c r="AN67" s="561"/>
      <c r="AO67" s="561"/>
      <c r="AP67" s="561"/>
      <c r="AQ67" s="561"/>
      <c r="AR67" s="561"/>
      <c r="AS67" s="561"/>
      <c r="AT67" s="561"/>
      <c r="AU67" s="561"/>
      <c r="AV67" s="561"/>
      <c r="AW67" s="315"/>
      <c r="AX67" s="454"/>
      <c r="AY67" s="455"/>
      <c r="AZ67" s="455"/>
      <c r="BA67" s="455"/>
      <c r="BB67" s="455"/>
      <c r="BC67" s="455"/>
      <c r="BD67" s="455"/>
      <c r="BE67" s="455"/>
      <c r="BF67" s="455"/>
      <c r="BG67" s="455"/>
      <c r="BH67" s="455"/>
      <c r="BI67" s="455"/>
      <c r="BJ67" s="455"/>
      <c r="BK67" s="455"/>
      <c r="BL67" s="455"/>
      <c r="BM67" s="455"/>
      <c r="BN67" s="455"/>
      <c r="BO67" s="7"/>
      <c r="BP67" s="8"/>
      <c r="BQ67" s="456"/>
      <c r="BR67" s="455"/>
      <c r="BS67" s="455"/>
      <c r="BT67" s="7"/>
      <c r="BU67" s="44"/>
      <c r="BV67" s="44"/>
      <c r="BW67" s="44"/>
      <c r="BX67" s="44"/>
      <c r="BY67" s="44"/>
      <c r="BZ67" s="44"/>
      <c r="CA67" s="44"/>
      <c r="CB67" s="44"/>
      <c r="CC67" s="44"/>
      <c r="CD67" s="44"/>
      <c r="CE67" s="44"/>
      <c r="CF67" s="44"/>
      <c r="CG67" s="44"/>
      <c r="CH67" s="634">
        <f t="shared" si="80"/>
        <v>0</v>
      </c>
      <c r="CI67" s="173">
        <f>BP67+L67+N67+O67</f>
        <v>0</v>
      </c>
      <c r="CJ67" s="171">
        <f t="shared" si="129"/>
        <v>0</v>
      </c>
      <c r="CK67" s="174">
        <f>O67</f>
        <v>0</v>
      </c>
      <c r="CL67" s="270">
        <f>CM67+CN67</f>
        <v>0</v>
      </c>
      <c r="CM67" s="271">
        <f>'55газ'!$L$74-'55газ'!$M$74+'55газ'!$N$74-'55газ'!$O$74+AI67</f>
        <v>0</v>
      </c>
      <c r="CN67" s="272">
        <f>'55газ'!$P$74-'55газ'!$R$74-'55газ'!$T$74-'55газ'!$V$74+AJ67</f>
        <v>0</v>
      </c>
      <c r="CO67" s="342"/>
      <c r="CP67" s="583">
        <f>BU67+Q67+R67+S67+T67+U67+V67+W67+X67+Y67+Z67+AA67+AB67</f>
        <v>0</v>
      </c>
      <c r="CQ67" s="171">
        <f t="shared" si="72"/>
        <v>0</v>
      </c>
      <c r="CR67" s="219">
        <f>Q67+R67+V67+W67+X67+AA67+AB67</f>
        <v>0</v>
      </c>
      <c r="CS67" s="357">
        <f ca="1">ROUNDUP(INDIRECT(legend!$K$4&amp;ROW())*$D67,2)</f>
        <v>0</v>
      </c>
      <c r="CT67" s="377">
        <f ca="1">INDIRECT(legend!$H$4&amp;ROW())+INDIRECT(legend!$I$4&amp;ROW())</f>
        <v>0</v>
      </c>
      <c r="CU67" s="358">
        <f t="shared" ca="1" si="139"/>
        <v>0</v>
      </c>
      <c r="CW67" s="561">
        <f t="shared" si="140"/>
        <v>0</v>
      </c>
      <c r="CX67" s="171">
        <f>+Y67+T67+S67+R67+Q67</f>
        <v>0</v>
      </c>
      <c r="CY67" s="586">
        <f>+AB67+Z67+X67+W67+U67</f>
        <v>0</v>
      </c>
      <c r="CZ67" s="172">
        <f t="shared" si="130"/>
        <v>0</v>
      </c>
      <c r="DA67" s="173">
        <f t="shared" si="141"/>
        <v>0</v>
      </c>
      <c r="DB67" s="171">
        <f>+AA67+V67+R67+Q67</f>
        <v>0</v>
      </c>
      <c r="DC67" s="216">
        <f>+AB67+X67+W67</f>
        <v>0</v>
      </c>
      <c r="DD67" s="174">
        <f t="shared" si="131"/>
        <v>0</v>
      </c>
      <c r="DF67" s="327"/>
      <c r="DG67" s="616"/>
      <c r="DH67" s="173">
        <f>IF(legend!$E$1=12,CZ67-DI67-DJ67,0)</f>
        <v>0</v>
      </c>
      <c r="DI67" s="216"/>
      <c r="DJ67" s="174"/>
      <c r="DL67" s="173">
        <f>IF(legend!$E$1=12,DD67-DM67-DN67,0)</f>
        <v>0</v>
      </c>
      <c r="DM67" s="216"/>
      <c r="DN67" s="174"/>
      <c r="EC67" s="620">
        <f t="shared" si="0"/>
        <v>0</v>
      </c>
      <c r="ED67" s="621">
        <f t="shared" si="1"/>
        <v>0</v>
      </c>
      <c r="EE67" s="621">
        <f t="shared" si="2"/>
        <v>0</v>
      </c>
      <c r="EF67" s="621">
        <f t="shared" si="3"/>
        <v>0</v>
      </c>
      <c r="EG67" s="621">
        <f t="shared" si="84"/>
        <v>0</v>
      </c>
      <c r="EH67" s="628">
        <f t="shared" si="5"/>
        <v>0</v>
      </c>
      <c r="EI67" s="620">
        <f t="shared" si="132"/>
        <v>0</v>
      </c>
      <c r="EJ67" s="621">
        <f t="shared" si="133"/>
        <v>0</v>
      </c>
      <c r="EK67" s="621">
        <f t="shared" si="134"/>
        <v>0</v>
      </c>
      <c r="EL67" s="621">
        <f t="shared" si="135"/>
        <v>0</v>
      </c>
      <c r="EM67" s="621">
        <f t="shared" si="136"/>
        <v>0</v>
      </c>
      <c r="EN67" s="621">
        <f t="shared" si="137"/>
        <v>0</v>
      </c>
      <c r="EO67" s="621">
        <f t="shared" si="138"/>
        <v>0</v>
      </c>
      <c r="EP67" s="628">
        <f t="shared" si="6"/>
        <v>0</v>
      </c>
      <c r="EU67" s="101">
        <f t="shared" si="76"/>
        <v>0</v>
      </c>
      <c r="EV67" s="101">
        <f t="shared" si="77"/>
        <v>0</v>
      </c>
      <c r="EW67" s="101">
        <f t="shared" si="78"/>
        <v>0</v>
      </c>
      <c r="EX67" s="554"/>
      <c r="EY67" s="554"/>
    </row>
    <row r="68" spans="1:155">
      <c r="A68" s="144" t="s">
        <v>113</v>
      </c>
      <c r="B68" s="43" t="str">
        <f t="shared" si="142"/>
        <v>ItemExtra_2221600000</v>
      </c>
      <c r="C68" s="161">
        <v>2221600000</v>
      </c>
      <c r="D68" s="10">
        <v>1</v>
      </c>
      <c r="E68" s="62">
        <f>IF(N68&lt;0,N68,0)</f>
        <v>-96.05</v>
      </c>
      <c r="F68" s="62">
        <f ca="1">CP68-BU68</f>
        <v>23.215566120000005</v>
      </c>
      <c r="G68" s="62">
        <f ca="1">CP68-BU68-Y68-AG68</f>
        <v>23.215566120000005</v>
      </c>
      <c r="H68" s="62"/>
      <c r="I68" s="62"/>
      <c r="J68" s="62"/>
      <c r="K68" s="62"/>
      <c r="L68" s="461"/>
      <c r="M68" s="416"/>
      <c r="N68" s="315">
        <f>T68+Y68+AD68+AF68-L68</f>
        <v>-96.05</v>
      </c>
      <c r="O68" s="315">
        <f>Q68+R68+V68+AA68+AE68+AG68</f>
        <v>0</v>
      </c>
      <c r="P68" s="416"/>
      <c r="Q68" s="315"/>
      <c r="R68" s="315"/>
      <c r="S68" s="315">
        <v>119.26556612</v>
      </c>
      <c r="T68" s="315">
        <v>-96.05</v>
      </c>
      <c r="U68" s="461"/>
      <c r="V68" s="315"/>
      <c r="W68" s="461"/>
      <c r="X68" s="461"/>
      <c r="Y68" s="315"/>
      <c r="Z68" s="461"/>
      <c r="AA68" s="315"/>
      <c r="AB68" s="461"/>
      <c r="AC68" s="416"/>
      <c r="AD68" s="461"/>
      <c r="AE68" s="600"/>
      <c r="AF68" s="315"/>
      <c r="AG68" s="315"/>
      <c r="AH68" s="315"/>
      <c r="AI68" s="461"/>
      <c r="AJ68" s="461"/>
      <c r="AK68" s="315"/>
      <c r="AL68" s="315"/>
      <c r="AM68" s="561"/>
      <c r="AN68" s="561"/>
      <c r="AO68" s="561"/>
      <c r="AP68" s="561"/>
      <c r="AQ68" s="561"/>
      <c r="AR68" s="561"/>
      <c r="AS68" s="561"/>
      <c r="AT68" s="561"/>
      <c r="AU68" s="561"/>
      <c r="AV68" s="561"/>
      <c r="AW68" s="315"/>
      <c r="AX68" s="454">
        <f>IncomeStatement!T292</f>
        <v>0</v>
      </c>
      <c r="AY68" s="459">
        <f>IncomeStatement!C292</f>
        <v>0</v>
      </c>
      <c r="AZ68" s="455"/>
      <c r="BA68" s="455"/>
      <c r="BB68" s="455"/>
      <c r="BC68" s="455"/>
      <c r="BD68" s="455"/>
      <c r="BE68" s="455"/>
      <c r="BF68" s="455"/>
      <c r="BG68" s="455"/>
      <c r="BH68" s="455"/>
      <c r="BI68" s="455"/>
      <c r="BJ68" s="455"/>
      <c r="BK68" s="455"/>
      <c r="BL68" s="455"/>
      <c r="BM68" s="455"/>
      <c r="BN68" s="459">
        <f>IncomeStatement!S292</f>
        <v>0</v>
      </c>
      <c r="BO68" s="7">
        <f>AX68+AY68-BN68</f>
        <v>0</v>
      </c>
      <c r="BP68" s="8">
        <f>ROUNDUP(BO68,2)</f>
        <v>0</v>
      </c>
      <c r="BQ68" s="456">
        <f ca="1">INDIRECT("IncomeStatement!$"&amp;legend!G$7&amp;TEXT(ROW()+230,0))</f>
        <v>0</v>
      </c>
      <c r="BR68" s="455">
        <f ca="1">INDIRECT("IncomeStatement!$"&amp;legend!H$7&amp;TEXT(ROW()+230,0))</f>
        <v>0</v>
      </c>
      <c r="BS68" s="455">
        <f ca="1">INDIRECT("IncomeStatement!$"&amp;legend!I$7&amp;TEXT(ROW()+230,0))</f>
        <v>0</v>
      </c>
      <c r="BT68" s="7">
        <f ca="1">BQ68+BR68+BS68</f>
        <v>0</v>
      </c>
      <c r="BU68" s="44">
        <f ca="1">ROUNDUP(BT68,2)</f>
        <v>0</v>
      </c>
      <c r="BV68" s="44">
        <f ca="1">INDIRECT("IncomeStatement!$"&amp;legend!G$7&amp;TEXT(ROW()+230,0))</f>
        <v>0</v>
      </c>
      <c r="BW68" s="44">
        <f ca="1">INDIRECT("IncomeStatement!$"&amp;legend!H$7&amp;TEXT(ROW()+230,0))</f>
        <v>0</v>
      </c>
      <c r="BX68" s="44">
        <f ca="1">INDIRECT("IncomeStatement!$"&amp;legend!I$7&amp;TEXT(ROW()+230,0))</f>
        <v>0</v>
      </c>
      <c r="BY68" s="44">
        <f ca="1">INDIRECT("IncomeStatement!$"&amp;legend!J$7&amp;TEXT(ROW()+230,0))</f>
        <v>0</v>
      </c>
      <c r="BZ68" s="44">
        <f ca="1">INDIRECT("IncomeStatement!$"&amp;legend!K$7&amp;TEXT(ROW()+230,0))</f>
        <v>0</v>
      </c>
      <c r="CA68" s="44">
        <f ca="1">INDIRECT("IncomeStatement!$"&amp;legend!L$7&amp;TEXT(ROW()+230,0))</f>
        <v>0</v>
      </c>
      <c r="CB68" s="44">
        <f ca="1">INDIRECT("IncomeStatement!$"&amp;legend!M$7&amp;TEXT(ROW()+230,0))</f>
        <v>0</v>
      </c>
      <c r="CC68" s="44">
        <f ca="1">INDIRECT("IncomeStatement!$"&amp;legend!N$7&amp;TEXT(ROW()+230,0))</f>
        <v>0</v>
      </c>
      <c r="CD68" s="44">
        <f ca="1">INDIRECT("IncomeStatement!$"&amp;legend!O$7&amp;TEXT(ROW()+230,0))</f>
        <v>0</v>
      </c>
      <c r="CE68" s="44">
        <f ca="1">INDIRECT("IncomeStatement!$"&amp;legend!P$7&amp;TEXT(ROW()+230,0))</f>
        <v>0</v>
      </c>
      <c r="CF68" s="44">
        <f ca="1">INDIRECT("IncomeStatement!$"&amp;legend!Q$7&amp;TEXT(ROW()+230,0))</f>
        <v>0</v>
      </c>
      <c r="CG68" s="44">
        <f ca="1">INDIRECT("IncomeStatement!$"&amp;legend!R$7&amp;TEXT(ROW()+230,0))</f>
        <v>0</v>
      </c>
      <c r="CH68" s="634">
        <f t="shared" ca="1" si="80"/>
        <v>0</v>
      </c>
      <c r="CI68" s="173">
        <f>BP68+L68+N68+O68</f>
        <v>-96.05</v>
      </c>
      <c r="CJ68" s="171">
        <f t="shared" si="129"/>
        <v>-96.05</v>
      </c>
      <c r="CK68" s="174">
        <f>O68</f>
        <v>0</v>
      </c>
      <c r="CL68" s="270">
        <f>CM68+CN68</f>
        <v>0</v>
      </c>
      <c r="CM68" s="271">
        <f>ПУР!$GE68+ПУР!$HG68+ПУР!$HH68+ПУР!$HI68+AI68</f>
        <v>0</v>
      </c>
      <c r="CN68" s="272">
        <f>ПУР!$GL68+AJ68</f>
        <v>0</v>
      </c>
      <c r="CO68" s="342"/>
      <c r="CP68" s="583">
        <f ca="1">BU68+Q68+R68+S68+T68+U68+V68+W68+X68+Y68+Z68+AA68+AB68</f>
        <v>23.215566120000005</v>
      </c>
      <c r="CQ68" s="171">
        <f t="shared" ca="1" si="72"/>
        <v>23.215566120000005</v>
      </c>
      <c r="CR68" s="219">
        <f>Q68+R68+V68+W68+X68+AA68+AB68</f>
        <v>0</v>
      </c>
      <c r="CS68" s="357">
        <f ca="1">ROUNDUP(INDIRECT(legend!$K$4&amp;ROW())*$D68,2)</f>
        <v>0</v>
      </c>
      <c r="CT68" s="377">
        <f ca="1">INDIRECT(legend!$H$4&amp;ROW())+INDIRECT(legend!$I$4&amp;ROW())</f>
        <v>0</v>
      </c>
      <c r="CU68" s="358">
        <f t="shared" ca="1" si="139"/>
        <v>0</v>
      </c>
      <c r="CW68" s="561">
        <f ca="1">CQ68</f>
        <v>23.215566120000005</v>
      </c>
      <c r="CX68" s="171">
        <f ca="1">ROUNDUP(BQ68*$D68,2)-DB68+Y68+T68+S68+R68+Q68</f>
        <v>23.215566120000005</v>
      </c>
      <c r="CY68" s="586">
        <f ca="1">ROUNDUP(BR68*$D68,2)-DC68+AB68+Z68+X68+W68+U68</f>
        <v>0</v>
      </c>
      <c r="CZ68" s="172">
        <f t="shared" ca="1" si="130"/>
        <v>0</v>
      </c>
      <c r="DA68" s="173">
        <f t="shared" si="141"/>
        <v>0</v>
      </c>
      <c r="DB68" s="171">
        <v>0</v>
      </c>
      <c r="DC68" s="216">
        <v>0</v>
      </c>
      <c r="DD68" s="174">
        <f t="shared" si="131"/>
        <v>0</v>
      </c>
      <c r="DE68" s="327">
        <f t="shared" ref="DE68" ca="1" si="147">CX68+DB68</f>
        <v>23.215566120000005</v>
      </c>
      <c r="DF68" s="327">
        <f t="shared" ref="DF68" ca="1" si="148">CY68+DC68</f>
        <v>0</v>
      </c>
      <c r="DG68" s="616"/>
      <c r="DH68" s="173">
        <f>IF(legend!$E$1=12,CZ68-DI68-DJ68,0)</f>
        <v>0</v>
      </c>
      <c r="DI68" s="216"/>
      <c r="DJ68" s="219"/>
      <c r="DL68" s="173">
        <f>IF(legend!$E$1=12,DD68-DM68-DN68,0)</f>
        <v>0</v>
      </c>
      <c r="DM68" s="216"/>
      <c r="DN68" s="219"/>
      <c r="EC68" s="620">
        <f t="shared" si="0"/>
        <v>0</v>
      </c>
      <c r="ED68" s="621">
        <f t="shared" si="1"/>
        <v>23.215566120000005</v>
      </c>
      <c r="EE68" s="621">
        <f t="shared" si="2"/>
        <v>0</v>
      </c>
      <c r="EF68" s="621">
        <f t="shared" ca="1" si="3"/>
        <v>0</v>
      </c>
      <c r="EG68" s="621">
        <f t="shared" si="84"/>
        <v>0</v>
      </c>
      <c r="EH68" s="628">
        <f t="shared" ca="1" si="5"/>
        <v>0</v>
      </c>
      <c r="EI68" s="620">
        <f t="shared" si="132"/>
        <v>0</v>
      </c>
      <c r="EJ68" s="621">
        <f t="shared" si="133"/>
        <v>0</v>
      </c>
      <c r="EK68" s="621">
        <f t="shared" si="134"/>
        <v>0</v>
      </c>
      <c r="EL68" s="621">
        <f t="shared" si="135"/>
        <v>0</v>
      </c>
      <c r="EM68" s="621">
        <f t="shared" si="136"/>
        <v>0</v>
      </c>
      <c r="EN68" s="621">
        <f t="shared" ca="1" si="137"/>
        <v>0</v>
      </c>
      <c r="EO68" s="621">
        <f t="shared" si="138"/>
        <v>0</v>
      </c>
      <c r="EP68" s="628">
        <f t="shared" ca="1" si="6"/>
        <v>0</v>
      </c>
      <c r="EU68" s="101">
        <f t="shared" ca="1" si="76"/>
        <v>23.215566120000005</v>
      </c>
      <c r="EV68" s="101">
        <f t="shared" ca="1" si="77"/>
        <v>0</v>
      </c>
      <c r="EW68" s="101">
        <f t="shared" ca="1" si="78"/>
        <v>0</v>
      </c>
      <c r="EX68" s="554">
        <f>ПУР!$EU68+ПУР!$HG68+ПУР!$HH68+ПУР!$HI68</f>
        <v>0</v>
      </c>
      <c r="EY68" s="554">
        <f>ПУР!GO68-ПУР!GP68</f>
        <v>0</v>
      </c>
    </row>
    <row r="69" spans="1:155" ht="12" customHeight="1">
      <c r="A69" s="140" t="s">
        <v>160</v>
      </c>
      <c r="B69" s="43"/>
      <c r="C69" s="97"/>
      <c r="D69" s="10"/>
      <c r="E69" s="100"/>
      <c r="F69" s="100" t="e">
        <f>CU69+#REF!</f>
        <v>#REF!</v>
      </c>
      <c r="G69" s="100"/>
      <c r="H69" s="100"/>
      <c r="I69" s="100"/>
      <c r="J69" s="100"/>
      <c r="K69" s="100"/>
      <c r="L69" s="430"/>
      <c r="M69" s="417"/>
      <c r="N69" s="430"/>
      <c r="O69" s="430"/>
      <c r="P69" s="417"/>
      <c r="Q69" s="430"/>
      <c r="R69" s="430"/>
      <c r="S69" s="430"/>
      <c r="T69" s="430"/>
      <c r="U69" s="430"/>
      <c r="V69" s="430"/>
      <c r="W69" s="430"/>
      <c r="X69" s="430"/>
      <c r="Y69" s="430"/>
      <c r="Z69" s="430"/>
      <c r="AA69" s="430"/>
      <c r="AB69" s="430"/>
      <c r="AC69" s="575"/>
      <c r="AD69" s="430"/>
      <c r="AE69" s="430"/>
      <c r="AF69" s="430"/>
      <c r="AG69" s="430"/>
      <c r="AH69" s="571"/>
      <c r="AI69" s="430"/>
      <c r="AJ69" s="430"/>
      <c r="AK69" s="430"/>
      <c r="AL69" s="430"/>
      <c r="AM69" s="565"/>
      <c r="AN69" s="565"/>
      <c r="AO69" s="565"/>
      <c r="AP69" s="565"/>
      <c r="AQ69" s="565"/>
      <c r="AR69" s="565"/>
      <c r="AS69" s="565"/>
      <c r="AT69" s="565"/>
      <c r="AU69" s="565"/>
      <c r="AV69" s="565"/>
      <c r="AW69" s="571"/>
      <c r="AX69" s="458" t="e">
        <f>#REF!</f>
        <v>#REF!</v>
      </c>
      <c r="AY69" s="459" t="e">
        <f>#REF!</f>
        <v>#REF!</v>
      </c>
      <c r="AZ69" s="459"/>
      <c r="BA69" s="459"/>
      <c r="BB69" s="459"/>
      <c r="BC69" s="459"/>
      <c r="BD69" s="459"/>
      <c r="BE69" s="459"/>
      <c r="BF69" s="459"/>
      <c r="BG69" s="459"/>
      <c r="BH69" s="459"/>
      <c r="BI69" s="459"/>
      <c r="BJ69" s="459"/>
      <c r="BK69" s="459"/>
      <c r="BL69" s="459"/>
      <c r="BM69" s="459"/>
      <c r="BN69" s="459" t="e">
        <f>#REF!</f>
        <v>#REF!</v>
      </c>
      <c r="BO69" s="10" t="e">
        <f>AX69+AY69+BN69</f>
        <v>#REF!</v>
      </c>
      <c r="BP69" s="11" t="e">
        <f>ROUNDUP(BO69,2)</f>
        <v>#REF!</v>
      </c>
      <c r="BQ69" s="460">
        <f ca="1">INDIRECT("IncomeStatement!$"&amp;legend!G$7&amp;TEXT(ROW()+265,0))</f>
        <v>0</v>
      </c>
      <c r="BR69" s="459">
        <f ca="1">INDIRECT("IncomeStatement!$"&amp;legend!H$7&amp;TEXT(ROW()+265,0))</f>
        <v>0</v>
      </c>
      <c r="BS69" s="459">
        <f ca="1">INDIRECT("IncomeStatement!$"&amp;legend!I$7&amp;TEXT(ROW()+265,0))</f>
        <v>0</v>
      </c>
      <c r="BT69" s="10">
        <f ca="1">BQ69+BR69+BS69</f>
        <v>0</v>
      </c>
      <c r="BU69" s="87">
        <f ca="1">ROUNDUP(BT69,2)</f>
        <v>0</v>
      </c>
      <c r="BV69" s="87">
        <f ca="1">INDIRECT("IncomeStatement!$"&amp;legend!G$7&amp;TEXT(ROW()+265,0))</f>
        <v>0</v>
      </c>
      <c r="BW69" s="87">
        <f ca="1">INDIRECT("IncomeStatement!$"&amp;legend!H$7&amp;TEXT(ROW()+265,0))</f>
        <v>0</v>
      </c>
      <c r="BX69" s="87">
        <f ca="1">INDIRECT("IncomeStatement!$"&amp;legend!I$7&amp;TEXT(ROW()+265,0))</f>
        <v>0</v>
      </c>
      <c r="BY69" s="87">
        <f ca="1">INDIRECT("IncomeStatement!$"&amp;legend!J$7&amp;TEXT(ROW()+265,0))</f>
        <v>0</v>
      </c>
      <c r="BZ69" s="87">
        <f ca="1">INDIRECT("IncomeStatement!$"&amp;legend!K$7&amp;TEXT(ROW()+265,0))</f>
        <v>0</v>
      </c>
      <c r="CA69" s="87">
        <f ca="1">INDIRECT("IncomeStatement!$"&amp;legend!L$7&amp;TEXT(ROW()+265,0))</f>
        <v>0</v>
      </c>
      <c r="CB69" s="87">
        <f ca="1">INDIRECT("IncomeStatement!$"&amp;legend!M$7&amp;TEXT(ROW()+265,0))</f>
        <v>0</v>
      </c>
      <c r="CC69" s="87">
        <f ca="1">INDIRECT("IncomeStatement!$"&amp;legend!N$7&amp;TEXT(ROW()+265,0))</f>
        <v>0</v>
      </c>
      <c r="CD69" s="87">
        <f ca="1">INDIRECT("IncomeStatement!$"&amp;legend!O$7&amp;TEXT(ROW()+265,0))</f>
        <v>0</v>
      </c>
      <c r="CE69" s="87">
        <f ca="1">INDIRECT("IncomeStatement!$"&amp;legend!P$7&amp;TEXT(ROW()+265,0))</f>
        <v>0</v>
      </c>
      <c r="CF69" s="87">
        <f ca="1">INDIRECT("IncomeStatement!$"&amp;legend!Q$7&amp;TEXT(ROW()+265,0))</f>
        <v>0</v>
      </c>
      <c r="CG69" s="87">
        <f ca="1">INDIRECT("IncomeStatement!$"&amp;legend!R$7&amp;TEXT(ROW()+265,0))</f>
        <v>0</v>
      </c>
      <c r="CH69" s="634" t="e">
        <f t="shared" ca="1" si="80"/>
        <v>#REF!</v>
      </c>
      <c r="CI69" s="173"/>
      <c r="CJ69" s="189"/>
      <c r="CK69" s="174"/>
      <c r="CL69" s="270">
        <f>CM69+CN69</f>
        <v>0</v>
      </c>
      <c r="CM69" s="285"/>
      <c r="CN69" s="272"/>
      <c r="CO69" s="342"/>
      <c r="CP69" s="173">
        <f>CI69</f>
        <v>0</v>
      </c>
      <c r="CQ69" s="189"/>
      <c r="CR69" s="174">
        <f>CK69</f>
        <v>0</v>
      </c>
      <c r="CS69" s="359"/>
      <c r="CT69" s="378"/>
      <c r="CU69" s="358">
        <f t="shared" si="139"/>
        <v>0</v>
      </c>
      <c r="CW69" s="565"/>
      <c r="CX69" s="171"/>
      <c r="CY69" s="587"/>
      <c r="CZ69" s="191"/>
      <c r="DA69" s="188"/>
      <c r="DB69" s="171"/>
      <c r="DC69" s="216"/>
      <c r="DD69" s="190"/>
      <c r="DF69" s="327"/>
      <c r="DG69" s="616"/>
      <c r="DH69" s="173"/>
      <c r="DI69" s="216"/>
      <c r="DJ69" s="190"/>
      <c r="DL69" s="173"/>
      <c r="DM69" s="216"/>
      <c r="DN69" s="190"/>
      <c r="EC69" s="620">
        <f t="shared" si="0"/>
        <v>0</v>
      </c>
      <c r="ED69" s="621">
        <f t="shared" si="1"/>
        <v>0</v>
      </c>
      <c r="EE69" s="621">
        <f t="shared" si="2"/>
        <v>0</v>
      </c>
      <c r="EF69" s="621">
        <f t="shared" si="3"/>
        <v>0</v>
      </c>
      <c r="EG69" s="621">
        <f t="shared" si="84"/>
        <v>0</v>
      </c>
      <c r="EH69" s="628">
        <f t="shared" si="5"/>
        <v>0</v>
      </c>
      <c r="EI69" s="620">
        <f t="shared" si="132"/>
        <v>0</v>
      </c>
      <c r="EJ69" s="621">
        <f t="shared" si="133"/>
        <v>0</v>
      </c>
      <c r="EK69" s="621">
        <f t="shared" si="134"/>
        <v>0</v>
      </c>
      <c r="EL69" s="621">
        <f t="shared" si="135"/>
        <v>0</v>
      </c>
      <c r="EM69" s="621">
        <f t="shared" si="136"/>
        <v>0</v>
      </c>
      <c r="EN69" s="621">
        <f t="shared" si="137"/>
        <v>0</v>
      </c>
      <c r="EO69" s="621">
        <f t="shared" si="138"/>
        <v>0</v>
      </c>
      <c r="EP69" s="628">
        <f t="shared" si="6"/>
        <v>0</v>
      </c>
    </row>
    <row r="70" spans="1:155" ht="12" customHeight="1">
      <c r="A70" s="140" t="s">
        <v>161</v>
      </c>
      <c r="B70" s="43"/>
      <c r="C70" s="97"/>
      <c r="D70" s="10"/>
      <c r="E70" s="100"/>
      <c r="F70" s="100" t="e">
        <f>CU70+#REF!</f>
        <v>#REF!</v>
      </c>
      <c r="G70" s="100"/>
      <c r="H70" s="100"/>
      <c r="I70" s="100"/>
      <c r="J70" s="100"/>
      <c r="K70" s="100"/>
      <c r="L70" s="430"/>
      <c r="M70" s="417"/>
      <c r="N70" s="430"/>
      <c r="O70" s="430"/>
      <c r="P70" s="417"/>
      <c r="Q70" s="430"/>
      <c r="R70" s="430"/>
      <c r="S70" s="430"/>
      <c r="T70" s="430"/>
      <c r="U70" s="430"/>
      <c r="V70" s="430"/>
      <c r="W70" s="430"/>
      <c r="X70" s="430"/>
      <c r="Y70" s="430"/>
      <c r="Z70" s="430"/>
      <c r="AA70" s="430"/>
      <c r="AB70" s="430"/>
      <c r="AC70" s="575"/>
      <c r="AD70" s="430"/>
      <c r="AE70" s="430"/>
      <c r="AF70" s="430"/>
      <c r="AG70" s="430"/>
      <c r="AH70" s="571"/>
      <c r="AI70" s="430"/>
      <c r="AJ70" s="430"/>
      <c r="AK70" s="430"/>
      <c r="AL70" s="430"/>
      <c r="AM70" s="565"/>
      <c r="AN70" s="565"/>
      <c r="AO70" s="565"/>
      <c r="AP70" s="565"/>
      <c r="AQ70" s="565"/>
      <c r="AR70" s="565"/>
      <c r="AS70" s="565"/>
      <c r="AT70" s="565"/>
      <c r="AU70" s="565"/>
      <c r="AV70" s="565"/>
      <c r="AW70" s="571"/>
      <c r="AX70" s="30" t="e">
        <f>#REF!</f>
        <v>#REF!</v>
      </c>
      <c r="AY70" s="10" t="e">
        <f>#REF!</f>
        <v>#REF!</v>
      </c>
      <c r="AZ70" s="10"/>
      <c r="BA70" s="10"/>
      <c r="BB70" s="10"/>
      <c r="BC70" s="10"/>
      <c r="BD70" s="10"/>
      <c r="BE70" s="10"/>
      <c r="BF70" s="10"/>
      <c r="BG70" s="10"/>
      <c r="BH70" s="10"/>
      <c r="BI70" s="10"/>
      <c r="BJ70" s="10"/>
      <c r="BK70" s="10"/>
      <c r="BL70" s="10"/>
      <c r="BM70" s="10"/>
      <c r="BN70" s="10" t="e">
        <f>#REF!</f>
        <v>#REF!</v>
      </c>
      <c r="BO70" s="10" t="e">
        <f>AX70+AY70+BN70</f>
        <v>#REF!</v>
      </c>
      <c r="BP70" s="11" t="e">
        <f>ROUNDUP(BO70,2)</f>
        <v>#REF!</v>
      </c>
      <c r="BQ70" s="9">
        <f ca="1">INDIRECT("IncomeStatement!$"&amp;legend!G$7&amp;TEXT(ROW()+265,0))</f>
        <v>0</v>
      </c>
      <c r="BR70" s="10">
        <f ca="1">INDIRECT("IncomeStatement!$"&amp;legend!H$7&amp;TEXT(ROW()+265,0))</f>
        <v>0</v>
      </c>
      <c r="BS70" s="10">
        <f ca="1">INDIRECT("IncomeStatement!$"&amp;legend!I$7&amp;TEXT(ROW()+265,0))</f>
        <v>0</v>
      </c>
      <c r="BT70" s="10">
        <f ca="1">BQ70+BR70+BS70</f>
        <v>0</v>
      </c>
      <c r="BU70" s="87">
        <f ca="1">ROUNDUP(BT70,2)</f>
        <v>0</v>
      </c>
      <c r="BV70" s="87">
        <f ca="1">INDIRECT("IncomeStatement!$"&amp;legend!G$7&amp;TEXT(ROW()+265,0))</f>
        <v>0</v>
      </c>
      <c r="BW70" s="87">
        <f ca="1">INDIRECT("IncomeStatement!$"&amp;legend!H$7&amp;TEXT(ROW()+265,0))</f>
        <v>0</v>
      </c>
      <c r="BX70" s="87">
        <f ca="1">INDIRECT("IncomeStatement!$"&amp;legend!I$7&amp;TEXT(ROW()+265,0))</f>
        <v>0</v>
      </c>
      <c r="BY70" s="87">
        <f ca="1">INDIRECT("IncomeStatement!$"&amp;legend!J$7&amp;TEXT(ROW()+265,0))</f>
        <v>0</v>
      </c>
      <c r="BZ70" s="87">
        <f ca="1">INDIRECT("IncomeStatement!$"&amp;legend!K$7&amp;TEXT(ROW()+265,0))</f>
        <v>0</v>
      </c>
      <c r="CA70" s="87">
        <f ca="1">INDIRECT("IncomeStatement!$"&amp;legend!L$7&amp;TEXT(ROW()+265,0))</f>
        <v>0</v>
      </c>
      <c r="CB70" s="87">
        <f ca="1">INDIRECT("IncomeStatement!$"&amp;legend!M$7&amp;TEXT(ROW()+265,0))</f>
        <v>0</v>
      </c>
      <c r="CC70" s="87">
        <f ca="1">INDIRECT("IncomeStatement!$"&amp;legend!N$7&amp;TEXT(ROW()+265,0))</f>
        <v>0</v>
      </c>
      <c r="CD70" s="87">
        <f ca="1">INDIRECT("IncomeStatement!$"&amp;legend!O$7&amp;TEXT(ROW()+265,0))</f>
        <v>0</v>
      </c>
      <c r="CE70" s="87">
        <f ca="1">INDIRECT("IncomeStatement!$"&amp;legend!P$7&amp;TEXT(ROW()+265,0))</f>
        <v>0</v>
      </c>
      <c r="CF70" s="87">
        <f ca="1">INDIRECT("IncomeStatement!$"&amp;legend!Q$7&amp;TEXT(ROW()+265,0))</f>
        <v>0</v>
      </c>
      <c r="CG70" s="87">
        <f ca="1">INDIRECT("IncomeStatement!$"&amp;legend!R$7&amp;TEXT(ROW()+265,0))</f>
        <v>0</v>
      </c>
      <c r="CH70" s="634" t="e">
        <f t="shared" ca="1" si="80"/>
        <v>#REF!</v>
      </c>
      <c r="CI70" s="173"/>
      <c r="CJ70" s="189"/>
      <c r="CK70" s="174"/>
      <c r="CL70" s="270">
        <f>CM70+CN70</f>
        <v>0</v>
      </c>
      <c r="CM70" s="285"/>
      <c r="CN70" s="272"/>
      <c r="CO70" s="342"/>
      <c r="CP70" s="173">
        <f>CI70</f>
        <v>0</v>
      </c>
      <c r="CQ70" s="189"/>
      <c r="CR70" s="174">
        <f>CK70</f>
        <v>0</v>
      </c>
      <c r="CS70" s="359"/>
      <c r="CT70" s="378"/>
      <c r="CU70" s="358">
        <f t="shared" si="139"/>
        <v>0</v>
      </c>
      <c r="CW70" s="565"/>
      <c r="CX70" s="171"/>
      <c r="CY70" s="587"/>
      <c r="CZ70" s="191"/>
      <c r="DA70" s="188"/>
      <c r="DB70" s="171"/>
      <c r="DC70" s="216"/>
      <c r="DD70" s="190"/>
      <c r="DF70" s="327"/>
      <c r="DG70" s="616"/>
      <c r="DH70" s="173"/>
      <c r="DI70" s="216"/>
      <c r="DJ70" s="190"/>
      <c r="DL70" s="173"/>
      <c r="DM70" s="216"/>
      <c r="DN70" s="190"/>
      <c r="EC70" s="620">
        <f t="shared" si="0"/>
        <v>0</v>
      </c>
      <c r="ED70" s="621">
        <f t="shared" si="1"/>
        <v>0</v>
      </c>
      <c r="EE70" s="621">
        <f t="shared" si="2"/>
        <v>0</v>
      </c>
      <c r="EF70" s="621">
        <f t="shared" si="3"/>
        <v>0</v>
      </c>
      <c r="EG70" s="621">
        <f t="shared" si="84"/>
        <v>0</v>
      </c>
      <c r="EH70" s="628">
        <f t="shared" si="5"/>
        <v>0</v>
      </c>
      <c r="EI70" s="620">
        <f t="shared" si="132"/>
        <v>0</v>
      </c>
      <c r="EJ70" s="621">
        <f t="shared" si="133"/>
        <v>0</v>
      </c>
      <c r="EK70" s="621">
        <f t="shared" si="134"/>
        <v>0</v>
      </c>
      <c r="EL70" s="621">
        <f t="shared" si="135"/>
        <v>0</v>
      </c>
      <c r="EM70" s="621">
        <f t="shared" si="136"/>
        <v>0</v>
      </c>
      <c r="EN70" s="621">
        <f t="shared" si="137"/>
        <v>0</v>
      </c>
      <c r="EO70" s="621">
        <f t="shared" si="138"/>
        <v>0</v>
      </c>
      <c r="EP70" s="628">
        <f t="shared" si="6"/>
        <v>0</v>
      </c>
    </row>
    <row r="71" spans="1:155">
      <c r="A71" s="146">
        <v>6</v>
      </c>
      <c r="B71" s="53" t="s">
        <v>668</v>
      </c>
      <c r="C71" s="60"/>
      <c r="D71" s="18"/>
      <c r="E71" s="67"/>
      <c r="F71" s="67"/>
      <c r="G71" s="67"/>
      <c r="H71" s="67"/>
      <c r="I71" s="67"/>
      <c r="J71" s="67"/>
      <c r="K71" s="67"/>
      <c r="L71" s="320"/>
      <c r="M71" s="428"/>
      <c r="N71" s="320"/>
      <c r="O71" s="320"/>
      <c r="P71" s="428"/>
      <c r="Q71" s="320"/>
      <c r="R71" s="320"/>
      <c r="S71" s="320"/>
      <c r="T71" s="320"/>
      <c r="U71" s="320"/>
      <c r="V71" s="320"/>
      <c r="W71" s="320"/>
      <c r="X71" s="320"/>
      <c r="Y71" s="320"/>
      <c r="Z71" s="320"/>
      <c r="AA71" s="320"/>
      <c r="AB71" s="320"/>
      <c r="AC71" s="428"/>
      <c r="AD71" s="320"/>
      <c r="AE71" s="320"/>
      <c r="AF71" s="320"/>
      <c r="AG71" s="320"/>
      <c r="AH71" s="320"/>
      <c r="AI71" s="320"/>
      <c r="AJ71" s="320"/>
      <c r="AK71" s="320"/>
      <c r="AL71" s="320"/>
      <c r="AM71" s="564"/>
      <c r="AN71" s="564"/>
      <c r="AO71" s="564"/>
      <c r="AP71" s="564"/>
      <c r="AQ71" s="564"/>
      <c r="AR71" s="564"/>
      <c r="AS71" s="564"/>
      <c r="AT71" s="564"/>
      <c r="AU71" s="564"/>
      <c r="AV71" s="564"/>
      <c r="AW71" s="320"/>
      <c r="AX71" s="29">
        <f t="shared" ref="AX71:CN71" si="149">AX60-AX65</f>
        <v>0</v>
      </c>
      <c r="AY71" s="17">
        <f t="shared" si="149"/>
        <v>0</v>
      </c>
      <c r="AZ71" s="17"/>
      <c r="BA71" s="17"/>
      <c r="BB71" s="17"/>
      <c r="BC71" s="17"/>
      <c r="BD71" s="17"/>
      <c r="BE71" s="17"/>
      <c r="BF71" s="17"/>
      <c r="BG71" s="17"/>
      <c r="BH71" s="17"/>
      <c r="BI71" s="17"/>
      <c r="BJ71" s="17"/>
      <c r="BK71" s="17"/>
      <c r="BL71" s="17"/>
      <c r="BM71" s="17"/>
      <c r="BN71" s="17">
        <f t="shared" si="149"/>
        <v>0</v>
      </c>
      <c r="BO71" s="17">
        <f t="shared" si="149"/>
        <v>0</v>
      </c>
      <c r="BP71" s="19">
        <f t="shared" si="149"/>
        <v>0</v>
      </c>
      <c r="BQ71" s="16">
        <f t="shared" ca="1" si="149"/>
        <v>0</v>
      </c>
      <c r="BR71" s="17">
        <f t="shared" ca="1" si="149"/>
        <v>0</v>
      </c>
      <c r="BS71" s="17">
        <f t="shared" ca="1" si="149"/>
        <v>0</v>
      </c>
      <c r="BT71" s="17">
        <f t="shared" ca="1" si="149"/>
        <v>0</v>
      </c>
      <c r="BU71" s="89">
        <f ca="1">BU60-BU65</f>
        <v>0</v>
      </c>
      <c r="BV71" s="89">
        <f t="shared" ref="BV71:CG71" ca="1" si="150">BV60-BV65</f>
        <v>0</v>
      </c>
      <c r="BW71" s="89">
        <f t="shared" ca="1" si="150"/>
        <v>0</v>
      </c>
      <c r="BX71" s="89">
        <f t="shared" ca="1" si="150"/>
        <v>0</v>
      </c>
      <c r="BY71" s="89">
        <f t="shared" ca="1" si="150"/>
        <v>0</v>
      </c>
      <c r="BZ71" s="89">
        <f t="shared" ca="1" si="150"/>
        <v>0</v>
      </c>
      <c r="CA71" s="89">
        <f t="shared" ca="1" si="150"/>
        <v>0</v>
      </c>
      <c r="CB71" s="89">
        <f t="shared" ca="1" si="150"/>
        <v>0</v>
      </c>
      <c r="CC71" s="89">
        <f t="shared" ca="1" si="150"/>
        <v>0</v>
      </c>
      <c r="CD71" s="89">
        <f t="shared" ca="1" si="150"/>
        <v>0</v>
      </c>
      <c r="CE71" s="89">
        <f t="shared" ca="1" si="150"/>
        <v>0</v>
      </c>
      <c r="CF71" s="89">
        <f t="shared" ca="1" si="150"/>
        <v>0</v>
      </c>
      <c r="CG71" s="89">
        <f t="shared" ca="1" si="150"/>
        <v>0</v>
      </c>
      <c r="CH71" s="634">
        <f t="shared" ca="1" si="80"/>
        <v>0</v>
      </c>
      <c r="CI71" s="182">
        <f t="shared" si="149"/>
        <v>96.05</v>
      </c>
      <c r="CJ71" s="180">
        <f t="shared" si="149"/>
        <v>96.05</v>
      </c>
      <c r="CK71" s="183">
        <f t="shared" si="149"/>
        <v>0</v>
      </c>
      <c r="CL71" s="279">
        <f t="shared" si="149"/>
        <v>0</v>
      </c>
      <c r="CM71" s="280">
        <f t="shared" si="149"/>
        <v>0</v>
      </c>
      <c r="CN71" s="281">
        <f t="shared" si="149"/>
        <v>0</v>
      </c>
      <c r="CO71" s="345"/>
      <c r="CP71" s="182">
        <f t="shared" ref="CP71:CU71" ca="1" si="151">CP60-CP65</f>
        <v>-23.215566120000005</v>
      </c>
      <c r="CQ71" s="180">
        <f t="shared" ca="1" si="151"/>
        <v>-23.215566120000005</v>
      </c>
      <c r="CR71" s="183">
        <f t="shared" si="151"/>
        <v>0</v>
      </c>
      <c r="CS71" s="363">
        <f t="shared" ca="1" si="151"/>
        <v>0</v>
      </c>
      <c r="CT71" s="380">
        <f t="shared" ca="1" si="151"/>
        <v>0</v>
      </c>
      <c r="CU71" s="364">
        <f t="shared" ca="1" si="151"/>
        <v>0</v>
      </c>
      <c r="CW71" s="564">
        <f ca="1">CW60-CW65</f>
        <v>-23.215566120000005</v>
      </c>
      <c r="CX71" s="180"/>
      <c r="CY71" s="590"/>
      <c r="CZ71" s="181"/>
      <c r="DA71" s="182">
        <f>DA60-DA65</f>
        <v>0</v>
      </c>
      <c r="DB71" s="180"/>
      <c r="DC71" s="180"/>
      <c r="DD71" s="183"/>
      <c r="DF71" s="332"/>
      <c r="DG71" s="616"/>
      <c r="DH71" s="182">
        <f>DH60-DH65</f>
        <v>0</v>
      </c>
      <c r="DI71" s="180"/>
      <c r="DJ71" s="183"/>
      <c r="DL71" s="182">
        <f>DL60-DL65</f>
        <v>0</v>
      </c>
      <c r="DM71" s="180"/>
      <c r="DN71" s="183"/>
      <c r="EC71" s="620">
        <f t="shared" ref="EC71:EC90" si="152">Q71+R71</f>
        <v>0</v>
      </c>
      <c r="ED71" s="621">
        <f t="shared" ref="ED71:ED90" si="153">S71+T71</f>
        <v>0</v>
      </c>
      <c r="EE71" s="621">
        <f t="shared" ref="EE71:EE90" si="154">V71+W71</f>
        <v>0</v>
      </c>
      <c r="EF71" s="621">
        <f t="shared" ref="EF71:EF90" si="155">CX71-ED71</f>
        <v>0</v>
      </c>
      <c r="EG71" s="621">
        <f t="shared" si="84"/>
        <v>0</v>
      </c>
      <c r="EH71" s="628">
        <f t="shared" ref="EH71:EH83" si="156">CX71+DB71-EC71-ED71-EE71-EF71-EG71</f>
        <v>0</v>
      </c>
      <c r="EI71" s="620">
        <f t="shared" si="132"/>
        <v>0</v>
      </c>
      <c r="EJ71" s="621">
        <f t="shared" si="133"/>
        <v>0</v>
      </c>
      <c r="EK71" s="621">
        <f t="shared" si="134"/>
        <v>0</v>
      </c>
      <c r="EL71" s="621">
        <f t="shared" si="135"/>
        <v>0</v>
      </c>
      <c r="EM71" s="621">
        <f t="shared" si="136"/>
        <v>0</v>
      </c>
      <c r="EN71" s="621">
        <f t="shared" si="137"/>
        <v>0</v>
      </c>
      <c r="EO71" s="621">
        <f t="shared" si="138"/>
        <v>0</v>
      </c>
      <c r="EP71" s="628">
        <f t="shared" ref="EP71:EP83" si="157">CY71+DC71-EI71-EJ71-EK71-EL71-EM71-EN71-EO71</f>
        <v>0</v>
      </c>
    </row>
    <row r="72" spans="1:155">
      <c r="A72" s="480"/>
      <c r="B72" s="481" t="s">
        <v>665</v>
      </c>
      <c r="C72" s="482"/>
      <c r="D72" s="483"/>
      <c r="E72" s="398"/>
      <c r="F72" s="398"/>
      <c r="G72" s="398"/>
      <c r="H72" s="398"/>
      <c r="I72" s="398"/>
      <c r="J72" s="398"/>
      <c r="K72" s="398"/>
      <c r="L72" s="398"/>
      <c r="M72" s="395"/>
      <c r="N72" s="398"/>
      <c r="O72" s="398"/>
      <c r="P72" s="395"/>
      <c r="Q72" s="398"/>
      <c r="R72" s="398"/>
      <c r="S72" s="398"/>
      <c r="T72" s="398"/>
      <c r="U72" s="398"/>
      <c r="V72" s="398"/>
      <c r="W72" s="398"/>
      <c r="X72" s="398"/>
      <c r="Y72" s="398"/>
      <c r="Z72" s="398"/>
      <c r="AA72" s="398"/>
      <c r="AB72" s="398"/>
      <c r="AC72" s="395"/>
      <c r="AD72" s="398"/>
      <c r="AE72" s="398"/>
      <c r="AF72" s="398"/>
      <c r="AG72" s="398"/>
      <c r="AH72" s="398"/>
      <c r="AI72" s="398"/>
      <c r="AJ72" s="398"/>
      <c r="AK72" s="398"/>
      <c r="AL72" s="398"/>
      <c r="AM72" s="401"/>
      <c r="AN72" s="401"/>
      <c r="AO72" s="401"/>
      <c r="AP72" s="401"/>
      <c r="AQ72" s="401"/>
      <c r="AR72" s="401"/>
      <c r="AS72" s="401"/>
      <c r="AT72" s="401"/>
      <c r="AU72" s="401"/>
      <c r="AV72" s="401"/>
      <c r="AW72" s="398"/>
      <c r="AX72" s="401"/>
      <c r="AY72" s="395"/>
      <c r="AZ72" s="395"/>
      <c r="BA72" s="395"/>
      <c r="BB72" s="395"/>
      <c r="BC72" s="395"/>
      <c r="BD72" s="395"/>
      <c r="BE72" s="395"/>
      <c r="BF72" s="395"/>
      <c r="BG72" s="395"/>
      <c r="BH72" s="395"/>
      <c r="BI72" s="395"/>
      <c r="BJ72" s="395"/>
      <c r="BK72" s="395"/>
      <c r="BL72" s="395"/>
      <c r="BM72" s="395"/>
      <c r="BN72" s="395"/>
      <c r="BO72" s="395"/>
      <c r="BP72" s="415"/>
      <c r="BQ72" s="395"/>
      <c r="BR72" s="395"/>
      <c r="BS72" s="395"/>
      <c r="BT72" s="395"/>
      <c r="BU72" s="395"/>
      <c r="BV72" s="395"/>
      <c r="BW72" s="395"/>
      <c r="BX72" s="395"/>
      <c r="BY72" s="395"/>
      <c r="BZ72" s="395"/>
      <c r="CA72" s="395"/>
      <c r="CB72" s="395"/>
      <c r="CC72" s="395"/>
      <c r="CD72" s="395"/>
      <c r="CE72" s="395"/>
      <c r="CF72" s="395"/>
      <c r="CG72" s="395"/>
      <c r="CH72" s="634">
        <f t="shared" si="80"/>
        <v>0</v>
      </c>
      <c r="CI72" s="401"/>
      <c r="CJ72" s="395"/>
      <c r="CK72" s="415"/>
      <c r="CL72" s="484"/>
      <c r="CM72" s="485"/>
      <c r="CN72" s="486"/>
      <c r="CO72" s="485"/>
      <c r="CP72" s="401"/>
      <c r="CQ72" s="395"/>
      <c r="CR72" s="415"/>
      <c r="CS72" s="366"/>
      <c r="CT72" s="382"/>
      <c r="CU72" s="408"/>
      <c r="CW72" s="401"/>
      <c r="CX72" s="395"/>
      <c r="CY72" s="395"/>
      <c r="CZ72" s="395"/>
      <c r="DA72" s="401"/>
      <c r="DB72" s="395"/>
      <c r="DC72" s="395"/>
      <c r="DD72" s="415"/>
      <c r="DF72" s="327"/>
      <c r="DG72" s="616"/>
      <c r="DH72" s="401"/>
      <c r="DI72" s="395"/>
      <c r="DJ72" s="415"/>
      <c r="DL72" s="401"/>
      <c r="DM72" s="395"/>
      <c r="DN72" s="415"/>
      <c r="EC72" s="622">
        <f t="shared" si="152"/>
        <v>0</v>
      </c>
      <c r="ED72" s="623">
        <f t="shared" si="153"/>
        <v>0</v>
      </c>
      <c r="EE72" s="623">
        <f t="shared" si="154"/>
        <v>0</v>
      </c>
      <c r="EF72" s="623">
        <f t="shared" si="155"/>
        <v>0</v>
      </c>
      <c r="EG72" s="623">
        <f t="shared" si="84"/>
        <v>0</v>
      </c>
      <c r="EH72" s="627">
        <f t="shared" si="156"/>
        <v>0</v>
      </c>
      <c r="EI72" s="622"/>
      <c r="EJ72" s="623"/>
      <c r="EK72" s="623"/>
      <c r="EL72" s="623"/>
      <c r="EM72" s="623"/>
      <c r="EN72" s="623"/>
      <c r="EO72" s="623"/>
      <c r="EP72" s="627"/>
    </row>
    <row r="73" spans="1:155">
      <c r="A73" s="147">
        <v>7</v>
      </c>
      <c r="B73" s="49" t="s">
        <v>666</v>
      </c>
      <c r="C73" s="58"/>
      <c r="D73" s="20"/>
      <c r="E73" s="64">
        <f>E74+E75</f>
        <v>0</v>
      </c>
      <c r="F73" s="64">
        <f>F74+F75</f>
        <v>0</v>
      </c>
      <c r="G73" s="64">
        <f>G74+G75</f>
        <v>0</v>
      </c>
      <c r="H73" s="64"/>
      <c r="I73" s="64"/>
      <c r="J73" s="64"/>
      <c r="K73" s="64"/>
      <c r="L73" s="321">
        <f>L74+L75</f>
        <v>0</v>
      </c>
      <c r="M73" s="426"/>
      <c r="N73" s="321">
        <f>N74+N75</f>
        <v>0</v>
      </c>
      <c r="O73" s="321">
        <f>O74+O75</f>
        <v>0</v>
      </c>
      <c r="P73" s="426"/>
      <c r="Q73" s="321">
        <f t="shared" ref="Q73:W73" si="158">Q74+Q75</f>
        <v>0</v>
      </c>
      <c r="R73" s="321">
        <f t="shared" si="158"/>
        <v>0</v>
      </c>
      <c r="S73" s="321">
        <f t="shared" si="158"/>
        <v>0</v>
      </c>
      <c r="T73" s="321">
        <f t="shared" si="158"/>
        <v>0</v>
      </c>
      <c r="U73" s="321">
        <f t="shared" si="158"/>
        <v>0</v>
      </c>
      <c r="V73" s="321">
        <f t="shared" si="158"/>
        <v>0</v>
      </c>
      <c r="W73" s="321">
        <f t="shared" si="158"/>
        <v>0</v>
      </c>
      <c r="X73" s="321">
        <f t="shared" ref="X73" si="159">X74+X75</f>
        <v>0</v>
      </c>
      <c r="Y73" s="321">
        <f>Y74+Y75</f>
        <v>0</v>
      </c>
      <c r="Z73" s="321">
        <f>Z74+Z75</f>
        <v>0</v>
      </c>
      <c r="AA73" s="321">
        <f>AA74+AA75</f>
        <v>0</v>
      </c>
      <c r="AB73" s="321">
        <f>AB74+AB75</f>
        <v>0</v>
      </c>
      <c r="AC73" s="426"/>
      <c r="AD73" s="321">
        <f>AD74+AD75</f>
        <v>0</v>
      </c>
      <c r="AE73" s="321">
        <f>AE74+AE75</f>
        <v>0</v>
      </c>
      <c r="AF73" s="321">
        <f>AF74+AF75</f>
        <v>0</v>
      </c>
      <c r="AG73" s="321">
        <f t="shared" ref="AG73:AL73" si="160">AG74+AG75</f>
        <v>0</v>
      </c>
      <c r="AH73" s="321"/>
      <c r="AI73" s="321">
        <f>AI74+AI75</f>
        <v>0</v>
      </c>
      <c r="AJ73" s="321">
        <f>AJ74+AJ75</f>
        <v>0</v>
      </c>
      <c r="AK73" s="321">
        <f t="shared" si="160"/>
        <v>0</v>
      </c>
      <c r="AL73" s="321">
        <f t="shared" si="160"/>
        <v>0</v>
      </c>
      <c r="AM73" s="560"/>
      <c r="AN73" s="560"/>
      <c r="AO73" s="560"/>
      <c r="AP73" s="560"/>
      <c r="AQ73" s="560"/>
      <c r="AR73" s="560"/>
      <c r="AS73" s="560"/>
      <c r="AT73" s="560"/>
      <c r="AU73" s="560"/>
      <c r="AV73" s="560">
        <f>AV74+AV75</f>
        <v>0</v>
      </c>
      <c r="AW73" s="321"/>
      <c r="AX73" s="25">
        <f t="shared" ref="AX73:CI73" si="161">AX74+AX75</f>
        <v>0</v>
      </c>
      <c r="AY73" s="4">
        <f t="shared" si="161"/>
        <v>0</v>
      </c>
      <c r="AZ73" s="4"/>
      <c r="BA73" s="4"/>
      <c r="BB73" s="4"/>
      <c r="BC73" s="4"/>
      <c r="BD73" s="4"/>
      <c r="BE73" s="4"/>
      <c r="BF73" s="4"/>
      <c r="BG73" s="4"/>
      <c r="BH73" s="4"/>
      <c r="BI73" s="4"/>
      <c r="BJ73" s="4"/>
      <c r="BK73" s="4"/>
      <c r="BL73" s="4"/>
      <c r="BM73" s="4"/>
      <c r="BN73" s="4">
        <f t="shared" si="161"/>
        <v>0</v>
      </c>
      <c r="BO73" s="4">
        <f t="shared" si="161"/>
        <v>0</v>
      </c>
      <c r="BP73" s="186">
        <f t="shared" si="161"/>
        <v>0</v>
      </c>
      <c r="BQ73" s="3">
        <f t="shared" si="161"/>
        <v>0</v>
      </c>
      <c r="BR73" s="4">
        <f t="shared" si="161"/>
        <v>0</v>
      </c>
      <c r="BS73" s="4">
        <f t="shared" si="161"/>
        <v>0</v>
      </c>
      <c r="BT73" s="4">
        <f t="shared" si="161"/>
        <v>0</v>
      </c>
      <c r="BU73" s="187">
        <f>BU74+BU75</f>
        <v>0</v>
      </c>
      <c r="BV73" s="86">
        <f t="shared" ref="BV73:CG73" si="162">BV74+BV75</f>
        <v>0</v>
      </c>
      <c r="BW73" s="86">
        <f t="shared" si="162"/>
        <v>0</v>
      </c>
      <c r="BX73" s="86">
        <f t="shared" si="162"/>
        <v>0</v>
      </c>
      <c r="BY73" s="86">
        <f t="shared" si="162"/>
        <v>0</v>
      </c>
      <c r="BZ73" s="86">
        <f t="shared" si="162"/>
        <v>0</v>
      </c>
      <c r="CA73" s="86">
        <f t="shared" si="162"/>
        <v>0</v>
      </c>
      <c r="CB73" s="86">
        <f t="shared" si="162"/>
        <v>0</v>
      </c>
      <c r="CC73" s="86">
        <f t="shared" si="162"/>
        <v>0</v>
      </c>
      <c r="CD73" s="86">
        <f t="shared" si="162"/>
        <v>0</v>
      </c>
      <c r="CE73" s="86">
        <f t="shared" si="162"/>
        <v>0</v>
      </c>
      <c r="CF73" s="86">
        <f t="shared" si="162"/>
        <v>0</v>
      </c>
      <c r="CG73" s="86">
        <f t="shared" si="162"/>
        <v>0</v>
      </c>
      <c r="CH73" s="634">
        <f t="shared" si="80"/>
        <v>0</v>
      </c>
      <c r="CI73" s="184">
        <f t="shared" si="161"/>
        <v>0</v>
      </c>
      <c r="CJ73" s="185">
        <f t="shared" ref="CJ73:CJ78" si="163">CI73-CK73</f>
        <v>0</v>
      </c>
      <c r="CK73" s="186">
        <f>CK74+CK75</f>
        <v>0</v>
      </c>
      <c r="CL73" s="282">
        <f>CL74+CL75</f>
        <v>0</v>
      </c>
      <c r="CM73" s="283">
        <f>CM74+CM75</f>
        <v>0</v>
      </c>
      <c r="CN73" s="284">
        <f>CN74+CN75</f>
        <v>0</v>
      </c>
      <c r="CO73" s="346"/>
      <c r="CP73" s="184">
        <f>CP74+CP75</f>
        <v>0</v>
      </c>
      <c r="CQ73" s="185">
        <f t="shared" si="72"/>
        <v>0</v>
      </c>
      <c r="CR73" s="186">
        <f>CR74+CR75</f>
        <v>0</v>
      </c>
      <c r="CS73" s="184">
        <f ca="1">CS74+CS75</f>
        <v>0</v>
      </c>
      <c r="CT73" s="185">
        <f ca="1">CT74+CT75</f>
        <v>0</v>
      </c>
      <c r="CU73" s="362">
        <f ca="1">CU74+CU75</f>
        <v>0</v>
      </c>
      <c r="CW73" s="560">
        <f t="shared" ref="CW73:CW78" si="164">CQ73</f>
        <v>0</v>
      </c>
      <c r="CX73" s="185">
        <f>CX74+CX75</f>
        <v>0</v>
      </c>
      <c r="CY73" s="591">
        <f>CY74+CY75</f>
        <v>0</v>
      </c>
      <c r="CZ73" s="187">
        <f t="shared" ref="CZ73:CZ78" si="165">CW73-CX73-CY73</f>
        <v>0</v>
      </c>
      <c r="DA73" s="184">
        <f t="shared" ref="DA73:DA78" si="166">CR73</f>
        <v>0</v>
      </c>
      <c r="DB73" s="185">
        <f>DB74+DB75</f>
        <v>0</v>
      </c>
      <c r="DC73" s="185">
        <f>DC74+DC75</f>
        <v>0</v>
      </c>
      <c r="DD73" s="186">
        <f t="shared" ref="DD73:DD78" si="167">DA73-DB73-DC73</f>
        <v>0</v>
      </c>
      <c r="DF73" s="328"/>
      <c r="DG73" s="616"/>
      <c r="DH73" s="184">
        <f>DH74+DH75</f>
        <v>0</v>
      </c>
      <c r="DI73" s="185">
        <f>DI74+DI75</f>
        <v>0</v>
      </c>
      <c r="DJ73" s="186">
        <f>DJ74+DJ75</f>
        <v>0</v>
      </c>
      <c r="DL73" s="184">
        <f>DL74+DL75</f>
        <v>0</v>
      </c>
      <c r="DM73" s="185">
        <f>DM74+DM75</f>
        <v>0</v>
      </c>
      <c r="DN73" s="186">
        <f>DN74+DN75</f>
        <v>0</v>
      </c>
      <c r="EC73" s="620">
        <f t="shared" si="152"/>
        <v>0</v>
      </c>
      <c r="ED73" s="621">
        <f t="shared" si="153"/>
        <v>0</v>
      </c>
      <c r="EE73" s="621">
        <f t="shared" si="154"/>
        <v>0</v>
      </c>
      <c r="EF73" s="621">
        <f t="shared" si="155"/>
        <v>0</v>
      </c>
      <c r="EG73" s="621">
        <f t="shared" si="84"/>
        <v>0</v>
      </c>
      <c r="EH73" s="628">
        <f t="shared" si="156"/>
        <v>0</v>
      </c>
      <c r="EI73" s="620">
        <f t="shared" ref="EI73:EI79" si="168">X73</f>
        <v>0</v>
      </c>
      <c r="EJ73" s="621">
        <f t="shared" ref="EJ73:EJ79" si="169">U73</f>
        <v>0</v>
      </c>
      <c r="EK73" s="621">
        <f t="shared" ref="EK73:EK79" si="170">W73</f>
        <v>0</v>
      </c>
      <c r="EL73" s="621">
        <f t="shared" ref="EL73:EL79" si="171">Z73</f>
        <v>0</v>
      </c>
      <c r="EM73" s="621">
        <f t="shared" ref="EM73:EM79" si="172">AB73</f>
        <v>0</v>
      </c>
      <c r="EN73" s="621">
        <f t="shared" ref="EN73:EN79" si="173">CY73-EJ73-EL73</f>
        <v>0</v>
      </c>
      <c r="EO73" s="621">
        <f t="shared" ref="EO73:EO79" si="174">DC73-EI73-EK73-EM73</f>
        <v>0</v>
      </c>
      <c r="EP73" s="628">
        <f t="shared" si="157"/>
        <v>0</v>
      </c>
    </row>
    <row r="74" spans="1:155">
      <c r="A74" s="144" t="s">
        <v>118</v>
      </c>
      <c r="B74" s="43" t="str">
        <f t="shared" ref="B74:B75" si="175">"ItemExtra_"&amp;C74</f>
        <v>ItemExtra_2111010000</v>
      </c>
      <c r="C74" s="59">
        <v>2111010000</v>
      </c>
      <c r="D74" s="10"/>
      <c r="E74" s="62">
        <f>CI74-BP74</f>
        <v>0</v>
      </c>
      <c r="F74" s="62">
        <f>CP74-BU74</f>
        <v>0</v>
      </c>
      <c r="G74" s="62">
        <f>CP74-BU74-Y74-AG74</f>
        <v>0</v>
      </c>
      <c r="H74" s="62"/>
      <c r="I74" s="62"/>
      <c r="J74" s="62"/>
      <c r="K74" s="62"/>
      <c r="L74" s="461"/>
      <c r="M74" s="416"/>
      <c r="N74" s="315">
        <f>T74+Y74+AD74+AF74-L74</f>
        <v>0</v>
      </c>
      <c r="O74" s="315">
        <f>Q74+R74+V74+AA74+AE74+AG74</f>
        <v>0</v>
      </c>
      <c r="P74" s="416"/>
      <c r="Q74" s="315"/>
      <c r="R74" s="315"/>
      <c r="S74" s="315"/>
      <c r="T74" s="315"/>
      <c r="U74" s="461"/>
      <c r="V74" s="315"/>
      <c r="W74" s="461"/>
      <c r="X74" s="461"/>
      <c r="Y74" s="315"/>
      <c r="Z74" s="461"/>
      <c r="AA74" s="315"/>
      <c r="AB74" s="461"/>
      <c r="AC74" s="416"/>
      <c r="AD74" s="461"/>
      <c r="AE74" s="600"/>
      <c r="AF74" s="315"/>
      <c r="AG74" s="315"/>
      <c r="AH74" s="315"/>
      <c r="AI74" s="461"/>
      <c r="AJ74" s="461"/>
      <c r="AK74" s="315"/>
      <c r="AL74" s="315"/>
      <c r="AM74" s="561"/>
      <c r="AN74" s="561"/>
      <c r="AO74" s="561"/>
      <c r="AP74" s="561"/>
      <c r="AQ74" s="561"/>
      <c r="AR74" s="561"/>
      <c r="AS74" s="561"/>
      <c r="AT74" s="561"/>
      <c r="AU74" s="561"/>
      <c r="AV74" s="561"/>
      <c r="AW74" s="315"/>
      <c r="AX74" s="26"/>
      <c r="AY74" s="7"/>
      <c r="AZ74" s="7"/>
      <c r="BA74" s="7"/>
      <c r="BB74" s="7"/>
      <c r="BC74" s="7"/>
      <c r="BD74" s="7"/>
      <c r="BE74" s="7"/>
      <c r="BF74" s="7"/>
      <c r="BG74" s="7"/>
      <c r="BH74" s="7"/>
      <c r="BI74" s="7"/>
      <c r="BJ74" s="7"/>
      <c r="BK74" s="7"/>
      <c r="BL74" s="7"/>
      <c r="BM74" s="7"/>
      <c r="BN74" s="7"/>
      <c r="BO74" s="7"/>
      <c r="BP74" s="174"/>
      <c r="BQ74" s="6"/>
      <c r="BR74" s="7"/>
      <c r="BS74" s="7"/>
      <c r="BT74" s="7"/>
      <c r="BU74" s="172"/>
      <c r="BV74" s="44"/>
      <c r="BW74" s="44"/>
      <c r="BX74" s="44"/>
      <c r="BY74" s="44"/>
      <c r="BZ74" s="44"/>
      <c r="CA74" s="44"/>
      <c r="CB74" s="44"/>
      <c r="CC74" s="44"/>
      <c r="CD74" s="44"/>
      <c r="CE74" s="44"/>
      <c r="CF74" s="44"/>
      <c r="CG74" s="44"/>
      <c r="CH74" s="634">
        <f t="shared" si="80"/>
        <v>0</v>
      </c>
      <c r="CI74" s="173">
        <f>BP74+L74+N74+O74</f>
        <v>0</v>
      </c>
      <c r="CJ74" s="171">
        <f t="shared" si="163"/>
        <v>0</v>
      </c>
      <c r="CK74" s="174">
        <f>O74</f>
        <v>0</v>
      </c>
      <c r="CL74" s="270">
        <f>CM74+CN74</f>
        <v>0</v>
      </c>
      <c r="CM74" s="271">
        <f>'55газ'!$L$80-'55газ'!$M$80+'55газ'!$N$80-'55газ'!$O$80+AI74</f>
        <v>0</v>
      </c>
      <c r="CN74" s="272">
        <f>'55газ'!$P$80-'55газ'!$R$80-'55газ'!$T$80-'55газ'!$V$80+AJ74</f>
        <v>0</v>
      </c>
      <c r="CO74" s="342"/>
      <c r="CP74" s="583">
        <f>BU74+Q74+R74+S74+T74+U74+V74+W74+X74+Y74+Z74+AA74+AB74</f>
        <v>0</v>
      </c>
      <c r="CQ74" s="171">
        <f t="shared" si="72"/>
        <v>0</v>
      </c>
      <c r="CR74" s="219">
        <f>Q74+R74+V74+W74+X74+AA74+AB74</f>
        <v>0</v>
      </c>
      <c r="CS74" s="357">
        <f ca="1">ROUNDUP(INDIRECT(legend!$K$4&amp;ROW())*$D74,2)</f>
        <v>0</v>
      </c>
      <c r="CT74" s="377">
        <f ca="1">INDIRECT(legend!$H$4&amp;ROW())+INDIRECT(legend!$I$4&amp;ROW())</f>
        <v>0</v>
      </c>
      <c r="CU74" s="358">
        <f t="shared" ref="CU74:CU79" ca="1" si="176">CT74-CS74</f>
        <v>0</v>
      </c>
      <c r="CW74" s="561">
        <f t="shared" si="164"/>
        <v>0</v>
      </c>
      <c r="CX74" s="171">
        <f>+Y74+T74+S74+R74+Q74</f>
        <v>0</v>
      </c>
      <c r="CY74" s="586">
        <f>+AB74+Z74+X74+W74+U74</f>
        <v>0</v>
      </c>
      <c r="CZ74" s="172">
        <f t="shared" si="165"/>
        <v>0</v>
      </c>
      <c r="DA74" s="173">
        <f t="shared" si="166"/>
        <v>0</v>
      </c>
      <c r="DB74" s="171">
        <f>+AA74+V74+R74+Q74</f>
        <v>0</v>
      </c>
      <c r="DC74" s="216">
        <f>+AB74+X74+W74</f>
        <v>0</v>
      </c>
      <c r="DD74" s="174">
        <f t="shared" si="167"/>
        <v>0</v>
      </c>
      <c r="DF74" s="327"/>
      <c r="DG74" s="616"/>
      <c r="DH74" s="173">
        <f>IF(legend!$E$1=12,CZ74-DI74-DJ74,0)</f>
        <v>0</v>
      </c>
      <c r="DI74" s="216"/>
      <c r="DJ74" s="174"/>
      <c r="DL74" s="173">
        <f>IF(legend!$E$1=12,DD74-DM74-DN74,0)</f>
        <v>0</v>
      </c>
      <c r="DM74" s="216"/>
      <c r="DN74" s="174"/>
      <c r="EC74" s="620">
        <f t="shared" si="152"/>
        <v>0</v>
      </c>
      <c r="ED74" s="621">
        <f t="shared" si="153"/>
        <v>0</v>
      </c>
      <c r="EE74" s="621">
        <f t="shared" si="154"/>
        <v>0</v>
      </c>
      <c r="EF74" s="621">
        <f t="shared" si="155"/>
        <v>0</v>
      </c>
      <c r="EG74" s="621">
        <f t="shared" si="84"/>
        <v>0</v>
      </c>
      <c r="EH74" s="628">
        <f t="shared" si="156"/>
        <v>0</v>
      </c>
      <c r="EI74" s="620">
        <f t="shared" si="168"/>
        <v>0</v>
      </c>
      <c r="EJ74" s="621">
        <f t="shared" si="169"/>
        <v>0</v>
      </c>
      <c r="EK74" s="621">
        <f t="shared" si="170"/>
        <v>0</v>
      </c>
      <c r="EL74" s="621">
        <f t="shared" si="171"/>
        <v>0</v>
      </c>
      <c r="EM74" s="621">
        <f t="shared" si="172"/>
        <v>0</v>
      </c>
      <c r="EN74" s="621">
        <f t="shared" si="173"/>
        <v>0</v>
      </c>
      <c r="EO74" s="621">
        <f t="shared" si="174"/>
        <v>0</v>
      </c>
      <c r="EP74" s="628">
        <f t="shared" si="157"/>
        <v>0</v>
      </c>
    </row>
    <row r="75" spans="1:155">
      <c r="A75" s="144" t="s">
        <v>120</v>
      </c>
      <c r="B75" s="43" t="str">
        <f t="shared" si="175"/>
        <v>ItemExtra_2111050000</v>
      </c>
      <c r="C75" s="59">
        <v>2111050000</v>
      </c>
      <c r="D75" s="10"/>
      <c r="E75" s="62">
        <f>CI75-BP75</f>
        <v>0</v>
      </c>
      <c r="F75" s="62">
        <f>CP75-BU75</f>
        <v>0</v>
      </c>
      <c r="G75" s="62">
        <f>CP75-BU75-Y75-AG75</f>
        <v>0</v>
      </c>
      <c r="H75" s="62"/>
      <c r="I75" s="62"/>
      <c r="J75" s="62"/>
      <c r="K75" s="62"/>
      <c r="L75" s="461"/>
      <c r="M75" s="416"/>
      <c r="N75" s="315">
        <f>T75+Y75+AD75+AF75-L75</f>
        <v>0</v>
      </c>
      <c r="O75" s="315">
        <f>Q75+R75+V75+AA75+AE75+AG75</f>
        <v>0</v>
      </c>
      <c r="P75" s="416"/>
      <c r="Q75" s="315"/>
      <c r="R75" s="315"/>
      <c r="S75" s="315"/>
      <c r="T75" s="315"/>
      <c r="U75" s="461"/>
      <c r="V75" s="315"/>
      <c r="W75" s="461"/>
      <c r="X75" s="461"/>
      <c r="Y75" s="315"/>
      <c r="Z75" s="461"/>
      <c r="AA75" s="315"/>
      <c r="AB75" s="461"/>
      <c r="AC75" s="416"/>
      <c r="AD75" s="461"/>
      <c r="AE75" s="600"/>
      <c r="AF75" s="315"/>
      <c r="AG75" s="315"/>
      <c r="AH75" s="315"/>
      <c r="AI75" s="461"/>
      <c r="AJ75" s="461"/>
      <c r="AK75" s="315"/>
      <c r="AL75" s="315"/>
      <c r="AM75" s="561"/>
      <c r="AN75" s="561"/>
      <c r="AO75" s="561"/>
      <c r="AP75" s="561"/>
      <c r="AQ75" s="561"/>
      <c r="AR75" s="561"/>
      <c r="AS75" s="561"/>
      <c r="AT75" s="561"/>
      <c r="AU75" s="561"/>
      <c r="AV75" s="561"/>
      <c r="AW75" s="315"/>
      <c r="AX75" s="26"/>
      <c r="AY75" s="7"/>
      <c r="AZ75" s="7"/>
      <c r="BA75" s="7"/>
      <c r="BB75" s="7"/>
      <c r="BC75" s="7"/>
      <c r="BD75" s="7"/>
      <c r="BE75" s="7"/>
      <c r="BF75" s="7"/>
      <c r="BG75" s="7"/>
      <c r="BH75" s="7"/>
      <c r="BI75" s="7"/>
      <c r="BJ75" s="7"/>
      <c r="BK75" s="7"/>
      <c r="BL75" s="7"/>
      <c r="BM75" s="7"/>
      <c r="BN75" s="7"/>
      <c r="BO75" s="7"/>
      <c r="BP75" s="174"/>
      <c r="BQ75" s="6"/>
      <c r="BR75" s="7"/>
      <c r="BS75" s="7"/>
      <c r="BT75" s="7"/>
      <c r="BU75" s="172"/>
      <c r="BV75" s="44"/>
      <c r="BW75" s="44"/>
      <c r="BX75" s="44"/>
      <c r="BY75" s="44"/>
      <c r="BZ75" s="44"/>
      <c r="CA75" s="44"/>
      <c r="CB75" s="44"/>
      <c r="CC75" s="44"/>
      <c r="CD75" s="44"/>
      <c r="CE75" s="44"/>
      <c r="CF75" s="44"/>
      <c r="CG75" s="44"/>
      <c r="CH75" s="634">
        <f t="shared" si="80"/>
        <v>0</v>
      </c>
      <c r="CI75" s="173">
        <f>BP75+L75+N75+O75</f>
        <v>0</v>
      </c>
      <c r="CJ75" s="171">
        <f t="shared" si="163"/>
        <v>0</v>
      </c>
      <c r="CK75" s="174">
        <f>O75</f>
        <v>0</v>
      </c>
      <c r="CL75" s="270">
        <f>CM75+CN75</f>
        <v>0</v>
      </c>
      <c r="CM75" s="271">
        <f>'55газ'!$L$84-'55газ'!$M$84+'55газ'!$N$84-'55газ'!$O$84+AI75</f>
        <v>0</v>
      </c>
      <c r="CN75" s="272">
        <f>'55газ'!$P$84-'55газ'!$R$84-'55газ'!$T$84-'55газ'!$V$84+AJ75</f>
        <v>0</v>
      </c>
      <c r="CO75" s="342"/>
      <c r="CP75" s="583">
        <f>BU75+Q75+R75+S75+T75+U75+V75+W75+X75+Y75+Z75+AA75+AB75</f>
        <v>0</v>
      </c>
      <c r="CQ75" s="171">
        <f t="shared" si="72"/>
        <v>0</v>
      </c>
      <c r="CR75" s="219">
        <f>Q75+R75+V75+W75+X75+AA75+AB75</f>
        <v>0</v>
      </c>
      <c r="CS75" s="357">
        <f ca="1">ROUNDUP(INDIRECT(legend!$K$4&amp;ROW())*$D75,2)</f>
        <v>0</v>
      </c>
      <c r="CT75" s="377">
        <f ca="1">INDIRECT(legend!$H$4&amp;ROW())+INDIRECT(legend!$I$4&amp;ROW())</f>
        <v>0</v>
      </c>
      <c r="CU75" s="358">
        <f t="shared" ca="1" si="176"/>
        <v>0</v>
      </c>
      <c r="CW75" s="561">
        <f t="shared" si="164"/>
        <v>0</v>
      </c>
      <c r="CX75" s="171">
        <f>+Y75+T75+S75+R75+Q75</f>
        <v>0</v>
      </c>
      <c r="CY75" s="586">
        <f>+AB75+Z75+X75+W75+U75</f>
        <v>0</v>
      </c>
      <c r="CZ75" s="172">
        <f t="shared" si="165"/>
        <v>0</v>
      </c>
      <c r="DA75" s="173">
        <f t="shared" si="166"/>
        <v>0</v>
      </c>
      <c r="DB75" s="171">
        <f>+AA75+V75+R75+Q75</f>
        <v>0</v>
      </c>
      <c r="DC75" s="216">
        <f>+AB75+X75+W75</f>
        <v>0</v>
      </c>
      <c r="DD75" s="174">
        <f t="shared" si="167"/>
        <v>0</v>
      </c>
      <c r="DF75" s="327"/>
      <c r="DG75" s="616"/>
      <c r="DH75" s="173">
        <f>IF(legend!$E$1=12,CZ75-DI75-DJ75,0)</f>
        <v>0</v>
      </c>
      <c r="DI75" s="216"/>
      <c r="DJ75" s="174"/>
      <c r="DL75" s="173">
        <f>IF(legend!$E$1=12,DD75-DM75-DN75,0)</f>
        <v>0</v>
      </c>
      <c r="DM75" s="216"/>
      <c r="DN75" s="174"/>
      <c r="EC75" s="620">
        <f t="shared" si="152"/>
        <v>0</v>
      </c>
      <c r="ED75" s="621">
        <f t="shared" si="153"/>
        <v>0</v>
      </c>
      <c r="EE75" s="621">
        <f t="shared" si="154"/>
        <v>0</v>
      </c>
      <c r="EF75" s="621">
        <f t="shared" si="155"/>
        <v>0</v>
      </c>
      <c r="EG75" s="621">
        <f t="shared" si="84"/>
        <v>0</v>
      </c>
      <c r="EH75" s="628">
        <f t="shared" si="156"/>
        <v>0</v>
      </c>
      <c r="EI75" s="620">
        <f t="shared" si="168"/>
        <v>0</v>
      </c>
      <c r="EJ75" s="621">
        <f t="shared" si="169"/>
        <v>0</v>
      </c>
      <c r="EK75" s="621">
        <f t="shared" si="170"/>
        <v>0</v>
      </c>
      <c r="EL75" s="621">
        <f t="shared" si="171"/>
        <v>0</v>
      </c>
      <c r="EM75" s="621">
        <f t="shared" si="172"/>
        <v>0</v>
      </c>
      <c r="EN75" s="621">
        <f t="shared" si="173"/>
        <v>0</v>
      </c>
      <c r="EO75" s="621">
        <f t="shared" si="174"/>
        <v>0</v>
      </c>
      <c r="EP75" s="628">
        <f t="shared" si="157"/>
        <v>0</v>
      </c>
    </row>
    <row r="76" spans="1:155">
      <c r="A76" s="144">
        <v>8</v>
      </c>
      <c r="B76" s="52" t="s">
        <v>667</v>
      </c>
      <c r="C76" s="59"/>
      <c r="D76" s="14"/>
      <c r="E76" s="66">
        <f>E77+E78</f>
        <v>0</v>
      </c>
      <c r="F76" s="66">
        <f>F77+F78</f>
        <v>0</v>
      </c>
      <c r="G76" s="66">
        <f>G77+G78</f>
        <v>0</v>
      </c>
      <c r="H76" s="66"/>
      <c r="I76" s="66"/>
      <c r="J76" s="66"/>
      <c r="K76" s="66"/>
      <c r="L76" s="319">
        <f>L77+L78</f>
        <v>0</v>
      </c>
      <c r="M76" s="429"/>
      <c r="N76" s="319">
        <f>N77+N78</f>
        <v>0</v>
      </c>
      <c r="O76" s="319">
        <f>O77+O78</f>
        <v>0</v>
      </c>
      <c r="P76" s="429"/>
      <c r="Q76" s="319">
        <f t="shared" ref="Q76:W76" si="177">Q77+Q78</f>
        <v>0</v>
      </c>
      <c r="R76" s="319">
        <f t="shared" si="177"/>
        <v>0</v>
      </c>
      <c r="S76" s="319">
        <f t="shared" si="177"/>
        <v>0</v>
      </c>
      <c r="T76" s="319">
        <f t="shared" si="177"/>
        <v>0</v>
      </c>
      <c r="U76" s="319">
        <f t="shared" si="177"/>
        <v>0</v>
      </c>
      <c r="V76" s="319">
        <f t="shared" si="177"/>
        <v>0</v>
      </c>
      <c r="W76" s="319">
        <f t="shared" si="177"/>
        <v>0</v>
      </c>
      <c r="X76" s="319">
        <f t="shared" ref="X76" si="178">X77+X78</f>
        <v>0</v>
      </c>
      <c r="Y76" s="319">
        <f>Y77+Y78</f>
        <v>0</v>
      </c>
      <c r="Z76" s="319">
        <f>Z77+Z78</f>
        <v>0</v>
      </c>
      <c r="AA76" s="319">
        <f>AA77+AA78</f>
        <v>0</v>
      </c>
      <c r="AB76" s="319">
        <f>AB77+AB78</f>
        <v>0</v>
      </c>
      <c r="AC76" s="429"/>
      <c r="AD76" s="319">
        <f>AD77+AD78</f>
        <v>0</v>
      </c>
      <c r="AE76" s="319">
        <f>AE77+AE78</f>
        <v>0</v>
      </c>
      <c r="AF76" s="319">
        <f>AF77+AF78</f>
        <v>0</v>
      </c>
      <c r="AG76" s="319">
        <f t="shared" ref="AG76:AL76" si="179">AG77+AG78</f>
        <v>0</v>
      </c>
      <c r="AH76" s="319"/>
      <c r="AI76" s="319">
        <f>AI77+AI78</f>
        <v>0</v>
      </c>
      <c r="AJ76" s="319">
        <f>AJ77+AJ78</f>
        <v>0</v>
      </c>
      <c r="AK76" s="319">
        <f t="shared" si="179"/>
        <v>0</v>
      </c>
      <c r="AL76" s="319">
        <f t="shared" si="179"/>
        <v>0</v>
      </c>
      <c r="AM76" s="563"/>
      <c r="AN76" s="563"/>
      <c r="AO76" s="563"/>
      <c r="AP76" s="563"/>
      <c r="AQ76" s="563"/>
      <c r="AR76" s="563"/>
      <c r="AS76" s="563"/>
      <c r="AT76" s="563"/>
      <c r="AU76" s="563"/>
      <c r="AV76" s="563">
        <f>AV77+AV78</f>
        <v>0</v>
      </c>
      <c r="AW76" s="319"/>
      <c r="AX76" s="27">
        <f t="shared" ref="AX76:CI76" si="180">AX77+AX78</f>
        <v>0</v>
      </c>
      <c r="AY76" s="13">
        <f t="shared" si="180"/>
        <v>0</v>
      </c>
      <c r="AZ76" s="13"/>
      <c r="BA76" s="13"/>
      <c r="BB76" s="13"/>
      <c r="BC76" s="13"/>
      <c r="BD76" s="13"/>
      <c r="BE76" s="13"/>
      <c r="BF76" s="13"/>
      <c r="BG76" s="13"/>
      <c r="BH76" s="13"/>
      <c r="BI76" s="13"/>
      <c r="BJ76" s="13"/>
      <c r="BK76" s="13"/>
      <c r="BL76" s="13"/>
      <c r="BM76" s="13"/>
      <c r="BN76" s="13">
        <f t="shared" si="180"/>
        <v>0</v>
      </c>
      <c r="BO76" s="13">
        <f t="shared" si="180"/>
        <v>0</v>
      </c>
      <c r="BP76" s="179">
        <f t="shared" si="180"/>
        <v>0</v>
      </c>
      <c r="BQ76" s="12">
        <f t="shared" si="180"/>
        <v>0</v>
      </c>
      <c r="BR76" s="13">
        <f t="shared" si="180"/>
        <v>0</v>
      </c>
      <c r="BS76" s="13">
        <f t="shared" si="180"/>
        <v>0</v>
      </c>
      <c r="BT76" s="13">
        <f t="shared" si="180"/>
        <v>0</v>
      </c>
      <c r="BU76" s="177">
        <f>BU77+BU78</f>
        <v>0</v>
      </c>
      <c r="BV76" s="88">
        <f t="shared" ref="BV76:CG76" si="181">BV77+BV78</f>
        <v>0</v>
      </c>
      <c r="BW76" s="88">
        <f t="shared" si="181"/>
        <v>0</v>
      </c>
      <c r="BX76" s="88">
        <f t="shared" si="181"/>
        <v>0</v>
      </c>
      <c r="BY76" s="88">
        <f t="shared" si="181"/>
        <v>0</v>
      </c>
      <c r="BZ76" s="88">
        <f t="shared" si="181"/>
        <v>0</v>
      </c>
      <c r="CA76" s="88">
        <f t="shared" si="181"/>
        <v>0</v>
      </c>
      <c r="CB76" s="88">
        <f t="shared" si="181"/>
        <v>0</v>
      </c>
      <c r="CC76" s="88">
        <f t="shared" si="181"/>
        <v>0</v>
      </c>
      <c r="CD76" s="88">
        <f t="shared" si="181"/>
        <v>0</v>
      </c>
      <c r="CE76" s="88">
        <f t="shared" si="181"/>
        <v>0</v>
      </c>
      <c r="CF76" s="88">
        <f t="shared" si="181"/>
        <v>0</v>
      </c>
      <c r="CG76" s="88">
        <f t="shared" si="181"/>
        <v>0</v>
      </c>
      <c r="CH76" s="634">
        <f t="shared" si="80"/>
        <v>0</v>
      </c>
      <c r="CI76" s="178">
        <f t="shared" si="180"/>
        <v>0</v>
      </c>
      <c r="CJ76" s="176">
        <f t="shared" si="163"/>
        <v>0</v>
      </c>
      <c r="CK76" s="179">
        <f>CK77+CK78</f>
        <v>0</v>
      </c>
      <c r="CL76" s="276">
        <f>CL77+CL78</f>
        <v>0</v>
      </c>
      <c r="CM76" s="277">
        <f>CM77+CM78</f>
        <v>0</v>
      </c>
      <c r="CN76" s="278">
        <f>CN77+CN78</f>
        <v>0</v>
      </c>
      <c r="CO76" s="344"/>
      <c r="CP76" s="178">
        <f>CP77+CP78</f>
        <v>0</v>
      </c>
      <c r="CQ76" s="176">
        <f t="shared" si="72"/>
        <v>0</v>
      </c>
      <c r="CR76" s="179">
        <f>CR77+CR78</f>
        <v>0</v>
      </c>
      <c r="CS76" s="178">
        <f ca="1">CS77+CS78</f>
        <v>0</v>
      </c>
      <c r="CT76" s="176">
        <f ca="1">CT77+CT78</f>
        <v>0</v>
      </c>
      <c r="CU76" s="362">
        <f ca="1">CU77+CU78</f>
        <v>0</v>
      </c>
      <c r="CW76" s="563">
        <f t="shared" si="164"/>
        <v>0</v>
      </c>
      <c r="CX76" s="176">
        <f>CX77+CX78</f>
        <v>0</v>
      </c>
      <c r="CY76" s="592">
        <f>CY77+CY78</f>
        <v>0</v>
      </c>
      <c r="CZ76" s="177">
        <f t="shared" si="165"/>
        <v>0</v>
      </c>
      <c r="DA76" s="178">
        <f t="shared" si="166"/>
        <v>0</v>
      </c>
      <c r="DB76" s="176">
        <f>DB77+DB78</f>
        <v>0</v>
      </c>
      <c r="DC76" s="176">
        <f>DC77+DC78</f>
        <v>0</v>
      </c>
      <c r="DD76" s="179">
        <f t="shared" si="167"/>
        <v>0</v>
      </c>
      <c r="DF76" s="328"/>
      <c r="DG76" s="616"/>
      <c r="DH76" s="178">
        <f>DH77+DH78</f>
        <v>0</v>
      </c>
      <c r="DI76" s="176">
        <f>DI77+DI78</f>
        <v>0</v>
      </c>
      <c r="DJ76" s="179">
        <f>DJ77+DJ78</f>
        <v>0</v>
      </c>
      <c r="DL76" s="178">
        <f>DL77+DL78</f>
        <v>0</v>
      </c>
      <c r="DM76" s="176">
        <f>DM77+DM78</f>
        <v>0</v>
      </c>
      <c r="DN76" s="179">
        <f>DN77+DN78</f>
        <v>0</v>
      </c>
      <c r="EC76" s="620">
        <f t="shared" si="152"/>
        <v>0</v>
      </c>
      <c r="ED76" s="621">
        <f t="shared" si="153"/>
        <v>0</v>
      </c>
      <c r="EE76" s="621">
        <f t="shared" si="154"/>
        <v>0</v>
      </c>
      <c r="EF76" s="621">
        <f t="shared" si="155"/>
        <v>0</v>
      </c>
      <c r="EG76" s="621">
        <f t="shared" si="84"/>
        <v>0</v>
      </c>
      <c r="EH76" s="628">
        <f t="shared" si="156"/>
        <v>0</v>
      </c>
      <c r="EI76" s="620">
        <f t="shared" si="168"/>
        <v>0</v>
      </c>
      <c r="EJ76" s="621">
        <f t="shared" si="169"/>
        <v>0</v>
      </c>
      <c r="EK76" s="621">
        <f t="shared" si="170"/>
        <v>0</v>
      </c>
      <c r="EL76" s="621">
        <f t="shared" si="171"/>
        <v>0</v>
      </c>
      <c r="EM76" s="621">
        <f t="shared" si="172"/>
        <v>0</v>
      </c>
      <c r="EN76" s="621">
        <f t="shared" si="173"/>
        <v>0</v>
      </c>
      <c r="EO76" s="621">
        <f t="shared" si="174"/>
        <v>0</v>
      </c>
      <c r="EP76" s="628">
        <f t="shared" si="157"/>
        <v>0</v>
      </c>
    </row>
    <row r="77" spans="1:155">
      <c r="A77" s="144" t="s">
        <v>123</v>
      </c>
      <c r="B77" s="43" t="str">
        <f t="shared" ref="B77:B78" si="182">"ItemExtra_"&amp;C77</f>
        <v>ItemExtra_2221800000</v>
      </c>
      <c r="C77" s="161">
        <v>2221800000</v>
      </c>
      <c r="D77" s="10"/>
      <c r="E77" s="62">
        <f>CI77-BP77</f>
        <v>0</v>
      </c>
      <c r="F77" s="62">
        <f>CP77-BU77</f>
        <v>0</v>
      </c>
      <c r="G77" s="62">
        <f>CP77-BU77-Y77-AG77</f>
        <v>0</v>
      </c>
      <c r="H77" s="62"/>
      <c r="I77" s="62"/>
      <c r="J77" s="62"/>
      <c r="K77" s="62"/>
      <c r="L77" s="461"/>
      <c r="M77" s="416"/>
      <c r="N77" s="315">
        <f>T77+Y77+AD77+AF77-L77</f>
        <v>0</v>
      </c>
      <c r="O77" s="315">
        <f>Q77+R77+V77+AA77+AE77+AG77</f>
        <v>0</v>
      </c>
      <c r="P77" s="416"/>
      <c r="Q77" s="315"/>
      <c r="R77" s="315"/>
      <c r="S77" s="315"/>
      <c r="T77" s="315"/>
      <c r="U77" s="461"/>
      <c r="V77" s="315"/>
      <c r="W77" s="461"/>
      <c r="X77" s="461"/>
      <c r="Y77" s="315"/>
      <c r="Z77" s="461"/>
      <c r="AA77" s="315"/>
      <c r="AB77" s="461"/>
      <c r="AC77" s="416"/>
      <c r="AD77" s="461"/>
      <c r="AE77" s="600"/>
      <c r="AF77" s="315"/>
      <c r="AG77" s="315"/>
      <c r="AH77" s="315"/>
      <c r="AI77" s="461"/>
      <c r="AJ77" s="461"/>
      <c r="AK77" s="315"/>
      <c r="AL77" s="315"/>
      <c r="AM77" s="561"/>
      <c r="AN77" s="561"/>
      <c r="AO77" s="561"/>
      <c r="AP77" s="561"/>
      <c r="AQ77" s="561"/>
      <c r="AR77" s="561"/>
      <c r="AS77" s="561"/>
      <c r="AT77" s="561"/>
      <c r="AU77" s="561"/>
      <c r="AV77" s="561"/>
      <c r="AW77" s="315"/>
      <c r="AX77" s="26"/>
      <c r="AY77" s="7"/>
      <c r="AZ77" s="7"/>
      <c r="BA77" s="7"/>
      <c r="BB77" s="7"/>
      <c r="BC77" s="7"/>
      <c r="BD77" s="7"/>
      <c r="BE77" s="7"/>
      <c r="BF77" s="7"/>
      <c r="BG77" s="7"/>
      <c r="BH77" s="7"/>
      <c r="BI77" s="7"/>
      <c r="BJ77" s="7"/>
      <c r="BK77" s="7"/>
      <c r="BL77" s="7"/>
      <c r="BM77" s="7"/>
      <c r="BN77" s="7"/>
      <c r="BO77" s="7"/>
      <c r="BP77" s="174"/>
      <c r="BQ77" s="6"/>
      <c r="BR77" s="7"/>
      <c r="BS77" s="7"/>
      <c r="BT77" s="7"/>
      <c r="BU77" s="172"/>
      <c r="BV77" s="44"/>
      <c r="BW77" s="44"/>
      <c r="BX77" s="44"/>
      <c r="BY77" s="44"/>
      <c r="BZ77" s="44"/>
      <c r="CA77" s="44"/>
      <c r="CB77" s="44"/>
      <c r="CC77" s="44"/>
      <c r="CD77" s="44"/>
      <c r="CE77" s="44"/>
      <c r="CF77" s="44"/>
      <c r="CG77" s="44"/>
      <c r="CH77" s="634">
        <f t="shared" si="80"/>
        <v>0</v>
      </c>
      <c r="CI77" s="173">
        <f>BP77+L77+N77+O77</f>
        <v>0</v>
      </c>
      <c r="CJ77" s="171">
        <f t="shared" si="163"/>
        <v>0</v>
      </c>
      <c r="CK77" s="174">
        <f>O77</f>
        <v>0</v>
      </c>
      <c r="CL77" s="270">
        <f>CM77+CN77</f>
        <v>0</v>
      </c>
      <c r="CM77" s="271">
        <f>ПУР!$GE77+ПУР!$HG77+ПУР!$HH77+ПУР!$HI77+AI77</f>
        <v>0</v>
      </c>
      <c r="CN77" s="272">
        <f>'55газ'!$P$86-'55газ'!$R$86-'55газ'!$T$86-'55газ'!$V$86+AJ77</f>
        <v>0</v>
      </c>
      <c r="CO77" s="342"/>
      <c r="CP77" s="583">
        <f>BU77+Q77+R77+S77+T77+U77+V77+W77+X77+Y77+Z77+AA77+AB77</f>
        <v>0</v>
      </c>
      <c r="CQ77" s="171">
        <f t="shared" si="72"/>
        <v>0</v>
      </c>
      <c r="CR77" s="219">
        <f>Q77+R77+V77+W77+X77+AA77+AB77</f>
        <v>0</v>
      </c>
      <c r="CS77" s="357">
        <f ca="1">ROUNDUP(INDIRECT(legend!$K$4&amp;ROW())*$D77,2)</f>
        <v>0</v>
      </c>
      <c r="CT77" s="377">
        <f ca="1">INDIRECT(legend!$H$4&amp;ROW())+INDIRECT(legend!$I$4&amp;ROW())</f>
        <v>0</v>
      </c>
      <c r="CU77" s="358">
        <f t="shared" ca="1" si="176"/>
        <v>0</v>
      </c>
      <c r="CW77" s="561">
        <f t="shared" si="164"/>
        <v>0</v>
      </c>
      <c r="CX77" s="171">
        <f>+Y77+T77+S77+R77+Q77</f>
        <v>0</v>
      </c>
      <c r="CY77" s="586">
        <f>+AB77+Z77+X77+W77+U77</f>
        <v>0</v>
      </c>
      <c r="CZ77" s="172">
        <f t="shared" si="165"/>
        <v>0</v>
      </c>
      <c r="DA77" s="173">
        <f t="shared" si="166"/>
        <v>0</v>
      </c>
      <c r="DB77" s="171">
        <f>+AA77+V77+R77+Q77</f>
        <v>0</v>
      </c>
      <c r="DC77" s="216">
        <f>+AB77+X77+W77</f>
        <v>0</v>
      </c>
      <c r="DD77" s="174">
        <f t="shared" si="167"/>
        <v>0</v>
      </c>
      <c r="DF77" s="327"/>
      <c r="DG77" s="616"/>
      <c r="DH77" s="173">
        <f>IF(legend!$E$1=12,CZ77-DI77-DJ77,0)</f>
        <v>0</v>
      </c>
      <c r="DI77" s="216"/>
      <c r="DJ77" s="174"/>
      <c r="DL77" s="173">
        <f>IF(legend!$E$1=12,DD77-DM77-DN77,0)</f>
        <v>0</v>
      </c>
      <c r="DM77" s="216"/>
      <c r="DN77" s="174"/>
      <c r="EC77" s="620">
        <f t="shared" si="152"/>
        <v>0</v>
      </c>
      <c r="ED77" s="621">
        <f t="shared" si="153"/>
        <v>0</v>
      </c>
      <c r="EE77" s="621">
        <f t="shared" si="154"/>
        <v>0</v>
      </c>
      <c r="EF77" s="621">
        <f t="shared" si="155"/>
        <v>0</v>
      </c>
      <c r="EG77" s="621">
        <f t="shared" si="84"/>
        <v>0</v>
      </c>
      <c r="EH77" s="628">
        <f t="shared" si="156"/>
        <v>0</v>
      </c>
      <c r="EI77" s="620">
        <f t="shared" si="168"/>
        <v>0</v>
      </c>
      <c r="EJ77" s="621">
        <f t="shared" si="169"/>
        <v>0</v>
      </c>
      <c r="EK77" s="621">
        <f t="shared" si="170"/>
        <v>0</v>
      </c>
      <c r="EL77" s="621">
        <f t="shared" si="171"/>
        <v>0</v>
      </c>
      <c r="EM77" s="621">
        <f t="shared" si="172"/>
        <v>0</v>
      </c>
      <c r="EN77" s="621">
        <f t="shared" si="173"/>
        <v>0</v>
      </c>
      <c r="EO77" s="621">
        <f t="shared" si="174"/>
        <v>0</v>
      </c>
      <c r="EP77" s="628">
        <f t="shared" si="157"/>
        <v>0</v>
      </c>
    </row>
    <row r="78" spans="1:155">
      <c r="A78" s="144" t="s">
        <v>125</v>
      </c>
      <c r="B78" s="43" t="str">
        <f t="shared" si="182"/>
        <v>ItemExtra_2250000000</v>
      </c>
      <c r="C78" s="59">
        <v>2250000000</v>
      </c>
      <c r="D78" s="10"/>
      <c r="E78" s="62">
        <f>CI78-BP78</f>
        <v>0</v>
      </c>
      <c r="F78" s="62">
        <f>CP78-BU78</f>
        <v>0</v>
      </c>
      <c r="G78" s="62">
        <f>CP78-BU78-Y78-AG78</f>
        <v>0</v>
      </c>
      <c r="H78" s="62"/>
      <c r="I78" s="62"/>
      <c r="J78" s="62"/>
      <c r="K78" s="62"/>
      <c r="L78" s="461"/>
      <c r="M78" s="416"/>
      <c r="N78" s="315">
        <f>T78+Y78+AD78+AF78-L78</f>
        <v>0</v>
      </c>
      <c r="O78" s="315">
        <f>Q78+R78+V78+AA78+AE78+AG78</f>
        <v>0</v>
      </c>
      <c r="P78" s="416"/>
      <c r="Q78" s="315"/>
      <c r="R78" s="315"/>
      <c r="S78" s="315"/>
      <c r="T78" s="315"/>
      <c r="U78" s="461"/>
      <c r="V78" s="315"/>
      <c r="W78" s="461"/>
      <c r="X78" s="461"/>
      <c r="Y78" s="315"/>
      <c r="Z78" s="461"/>
      <c r="AA78" s="315"/>
      <c r="AB78" s="461"/>
      <c r="AC78" s="416"/>
      <c r="AD78" s="461"/>
      <c r="AE78" s="600"/>
      <c r="AF78" s="315"/>
      <c r="AG78" s="315"/>
      <c r="AH78" s="315"/>
      <c r="AI78" s="461"/>
      <c r="AJ78" s="461"/>
      <c r="AK78" s="315"/>
      <c r="AL78" s="315"/>
      <c r="AM78" s="561"/>
      <c r="AN78" s="561"/>
      <c r="AO78" s="561"/>
      <c r="AP78" s="561"/>
      <c r="AQ78" s="561"/>
      <c r="AR78" s="561"/>
      <c r="AS78" s="561"/>
      <c r="AT78" s="561"/>
      <c r="AU78" s="561"/>
      <c r="AV78" s="561"/>
      <c r="AW78" s="315"/>
      <c r="AX78" s="26"/>
      <c r="AY78" s="7"/>
      <c r="AZ78" s="7"/>
      <c r="BA78" s="7"/>
      <c r="BB78" s="7"/>
      <c r="BC78" s="7"/>
      <c r="BD78" s="7"/>
      <c r="BE78" s="7"/>
      <c r="BF78" s="7"/>
      <c r="BG78" s="7"/>
      <c r="BH78" s="7"/>
      <c r="BI78" s="7"/>
      <c r="BJ78" s="7"/>
      <c r="BK78" s="7"/>
      <c r="BL78" s="7"/>
      <c r="BM78" s="7"/>
      <c r="BN78" s="7"/>
      <c r="BO78" s="7"/>
      <c r="BP78" s="174"/>
      <c r="BQ78" s="6"/>
      <c r="BR78" s="7"/>
      <c r="BS78" s="7"/>
      <c r="BT78" s="7"/>
      <c r="BU78" s="172"/>
      <c r="BV78" s="44"/>
      <c r="BW78" s="44"/>
      <c r="BX78" s="44"/>
      <c r="BY78" s="44"/>
      <c r="BZ78" s="44"/>
      <c r="CA78" s="44"/>
      <c r="CB78" s="44"/>
      <c r="CC78" s="44"/>
      <c r="CD78" s="44"/>
      <c r="CE78" s="44"/>
      <c r="CF78" s="44"/>
      <c r="CG78" s="44"/>
      <c r="CH78" s="634">
        <f t="shared" si="80"/>
        <v>0</v>
      </c>
      <c r="CI78" s="173">
        <f>BP78+L78+N78+O78</f>
        <v>0</v>
      </c>
      <c r="CJ78" s="171">
        <f t="shared" si="163"/>
        <v>0</v>
      </c>
      <c r="CK78" s="174">
        <f>O78</f>
        <v>0</v>
      </c>
      <c r="CL78" s="270">
        <f>CM78+CN78</f>
        <v>0</v>
      </c>
      <c r="CM78" s="271">
        <f>'55газ'!$L$87-'55газ'!$M$87+'55газ'!$N$87-'55газ'!$O$87+AI78</f>
        <v>0</v>
      </c>
      <c r="CN78" s="272">
        <f>'55газ'!$P$87-'55газ'!$R$87-'55газ'!$T$87-'55газ'!$V$87+AJ78</f>
        <v>0</v>
      </c>
      <c r="CO78" s="342"/>
      <c r="CP78" s="583">
        <f>BU78+Q78+R78+S78+T78+U78+V78+W78+X78+Y78+Z78+AA78+AB78</f>
        <v>0</v>
      </c>
      <c r="CQ78" s="171">
        <f t="shared" si="72"/>
        <v>0</v>
      </c>
      <c r="CR78" s="219">
        <f>Q78+R78+V78+W78+X78+AA78+AB78</f>
        <v>0</v>
      </c>
      <c r="CS78" s="357">
        <f ca="1">ROUNDUP(INDIRECT(legend!$K$4&amp;ROW())*$D78,2)</f>
        <v>0</v>
      </c>
      <c r="CT78" s="377">
        <f ca="1">INDIRECT(legend!$H$4&amp;ROW())+INDIRECT(legend!$I$4&amp;ROW())</f>
        <v>0</v>
      </c>
      <c r="CU78" s="358">
        <f t="shared" ca="1" si="176"/>
        <v>0</v>
      </c>
      <c r="CW78" s="561">
        <f t="shared" si="164"/>
        <v>0</v>
      </c>
      <c r="CX78" s="171">
        <f>+Y78+T78+S78+R78+Q78</f>
        <v>0</v>
      </c>
      <c r="CY78" s="586">
        <f>+AB78+Z78+X78+W78+U78</f>
        <v>0</v>
      </c>
      <c r="CZ78" s="172">
        <f t="shared" si="165"/>
        <v>0</v>
      </c>
      <c r="DA78" s="173">
        <f t="shared" si="166"/>
        <v>0</v>
      </c>
      <c r="DB78" s="171">
        <f>+AA78+V78+R78+Q78</f>
        <v>0</v>
      </c>
      <c r="DC78" s="216">
        <f>+AB78+X78+W78</f>
        <v>0</v>
      </c>
      <c r="DD78" s="174">
        <f t="shared" si="167"/>
        <v>0</v>
      </c>
      <c r="DF78" s="327"/>
      <c r="DH78" s="173">
        <f>IF(legend!$E$1=12,CZ78-DI78-DJ78,0)</f>
        <v>0</v>
      </c>
      <c r="DI78" s="216"/>
      <c r="DJ78" s="174"/>
      <c r="DL78" s="173">
        <f>IF(legend!$E$1=12,DD78-DM78-DN78,0)</f>
        <v>0</v>
      </c>
      <c r="DM78" s="216"/>
      <c r="DN78" s="174"/>
      <c r="EC78" s="620">
        <f t="shared" si="152"/>
        <v>0</v>
      </c>
      <c r="ED78" s="621">
        <f t="shared" si="153"/>
        <v>0</v>
      </c>
      <c r="EE78" s="621">
        <f t="shared" si="154"/>
        <v>0</v>
      </c>
      <c r="EF78" s="621">
        <f t="shared" si="155"/>
        <v>0</v>
      </c>
      <c r="EG78" s="621">
        <f t="shared" si="84"/>
        <v>0</v>
      </c>
      <c r="EH78" s="628">
        <f t="shared" si="156"/>
        <v>0</v>
      </c>
      <c r="EI78" s="620">
        <f t="shared" si="168"/>
        <v>0</v>
      </c>
      <c r="EJ78" s="621">
        <f t="shared" si="169"/>
        <v>0</v>
      </c>
      <c r="EK78" s="621">
        <f t="shared" si="170"/>
        <v>0</v>
      </c>
      <c r="EL78" s="621">
        <f t="shared" si="171"/>
        <v>0</v>
      </c>
      <c r="EM78" s="621">
        <f t="shared" si="172"/>
        <v>0</v>
      </c>
      <c r="EN78" s="621">
        <f t="shared" si="173"/>
        <v>0</v>
      </c>
      <c r="EO78" s="621">
        <f t="shared" si="174"/>
        <v>0</v>
      </c>
      <c r="EP78" s="628">
        <f t="shared" si="157"/>
        <v>0</v>
      </c>
    </row>
    <row r="79" spans="1:155">
      <c r="A79" s="144">
        <v>9</v>
      </c>
      <c r="B79" s="54" t="s">
        <v>668</v>
      </c>
      <c r="C79" s="59"/>
      <c r="D79" s="23"/>
      <c r="E79" s="68"/>
      <c r="F79" s="68" t="e">
        <f ca="1">CU79+#REF!</f>
        <v>#REF!</v>
      </c>
      <c r="G79" s="68"/>
      <c r="H79" s="68"/>
      <c r="I79" s="68"/>
      <c r="J79" s="68"/>
      <c r="K79" s="68"/>
      <c r="L79" s="322"/>
      <c r="M79" s="431"/>
      <c r="N79" s="322"/>
      <c r="O79" s="322"/>
      <c r="P79" s="431"/>
      <c r="Q79" s="322"/>
      <c r="R79" s="322"/>
      <c r="S79" s="322"/>
      <c r="T79" s="322"/>
      <c r="U79" s="322"/>
      <c r="V79" s="322"/>
      <c r="W79" s="322"/>
      <c r="X79" s="322"/>
      <c r="Y79" s="322"/>
      <c r="Z79" s="322"/>
      <c r="AA79" s="322"/>
      <c r="AB79" s="322"/>
      <c r="AC79" s="431"/>
      <c r="AD79" s="322"/>
      <c r="AE79" s="322"/>
      <c r="AF79" s="322"/>
      <c r="AG79" s="322"/>
      <c r="AH79" s="322"/>
      <c r="AI79" s="322"/>
      <c r="AJ79" s="322"/>
      <c r="AK79" s="322"/>
      <c r="AL79" s="322"/>
      <c r="AM79" s="566"/>
      <c r="AN79" s="566"/>
      <c r="AO79" s="566"/>
      <c r="AP79" s="566"/>
      <c r="AQ79" s="566"/>
      <c r="AR79" s="566"/>
      <c r="AS79" s="566"/>
      <c r="AT79" s="566"/>
      <c r="AU79" s="566"/>
      <c r="AV79" s="566"/>
      <c r="AW79" s="322"/>
      <c r="AX79" s="28">
        <f t="shared" ref="AX79:CL79" si="183">AX73-AX76</f>
        <v>0</v>
      </c>
      <c r="AY79" s="22">
        <f t="shared" si="183"/>
        <v>0</v>
      </c>
      <c r="AZ79" s="22"/>
      <c r="BA79" s="22"/>
      <c r="BB79" s="22"/>
      <c r="BC79" s="22"/>
      <c r="BD79" s="22"/>
      <c r="BE79" s="22"/>
      <c r="BF79" s="22"/>
      <c r="BG79" s="22"/>
      <c r="BH79" s="22"/>
      <c r="BI79" s="22"/>
      <c r="BJ79" s="22"/>
      <c r="BK79" s="22"/>
      <c r="BL79" s="22"/>
      <c r="BM79" s="22"/>
      <c r="BN79" s="22">
        <f t="shared" si="183"/>
        <v>0</v>
      </c>
      <c r="BO79" s="22">
        <f t="shared" si="183"/>
        <v>0</v>
      </c>
      <c r="BP79" s="195">
        <f t="shared" si="183"/>
        <v>0</v>
      </c>
      <c r="BQ79" s="21">
        <f t="shared" si="183"/>
        <v>0</v>
      </c>
      <c r="BR79" s="22">
        <f t="shared" si="183"/>
        <v>0</v>
      </c>
      <c r="BS79" s="22">
        <f t="shared" si="183"/>
        <v>0</v>
      </c>
      <c r="BT79" s="22">
        <f t="shared" si="183"/>
        <v>0</v>
      </c>
      <c r="BU79" s="192">
        <f>BU73-BU76</f>
        <v>0</v>
      </c>
      <c r="BV79" s="90">
        <f t="shared" ref="BV79:CG79" si="184">BV73-BV76</f>
        <v>0</v>
      </c>
      <c r="BW79" s="90">
        <f t="shared" si="184"/>
        <v>0</v>
      </c>
      <c r="BX79" s="90">
        <f t="shared" si="184"/>
        <v>0</v>
      </c>
      <c r="BY79" s="90">
        <f t="shared" si="184"/>
        <v>0</v>
      </c>
      <c r="BZ79" s="90">
        <f t="shared" si="184"/>
        <v>0</v>
      </c>
      <c r="CA79" s="90">
        <f t="shared" si="184"/>
        <v>0</v>
      </c>
      <c r="CB79" s="90">
        <f t="shared" si="184"/>
        <v>0</v>
      </c>
      <c r="CC79" s="90">
        <f t="shared" si="184"/>
        <v>0</v>
      </c>
      <c r="CD79" s="90">
        <f t="shared" si="184"/>
        <v>0</v>
      </c>
      <c r="CE79" s="90">
        <f t="shared" si="184"/>
        <v>0</v>
      </c>
      <c r="CF79" s="90">
        <f t="shared" si="184"/>
        <v>0</v>
      </c>
      <c r="CG79" s="90">
        <f t="shared" si="184"/>
        <v>0</v>
      </c>
      <c r="CH79" s="634">
        <f t="shared" si="80"/>
        <v>0</v>
      </c>
      <c r="CI79" s="193">
        <f t="shared" si="183"/>
        <v>0</v>
      </c>
      <c r="CJ79" s="194">
        <f t="shared" si="183"/>
        <v>0</v>
      </c>
      <c r="CK79" s="195">
        <f t="shared" si="183"/>
        <v>0</v>
      </c>
      <c r="CL79" s="270">
        <f t="shared" si="183"/>
        <v>0</v>
      </c>
      <c r="CM79" s="271">
        <f>CM73-CM76</f>
        <v>0</v>
      </c>
      <c r="CN79" s="272">
        <f>CN73-CN76</f>
        <v>0</v>
      </c>
      <c r="CO79" s="342"/>
      <c r="CP79" s="193">
        <f>CP73-CP76</f>
        <v>0</v>
      </c>
      <c r="CQ79" s="194">
        <f>CQ73-CQ76</f>
        <v>0</v>
      </c>
      <c r="CR79" s="195">
        <f>CR73-CR76</f>
        <v>0</v>
      </c>
      <c r="CS79" s="363">
        <f ca="1">CS73-CS76</f>
        <v>0</v>
      </c>
      <c r="CT79" s="380">
        <f ca="1">CT73-CT76</f>
        <v>0</v>
      </c>
      <c r="CU79" s="364">
        <f t="shared" ca="1" si="176"/>
        <v>0</v>
      </c>
      <c r="CW79" s="566">
        <f>CW73-CW76</f>
        <v>0</v>
      </c>
      <c r="CX79" s="194"/>
      <c r="CY79" s="593"/>
      <c r="CZ79" s="192"/>
      <c r="DA79" s="193">
        <f>DA73-DA76</f>
        <v>0</v>
      </c>
      <c r="DB79" s="194"/>
      <c r="DC79" s="194"/>
      <c r="DD79" s="195"/>
      <c r="DF79" s="332"/>
      <c r="DH79" s="193">
        <f>DH73-DH76</f>
        <v>0</v>
      </c>
      <c r="DI79" s="194"/>
      <c r="DJ79" s="195"/>
      <c r="DL79" s="193">
        <f>DL73-DL76</f>
        <v>0</v>
      </c>
      <c r="DM79" s="194">
        <f>DM73-DM76</f>
        <v>0</v>
      </c>
      <c r="DN79" s="195">
        <f>DN73-DN76</f>
        <v>0</v>
      </c>
      <c r="EC79" s="620">
        <f t="shared" si="152"/>
        <v>0</v>
      </c>
      <c r="ED79" s="621">
        <f t="shared" si="153"/>
        <v>0</v>
      </c>
      <c r="EE79" s="621">
        <f t="shared" si="154"/>
        <v>0</v>
      </c>
      <c r="EF79" s="621">
        <f t="shared" si="155"/>
        <v>0</v>
      </c>
      <c r="EG79" s="621">
        <f t="shared" si="84"/>
        <v>0</v>
      </c>
      <c r="EH79" s="628">
        <f t="shared" si="156"/>
        <v>0</v>
      </c>
      <c r="EI79" s="620">
        <f t="shared" si="168"/>
        <v>0</v>
      </c>
      <c r="EJ79" s="621">
        <f t="shared" si="169"/>
        <v>0</v>
      </c>
      <c r="EK79" s="621">
        <f t="shared" si="170"/>
        <v>0</v>
      </c>
      <c r="EL79" s="621">
        <f t="shared" si="171"/>
        <v>0</v>
      </c>
      <c r="EM79" s="621">
        <f t="shared" si="172"/>
        <v>0</v>
      </c>
      <c r="EN79" s="621">
        <f t="shared" si="173"/>
        <v>0</v>
      </c>
      <c r="EO79" s="621">
        <f t="shared" si="174"/>
        <v>0</v>
      </c>
      <c r="EP79" s="628">
        <f t="shared" si="157"/>
        <v>0</v>
      </c>
    </row>
    <row r="80" spans="1:155" ht="6.75" customHeight="1">
      <c r="A80" s="144"/>
      <c r="B80" s="43"/>
      <c r="C80" s="59"/>
      <c r="D80" s="10"/>
      <c r="E80" s="62"/>
      <c r="F80" s="62" t="e">
        <f>CU80+#REF!</f>
        <v>#REF!</v>
      </c>
      <c r="G80" s="62"/>
      <c r="H80" s="62"/>
      <c r="I80" s="62"/>
      <c r="J80" s="62"/>
      <c r="K80" s="62"/>
      <c r="L80" s="315"/>
      <c r="M80" s="416"/>
      <c r="N80" s="315"/>
      <c r="O80" s="315"/>
      <c r="P80" s="416"/>
      <c r="Q80" s="315"/>
      <c r="R80" s="315"/>
      <c r="S80" s="315"/>
      <c r="T80" s="315"/>
      <c r="U80" s="315"/>
      <c r="V80" s="315"/>
      <c r="W80" s="315"/>
      <c r="X80" s="315"/>
      <c r="Y80" s="315"/>
      <c r="Z80" s="315"/>
      <c r="AA80" s="315"/>
      <c r="AB80" s="315"/>
      <c r="AC80" s="416"/>
      <c r="AD80" s="315"/>
      <c r="AE80" s="315"/>
      <c r="AF80" s="315"/>
      <c r="AG80" s="315"/>
      <c r="AH80" s="315"/>
      <c r="AI80" s="315"/>
      <c r="AJ80" s="315"/>
      <c r="AK80" s="315"/>
      <c r="AL80" s="315"/>
      <c r="AM80" s="561"/>
      <c r="AN80" s="561"/>
      <c r="AO80" s="561"/>
      <c r="AP80" s="561"/>
      <c r="AQ80" s="561"/>
      <c r="AR80" s="561"/>
      <c r="AS80" s="561"/>
      <c r="AT80" s="561"/>
      <c r="AU80" s="561"/>
      <c r="AV80" s="561"/>
      <c r="AW80" s="315"/>
      <c r="AX80" s="26"/>
      <c r="AY80" s="7"/>
      <c r="AZ80" s="7"/>
      <c r="BA80" s="7"/>
      <c r="BB80" s="7"/>
      <c r="BC80" s="7"/>
      <c r="BD80" s="7"/>
      <c r="BE80" s="7"/>
      <c r="BF80" s="7"/>
      <c r="BG80" s="7"/>
      <c r="BH80" s="7"/>
      <c r="BI80" s="7"/>
      <c r="BJ80" s="7"/>
      <c r="BK80" s="7"/>
      <c r="BL80" s="7"/>
      <c r="BM80" s="7"/>
      <c r="BN80" s="7"/>
      <c r="BO80" s="7"/>
      <c r="BP80" s="8"/>
      <c r="BQ80" s="6"/>
      <c r="BR80" s="7"/>
      <c r="BS80" s="7"/>
      <c r="BT80" s="7"/>
      <c r="BU80" s="44"/>
      <c r="BV80" s="44"/>
      <c r="BW80" s="44"/>
      <c r="BX80" s="44"/>
      <c r="BY80" s="44"/>
      <c r="BZ80" s="44"/>
      <c r="CA80" s="44"/>
      <c r="CB80" s="44"/>
      <c r="CC80" s="44"/>
      <c r="CD80" s="44"/>
      <c r="CE80" s="44"/>
      <c r="CF80" s="44"/>
      <c r="CG80" s="44"/>
      <c r="CH80" s="634">
        <f t="shared" si="80"/>
        <v>0</v>
      </c>
      <c r="CI80" s="26"/>
      <c r="CJ80" s="7"/>
      <c r="CK80" s="8"/>
      <c r="CL80" s="263"/>
      <c r="CM80" s="264"/>
      <c r="CN80" s="265"/>
      <c r="CO80" s="339"/>
      <c r="CP80" s="173"/>
      <c r="CQ80" s="171"/>
      <c r="CR80" s="174"/>
      <c r="CS80" s="367"/>
      <c r="CT80" s="383"/>
      <c r="CU80" s="368"/>
      <c r="CW80" s="26"/>
      <c r="CX80" s="171"/>
      <c r="CY80" s="7"/>
      <c r="CZ80" s="44"/>
      <c r="DA80" s="26"/>
      <c r="DB80" s="171"/>
      <c r="DC80" s="7"/>
      <c r="DD80" s="8"/>
      <c r="DF80" s="327"/>
      <c r="DH80" s="173"/>
      <c r="DI80" s="7"/>
      <c r="DJ80" s="8"/>
      <c r="DL80" s="173"/>
      <c r="DM80" s="7"/>
      <c r="DN80" s="8"/>
      <c r="EC80" s="620">
        <f t="shared" si="152"/>
        <v>0</v>
      </c>
      <c r="ED80" s="621">
        <f t="shared" si="153"/>
        <v>0</v>
      </c>
      <c r="EE80" s="621">
        <f t="shared" si="154"/>
        <v>0</v>
      </c>
      <c r="EF80" s="621">
        <f t="shared" si="155"/>
        <v>0</v>
      </c>
      <c r="EG80" s="621">
        <f t="shared" si="84"/>
        <v>0</v>
      </c>
      <c r="EH80" s="628">
        <f t="shared" si="156"/>
        <v>0</v>
      </c>
      <c r="EI80" s="620"/>
      <c r="EJ80" s="621"/>
      <c r="EK80" s="621"/>
      <c r="EL80" s="621"/>
      <c r="EM80" s="621"/>
      <c r="EN80" s="621"/>
      <c r="EO80" s="621"/>
      <c r="EP80" s="628"/>
    </row>
    <row r="81" spans="1:146">
      <c r="A81" s="144">
        <v>10</v>
      </c>
      <c r="B81" s="54" t="s">
        <v>674</v>
      </c>
      <c r="C81" s="59"/>
      <c r="D81" s="23"/>
      <c r="E81" s="68"/>
      <c r="F81" s="68" t="e">
        <f ca="1">CU81+#REF!</f>
        <v>#REF!</v>
      </c>
      <c r="G81" s="68"/>
      <c r="H81" s="68"/>
      <c r="I81" s="68"/>
      <c r="J81" s="68"/>
      <c r="K81" s="68"/>
      <c r="L81" s="322"/>
      <c r="M81" s="431"/>
      <c r="N81" s="322">
        <f>N82-N83</f>
        <v>-1015.9961785800001</v>
      </c>
      <c r="O81" s="322"/>
      <c r="P81" s="431"/>
      <c r="Q81" s="322"/>
      <c r="R81" s="322"/>
      <c r="S81" s="322"/>
      <c r="T81" s="322"/>
      <c r="U81" s="322"/>
      <c r="V81" s="322"/>
      <c r="W81" s="322"/>
      <c r="X81" s="322"/>
      <c r="Y81" s="322"/>
      <c r="Z81" s="322"/>
      <c r="AA81" s="322"/>
      <c r="AB81" s="322"/>
      <c r="AC81" s="431"/>
      <c r="AD81" s="322"/>
      <c r="AE81" s="322"/>
      <c r="AF81" s="322"/>
      <c r="AG81" s="322"/>
      <c r="AH81" s="322"/>
      <c r="AI81" s="322"/>
      <c r="AJ81" s="322"/>
      <c r="AK81" s="322"/>
      <c r="AL81" s="322"/>
      <c r="AM81" s="566"/>
      <c r="AN81" s="566"/>
      <c r="AO81" s="566"/>
      <c r="AP81" s="566"/>
      <c r="AQ81" s="566"/>
      <c r="AR81" s="566"/>
      <c r="AS81" s="566"/>
      <c r="AT81" s="566"/>
      <c r="AU81" s="566"/>
      <c r="AV81" s="566"/>
      <c r="AW81" s="322"/>
      <c r="AX81" s="28">
        <f t="shared" ref="AX81:CL81" si="185">AX82-AX83</f>
        <v>-41.200721192314518</v>
      </c>
      <c r="AY81" s="22">
        <f t="shared" si="185"/>
        <v>-636.96932457676371</v>
      </c>
      <c r="AZ81" s="22"/>
      <c r="BA81" s="22"/>
      <c r="BB81" s="22"/>
      <c r="BC81" s="22"/>
      <c r="BD81" s="22"/>
      <c r="BE81" s="22"/>
      <c r="BF81" s="22"/>
      <c r="BG81" s="22"/>
      <c r="BH81" s="22"/>
      <c r="BI81" s="22"/>
      <c r="BJ81" s="22"/>
      <c r="BK81" s="22"/>
      <c r="BL81" s="22"/>
      <c r="BM81" s="22"/>
      <c r="BN81" s="22">
        <f t="shared" si="185"/>
        <v>-43.487030326391327</v>
      </c>
      <c r="BO81" s="22">
        <f t="shared" si="185"/>
        <v>-634.68301544268695</v>
      </c>
      <c r="BP81" s="24">
        <f t="shared" si="185"/>
        <v>-636.33999999999992</v>
      </c>
      <c r="BQ81" s="21">
        <f t="shared" ca="1" si="185"/>
        <v>21.054704691868309</v>
      </c>
      <c r="BR81" s="22">
        <f t="shared" ca="1" si="185"/>
        <v>19.383963625363624</v>
      </c>
      <c r="BS81" s="22">
        <f t="shared" ca="1" si="185"/>
        <v>23.42230032900332</v>
      </c>
      <c r="BT81" s="22">
        <f t="shared" ca="1" si="185"/>
        <v>63.860968646235271</v>
      </c>
      <c r="BU81" s="90">
        <f ca="1">BU82-BU83</f>
        <v>80.050000000000011</v>
      </c>
      <c r="BV81" s="90">
        <f t="shared" ref="BV81:CG81" ca="1" si="186">BV82-BV83</f>
        <v>17.72713837657831</v>
      </c>
      <c r="BW81" s="90">
        <f t="shared" ca="1" si="186"/>
        <v>16.970702086235725</v>
      </c>
      <c r="BX81" s="90">
        <f t="shared" ca="1" si="186"/>
        <v>21.907597618032064</v>
      </c>
      <c r="BY81" s="90">
        <f t="shared" ca="1" si="186"/>
        <v>14.259267977913787</v>
      </c>
      <c r="BZ81" s="90">
        <f t="shared" ca="1" si="186"/>
        <v>25.294789031271524</v>
      </c>
      <c r="CA81" s="90">
        <f t="shared" ca="1" si="186"/>
        <v>25.294789031271524</v>
      </c>
      <c r="CB81" s="90">
        <f t="shared" ca="1" si="186"/>
        <v>24.823055221652478</v>
      </c>
      <c r="CC81" s="90">
        <f t="shared" ca="1" si="186"/>
        <v>35.692565360792514</v>
      </c>
      <c r="CD81" s="90">
        <f t="shared" ca="1" si="186"/>
        <v>35.692565360792514</v>
      </c>
      <c r="CE81" s="90">
        <f t="shared" ca="1" si="186"/>
        <v>35.357124866602021</v>
      </c>
      <c r="CF81" s="90">
        <f t="shared" ca="1" si="186"/>
        <v>24.850520848219048</v>
      </c>
      <c r="CG81" s="90">
        <f t="shared" ca="1" si="186"/>
        <v>24.850520848219048</v>
      </c>
      <c r="CH81" s="634">
        <f t="shared" ca="1" si="80"/>
        <v>939.06063662758049</v>
      </c>
      <c r="CI81" s="28">
        <f t="shared" si="185"/>
        <v>-1832.0171785800003</v>
      </c>
      <c r="CJ81" s="22" t="e">
        <f t="shared" ca="1" si="185"/>
        <v>#REF!</v>
      </c>
      <c r="CK81" s="24" t="e">
        <f t="shared" ca="1" si="185"/>
        <v>#REF!</v>
      </c>
      <c r="CL81" s="263">
        <f t="shared" si="185"/>
        <v>0</v>
      </c>
      <c r="CM81" s="264">
        <f>CM82-CM83</f>
        <v>0</v>
      </c>
      <c r="CN81" s="265">
        <f>CN82-CN83</f>
        <v>0</v>
      </c>
      <c r="CO81" s="339"/>
      <c r="CP81" s="193">
        <f t="shared" ref="CP81:CU81" ca="1" si="187">CP82-CP83</f>
        <v>-466.59435134999995</v>
      </c>
      <c r="CQ81" s="194" t="e">
        <f t="shared" ca="1" si="187"/>
        <v>#REF!</v>
      </c>
      <c r="CR81" s="195" t="e">
        <f t="shared" ca="1" si="187"/>
        <v>#REF!</v>
      </c>
      <c r="CS81" s="369">
        <f t="shared" ca="1" si="187"/>
        <v>0</v>
      </c>
      <c r="CT81" s="384">
        <f t="shared" ca="1" si="187"/>
        <v>46.730652839684531</v>
      </c>
      <c r="CU81" s="370">
        <f t="shared" ca="1" si="187"/>
        <v>46.730652839684531</v>
      </c>
      <c r="CW81" s="28" t="e">
        <f t="shared" ref="CW81:DD81" ca="1" si="188">CW82-CW83</f>
        <v>#REF!</v>
      </c>
      <c r="CX81" s="194" t="e">
        <f ca="1">CX82-CX83</f>
        <v>#REF!</v>
      </c>
      <c r="CY81" s="22" t="e">
        <f t="shared" ca="1" si="188"/>
        <v>#REF!</v>
      </c>
      <c r="CZ81" s="90" t="e">
        <f t="shared" ca="1" si="188"/>
        <v>#REF!</v>
      </c>
      <c r="DA81" s="28" t="e">
        <f t="shared" ca="1" si="188"/>
        <v>#REF!</v>
      </c>
      <c r="DB81" s="194" t="e">
        <f t="shared" ca="1" si="188"/>
        <v>#REF!</v>
      </c>
      <c r="DC81" s="22" t="e">
        <f t="shared" ca="1" si="188"/>
        <v>#REF!</v>
      </c>
      <c r="DD81" s="24" t="e">
        <f t="shared" ca="1" si="188"/>
        <v>#REF!</v>
      </c>
      <c r="DF81" s="332"/>
      <c r="DH81" s="193">
        <f ca="1">DH82-DH83</f>
        <v>0.48</v>
      </c>
      <c r="DI81" s="22"/>
      <c r="DJ81" s="24"/>
      <c r="DL81" s="193">
        <f>DL82-DL83</f>
        <v>0</v>
      </c>
      <c r="DM81" s="22">
        <f>DM82-DM83</f>
        <v>0</v>
      </c>
      <c r="DN81" s="24">
        <f>DN82-DN83</f>
        <v>0</v>
      </c>
      <c r="EC81" s="620">
        <f t="shared" si="152"/>
        <v>0</v>
      </c>
      <c r="ED81" s="621">
        <f t="shared" si="153"/>
        <v>0</v>
      </c>
      <c r="EE81" s="621">
        <f t="shared" si="154"/>
        <v>0</v>
      </c>
      <c r="EF81" s="621" t="e">
        <f t="shared" ca="1" si="155"/>
        <v>#REF!</v>
      </c>
      <c r="EG81" s="621" t="e">
        <f t="shared" ca="1" si="84"/>
        <v>#REF!</v>
      </c>
      <c r="EH81" s="628" t="e">
        <f t="shared" ca="1" si="156"/>
        <v>#REF!</v>
      </c>
      <c r="EI81" s="620">
        <f>X81</f>
        <v>0</v>
      </c>
      <c r="EJ81" s="621">
        <f>U81</f>
        <v>0</v>
      </c>
      <c r="EK81" s="621">
        <f>W81</f>
        <v>0</v>
      </c>
      <c r="EL81" s="621">
        <f>Z81</f>
        <v>0</v>
      </c>
      <c r="EM81" s="621">
        <f>AB81</f>
        <v>0</v>
      </c>
      <c r="EN81" s="621" t="e">
        <f ca="1">CY81-EJ81-EL81</f>
        <v>#REF!</v>
      </c>
      <c r="EO81" s="621" t="e">
        <f ca="1">DC81-EI81-EK81-EM81</f>
        <v>#REF!</v>
      </c>
      <c r="EP81" s="628" t="e">
        <f t="shared" ca="1" si="157"/>
        <v>#REF!</v>
      </c>
    </row>
    <row r="82" spans="1:146">
      <c r="A82" s="144" t="s">
        <v>129</v>
      </c>
      <c r="B82" s="43" t="s">
        <v>666</v>
      </c>
      <c r="C82" s="59"/>
      <c r="D82" s="10"/>
      <c r="E82" s="62">
        <f>CI82-BP82</f>
        <v>0</v>
      </c>
      <c r="F82" s="62" t="e">
        <f ca="1">CU82+#REF!</f>
        <v>#REF!</v>
      </c>
      <c r="G82" s="62"/>
      <c r="H82" s="62"/>
      <c r="I82" s="62"/>
      <c r="J82" s="62"/>
      <c r="K82" s="62"/>
      <c r="L82" s="315"/>
      <c r="M82" s="416"/>
      <c r="N82" s="315">
        <f>N18+N60+N73</f>
        <v>0</v>
      </c>
      <c r="O82" s="315"/>
      <c r="P82" s="416"/>
      <c r="Q82" s="315"/>
      <c r="R82" s="315"/>
      <c r="S82" s="315"/>
      <c r="T82" s="315"/>
      <c r="U82" s="315"/>
      <c r="V82" s="315"/>
      <c r="W82" s="315"/>
      <c r="X82" s="315"/>
      <c r="Y82" s="315"/>
      <c r="Z82" s="315"/>
      <c r="AA82" s="315"/>
      <c r="AB82" s="315"/>
      <c r="AC82" s="416"/>
      <c r="AD82" s="315"/>
      <c r="AE82" s="315"/>
      <c r="AF82" s="315"/>
      <c r="AG82" s="315"/>
      <c r="AH82" s="315"/>
      <c r="AI82" s="315"/>
      <c r="AJ82" s="315"/>
      <c r="AK82" s="315"/>
      <c r="AL82" s="315"/>
      <c r="AM82" s="561"/>
      <c r="AN82" s="561"/>
      <c r="AO82" s="561"/>
      <c r="AP82" s="561"/>
      <c r="AQ82" s="561"/>
      <c r="AR82" s="561"/>
      <c r="AS82" s="561"/>
      <c r="AT82" s="561"/>
      <c r="AU82" s="561"/>
      <c r="AV82" s="561"/>
      <c r="AW82" s="315"/>
      <c r="AX82" s="26">
        <f t="shared" ref="AX82:CL82" si="189">AX18+AX60+AX73</f>
        <v>38.756572853311908</v>
      </c>
      <c r="AY82" s="7">
        <f t="shared" si="189"/>
        <v>507.97063220981431</v>
      </c>
      <c r="AZ82" s="7"/>
      <c r="BA82" s="7"/>
      <c r="BB82" s="7"/>
      <c r="BC82" s="7"/>
      <c r="BD82" s="7"/>
      <c r="BE82" s="7"/>
      <c r="BF82" s="7"/>
      <c r="BG82" s="7"/>
      <c r="BH82" s="7"/>
      <c r="BI82" s="7"/>
      <c r="BJ82" s="7"/>
      <c r="BK82" s="7"/>
      <c r="BL82" s="7"/>
      <c r="BM82" s="7"/>
      <c r="BN82" s="7">
        <f t="shared" si="189"/>
        <v>45.710199475858666</v>
      </c>
      <c r="BO82" s="7">
        <f t="shared" si="189"/>
        <v>501.01700558726759</v>
      </c>
      <c r="BP82" s="8">
        <f t="shared" si="189"/>
        <v>601.23</v>
      </c>
      <c r="BQ82" s="6">
        <f t="shared" ca="1" si="189"/>
        <v>44.872954976137109</v>
      </c>
      <c r="BR82" s="7">
        <f t="shared" ca="1" si="189"/>
        <v>38.874500544698499</v>
      </c>
      <c r="BS82" s="7">
        <f t="shared" ca="1" si="189"/>
        <v>38.46761122475187</v>
      </c>
      <c r="BT82" s="7">
        <f t="shared" ca="1" si="189"/>
        <v>122.21506674558749</v>
      </c>
      <c r="BU82" s="44">
        <f ca="1">BU18+BU60+BU73</f>
        <v>146.68</v>
      </c>
      <c r="BV82" s="44">
        <f t="shared" ref="BV82:CG82" ca="1" si="190">BV18+BV60+BV73</f>
        <v>44.955626228513985</v>
      </c>
      <c r="BW82" s="44">
        <f t="shared" ca="1" si="190"/>
        <v>38.968006601675683</v>
      </c>
      <c r="BX82" s="44">
        <f t="shared" ca="1" si="190"/>
        <v>38.561117281729054</v>
      </c>
      <c r="BY82" s="44">
        <f t="shared" ca="1" si="190"/>
        <v>39.094637381467059</v>
      </c>
      <c r="BZ82" s="44">
        <f t="shared" ca="1" si="190"/>
        <v>50.667597593169283</v>
      </c>
      <c r="CA82" s="44">
        <f t="shared" ca="1" si="190"/>
        <v>50.667597593169283</v>
      </c>
      <c r="CB82" s="44">
        <f t="shared" ca="1" si="190"/>
        <v>50.667597593169283</v>
      </c>
      <c r="CC82" s="44">
        <f t="shared" ca="1" si="190"/>
        <v>67.242667425848197</v>
      </c>
      <c r="CD82" s="44">
        <f t="shared" ca="1" si="190"/>
        <v>67.242667425848197</v>
      </c>
      <c r="CE82" s="44">
        <f t="shared" ca="1" si="190"/>
        <v>67.242667425848182</v>
      </c>
      <c r="CF82" s="44">
        <f t="shared" ca="1" si="190"/>
        <v>52.370840886440412</v>
      </c>
      <c r="CG82" s="44">
        <f t="shared" ca="1" si="190"/>
        <v>52.370840886440412</v>
      </c>
      <c r="CH82" s="634">
        <f t="shared" ca="1" si="80"/>
        <v>18.821864323319005</v>
      </c>
      <c r="CI82" s="26">
        <f t="shared" si="189"/>
        <v>601.23</v>
      </c>
      <c r="CJ82" s="7">
        <f t="shared" si="189"/>
        <v>0</v>
      </c>
      <c r="CK82" s="8">
        <f t="shared" si="189"/>
        <v>601.23</v>
      </c>
      <c r="CL82" s="263">
        <f t="shared" si="189"/>
        <v>0</v>
      </c>
      <c r="CM82" s="264">
        <f>CM18+CM60+CM73</f>
        <v>0</v>
      </c>
      <c r="CN82" s="265">
        <f>CN18+CN60+CN73</f>
        <v>0</v>
      </c>
      <c r="CO82" s="339"/>
      <c r="CP82" s="173">
        <f t="shared" ref="CP82:CU82" ca="1" si="191">CP18+CP60+CP73</f>
        <v>146.68</v>
      </c>
      <c r="CQ82" s="171">
        <f t="shared" ca="1" si="191"/>
        <v>117.56</v>
      </c>
      <c r="CR82" s="174">
        <f t="shared" ca="1" si="191"/>
        <v>29.120000000000005</v>
      </c>
      <c r="CS82" s="367">
        <f t="shared" ca="1" si="191"/>
        <v>0</v>
      </c>
      <c r="CT82" s="383">
        <f t="shared" ca="1" si="191"/>
        <v>89.22871487489833</v>
      </c>
      <c r="CU82" s="368">
        <f t="shared" ca="1" si="191"/>
        <v>89.22871487489833</v>
      </c>
      <c r="CW82" s="26">
        <f t="shared" ref="CW82:DD82" ca="1" si="192">CW18+CW60+CW73</f>
        <v>117.56</v>
      </c>
      <c r="CX82" s="171">
        <f t="shared" ca="1" si="192"/>
        <v>44.519999999999996</v>
      </c>
      <c r="CY82" s="7">
        <f t="shared" ca="1" si="192"/>
        <v>36.779999999999994</v>
      </c>
      <c r="CZ82" s="44">
        <f t="shared" ca="1" si="192"/>
        <v>36.260000000000005</v>
      </c>
      <c r="DA82" s="26">
        <f t="shared" ca="1" si="192"/>
        <v>29.120000000000005</v>
      </c>
      <c r="DB82" s="171">
        <f t="shared" ca="1" si="192"/>
        <v>9.3599999999999977</v>
      </c>
      <c r="DC82" s="7">
        <f t="shared" ca="1" si="192"/>
        <v>9.8999999999999986</v>
      </c>
      <c r="DD82" s="8">
        <f t="shared" ca="1" si="192"/>
        <v>9.8600000000000048</v>
      </c>
      <c r="DF82" s="327"/>
      <c r="DH82" s="173">
        <f ca="1">DH18+DH60+DH73</f>
        <v>0.48</v>
      </c>
      <c r="DI82" s="7"/>
      <c r="DJ82" s="8"/>
      <c r="DL82" s="173">
        <f>DL18+DL60+DL73</f>
        <v>0</v>
      </c>
      <c r="DM82" s="7">
        <f>DM18+DM60+DM73</f>
        <v>0</v>
      </c>
      <c r="DN82" s="8">
        <f>DN18+DN60+DN73</f>
        <v>0</v>
      </c>
      <c r="EC82" s="620">
        <f t="shared" si="152"/>
        <v>0</v>
      </c>
      <c r="ED82" s="621">
        <f t="shared" si="153"/>
        <v>0</v>
      </c>
      <c r="EE82" s="621">
        <f t="shared" si="154"/>
        <v>0</v>
      </c>
      <c r="EF82" s="621">
        <f t="shared" ca="1" si="155"/>
        <v>44.519999999999996</v>
      </c>
      <c r="EG82" s="621">
        <f t="shared" ca="1" si="84"/>
        <v>9.3599999999999977</v>
      </c>
      <c r="EH82" s="628">
        <f t="shared" ca="1" si="156"/>
        <v>0</v>
      </c>
      <c r="EI82" s="620">
        <f>X82</f>
        <v>0</v>
      </c>
      <c r="EJ82" s="621">
        <f>U82</f>
        <v>0</v>
      </c>
      <c r="EK82" s="621">
        <f>W82</f>
        <v>0</v>
      </c>
      <c r="EL82" s="621">
        <f>Z82</f>
        <v>0</v>
      </c>
      <c r="EM82" s="621">
        <f>AB82</f>
        <v>0</v>
      </c>
      <c r="EN82" s="621">
        <f ca="1">CY82-EJ82-EL82</f>
        <v>36.779999999999994</v>
      </c>
      <c r="EO82" s="621">
        <f ca="1">DC82-EI82-EK82-EM82</f>
        <v>9.8999999999999986</v>
      </c>
      <c r="EP82" s="628">
        <f t="shared" ca="1" si="157"/>
        <v>0</v>
      </c>
    </row>
    <row r="83" spans="1:146">
      <c r="A83" s="144" t="s">
        <v>131</v>
      </c>
      <c r="B83" s="43" t="s">
        <v>667</v>
      </c>
      <c r="C83" s="59"/>
      <c r="D83" s="10"/>
      <c r="E83" s="62">
        <f>CI83-BP83</f>
        <v>1195.6771785800004</v>
      </c>
      <c r="F83" s="62" t="e">
        <f ca="1">CU83+#REF!</f>
        <v>#REF!</v>
      </c>
      <c r="G83" s="62"/>
      <c r="H83" s="62"/>
      <c r="I83" s="62"/>
      <c r="J83" s="62"/>
      <c r="K83" s="62"/>
      <c r="L83" s="315"/>
      <c r="M83" s="416"/>
      <c r="N83" s="315">
        <f>N31+N65+N76</f>
        <v>1015.9961785800001</v>
      </c>
      <c r="O83" s="315"/>
      <c r="P83" s="416"/>
      <c r="Q83" s="315"/>
      <c r="R83" s="315"/>
      <c r="S83" s="315"/>
      <c r="T83" s="315"/>
      <c r="U83" s="315"/>
      <c r="V83" s="315"/>
      <c r="W83" s="315"/>
      <c r="X83" s="315"/>
      <c r="Y83" s="315"/>
      <c r="Z83" s="315"/>
      <c r="AA83" s="315"/>
      <c r="AB83" s="315"/>
      <c r="AC83" s="416"/>
      <c r="AD83" s="315"/>
      <c r="AE83" s="315"/>
      <c r="AF83" s="315"/>
      <c r="AG83" s="315"/>
      <c r="AH83" s="315"/>
      <c r="AI83" s="315"/>
      <c r="AJ83" s="315"/>
      <c r="AK83" s="315"/>
      <c r="AL83" s="315"/>
      <c r="AM83" s="561"/>
      <c r="AN83" s="561"/>
      <c r="AO83" s="561"/>
      <c r="AP83" s="561"/>
      <c r="AQ83" s="561"/>
      <c r="AR83" s="561"/>
      <c r="AS83" s="561"/>
      <c r="AT83" s="561"/>
      <c r="AU83" s="561"/>
      <c r="AV83" s="561"/>
      <c r="AW83" s="315"/>
      <c r="AX83" s="26">
        <f t="shared" ref="AX83:CL83" si="193">AX31+AX65+AX76</f>
        <v>79.957294045626426</v>
      </c>
      <c r="AY83" s="7">
        <f t="shared" si="193"/>
        <v>1144.939956786578</v>
      </c>
      <c r="AZ83" s="7"/>
      <c r="BA83" s="7"/>
      <c r="BB83" s="7"/>
      <c r="BC83" s="7"/>
      <c r="BD83" s="7"/>
      <c r="BE83" s="7"/>
      <c r="BF83" s="7"/>
      <c r="BG83" s="7"/>
      <c r="BH83" s="7"/>
      <c r="BI83" s="7"/>
      <c r="BJ83" s="7"/>
      <c r="BK83" s="7"/>
      <c r="BL83" s="7"/>
      <c r="BM83" s="7"/>
      <c r="BN83" s="7">
        <f t="shared" si="193"/>
        <v>89.197229802249993</v>
      </c>
      <c r="BO83" s="7">
        <f t="shared" si="193"/>
        <v>1135.7000210299545</v>
      </c>
      <c r="BP83" s="8">
        <f t="shared" si="193"/>
        <v>1237.57</v>
      </c>
      <c r="BQ83" s="6">
        <f t="shared" ca="1" si="193"/>
        <v>23.8182502842688</v>
      </c>
      <c r="BR83" s="7">
        <f t="shared" ca="1" si="193"/>
        <v>19.490536919334875</v>
      </c>
      <c r="BS83" s="7">
        <f t="shared" ca="1" si="193"/>
        <v>15.04531089574855</v>
      </c>
      <c r="BT83" s="7">
        <f t="shared" ca="1" si="193"/>
        <v>58.354098099352221</v>
      </c>
      <c r="BU83" s="44">
        <f ca="1">BU31+BU65+BU76</f>
        <v>66.63</v>
      </c>
      <c r="BV83" s="44">
        <f t="shared" ref="BV83:CG83" ca="1" si="194">BV31+BV65+BV76</f>
        <v>27.228487851935675</v>
      </c>
      <c r="BW83" s="44">
        <f t="shared" ca="1" si="194"/>
        <v>21.997304515439957</v>
      </c>
      <c r="BX83" s="44">
        <f t="shared" ca="1" si="194"/>
        <v>16.65351966369699</v>
      </c>
      <c r="BY83" s="44">
        <f t="shared" ca="1" si="194"/>
        <v>24.835369403553273</v>
      </c>
      <c r="BZ83" s="44">
        <f t="shared" ca="1" si="194"/>
        <v>25.372808561897759</v>
      </c>
      <c r="CA83" s="44">
        <f t="shared" ca="1" si="194"/>
        <v>25.372808561897759</v>
      </c>
      <c r="CB83" s="44">
        <f t="shared" ca="1" si="194"/>
        <v>25.844542371516805</v>
      </c>
      <c r="CC83" s="44">
        <f t="shared" ca="1" si="194"/>
        <v>31.550102065055679</v>
      </c>
      <c r="CD83" s="44">
        <f t="shared" ca="1" si="194"/>
        <v>31.550102065055679</v>
      </c>
      <c r="CE83" s="44">
        <f t="shared" ca="1" si="194"/>
        <v>31.885542559246158</v>
      </c>
      <c r="CF83" s="44">
        <f t="shared" ca="1" si="194"/>
        <v>27.520320038221364</v>
      </c>
      <c r="CG83" s="44">
        <f t="shared" ca="1" si="194"/>
        <v>27.520320038221364</v>
      </c>
      <c r="CH83" s="634">
        <f t="shared" ca="1" si="80"/>
        <v>-920.23877230426137</v>
      </c>
      <c r="CI83" s="26">
        <f t="shared" si="193"/>
        <v>2433.2471785800003</v>
      </c>
      <c r="CJ83" s="7" t="e">
        <f t="shared" ca="1" si="193"/>
        <v>#REF!</v>
      </c>
      <c r="CK83" s="8" t="e">
        <f t="shared" ca="1" si="193"/>
        <v>#REF!</v>
      </c>
      <c r="CL83" s="263">
        <f t="shared" si="193"/>
        <v>0</v>
      </c>
      <c r="CM83" s="264">
        <f>CM31+CM65+CM76</f>
        <v>0</v>
      </c>
      <c r="CN83" s="265">
        <f>CN31+CN65+CN76</f>
        <v>0</v>
      </c>
      <c r="CO83" s="339"/>
      <c r="CP83" s="173">
        <f t="shared" ref="CP83:CU83" ca="1" si="195">CP31+CP65+CP76</f>
        <v>613.27435134999996</v>
      </c>
      <c r="CQ83" s="171" t="e">
        <f t="shared" ca="1" si="195"/>
        <v>#REF!</v>
      </c>
      <c r="CR83" s="174" t="e">
        <f t="shared" ca="1" si="195"/>
        <v>#REF!</v>
      </c>
      <c r="CS83" s="367">
        <f t="shared" ca="1" si="195"/>
        <v>0</v>
      </c>
      <c r="CT83" s="383">
        <f t="shared" ca="1" si="195"/>
        <v>42.498062035213799</v>
      </c>
      <c r="CU83" s="368">
        <f t="shared" ca="1" si="195"/>
        <v>42.498062035213799</v>
      </c>
      <c r="CW83" s="26" t="e">
        <f t="shared" ref="CW83:DD83" ca="1" si="196">CW31+CW65+CW76</f>
        <v>#REF!</v>
      </c>
      <c r="CX83" s="171" t="e">
        <f t="shared" ca="1" si="196"/>
        <v>#REF!</v>
      </c>
      <c r="CY83" s="7" t="e">
        <f t="shared" ca="1" si="196"/>
        <v>#REF!</v>
      </c>
      <c r="CZ83" s="44" t="e">
        <f t="shared" ca="1" si="196"/>
        <v>#REF!</v>
      </c>
      <c r="DA83" s="26" t="e">
        <f t="shared" ca="1" si="196"/>
        <v>#REF!</v>
      </c>
      <c r="DB83" s="171" t="e">
        <f t="shared" ca="1" si="196"/>
        <v>#REF!</v>
      </c>
      <c r="DC83" s="7" t="e">
        <f t="shared" ca="1" si="196"/>
        <v>#REF!</v>
      </c>
      <c r="DD83" s="8" t="e">
        <f t="shared" ca="1" si="196"/>
        <v>#REF!</v>
      </c>
      <c r="DF83" s="327"/>
      <c r="DH83" s="173">
        <f>DH31+DH65+DH76</f>
        <v>0</v>
      </c>
      <c r="DI83" s="7"/>
      <c r="DJ83" s="8"/>
      <c r="DL83" s="173">
        <f>DL31+DL65+DL76</f>
        <v>0</v>
      </c>
      <c r="DM83" s="7">
        <f>DM31+DM65+DM76</f>
        <v>0</v>
      </c>
      <c r="DN83" s="8">
        <f>DN31+DN65+DN76</f>
        <v>0</v>
      </c>
      <c r="EC83" s="620">
        <f t="shared" si="152"/>
        <v>0</v>
      </c>
      <c r="ED83" s="621">
        <f t="shared" si="153"/>
        <v>0</v>
      </c>
      <c r="EE83" s="621">
        <f t="shared" si="154"/>
        <v>0</v>
      </c>
      <c r="EF83" s="621" t="e">
        <f t="shared" ca="1" si="155"/>
        <v>#REF!</v>
      </c>
      <c r="EG83" s="621" t="e">
        <f t="shared" ca="1" si="84"/>
        <v>#REF!</v>
      </c>
      <c r="EH83" s="628" t="e">
        <f t="shared" ca="1" si="156"/>
        <v>#REF!</v>
      </c>
      <c r="EI83" s="620">
        <f>X83</f>
        <v>0</v>
      </c>
      <c r="EJ83" s="621">
        <f>U83</f>
        <v>0</v>
      </c>
      <c r="EK83" s="621">
        <f>W83</f>
        <v>0</v>
      </c>
      <c r="EL83" s="621">
        <f>Z83</f>
        <v>0</v>
      </c>
      <c r="EM83" s="621">
        <f>AB83</f>
        <v>0</v>
      </c>
      <c r="EN83" s="621" t="e">
        <f ca="1">CY83-EJ83-EL83</f>
        <v>#REF!</v>
      </c>
      <c r="EO83" s="621" t="e">
        <f ca="1">DC83-EI83-EK83-EM83</f>
        <v>#REF!</v>
      </c>
      <c r="EP83" s="628" t="e">
        <f t="shared" ca="1" si="157"/>
        <v>#REF!</v>
      </c>
    </row>
    <row r="84" spans="1:146" ht="6.75" customHeight="1">
      <c r="A84" s="144"/>
      <c r="B84" s="43"/>
      <c r="C84" s="59"/>
      <c r="D84" s="10"/>
      <c r="E84" s="62"/>
      <c r="F84" s="62"/>
      <c r="G84" s="62"/>
      <c r="H84" s="62"/>
      <c r="I84" s="62"/>
      <c r="J84" s="62"/>
      <c r="K84" s="62"/>
      <c r="L84" s="62"/>
      <c r="M84" s="304"/>
      <c r="N84" s="62"/>
      <c r="O84" s="62"/>
      <c r="P84" s="304"/>
      <c r="Q84" s="62"/>
      <c r="R84" s="62"/>
      <c r="S84" s="62"/>
      <c r="T84" s="62"/>
      <c r="U84" s="62"/>
      <c r="V84" s="62"/>
      <c r="W84" s="62"/>
      <c r="X84" s="62"/>
      <c r="Y84" s="62"/>
      <c r="Z84" s="62"/>
      <c r="AA84" s="62"/>
      <c r="AB84" s="62"/>
      <c r="AC84" s="304"/>
      <c r="AD84" s="62"/>
      <c r="AE84" s="62"/>
      <c r="AF84" s="62"/>
      <c r="AG84" s="62"/>
      <c r="AH84" s="62"/>
      <c r="AI84" s="62"/>
      <c r="AJ84" s="62"/>
      <c r="AK84" s="62"/>
      <c r="AL84" s="62"/>
      <c r="AM84" s="558"/>
      <c r="AN84" s="558"/>
      <c r="AO84" s="558"/>
      <c r="AP84" s="558"/>
      <c r="AQ84" s="558"/>
      <c r="AR84" s="558"/>
      <c r="AS84" s="558"/>
      <c r="AT84" s="558"/>
      <c r="AU84" s="558"/>
      <c r="AV84" s="558"/>
      <c r="AW84" s="62"/>
      <c r="AX84" s="26"/>
      <c r="AY84" s="7"/>
      <c r="AZ84" s="7"/>
      <c r="BA84" s="7"/>
      <c r="BB84" s="7"/>
      <c r="BC84" s="7"/>
      <c r="BD84" s="7"/>
      <c r="BE84" s="7"/>
      <c r="BF84" s="7"/>
      <c r="BG84" s="7"/>
      <c r="BH84" s="7"/>
      <c r="BI84" s="7"/>
      <c r="BJ84" s="7"/>
      <c r="BK84" s="7"/>
      <c r="BL84" s="7"/>
      <c r="BM84" s="7"/>
      <c r="BN84" s="7"/>
      <c r="BO84" s="7"/>
      <c r="BP84" s="8"/>
      <c r="BQ84" s="6"/>
      <c r="BR84" s="7"/>
      <c r="BS84" s="7"/>
      <c r="BT84" s="7"/>
      <c r="BU84" s="44"/>
      <c r="BV84" s="44"/>
      <c r="BW84" s="44"/>
      <c r="BX84" s="44"/>
      <c r="BY84" s="44"/>
      <c r="BZ84" s="44"/>
      <c r="CA84" s="44"/>
      <c r="CB84" s="44"/>
      <c r="CC84" s="44"/>
      <c r="CD84" s="44"/>
      <c r="CE84" s="44"/>
      <c r="CF84" s="44"/>
      <c r="CG84" s="44"/>
      <c r="CH84" s="634">
        <f t="shared" si="80"/>
        <v>0</v>
      </c>
      <c r="CI84" s="26"/>
      <c r="CJ84" s="7"/>
      <c r="CK84" s="8"/>
      <c r="CL84" s="263"/>
      <c r="CM84" s="264"/>
      <c r="CN84" s="265"/>
      <c r="CO84" s="339"/>
      <c r="CP84" s="173"/>
      <c r="CQ84" s="171"/>
      <c r="CR84" s="174"/>
      <c r="CS84" s="367"/>
      <c r="CT84" s="383"/>
      <c r="CU84" s="368"/>
      <c r="CW84" s="26"/>
      <c r="CX84" s="171"/>
      <c r="CY84" s="7"/>
      <c r="CZ84" s="44"/>
      <c r="DA84" s="26"/>
      <c r="DB84" s="171"/>
      <c r="DC84" s="7"/>
      <c r="DD84" s="8"/>
      <c r="DF84" s="327"/>
      <c r="DH84" s="173"/>
      <c r="DI84" s="7"/>
      <c r="DJ84" s="8"/>
      <c r="DL84" s="173"/>
      <c r="DM84" s="7"/>
      <c r="DN84" s="8"/>
      <c r="EC84" s="620">
        <f t="shared" si="152"/>
        <v>0</v>
      </c>
      <c r="ED84" s="621">
        <f t="shared" si="153"/>
        <v>0</v>
      </c>
      <c r="EE84" s="621">
        <f t="shared" si="154"/>
        <v>0</v>
      </c>
      <c r="EF84" s="621">
        <f t="shared" si="155"/>
        <v>0</v>
      </c>
      <c r="EG84" s="621">
        <f t="shared" si="84"/>
        <v>0</v>
      </c>
      <c r="EH84" s="628"/>
      <c r="EI84" s="620"/>
      <c r="EJ84" s="621"/>
      <c r="EK84" s="621"/>
      <c r="EL84" s="621"/>
      <c r="EM84" s="621"/>
      <c r="EN84" s="621"/>
      <c r="EO84" s="621"/>
      <c r="EP84" s="628"/>
    </row>
    <row r="85" spans="1:146" s="241" customFormat="1">
      <c r="A85" s="231">
        <v>11</v>
      </c>
      <c r="B85" s="232" t="s">
        <v>669</v>
      </c>
      <c r="C85" s="233"/>
      <c r="D85" s="237"/>
      <c r="E85" s="234"/>
      <c r="F85" s="234"/>
      <c r="G85" s="234"/>
      <c r="H85" s="234"/>
      <c r="I85" s="234"/>
      <c r="J85" s="234"/>
      <c r="K85" s="234"/>
      <c r="L85" s="234"/>
      <c r="M85" s="307"/>
      <c r="N85" s="234">
        <f>N81+N10+N11+N12+N13+N14+N15</f>
        <v>-1015.9961785800001</v>
      </c>
      <c r="O85" s="234"/>
      <c r="P85" s="307"/>
      <c r="Q85" s="234"/>
      <c r="R85" s="234"/>
      <c r="S85" s="234"/>
      <c r="T85" s="234"/>
      <c r="U85" s="234"/>
      <c r="V85" s="234"/>
      <c r="W85" s="234"/>
      <c r="X85" s="234"/>
      <c r="Y85" s="234"/>
      <c r="Z85" s="234"/>
      <c r="AA85" s="234"/>
      <c r="AB85" s="234"/>
      <c r="AC85" s="307"/>
      <c r="AD85" s="234"/>
      <c r="AE85" s="234"/>
      <c r="AF85" s="234"/>
      <c r="AG85" s="234"/>
      <c r="AH85" s="234"/>
      <c r="AI85" s="234"/>
      <c r="AJ85" s="234"/>
      <c r="AK85" s="234"/>
      <c r="AL85" s="234"/>
      <c r="AM85" s="567"/>
      <c r="AN85" s="567"/>
      <c r="AO85" s="567"/>
      <c r="AP85" s="567"/>
      <c r="AQ85" s="567"/>
      <c r="AR85" s="567"/>
      <c r="AS85" s="567"/>
      <c r="AT85" s="567"/>
      <c r="AU85" s="567"/>
      <c r="AV85" s="567"/>
      <c r="AW85" s="234"/>
      <c r="AX85" s="239">
        <f t="shared" ref="AX85:CU85" si="197">AX81+AX10+AX11+AX12+AX13+AX14+AX15</f>
        <v>-41.200721192314518</v>
      </c>
      <c r="AY85" s="235">
        <f t="shared" si="197"/>
        <v>-636.96932457676371</v>
      </c>
      <c r="AZ85" s="235"/>
      <c r="BA85" s="235"/>
      <c r="BB85" s="235"/>
      <c r="BC85" s="235"/>
      <c r="BD85" s="235"/>
      <c r="BE85" s="235"/>
      <c r="BF85" s="235"/>
      <c r="BG85" s="235"/>
      <c r="BH85" s="235"/>
      <c r="BI85" s="235"/>
      <c r="BJ85" s="235"/>
      <c r="BK85" s="235"/>
      <c r="BL85" s="235"/>
      <c r="BM85" s="235"/>
      <c r="BN85" s="235">
        <f t="shared" si="197"/>
        <v>-43.487030326391327</v>
      </c>
      <c r="BO85" s="236">
        <f t="shared" si="197"/>
        <v>-634.68301544268695</v>
      </c>
      <c r="BP85" s="240">
        <f t="shared" si="197"/>
        <v>-636.33999999999992</v>
      </c>
      <c r="BQ85" s="235">
        <f t="shared" ca="1" si="197"/>
        <v>21.054704691868309</v>
      </c>
      <c r="BR85" s="235">
        <f t="shared" ca="1" si="197"/>
        <v>19.383963625363624</v>
      </c>
      <c r="BS85" s="235">
        <f t="shared" ca="1" si="197"/>
        <v>23.42230032900332</v>
      </c>
      <c r="BT85" s="236">
        <f t="shared" ca="1" si="197"/>
        <v>63.860968646235271</v>
      </c>
      <c r="BU85" s="238">
        <f ca="1">BU81+BU10+BU11+BU12+BU13+BU14+BU15</f>
        <v>80.050000000000011</v>
      </c>
      <c r="BV85" s="238">
        <f t="shared" ref="BV85:CG85" ca="1" si="198">BV81+BV10+BV11+BV12+BV13+BV14+BV15</f>
        <v>17.72713837657831</v>
      </c>
      <c r="BW85" s="238">
        <f t="shared" ca="1" si="198"/>
        <v>16.970702086235725</v>
      </c>
      <c r="BX85" s="238">
        <f t="shared" ca="1" si="198"/>
        <v>21.907597618032064</v>
      </c>
      <c r="BY85" s="238">
        <f t="shared" ca="1" si="198"/>
        <v>14.259267977913787</v>
      </c>
      <c r="BZ85" s="238">
        <f t="shared" ca="1" si="198"/>
        <v>25.294789031271524</v>
      </c>
      <c r="CA85" s="238">
        <f t="shared" ca="1" si="198"/>
        <v>25.294789031271524</v>
      </c>
      <c r="CB85" s="238">
        <f t="shared" ca="1" si="198"/>
        <v>24.823055221652478</v>
      </c>
      <c r="CC85" s="238">
        <f t="shared" ca="1" si="198"/>
        <v>35.692565360792514</v>
      </c>
      <c r="CD85" s="238">
        <f t="shared" ca="1" si="198"/>
        <v>35.692565360792514</v>
      </c>
      <c r="CE85" s="238">
        <f t="shared" ca="1" si="198"/>
        <v>35.357124866602021</v>
      </c>
      <c r="CF85" s="238">
        <f t="shared" ca="1" si="198"/>
        <v>24.850520848219048</v>
      </c>
      <c r="CG85" s="238">
        <f t="shared" ca="1" si="198"/>
        <v>24.850520848219048</v>
      </c>
      <c r="CH85" s="634">
        <f t="shared" ca="1" si="80"/>
        <v>939.06063662758049</v>
      </c>
      <c r="CI85" s="239">
        <f t="shared" si="197"/>
        <v>-1235.5020785800004</v>
      </c>
      <c r="CJ85" s="236" t="e">
        <f t="shared" ca="1" si="197"/>
        <v>#REF!</v>
      </c>
      <c r="CK85" s="240" t="e">
        <f ca="1">CK81+CK10+CK11+CK12+CK13+CK14+CK15</f>
        <v>#REF!</v>
      </c>
      <c r="CL85" s="286">
        <f t="shared" si="197"/>
        <v>0</v>
      </c>
      <c r="CM85" s="287">
        <f>CM81+CM10+CM11+CM12+CM13+CM14+CM15</f>
        <v>0</v>
      </c>
      <c r="CN85" s="288">
        <f>CN81+CN10+CN11+CN12+CN13+CN14+CN15</f>
        <v>0</v>
      </c>
      <c r="CO85" s="347"/>
      <c r="CP85" s="256">
        <f t="shared" ca="1" si="197"/>
        <v>129.92074865000004</v>
      </c>
      <c r="CQ85" s="487" t="e">
        <f t="shared" ca="1" si="197"/>
        <v>#REF!</v>
      </c>
      <c r="CR85" s="488" t="e">
        <f t="shared" ca="1" si="197"/>
        <v>#REF!</v>
      </c>
      <c r="CS85" s="371">
        <f t="shared" ca="1" si="197"/>
        <v>0</v>
      </c>
      <c r="CT85" s="385">
        <f t="shared" ca="1" si="197"/>
        <v>46.730652839684531</v>
      </c>
      <c r="CU85" s="372">
        <f t="shared" ca="1" si="197"/>
        <v>46.730652839684531</v>
      </c>
      <c r="CW85" s="239" t="e">
        <f ca="1">CZ85</f>
        <v>#REF!</v>
      </c>
      <c r="CX85" s="487" t="e">
        <f ca="1">CX81+CX10+CX11+CX12+CX13+CX14+CX15</f>
        <v>#REF!</v>
      </c>
      <c r="CY85" s="236" t="e">
        <f ca="1">CY81+CY10+CY11+CY12+CY13+CY14+CY15</f>
        <v>#REF!</v>
      </c>
      <c r="CZ85" s="238" t="e">
        <f t="shared" ref="CZ85:DA85" ca="1" si="199">CZ81+CZ10+CZ11+CZ12+CZ13+CZ14+CZ15</f>
        <v>#REF!</v>
      </c>
      <c r="DA85" s="239" t="e">
        <f t="shared" ca="1" si="199"/>
        <v>#REF!</v>
      </c>
      <c r="DB85" s="487" t="e">
        <f ca="1">DB81+DB10+DB11+DB12+DB13+DB14+DB15+DB16</f>
        <v>#REF!</v>
      </c>
      <c r="DC85" s="236" t="e">
        <f ca="1">DC81+DC10+DC11+DC12+DC13+DC14+DC15+DC16</f>
        <v>#REF!</v>
      </c>
      <c r="DD85" s="240" t="e">
        <f ca="1">DD81+DD10+DD11+DD12+DD13+DD14+DD15+DD16</f>
        <v>#REF!</v>
      </c>
      <c r="DE85" s="333"/>
      <c r="DF85" s="334"/>
      <c r="DH85" s="256">
        <f ca="1">DH81+DH10+DH11+DH12+DH13+DH14+DH15</f>
        <v>0.48</v>
      </c>
      <c r="DI85" s="236"/>
      <c r="DJ85" s="240"/>
      <c r="DL85" s="256">
        <f>DL81+DL10+DL11+DL12+DL13+DL14+DL15</f>
        <v>0</v>
      </c>
      <c r="DM85" s="236">
        <f>DM81+DM10+DM11+DM12+DM13+DM14+DM15</f>
        <v>0</v>
      </c>
      <c r="DN85" s="240">
        <f>DN81+DN10+DN11+DN12+DN13+DN14+DN15</f>
        <v>0</v>
      </c>
      <c r="EC85" s="620">
        <f t="shared" si="152"/>
        <v>0</v>
      </c>
      <c r="ED85" s="621">
        <f t="shared" si="153"/>
        <v>0</v>
      </c>
      <c r="EE85" s="621">
        <f t="shared" si="154"/>
        <v>0</v>
      </c>
      <c r="EF85" s="621" t="e">
        <f t="shared" ca="1" si="155"/>
        <v>#REF!</v>
      </c>
      <c r="EG85" s="621" t="e">
        <f t="shared" ca="1" si="84"/>
        <v>#REF!</v>
      </c>
      <c r="EH85" s="628"/>
      <c r="EI85" s="620"/>
      <c r="EJ85" s="621"/>
      <c r="EK85" s="621"/>
      <c r="EL85" s="621"/>
      <c r="EM85" s="621"/>
      <c r="EN85" s="621"/>
      <c r="EO85" s="621"/>
      <c r="EP85" s="628"/>
    </row>
    <row r="86" spans="1:146" s="241" customFormat="1">
      <c r="A86" s="242" t="s">
        <v>204</v>
      </c>
      <c r="B86" s="53" t="s">
        <v>668</v>
      </c>
      <c r="C86" s="244"/>
      <c r="D86" s="248"/>
      <c r="E86" s="245"/>
      <c r="F86" s="245"/>
      <c r="G86" s="245"/>
      <c r="H86" s="245"/>
      <c r="I86" s="245"/>
      <c r="J86" s="245"/>
      <c r="K86" s="245"/>
      <c r="L86" s="245"/>
      <c r="M86" s="308"/>
      <c r="N86" s="245"/>
      <c r="O86" s="245"/>
      <c r="P86" s="308"/>
      <c r="Q86" s="245"/>
      <c r="R86" s="245"/>
      <c r="S86" s="245"/>
      <c r="T86" s="245"/>
      <c r="U86" s="245"/>
      <c r="V86" s="245"/>
      <c r="W86" s="245"/>
      <c r="X86" s="245"/>
      <c r="Y86" s="245"/>
      <c r="Z86" s="245"/>
      <c r="AA86" s="245"/>
      <c r="AB86" s="245"/>
      <c r="AC86" s="308"/>
      <c r="AD86" s="245"/>
      <c r="AE86" s="245"/>
      <c r="AF86" s="245"/>
      <c r="AG86" s="245"/>
      <c r="AH86" s="245"/>
      <c r="AI86" s="245"/>
      <c r="AJ86" s="245"/>
      <c r="AK86" s="245"/>
      <c r="AL86" s="245"/>
      <c r="AM86" s="568"/>
      <c r="AN86" s="568"/>
      <c r="AO86" s="568"/>
      <c r="AP86" s="568"/>
      <c r="AQ86" s="568"/>
      <c r="AR86" s="568"/>
      <c r="AS86" s="568"/>
      <c r="AT86" s="568"/>
      <c r="AU86" s="568"/>
      <c r="AV86" s="568"/>
      <c r="AW86" s="245"/>
      <c r="AX86" s="250"/>
      <c r="AY86" s="246"/>
      <c r="AZ86" s="246"/>
      <c r="BA86" s="246"/>
      <c r="BB86" s="246"/>
      <c r="BC86" s="246"/>
      <c r="BD86" s="246"/>
      <c r="BE86" s="246"/>
      <c r="BF86" s="246"/>
      <c r="BG86" s="246"/>
      <c r="BH86" s="246"/>
      <c r="BI86" s="246"/>
      <c r="BJ86" s="246"/>
      <c r="BK86" s="246"/>
      <c r="BL86" s="246"/>
      <c r="BM86" s="246"/>
      <c r="BN86" s="246"/>
      <c r="BO86" s="247"/>
      <c r="BP86" s="251"/>
      <c r="BQ86" s="246"/>
      <c r="BR86" s="246"/>
      <c r="BS86" s="246"/>
      <c r="BT86" s="247"/>
      <c r="BU86" s="249"/>
      <c r="BV86" s="249"/>
      <c r="BW86" s="249"/>
      <c r="BX86" s="249"/>
      <c r="BY86" s="249"/>
      <c r="BZ86" s="249"/>
      <c r="CA86" s="249"/>
      <c r="CB86" s="249"/>
      <c r="CC86" s="249"/>
      <c r="CD86" s="249"/>
      <c r="CE86" s="249"/>
      <c r="CF86" s="249"/>
      <c r="CG86" s="249"/>
      <c r="CH86" s="634">
        <f t="shared" si="80"/>
        <v>0</v>
      </c>
      <c r="CI86" s="250"/>
      <c r="CJ86" s="247"/>
      <c r="CK86" s="251"/>
      <c r="CL86" s="289"/>
      <c r="CM86" s="290"/>
      <c r="CN86" s="291"/>
      <c r="CO86" s="348"/>
      <c r="CP86" s="257">
        <f ca="1">CP85+CP8</f>
        <v>1902.72674865</v>
      </c>
      <c r="CQ86" s="489" t="e">
        <f ca="1">CQ85+CQ8</f>
        <v>#REF!</v>
      </c>
      <c r="CR86" s="490" t="e">
        <f ca="1">CR85+CR8</f>
        <v>#REF!</v>
      </c>
      <c r="CS86" s="250"/>
      <c r="CT86" s="247"/>
      <c r="CU86" s="251"/>
      <c r="CV86" s="252"/>
      <c r="CW86" s="250" t="e">
        <f ca="1">CZ86</f>
        <v>#REF!</v>
      </c>
      <c r="CX86" s="489" t="e">
        <f ca="1">CX81+CX8</f>
        <v>#REF!</v>
      </c>
      <c r="CY86" s="247" t="e">
        <f ca="1">CY81+CY8</f>
        <v>#REF!</v>
      </c>
      <c r="CZ86" s="249" t="e">
        <f ca="1">CZ81+CZ8</f>
        <v>#REF!</v>
      </c>
      <c r="DA86" s="250" t="e">
        <f ca="1">DA85+DA8</f>
        <v>#REF!</v>
      </c>
      <c r="DB86" s="489" t="e">
        <f ca="1">DB81+DB8</f>
        <v>#REF!</v>
      </c>
      <c r="DC86" s="247" t="e">
        <f ca="1">DC81+DC8</f>
        <v>#REF!</v>
      </c>
      <c r="DD86" s="251" t="e">
        <f ca="1">DD81+DD8</f>
        <v>#REF!</v>
      </c>
      <c r="DE86" s="333"/>
      <c r="DF86" s="335"/>
      <c r="DH86" s="257">
        <f ca="1">DH85+DH8</f>
        <v>0.48</v>
      </c>
      <c r="DI86" s="247"/>
      <c r="DJ86" s="251"/>
      <c r="DL86" s="257">
        <f>DL85+DL8</f>
        <v>0</v>
      </c>
      <c r="DM86" s="247">
        <f>DM85+DM8</f>
        <v>0</v>
      </c>
      <c r="DN86" s="251">
        <f>DN85+DN8</f>
        <v>0</v>
      </c>
      <c r="EC86" s="624">
        <f t="shared" si="152"/>
        <v>0</v>
      </c>
      <c r="ED86" s="625">
        <f t="shared" si="153"/>
        <v>0</v>
      </c>
      <c r="EE86" s="625">
        <f t="shared" si="154"/>
        <v>0</v>
      </c>
      <c r="EF86" s="625" t="e">
        <f t="shared" ca="1" si="155"/>
        <v>#REF!</v>
      </c>
      <c r="EG86" s="625" t="e">
        <f t="shared" ca="1" si="84"/>
        <v>#REF!</v>
      </c>
      <c r="EH86" s="629"/>
      <c r="EI86" s="624"/>
      <c r="EJ86" s="625"/>
      <c r="EK86" s="625"/>
      <c r="EL86" s="625"/>
      <c r="EM86" s="625"/>
      <c r="EN86" s="625"/>
      <c r="EO86" s="625"/>
      <c r="EP86" s="629"/>
    </row>
    <row r="87" spans="1:146" ht="30.75" customHeight="1">
      <c r="A87" s="149"/>
      <c r="B87" s="2"/>
      <c r="L87" s="578"/>
      <c r="N87" s="578"/>
      <c r="O87" s="578"/>
      <c r="Z87" s="578"/>
      <c r="AB87" s="578"/>
      <c r="BU87" s="93"/>
      <c r="CH87" s="634">
        <f t="shared" si="80"/>
        <v>0</v>
      </c>
      <c r="CL87" s="292"/>
      <c r="CM87" s="292"/>
      <c r="CN87" s="292"/>
      <c r="CO87" s="292"/>
      <c r="CP87" s="196"/>
      <c r="CQ87" s="196"/>
      <c r="CR87" s="196"/>
      <c r="CS87" s="101"/>
      <c r="CT87" s="101"/>
      <c r="CU87" s="101"/>
      <c r="CX87" s="196"/>
      <c r="DB87" s="196"/>
      <c r="DH87" s="196"/>
      <c r="DL87" s="196"/>
      <c r="EC87" s="623">
        <f t="shared" si="152"/>
        <v>0</v>
      </c>
      <c r="ED87" s="623">
        <f t="shared" si="153"/>
        <v>0</v>
      </c>
      <c r="EE87" s="623">
        <f t="shared" si="154"/>
        <v>0</v>
      </c>
      <c r="EF87" s="623">
        <f t="shared" si="155"/>
        <v>0</v>
      </c>
      <c r="EG87" s="623">
        <f t="shared" ref="EG87:EG90" si="200">DB87-EE87</f>
        <v>0</v>
      </c>
      <c r="EH87" s="623"/>
      <c r="EI87" s="623"/>
      <c r="EJ87" s="623"/>
      <c r="EK87" s="623"/>
      <c r="EL87" s="623"/>
      <c r="EM87" s="623"/>
      <c r="EN87" s="623"/>
      <c r="EO87" s="623"/>
      <c r="EP87" s="623"/>
    </row>
    <row r="88" spans="1:146">
      <c r="A88" s="150"/>
      <c r="B88" s="102"/>
      <c r="C88" s="103"/>
      <c r="D88" s="32"/>
      <c r="E88" s="103"/>
      <c r="F88" s="103"/>
      <c r="G88" s="103"/>
      <c r="H88" s="103"/>
      <c r="I88" s="103"/>
      <c r="J88" s="103"/>
      <c r="K88" s="103"/>
      <c r="L88" s="103"/>
      <c r="M88" s="103"/>
      <c r="N88" s="103"/>
      <c r="O88" s="103"/>
      <c r="P88" s="103"/>
      <c r="Q88" s="103"/>
      <c r="R88" s="103"/>
      <c r="S88" s="103"/>
      <c r="T88" s="103"/>
      <c r="U88" s="103"/>
      <c r="V88" s="103"/>
      <c r="W88" s="103"/>
      <c r="X88" s="103"/>
      <c r="Y88" s="103"/>
      <c r="Z88" s="103"/>
      <c r="AA88" s="103"/>
      <c r="AB88" s="103"/>
      <c r="AC88" s="103"/>
      <c r="AD88" s="103"/>
      <c r="AE88" s="103"/>
      <c r="AF88" s="103"/>
      <c r="AG88" s="103"/>
      <c r="AH88" s="103"/>
      <c r="AI88" s="103"/>
      <c r="AJ88" s="103"/>
      <c r="AK88" s="103"/>
      <c r="AL88" s="103"/>
      <c r="AM88" s="103"/>
      <c r="AN88" s="103"/>
      <c r="AO88" s="103"/>
      <c r="AP88" s="103"/>
      <c r="AQ88" s="103"/>
      <c r="AR88" s="103"/>
      <c r="AS88" s="103"/>
      <c r="AT88" s="103"/>
      <c r="AU88" s="103"/>
      <c r="AV88" s="103"/>
      <c r="AW88" s="103"/>
      <c r="AX88" s="32"/>
      <c r="AY88" s="32"/>
      <c r="AZ88" s="32"/>
      <c r="BA88" s="32"/>
      <c r="BB88" s="32"/>
      <c r="BC88" s="32"/>
      <c r="BD88" s="32"/>
      <c r="BE88" s="32"/>
      <c r="BF88" s="32"/>
      <c r="BG88" s="32"/>
      <c r="BH88" s="32"/>
      <c r="BI88" s="32"/>
      <c r="BJ88" s="32"/>
      <c r="BK88" s="32"/>
      <c r="BL88" s="32"/>
      <c r="BM88" s="32"/>
      <c r="BN88" s="32"/>
      <c r="BO88" s="32"/>
      <c r="BP88" s="33"/>
      <c r="BQ88" s="37"/>
      <c r="BR88" s="32"/>
      <c r="BS88" s="32"/>
      <c r="BT88" s="32"/>
      <c r="BU88" s="32"/>
      <c r="BV88" s="32"/>
      <c r="BW88" s="32"/>
      <c r="BX88" s="32"/>
      <c r="BY88" s="32"/>
      <c r="BZ88" s="32"/>
      <c r="CA88" s="32"/>
      <c r="CB88" s="32"/>
      <c r="CC88" s="32"/>
      <c r="CD88" s="32"/>
      <c r="CE88" s="32"/>
      <c r="CF88" s="32"/>
      <c r="CG88" s="32"/>
      <c r="CH88" s="634">
        <f t="shared" si="80"/>
        <v>0</v>
      </c>
      <c r="CI88" s="169">
        <f>CJ88+CK88</f>
        <v>0</v>
      </c>
      <c r="CJ88" s="169">
        <f>CS88</f>
        <v>0</v>
      </c>
      <c r="CK88" s="169">
        <f>CX88</f>
        <v>0</v>
      </c>
      <c r="CL88" s="293">
        <f>CM88+CN88</f>
        <v>0</v>
      </c>
      <c r="CM88" s="293">
        <f>CT88</f>
        <v>0</v>
      </c>
      <c r="CN88" s="293"/>
      <c r="CO88" s="293"/>
      <c r="CP88" s="215">
        <f>CQ88+CR88</f>
        <v>0</v>
      </c>
      <c r="CQ88" s="169">
        <f>CW88</f>
        <v>0</v>
      </c>
      <c r="CR88" s="215">
        <f>DA88</f>
        <v>0</v>
      </c>
      <c r="CS88" s="169"/>
      <c r="CT88" s="169"/>
      <c r="CU88" s="259"/>
      <c r="CW88" s="170">
        <f>CX88+CY88+CZ88</f>
        <v>0</v>
      </c>
      <c r="CX88" s="169"/>
      <c r="CY88" s="215"/>
      <c r="CZ88" s="215"/>
      <c r="DA88" s="169">
        <f>DB88+DC88+DD88</f>
        <v>0</v>
      </c>
      <c r="DB88" s="169"/>
      <c r="DC88" s="215"/>
      <c r="DD88" s="218"/>
      <c r="DF88" s="327"/>
      <c r="DG88" s="196"/>
      <c r="DH88" s="170">
        <f>IF(legend!$E$1=12,CZ88-DI88-DJ88,0)</f>
        <v>0</v>
      </c>
      <c r="DI88" s="169"/>
      <c r="DJ88" s="259"/>
      <c r="DL88" s="170">
        <f>IF(legend!$E$1=12,DD88-DM88-DN88,0)</f>
        <v>0</v>
      </c>
      <c r="DM88" s="169"/>
      <c r="DN88" s="259"/>
      <c r="EC88" s="621">
        <f t="shared" si="152"/>
        <v>0</v>
      </c>
      <c r="ED88" s="621">
        <f t="shared" si="153"/>
        <v>0</v>
      </c>
      <c r="EE88" s="621">
        <f t="shared" si="154"/>
        <v>0</v>
      </c>
      <c r="EF88" s="621">
        <f t="shared" si="155"/>
        <v>0</v>
      </c>
      <c r="EG88" s="621">
        <f t="shared" si="200"/>
        <v>0</v>
      </c>
      <c r="EH88" s="621"/>
      <c r="EI88" s="621"/>
      <c r="EJ88" s="621"/>
      <c r="EK88" s="621"/>
      <c r="EL88" s="621"/>
      <c r="EM88" s="621"/>
      <c r="EN88" s="621"/>
      <c r="EO88" s="621"/>
      <c r="EP88" s="621"/>
    </row>
    <row r="89" spans="1:146">
      <c r="A89" s="159"/>
      <c r="B89" s="160"/>
      <c r="C89" s="160"/>
      <c r="D89" s="7"/>
      <c r="E89" s="160"/>
      <c r="F89" s="160"/>
      <c r="G89" s="160"/>
      <c r="H89" s="160"/>
      <c r="I89" s="160"/>
      <c r="J89" s="160"/>
      <c r="K89" s="160"/>
      <c r="L89" s="160"/>
      <c r="M89" s="160"/>
      <c r="N89" s="160"/>
      <c r="O89" s="160"/>
      <c r="P89" s="160"/>
      <c r="Q89" s="160"/>
      <c r="R89" s="160"/>
      <c r="S89" s="160"/>
      <c r="T89" s="160"/>
      <c r="U89" s="160"/>
      <c r="V89" s="160"/>
      <c r="W89" s="160"/>
      <c r="X89" s="160"/>
      <c r="Y89" s="160"/>
      <c r="Z89" s="160"/>
      <c r="AA89" s="160"/>
      <c r="AB89" s="160"/>
      <c r="AC89" s="160"/>
      <c r="AD89" s="160"/>
      <c r="AE89" s="160"/>
      <c r="AF89" s="160"/>
      <c r="AG89" s="160"/>
      <c r="AH89" s="160"/>
      <c r="AI89" s="160"/>
      <c r="AJ89" s="160"/>
      <c r="AK89" s="160"/>
      <c r="AL89" s="160"/>
      <c r="AM89" s="160"/>
      <c r="AN89" s="160"/>
      <c r="AO89" s="160"/>
      <c r="AP89" s="160"/>
      <c r="AQ89" s="160"/>
      <c r="AR89" s="160"/>
      <c r="AS89" s="160"/>
      <c r="AT89" s="160"/>
      <c r="AU89" s="160"/>
      <c r="AV89" s="160"/>
      <c r="AW89" s="160"/>
      <c r="AX89" s="7"/>
      <c r="AY89" s="7"/>
      <c r="AZ89" s="7"/>
      <c r="BA89" s="7"/>
      <c r="BB89" s="7"/>
      <c r="BC89" s="7"/>
      <c r="BD89" s="7"/>
      <c r="BE89" s="7"/>
      <c r="BF89" s="7"/>
      <c r="BG89" s="7"/>
      <c r="BH89" s="7"/>
      <c r="BI89" s="7"/>
      <c r="BJ89" s="7"/>
      <c r="BK89" s="7"/>
      <c r="BL89" s="7"/>
      <c r="BM89" s="7"/>
      <c r="BN89" s="7"/>
      <c r="BO89" s="7"/>
      <c r="BP89" s="8"/>
      <c r="BQ89" s="6"/>
      <c r="BR89" s="7"/>
      <c r="BS89" s="7"/>
      <c r="BT89" s="7"/>
      <c r="BU89" s="7"/>
      <c r="BV89" s="7"/>
      <c r="BW89" s="7"/>
      <c r="BX89" s="7"/>
      <c r="BY89" s="7"/>
      <c r="BZ89" s="7"/>
      <c r="CA89" s="7"/>
      <c r="CB89" s="7"/>
      <c r="CC89" s="7"/>
      <c r="CD89" s="7"/>
      <c r="CE89" s="7"/>
      <c r="CF89" s="7"/>
      <c r="CG89" s="7"/>
      <c r="CH89" s="634">
        <f t="shared" si="80"/>
        <v>0</v>
      </c>
      <c r="CI89" s="171">
        <f>CJ89+CK89</f>
        <v>0.35</v>
      </c>
      <c r="CJ89" s="171">
        <f>CS89</f>
        <v>0</v>
      </c>
      <c r="CK89" s="171">
        <f>CX89</f>
        <v>0.35</v>
      </c>
      <c r="CL89" s="271">
        <f>CM89+CN89</f>
        <v>0</v>
      </c>
      <c r="CM89" s="271">
        <f>CT89</f>
        <v>0</v>
      </c>
      <c r="CN89" s="271"/>
      <c r="CO89" s="271"/>
      <c r="CP89" s="216">
        <f>CQ89+CR89+0.35</f>
        <v>0.7</v>
      </c>
      <c r="CQ89" s="171">
        <f>CW89</f>
        <v>0.35</v>
      </c>
      <c r="CR89" s="216">
        <f>DA89</f>
        <v>0</v>
      </c>
      <c r="CS89" s="171"/>
      <c r="CT89" s="171"/>
      <c r="CU89" s="174"/>
      <c r="CW89" s="173">
        <f>CX89+CY89+CZ89</f>
        <v>0.35</v>
      </c>
      <c r="CX89" s="171">
        <v>0.35</v>
      </c>
      <c r="CY89" s="216"/>
      <c r="CZ89" s="216"/>
      <c r="DA89" s="171">
        <f>DB89+DC89+DD89</f>
        <v>0</v>
      </c>
      <c r="DB89" s="171"/>
      <c r="DC89" s="216"/>
      <c r="DD89" s="219"/>
      <c r="DF89" s="327"/>
      <c r="DG89" s="196"/>
      <c r="DH89" s="173">
        <f>IF(legend!$E$1=12,CZ89-DI89-DJ89,0)</f>
        <v>0</v>
      </c>
      <c r="DI89" s="171"/>
      <c r="DJ89" s="174"/>
      <c r="DL89" s="173">
        <f>IF(legend!$E$1=12,DD89-DM89-DN89,0)</f>
        <v>0</v>
      </c>
      <c r="DM89" s="171"/>
      <c r="DN89" s="174"/>
      <c r="EC89" s="621">
        <f t="shared" si="152"/>
        <v>0</v>
      </c>
      <c r="ED89" s="621">
        <f t="shared" si="153"/>
        <v>0</v>
      </c>
      <c r="EE89" s="621">
        <f t="shared" si="154"/>
        <v>0</v>
      </c>
      <c r="EF89" s="621">
        <f t="shared" si="155"/>
        <v>0.35</v>
      </c>
      <c r="EG89" s="621">
        <f t="shared" si="200"/>
        <v>0</v>
      </c>
      <c r="EH89" s="621"/>
      <c r="EI89" s="621"/>
      <c r="EJ89" s="621"/>
      <c r="EK89" s="621"/>
      <c r="EL89" s="621"/>
      <c r="EM89" s="621"/>
      <c r="EN89" s="621"/>
      <c r="EO89" s="621"/>
      <c r="EP89" s="621"/>
    </row>
    <row r="90" spans="1:146">
      <c r="A90" s="155"/>
      <c r="B90" s="156"/>
      <c r="C90" s="156"/>
      <c r="D90" s="157"/>
      <c r="E90" s="156"/>
      <c r="F90" s="156"/>
      <c r="G90" s="156"/>
      <c r="H90" s="156"/>
      <c r="I90" s="156"/>
      <c r="J90" s="156"/>
      <c r="K90" s="156"/>
      <c r="L90" s="156"/>
      <c r="M90" s="156"/>
      <c r="N90" s="156"/>
      <c r="O90" s="156"/>
      <c r="P90" s="156"/>
      <c r="Q90" s="156"/>
      <c r="R90" s="156"/>
      <c r="S90" s="156"/>
      <c r="T90" s="156"/>
      <c r="U90" s="156"/>
      <c r="V90" s="156"/>
      <c r="W90" s="156"/>
      <c r="X90" s="156"/>
      <c r="Y90" s="156"/>
      <c r="Z90" s="156"/>
      <c r="AA90" s="156"/>
      <c r="AB90" s="156"/>
      <c r="AC90" s="156"/>
      <c r="AD90" s="156"/>
      <c r="AE90" s="156"/>
      <c r="AF90" s="156"/>
      <c r="AG90" s="156"/>
      <c r="AH90" s="156"/>
      <c r="AI90" s="156"/>
      <c r="AJ90" s="156"/>
      <c r="AK90" s="156"/>
      <c r="AL90" s="156"/>
      <c r="AM90" s="156"/>
      <c r="AN90" s="156"/>
      <c r="AO90" s="156"/>
      <c r="AP90" s="156"/>
      <c r="AQ90" s="156"/>
      <c r="AR90" s="156"/>
      <c r="AS90" s="156"/>
      <c r="AT90" s="156"/>
      <c r="AU90" s="156"/>
      <c r="AV90" s="156"/>
      <c r="AW90" s="156"/>
      <c r="AX90" s="157"/>
      <c r="AY90" s="157"/>
      <c r="AZ90" s="157"/>
      <c r="BA90" s="157"/>
      <c r="BB90" s="157"/>
      <c r="BC90" s="157"/>
      <c r="BD90" s="157"/>
      <c r="BE90" s="157"/>
      <c r="BF90" s="157"/>
      <c r="BG90" s="157"/>
      <c r="BH90" s="157"/>
      <c r="BI90" s="157"/>
      <c r="BJ90" s="157"/>
      <c r="BK90" s="157"/>
      <c r="BL90" s="157"/>
      <c r="BM90" s="157"/>
      <c r="BN90" s="157"/>
      <c r="BO90" s="157"/>
      <c r="BP90" s="158"/>
      <c r="BQ90" s="412"/>
      <c r="BR90" s="157"/>
      <c r="BS90" s="157"/>
      <c r="BT90" s="157"/>
      <c r="BU90" s="157"/>
      <c r="BV90" s="157"/>
      <c r="BW90" s="157"/>
      <c r="BX90" s="157"/>
      <c r="BY90" s="157"/>
      <c r="BZ90" s="157"/>
      <c r="CA90" s="157"/>
      <c r="CB90" s="157"/>
      <c r="CC90" s="157"/>
      <c r="CD90" s="157"/>
      <c r="CE90" s="157"/>
      <c r="CF90" s="157"/>
      <c r="CG90" s="157"/>
      <c r="CH90" s="634">
        <f t="shared" si="80"/>
        <v>0</v>
      </c>
      <c r="CI90" s="197">
        <f>CJ90+CK90</f>
        <v>0</v>
      </c>
      <c r="CJ90" s="197">
        <f>CS90</f>
        <v>0</v>
      </c>
      <c r="CK90" s="197">
        <f>CX90</f>
        <v>0</v>
      </c>
      <c r="CL90" s="294">
        <f>CM90+CN90</f>
        <v>0</v>
      </c>
      <c r="CM90" s="294">
        <f>CT90</f>
        <v>0</v>
      </c>
      <c r="CN90" s="294"/>
      <c r="CO90" s="294"/>
      <c r="CP90" s="217">
        <f>CQ90+CR90</f>
        <v>0</v>
      </c>
      <c r="CQ90" s="197">
        <f>CW90</f>
        <v>0</v>
      </c>
      <c r="CR90" s="217">
        <f>DA90</f>
        <v>0</v>
      </c>
      <c r="CS90" s="197"/>
      <c r="CT90" s="197"/>
      <c r="CU90" s="260"/>
      <c r="CW90" s="223">
        <f>CX90+CY90+CZ90</f>
        <v>0</v>
      </c>
      <c r="CX90" s="197"/>
      <c r="CY90" s="217"/>
      <c r="CZ90" s="217"/>
      <c r="DA90" s="197">
        <f>DB90+DC90+DD90</f>
        <v>0</v>
      </c>
      <c r="DB90" s="197"/>
      <c r="DC90" s="217"/>
      <c r="DD90" s="220"/>
      <c r="DF90" s="327"/>
      <c r="DG90" s="196"/>
      <c r="DH90" s="223">
        <f>IF(legend!$E$1=12,CZ90-DI90-DJ90,0)</f>
        <v>0</v>
      </c>
      <c r="DI90" s="197"/>
      <c r="DJ90" s="260"/>
      <c r="DL90" s="223">
        <f>IF(legend!$E$1=12,DD90-DM90-DN90,0)</f>
        <v>0</v>
      </c>
      <c r="DM90" s="197"/>
      <c r="DN90" s="260"/>
      <c r="EC90" s="621">
        <f t="shared" si="152"/>
        <v>0</v>
      </c>
      <c r="ED90" s="621">
        <f t="shared" si="153"/>
        <v>0</v>
      </c>
      <c r="EE90" s="621">
        <f t="shared" si="154"/>
        <v>0</v>
      </c>
      <c r="EF90" s="621">
        <f t="shared" si="155"/>
        <v>0</v>
      </c>
      <c r="EG90" s="621">
        <f t="shared" si="200"/>
        <v>0</v>
      </c>
      <c r="EH90" s="621"/>
      <c r="EI90" s="621"/>
      <c r="EJ90" s="621"/>
      <c r="EK90" s="621"/>
      <c r="EL90" s="621"/>
      <c r="EM90" s="621"/>
      <c r="EN90" s="621"/>
      <c r="EO90" s="621"/>
      <c r="EP90" s="621"/>
    </row>
    <row r="91" spans="1:146">
      <c r="A91" s="149"/>
      <c r="L91" s="578"/>
      <c r="N91" s="578"/>
      <c r="O91" s="578"/>
      <c r="Z91" s="578"/>
      <c r="AB91" s="578"/>
      <c r="BU91" s="93"/>
      <c r="CH91" s="634">
        <f t="shared" si="80"/>
        <v>0</v>
      </c>
      <c r="CI91" s="196"/>
      <c r="CJ91" s="196"/>
      <c r="CK91" s="196"/>
      <c r="CL91" s="295"/>
      <c r="CM91" s="295"/>
      <c r="CN91" s="295"/>
      <c r="CO91" s="295"/>
      <c r="CP91" s="196"/>
      <c r="CQ91" s="196"/>
      <c r="CR91" s="196"/>
      <c r="CS91" s="324"/>
      <c r="CT91" s="324"/>
      <c r="CU91" s="324"/>
      <c r="CW91" s="196"/>
      <c r="CX91" s="196"/>
      <c r="CY91" s="196"/>
      <c r="CZ91" s="196"/>
      <c r="DA91" s="196"/>
      <c r="DB91" s="196"/>
      <c r="DC91" s="196"/>
      <c r="DD91" s="196"/>
      <c r="DG91" s="196"/>
      <c r="DH91" s="196"/>
      <c r="DI91" s="196"/>
      <c r="DJ91" s="196"/>
      <c r="DL91" s="196"/>
      <c r="DM91" s="196"/>
      <c r="DN91" s="196"/>
    </row>
    <row r="92" spans="1:146">
      <c r="A92" s="149"/>
      <c r="D92" s="418"/>
      <c r="L92" s="578"/>
      <c r="N92" s="578"/>
      <c r="O92" s="578"/>
      <c r="Z92" s="578"/>
      <c r="AB92" s="578"/>
      <c r="AV92" s="598"/>
      <c r="AW92" s="598"/>
      <c r="AX92" s="573"/>
      <c r="AY92" s="573"/>
      <c r="AZ92" s="573"/>
      <c r="BA92" s="573"/>
      <c r="BB92" s="573"/>
      <c r="BC92" s="573"/>
      <c r="BD92" s="573"/>
      <c r="BE92" s="573"/>
      <c r="BF92" s="573"/>
      <c r="BG92" s="573"/>
      <c r="BH92" s="573"/>
      <c r="BI92" s="573"/>
      <c r="BJ92" s="573"/>
      <c r="BK92" s="573"/>
      <c r="BL92" s="573"/>
      <c r="BM92" s="573"/>
      <c r="BN92" s="573"/>
      <c r="BO92" s="573"/>
      <c r="BP92" s="573"/>
      <c r="BQ92" s="573"/>
      <c r="BR92" s="573"/>
      <c r="BS92" s="573"/>
      <c r="BT92" s="573"/>
      <c r="BU92" s="573"/>
      <c r="BV92" s="573"/>
      <c r="BW92" s="573"/>
      <c r="BX92" s="573"/>
      <c r="BY92" s="573"/>
      <c r="BZ92" s="573"/>
      <c r="CA92" s="573"/>
      <c r="CB92" s="573"/>
      <c r="CC92" s="573"/>
      <c r="CD92" s="573"/>
      <c r="CE92" s="573"/>
      <c r="CF92" s="573"/>
      <c r="CG92" s="573"/>
      <c r="CH92" s="634">
        <f t="shared" si="80"/>
        <v>0</v>
      </c>
      <c r="CI92" s="325"/>
      <c r="CJ92" s="325"/>
      <c r="CK92" s="196"/>
      <c r="CL92" s="295"/>
      <c r="CM92" s="295"/>
      <c r="CN92" s="295"/>
      <c r="CO92" s="295"/>
      <c r="CP92" s="196"/>
      <c r="CQ92" s="196"/>
      <c r="CR92" s="196"/>
      <c r="CS92" s="324"/>
      <c r="CT92" s="324"/>
      <c r="CU92" s="324"/>
      <c r="CW92" s="196"/>
      <c r="CX92" s="196"/>
      <c r="CY92" s="196"/>
      <c r="CZ92" s="196"/>
      <c r="DA92" s="196"/>
      <c r="DB92" s="196"/>
      <c r="DC92" s="196"/>
      <c r="DD92" s="196"/>
      <c r="DG92" s="196"/>
      <c r="DH92" s="196"/>
      <c r="DI92" s="196"/>
      <c r="DJ92" s="196"/>
      <c r="DL92" s="196"/>
      <c r="DM92" s="196"/>
      <c r="DN92" s="196"/>
    </row>
    <row r="93" spans="1:146">
      <c r="A93" s="149"/>
      <c r="L93" s="578"/>
      <c r="N93" s="578"/>
      <c r="O93" s="578"/>
      <c r="Z93" s="578"/>
      <c r="AB93" s="578"/>
      <c r="BU93" s="93"/>
      <c r="CH93" s="634">
        <f t="shared" si="80"/>
        <v>0</v>
      </c>
      <c r="CI93" s="196"/>
      <c r="CJ93" s="196"/>
      <c r="CK93" s="196"/>
      <c r="CL93" s="295"/>
      <c r="CM93" s="295"/>
      <c r="CN93" s="295"/>
      <c r="CO93" s="295"/>
      <c r="CP93" s="196"/>
      <c r="CQ93" s="196"/>
      <c r="CR93" s="196"/>
      <c r="CS93" s="324"/>
      <c r="CT93" s="324"/>
      <c r="CU93" s="324"/>
      <c r="CW93" s="196"/>
      <c r="CX93" s="196"/>
      <c r="CY93" s="196"/>
      <c r="CZ93" s="196"/>
      <c r="DA93" s="196"/>
      <c r="DB93" s="196"/>
      <c r="DC93" s="196"/>
      <c r="DD93" s="196"/>
      <c r="DG93" s="196"/>
      <c r="DH93" s="196"/>
      <c r="DI93" s="196"/>
      <c r="DJ93" s="196"/>
      <c r="DL93" s="196"/>
      <c r="DM93" s="196"/>
      <c r="DN93" s="196"/>
    </row>
    <row r="94" spans="1:146">
      <c r="A94" s="151" t="s">
        <v>49</v>
      </c>
      <c r="B94" s="111" t="s">
        <v>675</v>
      </c>
      <c r="C94" s="491"/>
      <c r="D94" s="491"/>
      <c r="E94" s="491">
        <f>E95+E96</f>
        <v>0</v>
      </c>
      <c r="F94" s="500"/>
      <c r="G94" s="500"/>
      <c r="H94" s="500"/>
      <c r="I94" s="500"/>
      <c r="J94" s="500"/>
      <c r="K94" s="500"/>
      <c r="L94" s="500"/>
      <c r="M94" s="500"/>
      <c r="N94" s="500">
        <f t="shared" ref="N94:O94" si="201">N95+N96</f>
        <v>0</v>
      </c>
      <c r="O94" s="500">
        <f t="shared" si="201"/>
        <v>0</v>
      </c>
      <c r="P94" s="500"/>
      <c r="Q94" s="500">
        <f t="shared" ref="Q94:R94" si="202">Q95+Q96</f>
        <v>0</v>
      </c>
      <c r="R94" s="500">
        <f t="shared" si="202"/>
        <v>0</v>
      </c>
      <c r="S94" s="500">
        <f t="shared" ref="S94:U94" si="203">S95+S96</f>
        <v>0</v>
      </c>
      <c r="T94" s="500">
        <f t="shared" si="203"/>
        <v>0</v>
      </c>
      <c r="U94" s="500">
        <f t="shared" si="203"/>
        <v>0</v>
      </c>
      <c r="V94" s="500">
        <f t="shared" ref="V94:W94" si="204">V95+V96</f>
        <v>0</v>
      </c>
      <c r="W94" s="500">
        <f t="shared" si="204"/>
        <v>0</v>
      </c>
      <c r="X94" s="500">
        <f t="shared" ref="X94" si="205">X95+X96</f>
        <v>0</v>
      </c>
      <c r="Y94" s="500">
        <f t="shared" ref="Y94" si="206">Y95+Y96</f>
        <v>0</v>
      </c>
      <c r="Z94" s="500">
        <f t="shared" ref="Z94:AB94" si="207">Z95+Z96</f>
        <v>0</v>
      </c>
      <c r="AA94" s="500">
        <f t="shared" si="207"/>
        <v>0</v>
      </c>
      <c r="AB94" s="500">
        <f t="shared" si="207"/>
        <v>0</v>
      </c>
      <c r="AC94" s="500"/>
      <c r="AD94" s="500">
        <f t="shared" ref="AD94:AE94" si="208">AD95+AD96</f>
        <v>0</v>
      </c>
      <c r="AE94" s="500">
        <f t="shared" si="208"/>
        <v>0</v>
      </c>
      <c r="AF94" s="500">
        <f t="shared" ref="AF94" si="209">AF95+AF96</f>
        <v>0</v>
      </c>
      <c r="AG94" s="500">
        <f t="shared" ref="AG94" si="210">AG95+AG96</f>
        <v>0</v>
      </c>
      <c r="AH94" s="500"/>
      <c r="AI94" s="500">
        <f t="shared" ref="AI94" si="211">AI95+AI96</f>
        <v>0</v>
      </c>
      <c r="AJ94" s="500">
        <f t="shared" ref="AJ94:AL94" si="212">AJ95+AJ96</f>
        <v>0</v>
      </c>
      <c r="AK94" s="500">
        <f t="shared" si="212"/>
        <v>0</v>
      </c>
      <c r="AL94" s="500">
        <f t="shared" si="212"/>
        <v>0</v>
      </c>
      <c r="AM94" s="500"/>
      <c r="AN94" s="500"/>
      <c r="AO94" s="500"/>
      <c r="AP94" s="500"/>
      <c r="AQ94" s="500"/>
      <c r="AR94" s="500"/>
      <c r="AS94" s="500"/>
      <c r="AT94" s="500"/>
      <c r="AU94" s="500"/>
      <c r="AV94" s="500"/>
      <c r="AW94" s="500"/>
      <c r="AX94" s="500">
        <f t="shared" ref="AX94:CN94" si="213">AX95+AX96</f>
        <v>0</v>
      </c>
      <c r="AY94" s="500">
        <f t="shared" si="213"/>
        <v>0</v>
      </c>
      <c r="AZ94" s="500"/>
      <c r="BA94" s="500"/>
      <c r="BB94" s="500"/>
      <c r="BC94" s="500"/>
      <c r="BD94" s="500"/>
      <c r="BE94" s="500"/>
      <c r="BF94" s="500"/>
      <c r="BG94" s="500"/>
      <c r="BH94" s="500"/>
      <c r="BI94" s="500"/>
      <c r="BJ94" s="500"/>
      <c r="BK94" s="500"/>
      <c r="BL94" s="500"/>
      <c r="BM94" s="500"/>
      <c r="BN94" s="500">
        <f t="shared" si="213"/>
        <v>0</v>
      </c>
      <c r="BO94" s="500">
        <f t="shared" si="213"/>
        <v>0</v>
      </c>
      <c r="BP94" s="391">
        <f t="shared" si="213"/>
        <v>0</v>
      </c>
      <c r="BQ94" s="392">
        <f t="shared" ca="1" si="213"/>
        <v>0.30521031746031668</v>
      </c>
      <c r="BR94" s="500">
        <f t="shared" ca="1" si="213"/>
        <v>0.27522569444444522</v>
      </c>
      <c r="BS94" s="500">
        <f t="shared" ca="1" si="213"/>
        <v>0.27522569444444522</v>
      </c>
      <c r="BT94" s="500">
        <f t="shared" ca="1" si="213"/>
        <v>0.85566170634920713</v>
      </c>
      <c r="BU94" s="500">
        <f ca="1">BU95+BU96</f>
        <v>1.03</v>
      </c>
      <c r="BV94" s="500">
        <f t="shared" ref="BV94:CG94" ca="1" si="214">BV95+BV96</f>
        <v>0.37</v>
      </c>
      <c r="BW94" s="500">
        <f t="shared" ca="1" si="214"/>
        <v>0.34</v>
      </c>
      <c r="BX94" s="500">
        <f t="shared" ca="1" si="214"/>
        <v>0.34</v>
      </c>
      <c r="BY94" s="500">
        <f t="shared" ca="1" si="214"/>
        <v>0.34</v>
      </c>
      <c r="BZ94" s="500">
        <f t="shared" ca="1" si="214"/>
        <v>0.36</v>
      </c>
      <c r="CA94" s="500">
        <f t="shared" ca="1" si="214"/>
        <v>0.36</v>
      </c>
      <c r="CB94" s="500">
        <f t="shared" ca="1" si="214"/>
        <v>0.36</v>
      </c>
      <c r="CC94" s="500">
        <f t="shared" ca="1" si="214"/>
        <v>0.38</v>
      </c>
      <c r="CD94" s="500">
        <f t="shared" ca="1" si="214"/>
        <v>0.38</v>
      </c>
      <c r="CE94" s="500">
        <f t="shared" ca="1" si="214"/>
        <v>0.38</v>
      </c>
      <c r="CF94" s="500">
        <f t="shared" ca="1" si="214"/>
        <v>0.41000000000000003</v>
      </c>
      <c r="CG94" s="500">
        <f t="shared" ca="1" si="214"/>
        <v>0.41000000000000003</v>
      </c>
      <c r="CH94" s="634">
        <f t="shared" ca="1" si="80"/>
        <v>4.43</v>
      </c>
      <c r="CI94" s="492">
        <f t="shared" si="213"/>
        <v>0</v>
      </c>
      <c r="CJ94" s="492">
        <f t="shared" si="213"/>
        <v>0</v>
      </c>
      <c r="CK94" s="492">
        <f t="shared" si="213"/>
        <v>0</v>
      </c>
      <c r="CL94" s="604">
        <f t="shared" si="213"/>
        <v>0</v>
      </c>
      <c r="CM94" s="604">
        <f t="shared" si="213"/>
        <v>0</v>
      </c>
      <c r="CN94" s="604">
        <f t="shared" si="213"/>
        <v>0</v>
      </c>
      <c r="CO94" s="604"/>
      <c r="CP94" s="492">
        <f t="shared" ref="CP94:CU94" ca="1" si="215">CP95+CP96</f>
        <v>1.03</v>
      </c>
      <c r="CQ94" s="492">
        <f t="shared" ca="1" si="215"/>
        <v>1.03</v>
      </c>
      <c r="CR94" s="492">
        <f t="shared" si="215"/>
        <v>0</v>
      </c>
      <c r="CS94" s="492">
        <f t="shared" ca="1" si="215"/>
        <v>0</v>
      </c>
      <c r="CT94" s="492">
        <f t="shared" ca="1" si="215"/>
        <v>0.7</v>
      </c>
      <c r="CU94" s="493">
        <f t="shared" si="215"/>
        <v>0</v>
      </c>
      <c r="CV94" s="101"/>
      <c r="CW94" s="605">
        <f t="shared" ref="CW94:DC94" si="216">CW95+CW96</f>
        <v>0</v>
      </c>
      <c r="CX94" s="492">
        <f t="shared" si="216"/>
        <v>0</v>
      </c>
      <c r="CY94" s="492">
        <f t="shared" si="216"/>
        <v>0</v>
      </c>
      <c r="CZ94" s="492">
        <f t="shared" si="216"/>
        <v>0</v>
      </c>
      <c r="DA94" s="492">
        <f t="shared" ca="1" si="216"/>
        <v>1.03</v>
      </c>
      <c r="DB94" s="492">
        <f t="shared" ca="1" si="216"/>
        <v>0.37</v>
      </c>
      <c r="DC94" s="492">
        <f t="shared" ca="1" si="216"/>
        <v>0.34</v>
      </c>
      <c r="DD94" s="493">
        <f ca="1">DD95+DD96</f>
        <v>0.32</v>
      </c>
      <c r="DG94" s="196"/>
      <c r="DH94" s="494">
        <f>DH95+DH96</f>
        <v>0</v>
      </c>
      <c r="DI94" s="432">
        <f>DI95+DI96</f>
        <v>0</v>
      </c>
      <c r="DJ94" s="495">
        <f>DJ95+DJ96</f>
        <v>0</v>
      </c>
      <c r="DL94" s="494">
        <f ca="1">DL95+DL96</f>
        <v>0.32</v>
      </c>
      <c r="DM94" s="432">
        <f>DM95+DM96</f>
        <v>0</v>
      </c>
      <c r="DN94" s="495">
        <f>DN95+DN96</f>
        <v>0</v>
      </c>
    </row>
    <row r="95" spans="1:146" ht="10.5" customHeight="1">
      <c r="A95" s="152" t="s">
        <v>51</v>
      </c>
      <c r="B95" s="104" t="s">
        <v>676</v>
      </c>
      <c r="C95" s="58"/>
      <c r="D95" s="107">
        <v>1.2</v>
      </c>
      <c r="E95" s="105">
        <f>CI95-BP95</f>
        <v>0</v>
      </c>
      <c r="F95" s="105"/>
      <c r="G95" s="312"/>
      <c r="H95" s="105"/>
      <c r="I95" s="105"/>
      <c r="J95" s="105"/>
      <c r="K95" s="105"/>
      <c r="L95" s="352"/>
      <c r="M95" s="309"/>
      <c r="N95" s="352">
        <f>T95+Y95+AD95+AF95-L95</f>
        <v>0</v>
      </c>
      <c r="O95" s="312">
        <f>Q95+R95+V95+AA95+AE95+AG95</f>
        <v>0</v>
      </c>
      <c r="P95" s="309"/>
      <c r="Q95" s="352">
        <f t="shared" ref="Q95:W95" si="217">Q29-Q96</f>
        <v>0</v>
      </c>
      <c r="R95" s="352">
        <f t="shared" si="217"/>
        <v>0</v>
      </c>
      <c r="S95" s="352">
        <f t="shared" si="217"/>
        <v>0</v>
      </c>
      <c r="T95" s="352">
        <f t="shared" si="217"/>
        <v>0</v>
      </c>
      <c r="U95" s="309">
        <f t="shared" si="217"/>
        <v>0</v>
      </c>
      <c r="V95" s="352">
        <f t="shared" si="217"/>
        <v>0</v>
      </c>
      <c r="W95" s="312">
        <f t="shared" si="217"/>
        <v>0</v>
      </c>
      <c r="X95" s="312"/>
      <c r="Y95" s="352">
        <f>Y29-Y96</f>
        <v>0</v>
      </c>
      <c r="Z95" s="352">
        <f>Z29-Z96</f>
        <v>0</v>
      </c>
      <c r="AA95" s="352">
        <f>AA29-AA96</f>
        <v>0</v>
      </c>
      <c r="AB95" s="312">
        <f>AB29-AB96</f>
        <v>0</v>
      </c>
      <c r="AC95" s="309"/>
      <c r="AD95" s="352">
        <f>AD29-AD96</f>
        <v>0</v>
      </c>
      <c r="AE95" s="312">
        <f>AE29-AE96</f>
        <v>0</v>
      </c>
      <c r="AF95" s="352">
        <f>AF29-AF96</f>
        <v>0</v>
      </c>
      <c r="AG95" s="352">
        <f>AG29-AG96</f>
        <v>0</v>
      </c>
      <c r="AH95" s="309"/>
      <c r="AI95" s="309"/>
      <c r="AJ95" s="312">
        <f t="shared" ref="AJ95" si="218">AJ29-AJ96</f>
        <v>0</v>
      </c>
      <c r="AK95" s="309">
        <f t="shared" ref="AK95" si="219">AK29-AK96</f>
        <v>0</v>
      </c>
      <c r="AL95" s="312">
        <f t="shared" ref="AL95" si="220">AL29-AL96</f>
        <v>0</v>
      </c>
      <c r="AM95" s="309"/>
      <c r="AN95" s="309"/>
      <c r="AO95" s="309"/>
      <c r="AP95" s="309"/>
      <c r="AQ95" s="309"/>
      <c r="AR95" s="309"/>
      <c r="AS95" s="309"/>
      <c r="AT95" s="309"/>
      <c r="AU95" s="309"/>
      <c r="AV95" s="309"/>
      <c r="AW95" s="309"/>
      <c r="AX95" s="454">
        <f>IncomeStatement!T319</f>
        <v>0</v>
      </c>
      <c r="AY95" s="107">
        <f>IncomeStatement!C319</f>
        <v>0</v>
      </c>
      <c r="AZ95" s="107"/>
      <c r="BA95" s="107"/>
      <c r="BB95" s="107"/>
      <c r="BC95" s="107"/>
      <c r="BD95" s="107"/>
      <c r="BE95" s="107"/>
      <c r="BF95" s="107"/>
      <c r="BG95" s="107"/>
      <c r="BH95" s="107"/>
      <c r="BI95" s="107"/>
      <c r="BJ95" s="107"/>
      <c r="BK95" s="107"/>
      <c r="BL95" s="107"/>
      <c r="BM95" s="107"/>
      <c r="BN95" s="459">
        <f>IncomeStatement!S319</f>
        <v>0</v>
      </c>
      <c r="BO95" s="107">
        <f>AX95+AY95-BN95</f>
        <v>0</v>
      </c>
      <c r="BP95" s="110">
        <f>ROUNDUP(BO95*$D95,2)</f>
        <v>0</v>
      </c>
      <c r="BQ95" s="109">
        <f ca="1">INDIRECT("IncomeStatement!$"&amp;legend!G$7&amp;TEXT(ROW()+230,0))</f>
        <v>0.30521031746031668</v>
      </c>
      <c r="BR95" s="107">
        <f ca="1">INDIRECT("IncomeStatement!$"&amp;legend!H$7&amp;TEXT(ROW()+230,0))</f>
        <v>0.27522569444444522</v>
      </c>
      <c r="BS95" s="107">
        <f ca="1">INDIRECT("IncomeStatement!$"&amp;legend!I$7&amp;TEXT(ROW()+230,0))</f>
        <v>0.27522569444444522</v>
      </c>
      <c r="BT95" s="107">
        <f ca="1">BQ95+BR95+BS95</f>
        <v>0.85566170634920713</v>
      </c>
      <c r="BU95" s="108">
        <f ca="1">ROUNDUP(BT95*$D95,2)</f>
        <v>1.03</v>
      </c>
      <c r="BV95" s="108">
        <f ca="1">ROUNDUP(INDIRECT("IncomeStatement!$"&amp;legend!G$7&amp;TEXT(ROW()+230,0))*$D95,2)</f>
        <v>0.37</v>
      </c>
      <c r="BW95" s="108">
        <f ca="1">ROUNDUP(INDIRECT("IncomeStatement!$"&amp;legend!H$7&amp;TEXT(ROW()+230,0))*$D95,2)</f>
        <v>0.34</v>
      </c>
      <c r="BX95" s="108">
        <f ca="1">ROUNDUP(INDIRECT("IncomeStatement!$"&amp;legend!I$7&amp;TEXT(ROW()+230,0))*$D95,2)</f>
        <v>0.34</v>
      </c>
      <c r="BY95" s="108">
        <f ca="1">ROUNDUP(INDIRECT("IncomeStatement!$"&amp;legend!J$7&amp;TEXT(ROW()+230,0))*$D95,2)</f>
        <v>0.34</v>
      </c>
      <c r="BZ95" s="108">
        <f ca="1">ROUNDUP(INDIRECT("IncomeStatement!$"&amp;legend!K$7&amp;TEXT(ROW()+230,0))*$D95,2)</f>
        <v>0.36</v>
      </c>
      <c r="CA95" s="108">
        <f ca="1">ROUNDUP(INDIRECT("IncomeStatement!$"&amp;legend!L$7&amp;TEXT(ROW()+230,0))*$D95,2)</f>
        <v>0.36</v>
      </c>
      <c r="CB95" s="108">
        <f ca="1">ROUNDUP(INDIRECT("IncomeStatement!$"&amp;legend!M$7&amp;TEXT(ROW()+230,0))*$D95,2)</f>
        <v>0.36</v>
      </c>
      <c r="CC95" s="108">
        <f ca="1">ROUNDUP(INDIRECT("IncomeStatement!$"&amp;legend!N$7&amp;TEXT(ROW()+230,0))*$D95,2)</f>
        <v>0.38</v>
      </c>
      <c r="CD95" s="108">
        <f ca="1">ROUNDUP(INDIRECT("IncomeStatement!$"&amp;legend!O$7&amp;TEXT(ROW()+230,0))*$D95,2)</f>
        <v>0.38</v>
      </c>
      <c r="CE95" s="108">
        <f ca="1">ROUNDUP(INDIRECT("IncomeStatement!$"&amp;legend!P$7&amp;TEXT(ROW()+230,0))*$D95,2)</f>
        <v>0.38</v>
      </c>
      <c r="CF95" s="108">
        <f ca="1">ROUNDUP(INDIRECT("IncomeStatement!$"&amp;legend!Q$7&amp;TEXT(ROW()+230,0))*$D95,2)</f>
        <v>0.41000000000000003</v>
      </c>
      <c r="CG95" s="108">
        <f ca="1">ROUNDUP(INDIRECT("IncomeStatement!$"&amp;legend!R$7&amp;TEXT(ROW()+230,0))*$D95,2)</f>
        <v>0.41000000000000003</v>
      </c>
      <c r="CH95" s="634">
        <f t="shared" ca="1" si="80"/>
        <v>4.43</v>
      </c>
      <c r="CI95" s="198">
        <f>BP95+Y95+N95</f>
        <v>0</v>
      </c>
      <c r="CJ95" s="199">
        <f>CI95-CK95</f>
        <v>0</v>
      </c>
      <c r="CK95" s="200">
        <f>O95</f>
        <v>0</v>
      </c>
      <c r="CL95" s="296"/>
      <c r="CM95" s="297"/>
      <c r="CN95" s="298"/>
      <c r="CO95" s="349"/>
      <c r="CP95" s="582">
        <f ca="1">BU95+Q95+R95+S95+T95+U95+V95+W95+X95+Y95+Z95+AA95+AB95</f>
        <v>1.03</v>
      </c>
      <c r="CQ95" s="199">
        <f ca="1">CP95-CR95</f>
        <v>1.03</v>
      </c>
      <c r="CR95" s="596">
        <f>Q95+R95+V95+W95+X95+AA95+AB95</f>
        <v>0</v>
      </c>
      <c r="CS95" s="359">
        <f ca="1">ROUNDUP(INDIRECT(legend!$K$4&amp;ROW())*$D95,2)</f>
        <v>0</v>
      </c>
      <c r="CT95" s="378">
        <f ca="1">INDIRECT(legend!$H$4&amp;ROW())+INDIRECT(legend!$I$4&amp;ROW())</f>
        <v>0.7</v>
      </c>
      <c r="CU95" s="360"/>
      <c r="CV95" s="101"/>
      <c r="CW95" s="198"/>
      <c r="CX95" s="212"/>
      <c r="CY95" s="212"/>
      <c r="CZ95" s="201"/>
      <c r="DA95" s="198">
        <f ca="1">CP95</f>
        <v>1.03</v>
      </c>
      <c r="DB95" s="212">
        <f ca="1">ROUNDUP(BQ95*$D95,2)+AA95+V95+R95+Q95</f>
        <v>0.37</v>
      </c>
      <c r="DC95" s="212">
        <f ca="1">ROUNDUP(BR95*$D95,2)+AB95+X95+W95</f>
        <v>0.34</v>
      </c>
      <c r="DD95" s="200">
        <f ca="1">DA95-DB95-DC95</f>
        <v>0.32</v>
      </c>
      <c r="DF95" s="329"/>
      <c r="DG95" s="196"/>
      <c r="DH95" s="198"/>
      <c r="DI95" s="199"/>
      <c r="DJ95" s="200"/>
      <c r="DL95" s="198">
        <f ca="1">DD95-DM95-DN95</f>
        <v>0.32</v>
      </c>
      <c r="DM95" s="199"/>
      <c r="DN95" s="200"/>
    </row>
    <row r="96" spans="1:146" ht="10.5" customHeight="1">
      <c r="A96" s="148" t="s">
        <v>52</v>
      </c>
      <c r="B96" s="104" t="s">
        <v>677</v>
      </c>
      <c r="C96" s="59"/>
      <c r="D96" s="10">
        <v>1</v>
      </c>
      <c r="E96" s="65">
        <f>CI96-BP96</f>
        <v>0</v>
      </c>
      <c r="F96" s="65"/>
      <c r="G96" s="113"/>
      <c r="H96" s="65"/>
      <c r="I96" s="65"/>
      <c r="J96" s="65"/>
      <c r="K96" s="65"/>
      <c r="L96" s="310"/>
      <c r="M96" s="306"/>
      <c r="N96" s="310">
        <f>T96+Y96+AD96+AF96-L96</f>
        <v>0</v>
      </c>
      <c r="O96" s="113">
        <f>Q96+R96+V96+AA96+AE96+AG96</f>
        <v>0</v>
      </c>
      <c r="P96" s="306"/>
      <c r="Q96" s="310"/>
      <c r="R96" s="310"/>
      <c r="S96" s="310"/>
      <c r="T96" s="310"/>
      <c r="U96" s="306"/>
      <c r="V96" s="310"/>
      <c r="W96" s="113"/>
      <c r="X96" s="113"/>
      <c r="Y96" s="310"/>
      <c r="Z96" s="310"/>
      <c r="AA96" s="310"/>
      <c r="AB96" s="113"/>
      <c r="AC96" s="306"/>
      <c r="AD96" s="310"/>
      <c r="AE96" s="113"/>
      <c r="AF96" s="310"/>
      <c r="AG96" s="310"/>
      <c r="AH96" s="306"/>
      <c r="AI96" s="306"/>
      <c r="AJ96" s="113"/>
      <c r="AK96" s="306"/>
      <c r="AL96" s="113"/>
      <c r="AM96" s="306"/>
      <c r="AN96" s="306"/>
      <c r="AO96" s="306"/>
      <c r="AP96" s="306"/>
      <c r="AQ96" s="306"/>
      <c r="AR96" s="306"/>
      <c r="AS96" s="306"/>
      <c r="AT96" s="306"/>
      <c r="AU96" s="306"/>
      <c r="AV96" s="306"/>
      <c r="AW96" s="306"/>
      <c r="AX96" s="454">
        <f>IncomeStatement!T320</f>
        <v>0</v>
      </c>
      <c r="AY96" s="107">
        <f>IncomeStatement!C320</f>
        <v>0</v>
      </c>
      <c r="AZ96" s="142"/>
      <c r="BA96" s="142"/>
      <c r="BB96" s="142"/>
      <c r="BC96" s="142"/>
      <c r="BD96" s="142"/>
      <c r="BE96" s="142"/>
      <c r="BF96" s="142"/>
      <c r="BG96" s="142"/>
      <c r="BH96" s="142"/>
      <c r="BI96" s="142"/>
      <c r="BJ96" s="142"/>
      <c r="BK96" s="142"/>
      <c r="BL96" s="142"/>
      <c r="BM96" s="142"/>
      <c r="BN96" s="459">
        <f>IncomeStatement!S320</f>
        <v>0</v>
      </c>
      <c r="BO96" s="10">
        <f>AX96+AY96-BN96</f>
        <v>0</v>
      </c>
      <c r="BP96" s="11">
        <f>ROUNDUP(BO96,2)</f>
        <v>0</v>
      </c>
      <c r="BQ96" s="422">
        <f ca="1">INDIRECT("IncomeStatement!$"&amp;legend!H$7&amp;TEXT(ROW()+230,0))</f>
        <v>0</v>
      </c>
      <c r="BR96" s="142">
        <f ca="1">INDIRECT("IncomeStatement!$"&amp;legend!I$7&amp;TEXT(ROW()+230,0))</f>
        <v>0</v>
      </c>
      <c r="BS96" s="142">
        <f ca="1">INDIRECT("IncomeStatement!$"&amp;legend!J$7&amp;TEXT(ROW()+230,0))</f>
        <v>0</v>
      </c>
      <c r="BT96" s="10">
        <f ca="1">BQ96+BR96+BS96</f>
        <v>0</v>
      </c>
      <c r="BU96" s="87">
        <f ca="1">ROUNDUP(BT96,2)</f>
        <v>0</v>
      </c>
      <c r="BV96" s="108">
        <f ca="1">ROUNDUP(INDIRECT("IncomeStatement!$"&amp;legend!G$7&amp;TEXT(ROW()+230,0))*$D96,2)</f>
        <v>0</v>
      </c>
      <c r="BW96" s="108">
        <f ca="1">ROUNDUP(INDIRECT("IncomeStatement!$"&amp;legend!H$7&amp;TEXT(ROW()+230,0))*$D96,2)</f>
        <v>0</v>
      </c>
      <c r="BX96" s="108">
        <f ca="1">ROUNDUP(INDIRECT("IncomeStatement!$"&amp;legend!I$7&amp;TEXT(ROW()+230,0))*$D96,2)</f>
        <v>0</v>
      </c>
      <c r="BY96" s="108">
        <f ca="1">ROUNDUP(INDIRECT("IncomeStatement!$"&amp;legend!J$7&amp;TEXT(ROW()+230,0))*$D96,2)</f>
        <v>0</v>
      </c>
      <c r="BZ96" s="108">
        <f ca="1">ROUNDUP(INDIRECT("IncomeStatement!$"&amp;legend!K$7&amp;TEXT(ROW()+230,0))*$D96,2)</f>
        <v>0</v>
      </c>
      <c r="CA96" s="108">
        <f ca="1">ROUNDUP(INDIRECT("IncomeStatement!$"&amp;legend!L$7&amp;TEXT(ROW()+230,0))*$D96,2)</f>
        <v>0</v>
      </c>
      <c r="CB96" s="108">
        <f ca="1">ROUNDUP(INDIRECT("IncomeStatement!$"&amp;legend!M$7&amp;TEXT(ROW()+230,0))*$D96,2)</f>
        <v>0</v>
      </c>
      <c r="CC96" s="108">
        <f ca="1">ROUNDUP(INDIRECT("IncomeStatement!$"&amp;legend!N$7&amp;TEXT(ROW()+230,0))*$D96,2)</f>
        <v>0</v>
      </c>
      <c r="CD96" s="108">
        <f ca="1">ROUNDUP(INDIRECT("IncomeStatement!$"&amp;legend!O$7&amp;TEXT(ROW()+230,0))*$D96,2)</f>
        <v>0</v>
      </c>
      <c r="CE96" s="108">
        <f ca="1">ROUNDUP(INDIRECT("IncomeStatement!$"&amp;legend!P$7&amp;TEXT(ROW()+230,0))*$D96,2)</f>
        <v>0</v>
      </c>
      <c r="CF96" s="108">
        <f ca="1">ROUNDUP(INDIRECT("IncomeStatement!$"&amp;legend!Q$7&amp;TEXT(ROW()+230,0))*$D96,2)</f>
        <v>0</v>
      </c>
      <c r="CG96" s="108">
        <f ca="1">ROUNDUP(INDIRECT("IncomeStatement!$"&amp;legend!R$7&amp;TEXT(ROW()+230,0))*$D96,2)</f>
        <v>0</v>
      </c>
      <c r="CH96" s="634">
        <f t="shared" ca="1" si="80"/>
        <v>0</v>
      </c>
      <c r="CI96" s="167">
        <f>BP96+Y96+N96</f>
        <v>0</v>
      </c>
      <c r="CJ96" s="166">
        <f>CI96-CK96</f>
        <v>0</v>
      </c>
      <c r="CK96" s="168">
        <f>O96</f>
        <v>0</v>
      </c>
      <c r="CL96" s="273"/>
      <c r="CM96" s="274"/>
      <c r="CN96" s="275"/>
      <c r="CO96" s="343"/>
      <c r="CP96" s="582">
        <f ca="1">BU96+Q96+R96+S96+T96+U96+V96+W96+X96+Y96+Z96+AA96+AB96</f>
        <v>0</v>
      </c>
      <c r="CQ96" s="166">
        <f ca="1">CP96-CR96</f>
        <v>0</v>
      </c>
      <c r="CR96" s="585">
        <f>Q96+R96+V96+W96+X96+AA96+AB96</f>
        <v>0</v>
      </c>
      <c r="CS96" s="359">
        <f ca="1">ROUNDUP(INDIRECT(legend!$K$4&amp;ROW())*$D96,2)</f>
        <v>0</v>
      </c>
      <c r="CT96" s="386">
        <f ca="1">INDIRECT(legend!$H$4&amp;ROW())+INDIRECT(legend!$I$4&amp;ROW())</f>
        <v>0</v>
      </c>
      <c r="CU96" s="374"/>
      <c r="CV96" s="101"/>
      <c r="CW96" s="167"/>
      <c r="CX96" s="214"/>
      <c r="CY96" s="214"/>
      <c r="CZ96" s="175"/>
      <c r="DA96" s="167">
        <f ca="1">CP96</f>
        <v>0</v>
      </c>
      <c r="DB96" s="214">
        <f ca="1">ROUNDUP(BQ96*$D96,2)+AA96+V96+R96+Q96</f>
        <v>0</v>
      </c>
      <c r="DC96" s="214">
        <f ca="1">ROUNDUP(BR96*$D96,2)+AB96+X96+W96</f>
        <v>0</v>
      </c>
      <c r="DD96" s="168">
        <f ca="1">DA96-DB96-DC96</f>
        <v>0</v>
      </c>
      <c r="DF96" s="329"/>
      <c r="DG96" s="196"/>
      <c r="DH96" s="167"/>
      <c r="DI96" s="166"/>
      <c r="DJ96" s="168"/>
      <c r="DL96" s="167">
        <f ca="1">DD96-DM96-DN96</f>
        <v>0</v>
      </c>
      <c r="DM96" s="166"/>
      <c r="DN96" s="168"/>
    </row>
    <row r="97" spans="1:146" s="550" customFormat="1">
      <c r="A97" s="151" t="s">
        <v>56</v>
      </c>
      <c r="B97" s="111" t="s">
        <v>681</v>
      </c>
      <c r="C97" s="491"/>
      <c r="D97" s="491"/>
      <c r="E97" s="491">
        <f>E98+E99</f>
        <v>0</v>
      </c>
      <c r="F97" s="500"/>
      <c r="G97" s="500"/>
      <c r="H97" s="500"/>
      <c r="I97" s="500"/>
      <c r="J97" s="500"/>
      <c r="K97" s="500"/>
      <c r="L97" s="500"/>
      <c r="M97" s="500"/>
      <c r="N97" s="500">
        <f>N98+N99</f>
        <v>0</v>
      </c>
      <c r="O97" s="500">
        <f>O98+O99</f>
        <v>0</v>
      </c>
      <c r="P97" s="500"/>
      <c r="Q97" s="500">
        <f t="shared" ref="Q97" si="221">Q98+Q99</f>
        <v>0</v>
      </c>
      <c r="R97" s="500">
        <f t="shared" ref="R97:W97" si="222">R98+R99</f>
        <v>0</v>
      </c>
      <c r="S97" s="500">
        <f t="shared" si="222"/>
        <v>0</v>
      </c>
      <c r="T97" s="500">
        <f t="shared" si="222"/>
        <v>0</v>
      </c>
      <c r="U97" s="500">
        <f t="shared" si="222"/>
        <v>0</v>
      </c>
      <c r="V97" s="500">
        <f t="shared" si="222"/>
        <v>0</v>
      </c>
      <c r="W97" s="500">
        <f t="shared" si="222"/>
        <v>0</v>
      </c>
      <c r="X97" s="500">
        <f t="shared" ref="X97" si="223">X98+X99</f>
        <v>0</v>
      </c>
      <c r="Y97" s="500">
        <f t="shared" ref="Y97:AB97" si="224">Y98+Y99</f>
        <v>0</v>
      </c>
      <c r="Z97" s="500">
        <f t="shared" si="224"/>
        <v>0</v>
      </c>
      <c r="AA97" s="500">
        <f t="shared" si="224"/>
        <v>0</v>
      </c>
      <c r="AB97" s="500">
        <f t="shared" si="224"/>
        <v>0</v>
      </c>
      <c r="AC97" s="500"/>
      <c r="AD97" s="500">
        <f t="shared" ref="AD97:AE97" si="225">AD98+AD99</f>
        <v>0</v>
      </c>
      <c r="AE97" s="500">
        <f t="shared" si="225"/>
        <v>0</v>
      </c>
      <c r="AF97" s="500">
        <f t="shared" ref="AF97:AG97" si="226">AF98+AF99</f>
        <v>0</v>
      </c>
      <c r="AG97" s="500">
        <f t="shared" si="226"/>
        <v>0</v>
      </c>
      <c r="AH97" s="500"/>
      <c r="AI97" s="500">
        <f t="shared" ref="AI97:AL97" si="227">AI98+AI99</f>
        <v>0</v>
      </c>
      <c r="AJ97" s="500">
        <f t="shared" si="227"/>
        <v>0</v>
      </c>
      <c r="AK97" s="500">
        <f t="shared" si="227"/>
        <v>0</v>
      </c>
      <c r="AL97" s="500">
        <f t="shared" si="227"/>
        <v>0</v>
      </c>
      <c r="AM97" s="500"/>
      <c r="AN97" s="500"/>
      <c r="AO97" s="500"/>
      <c r="AP97" s="500"/>
      <c r="AQ97" s="500"/>
      <c r="AR97" s="500"/>
      <c r="AS97" s="500"/>
      <c r="AT97" s="500"/>
      <c r="AU97" s="500"/>
      <c r="AV97" s="500"/>
      <c r="AW97" s="500"/>
      <c r="AX97" s="500">
        <f t="shared" ref="AX97:CN97" si="228">AX98+AX99</f>
        <v>8.5820607542619037E-3</v>
      </c>
      <c r="AY97" s="500">
        <f t="shared" si="228"/>
        <v>1.4718716666666714</v>
      </c>
      <c r="AZ97" s="500"/>
      <c r="BA97" s="500"/>
      <c r="BB97" s="500"/>
      <c r="BC97" s="500"/>
      <c r="BD97" s="500"/>
      <c r="BE97" s="500"/>
      <c r="BF97" s="500"/>
      <c r="BG97" s="500"/>
      <c r="BH97" s="500"/>
      <c r="BI97" s="500"/>
      <c r="BJ97" s="500"/>
      <c r="BK97" s="500"/>
      <c r="BL97" s="500"/>
      <c r="BM97" s="500"/>
      <c r="BN97" s="500">
        <f t="shared" si="228"/>
        <v>9.1727603178353184E-2</v>
      </c>
      <c r="BO97" s="500">
        <f t="shared" si="228"/>
        <v>1.3887261242425801</v>
      </c>
      <c r="BP97" s="391">
        <f t="shared" si="228"/>
        <v>1.39</v>
      </c>
      <c r="BQ97" s="392">
        <f t="shared" ca="1" si="228"/>
        <v>5.6575396765873025E-2</v>
      </c>
      <c r="BR97" s="500">
        <f t="shared" ca="1" si="228"/>
        <v>5.4591269841269843E-2</v>
      </c>
      <c r="BS97" s="500">
        <f t="shared" ca="1" si="228"/>
        <v>5.4591269841269843E-2</v>
      </c>
      <c r="BT97" s="500">
        <f t="shared" ca="1" si="228"/>
        <v>0.16575793644841269</v>
      </c>
      <c r="BU97" s="500">
        <f ca="1">BU98+BU99</f>
        <v>0.17</v>
      </c>
      <c r="BV97" s="500">
        <f t="shared" ref="BV97:CG97" ca="1" si="229">BV98+BV99</f>
        <v>5.6575396765873025E-2</v>
      </c>
      <c r="BW97" s="500">
        <f t="shared" ca="1" si="229"/>
        <v>5.4591269841269843E-2</v>
      </c>
      <c r="BX97" s="500">
        <f t="shared" ca="1" si="229"/>
        <v>5.4591269841269843E-2</v>
      </c>
      <c r="BY97" s="500">
        <f t="shared" ca="1" si="229"/>
        <v>5.4591269841269843E-2</v>
      </c>
      <c r="BZ97" s="500">
        <f t="shared" ca="1" si="229"/>
        <v>7.6734126984126974E-2</v>
      </c>
      <c r="CA97" s="500">
        <f t="shared" ca="1" si="229"/>
        <v>7.6734126984126974E-2</v>
      </c>
      <c r="CB97" s="500">
        <f t="shared" ca="1" si="229"/>
        <v>7.6734126984126974E-2</v>
      </c>
      <c r="CC97" s="500">
        <f t="shared" ca="1" si="229"/>
        <v>7.4670634920634915E-2</v>
      </c>
      <c r="CD97" s="500">
        <f t="shared" ca="1" si="229"/>
        <v>7.4670634920634915E-2</v>
      </c>
      <c r="CE97" s="500">
        <f t="shared" ca="1" si="229"/>
        <v>7.4670634920634929E-2</v>
      </c>
      <c r="CF97" s="500">
        <f t="shared" ca="1" si="229"/>
        <v>5.5384920634920634E-2</v>
      </c>
      <c r="CG97" s="500">
        <f t="shared" ca="1" si="229"/>
        <v>5.5384920634920634E-2</v>
      </c>
      <c r="CH97" s="634">
        <f t="shared" ref="CH97:CH102" ca="1" si="230">SUM(BV97:CG97)-BP97</f>
        <v>-0.6046666667261904</v>
      </c>
      <c r="CI97" s="492">
        <f t="shared" si="228"/>
        <v>1.39</v>
      </c>
      <c r="CJ97" s="492">
        <f t="shared" si="228"/>
        <v>1.39</v>
      </c>
      <c r="CK97" s="492">
        <f t="shared" si="228"/>
        <v>0</v>
      </c>
      <c r="CL97" s="604">
        <f t="shared" si="228"/>
        <v>0</v>
      </c>
      <c r="CM97" s="604">
        <f t="shared" si="228"/>
        <v>0</v>
      </c>
      <c r="CN97" s="604">
        <f t="shared" si="228"/>
        <v>0</v>
      </c>
      <c r="CO97" s="604"/>
      <c r="CP97" s="492">
        <f t="shared" ref="CP97:CU97" ca="1" si="231">CP98+CP99</f>
        <v>0.17</v>
      </c>
      <c r="CQ97" s="492">
        <f t="shared" ca="1" si="231"/>
        <v>0.17</v>
      </c>
      <c r="CR97" s="492">
        <f t="shared" si="231"/>
        <v>0</v>
      </c>
      <c r="CS97" s="492">
        <f t="shared" ca="1" si="231"/>
        <v>0</v>
      </c>
      <c r="CT97" s="492">
        <f t="shared" ca="1" si="231"/>
        <v>0.13132539682539682</v>
      </c>
      <c r="CU97" s="493">
        <f t="shared" si="231"/>
        <v>0</v>
      </c>
      <c r="CV97" s="101"/>
      <c r="CW97" s="605">
        <f t="shared" ref="CW97:DC97" si="232">CW98+CW99</f>
        <v>0</v>
      </c>
      <c r="CX97" s="492">
        <f t="shared" si="232"/>
        <v>0</v>
      </c>
      <c r="CY97" s="492">
        <f t="shared" si="232"/>
        <v>0</v>
      </c>
      <c r="CZ97" s="492">
        <f t="shared" si="232"/>
        <v>0</v>
      </c>
      <c r="DA97" s="492">
        <f t="shared" ca="1" si="232"/>
        <v>0.17</v>
      </c>
      <c r="DB97" s="492">
        <f t="shared" ca="1" si="232"/>
        <v>6.0000000000000005E-2</v>
      </c>
      <c r="DC97" s="492">
        <f t="shared" ca="1" si="232"/>
        <v>6.0000000000000005E-2</v>
      </c>
      <c r="DD97" s="493">
        <f ca="1">DD98+DD99</f>
        <v>5.000000000000001E-2</v>
      </c>
      <c r="DE97" s="325"/>
      <c r="DF97" s="325"/>
      <c r="DG97" s="196"/>
      <c r="DH97" s="494">
        <f>DH98+DH99</f>
        <v>0</v>
      </c>
      <c r="DI97" s="432">
        <f>DI98+DI99</f>
        <v>0</v>
      </c>
      <c r="DJ97" s="495">
        <f>DJ98+DJ99</f>
        <v>0</v>
      </c>
      <c r="DL97" s="494">
        <f ca="1">DL98+DL99</f>
        <v>5.000000000000001E-2</v>
      </c>
      <c r="DM97" s="432">
        <f>DM98+DM99</f>
        <v>0</v>
      </c>
      <c r="DN97" s="495">
        <f>DN98+DN99</f>
        <v>0</v>
      </c>
      <c r="DT97" s="121"/>
      <c r="DU97" s="121"/>
      <c r="DV97" s="121"/>
      <c r="DW97" s="121"/>
      <c r="DX97" s="121"/>
      <c r="DY97" s="121"/>
      <c r="DZ97" s="121"/>
      <c r="EA97" s="121"/>
      <c r="EB97" s="121"/>
      <c r="EC97" s="121"/>
      <c r="ED97" s="121"/>
      <c r="EE97" s="121"/>
      <c r="EF97" s="121"/>
      <c r="EG97" s="121"/>
      <c r="EH97" s="121"/>
      <c r="EI97" s="121"/>
      <c r="EJ97" s="121"/>
      <c r="EK97" s="121"/>
      <c r="EL97" s="121"/>
      <c r="EM97" s="121"/>
      <c r="EN97" s="121"/>
      <c r="EO97" s="121"/>
      <c r="EP97" s="121"/>
    </row>
    <row r="98" spans="1:146" s="550" customFormat="1" ht="10.5" customHeight="1">
      <c r="A98" s="152" t="s">
        <v>422</v>
      </c>
      <c r="B98" s="104" t="s">
        <v>678</v>
      </c>
      <c r="C98" s="58"/>
      <c r="D98" s="107">
        <v>1</v>
      </c>
      <c r="E98" s="105">
        <f>CI98-BP98</f>
        <v>0</v>
      </c>
      <c r="F98" s="105"/>
      <c r="G98" s="312"/>
      <c r="H98" s="105"/>
      <c r="I98" s="105"/>
      <c r="J98" s="105"/>
      <c r="K98" s="105"/>
      <c r="L98" s="352"/>
      <c r="M98" s="309"/>
      <c r="N98" s="352">
        <f>T98+Y98+AD98+AF98-L98</f>
        <v>0</v>
      </c>
      <c r="O98" s="312">
        <f>Q98+R98+V98+AA98+AE98+AG98</f>
        <v>0</v>
      </c>
      <c r="P98" s="309"/>
      <c r="Q98" s="352">
        <f t="shared" ref="Q98:W98" si="233">Q32-Q99</f>
        <v>0</v>
      </c>
      <c r="R98" s="352">
        <f t="shared" si="233"/>
        <v>0</v>
      </c>
      <c r="S98" s="352">
        <f t="shared" si="233"/>
        <v>0</v>
      </c>
      <c r="T98" s="352">
        <f t="shared" si="233"/>
        <v>0</v>
      </c>
      <c r="U98" s="309">
        <f t="shared" si="233"/>
        <v>0</v>
      </c>
      <c r="V98" s="352">
        <f t="shared" si="233"/>
        <v>0</v>
      </c>
      <c r="W98" s="312">
        <f t="shared" si="233"/>
        <v>0</v>
      </c>
      <c r="X98" s="312"/>
      <c r="Y98" s="352">
        <f>Y32-Y99</f>
        <v>0</v>
      </c>
      <c r="Z98" s="352">
        <f>Z32-Z99</f>
        <v>0</v>
      </c>
      <c r="AA98" s="352">
        <f>AA32-AA99</f>
        <v>0</v>
      </c>
      <c r="AB98" s="312">
        <f>AB32-AB99</f>
        <v>0</v>
      </c>
      <c r="AC98" s="309"/>
      <c r="AD98" s="352">
        <f>AD32-AD99</f>
        <v>0</v>
      </c>
      <c r="AE98" s="312">
        <f>AE32-AE99</f>
        <v>0</v>
      </c>
      <c r="AF98" s="352">
        <f>AF32-AF99</f>
        <v>0</v>
      </c>
      <c r="AG98" s="352">
        <f>AG32-AG99</f>
        <v>0</v>
      </c>
      <c r="AH98" s="309"/>
      <c r="AI98" s="309"/>
      <c r="AJ98" s="312">
        <f t="shared" ref="AJ98" si="234">AJ32-AJ99</f>
        <v>0</v>
      </c>
      <c r="AK98" s="309">
        <f t="shared" ref="AK98" si="235">AK32-AK99</f>
        <v>0</v>
      </c>
      <c r="AL98" s="312">
        <f t="shared" ref="AL98" si="236">AL32-AL99</f>
        <v>0</v>
      </c>
      <c r="AM98" s="309"/>
      <c r="AN98" s="309"/>
      <c r="AO98" s="309"/>
      <c r="AP98" s="309"/>
      <c r="AQ98" s="309"/>
      <c r="AR98" s="309"/>
      <c r="AS98" s="309"/>
      <c r="AT98" s="309"/>
      <c r="AU98" s="309"/>
      <c r="AV98" s="309"/>
      <c r="AW98" s="309"/>
      <c r="AX98" s="454">
        <f>IncomeStatement!T322</f>
        <v>8.5820607542619037E-3</v>
      </c>
      <c r="AY98" s="107">
        <f>IncomeStatement!C322</f>
        <v>1.4718716666666714</v>
      </c>
      <c r="AZ98" s="107"/>
      <c r="BA98" s="107"/>
      <c r="BB98" s="107"/>
      <c r="BC98" s="107"/>
      <c r="BD98" s="107"/>
      <c r="BE98" s="107"/>
      <c r="BF98" s="107"/>
      <c r="BG98" s="107"/>
      <c r="BH98" s="107"/>
      <c r="BI98" s="107"/>
      <c r="BJ98" s="107"/>
      <c r="BK98" s="107"/>
      <c r="BL98" s="107"/>
      <c r="BM98" s="107"/>
      <c r="BN98" s="459">
        <f>IncomeStatement!S322</f>
        <v>9.1727603178353184E-2</v>
      </c>
      <c r="BO98" s="107">
        <f>AX98+AY98-BN98</f>
        <v>1.3887261242425801</v>
      </c>
      <c r="BP98" s="110">
        <f>ROUNDUP(BO98*$D98,2)</f>
        <v>1.39</v>
      </c>
      <c r="BQ98" s="109">
        <f ca="1">INDIRECT("IncomeStatement!$"&amp;legend!G$7&amp;TEXT(ROW()+230,0))</f>
        <v>5.6575396765873025E-2</v>
      </c>
      <c r="BR98" s="107">
        <f ca="1">INDIRECT("IncomeStatement!$"&amp;legend!H$7&amp;TEXT(ROW()+230,0))</f>
        <v>5.4591269841269843E-2</v>
      </c>
      <c r="BS98" s="107">
        <f ca="1">INDIRECT("IncomeStatement!$"&amp;legend!I$7&amp;TEXT(ROW()+230,0))</f>
        <v>5.4591269841269843E-2</v>
      </c>
      <c r="BT98" s="107">
        <f ca="1">BQ98+BR98+BS98</f>
        <v>0.16575793644841269</v>
      </c>
      <c r="BU98" s="108">
        <f ca="1">ROUNDUP(BT98*$D98,2)</f>
        <v>0.17</v>
      </c>
      <c r="BV98" s="108">
        <f ca="1">INDIRECT("IncomeStatement!$"&amp;legend!G$7&amp;TEXT(ROW()+230,0))</f>
        <v>5.6575396765873025E-2</v>
      </c>
      <c r="BW98" s="108">
        <f ca="1">INDIRECT("IncomeStatement!$"&amp;legend!H$7&amp;TEXT(ROW()+230,0))</f>
        <v>5.4591269841269843E-2</v>
      </c>
      <c r="BX98" s="108">
        <f ca="1">INDIRECT("IncomeStatement!$"&amp;legend!I$7&amp;TEXT(ROW()+230,0))</f>
        <v>5.4591269841269843E-2</v>
      </c>
      <c r="BY98" s="108">
        <f ca="1">INDIRECT("IncomeStatement!$"&amp;legend!J$7&amp;TEXT(ROW()+230,0))</f>
        <v>5.4591269841269843E-2</v>
      </c>
      <c r="BZ98" s="108">
        <f ca="1">INDIRECT("IncomeStatement!$"&amp;legend!K$7&amp;TEXT(ROW()+230,0))</f>
        <v>7.6734126984126974E-2</v>
      </c>
      <c r="CA98" s="108">
        <f ca="1">INDIRECT("IncomeStatement!$"&amp;legend!L$7&amp;TEXT(ROW()+230,0))</f>
        <v>7.6734126984126974E-2</v>
      </c>
      <c r="CB98" s="108">
        <f ca="1">INDIRECT("IncomeStatement!$"&amp;legend!M$7&amp;TEXT(ROW()+230,0))</f>
        <v>7.6734126984126974E-2</v>
      </c>
      <c r="CC98" s="108">
        <f ca="1">INDIRECT("IncomeStatement!$"&amp;legend!N$7&amp;TEXT(ROW()+230,0))</f>
        <v>7.4670634920634915E-2</v>
      </c>
      <c r="CD98" s="108">
        <f ca="1">INDIRECT("IncomeStatement!$"&amp;legend!O$7&amp;TEXT(ROW()+230,0))</f>
        <v>7.4670634920634915E-2</v>
      </c>
      <c r="CE98" s="108">
        <f ca="1">INDIRECT("IncomeStatement!$"&amp;legend!P$7&amp;TEXT(ROW()+230,0))</f>
        <v>7.4670634920634929E-2</v>
      </c>
      <c r="CF98" s="108">
        <f ca="1">INDIRECT("IncomeStatement!$"&amp;legend!Q$7&amp;TEXT(ROW()+230,0))</f>
        <v>5.5384920634920634E-2</v>
      </c>
      <c r="CG98" s="108">
        <f ca="1">INDIRECT("IncomeStatement!$"&amp;legend!R$7&amp;TEXT(ROW()+230,0))</f>
        <v>5.5384920634920634E-2</v>
      </c>
      <c r="CH98" s="634">
        <f t="shared" ca="1" si="230"/>
        <v>-0.6046666667261904</v>
      </c>
      <c r="CI98" s="198">
        <f>BP98+Y98+N98</f>
        <v>1.39</v>
      </c>
      <c r="CJ98" s="199">
        <f>CI98-CK98</f>
        <v>1.39</v>
      </c>
      <c r="CK98" s="200">
        <f>O98</f>
        <v>0</v>
      </c>
      <c r="CL98" s="296"/>
      <c r="CM98" s="297"/>
      <c r="CN98" s="298"/>
      <c r="CO98" s="349"/>
      <c r="CP98" s="582">
        <f ca="1">BU98+Q98+R98+S98+T98+U98+V98+W98+X98+Y98+Z98+AA98+AB98</f>
        <v>0.17</v>
      </c>
      <c r="CQ98" s="199">
        <f ca="1">CP98-CR98</f>
        <v>0.17</v>
      </c>
      <c r="CR98" s="596">
        <f>Q98+R98+V98+W98+X98+AA98+AB98</f>
        <v>0</v>
      </c>
      <c r="CS98" s="359">
        <f ca="1">ROUNDUP(INDIRECT(legend!$K$4&amp;ROW())*$D98,2)</f>
        <v>0</v>
      </c>
      <c r="CT98" s="378">
        <f ca="1">INDIRECT(legend!$H$4&amp;ROW())+INDIRECT(legend!$I$4&amp;ROW())</f>
        <v>0.13132539682539682</v>
      </c>
      <c r="CU98" s="360"/>
      <c r="CV98" s="101"/>
      <c r="CW98" s="198"/>
      <c r="CX98" s="212"/>
      <c r="CY98" s="212"/>
      <c r="CZ98" s="201"/>
      <c r="DA98" s="198">
        <f ca="1">CP98</f>
        <v>0.17</v>
      </c>
      <c r="DB98" s="212">
        <f ca="1">ROUNDUP(BQ98*$D98,2)+AA98+V98+R98+Q98</f>
        <v>6.0000000000000005E-2</v>
      </c>
      <c r="DC98" s="212">
        <f ca="1">ROUNDUP(BR98*$D98,2)+AB98+X98+W98</f>
        <v>6.0000000000000005E-2</v>
      </c>
      <c r="DD98" s="200">
        <f ca="1">DA98-DB98-DC98</f>
        <v>5.000000000000001E-2</v>
      </c>
      <c r="DE98" s="325"/>
      <c r="DF98" s="329"/>
      <c r="DG98" s="196"/>
      <c r="DH98" s="198"/>
      <c r="DI98" s="199"/>
      <c r="DJ98" s="200"/>
      <c r="DL98" s="198">
        <f ca="1">DD98-DM98-DN98</f>
        <v>5.000000000000001E-2</v>
      </c>
      <c r="DM98" s="199"/>
      <c r="DN98" s="200"/>
      <c r="DT98" s="121"/>
      <c r="DU98" s="121"/>
      <c r="DV98" s="121"/>
      <c r="DW98" s="121"/>
      <c r="DX98" s="121"/>
      <c r="DY98" s="121"/>
      <c r="DZ98" s="121"/>
      <c r="EA98" s="121"/>
      <c r="EB98" s="121"/>
      <c r="EC98" s="121"/>
      <c r="ED98" s="121"/>
      <c r="EE98" s="121"/>
      <c r="EF98" s="121"/>
      <c r="EG98" s="121"/>
      <c r="EH98" s="121"/>
      <c r="EI98" s="121"/>
      <c r="EJ98" s="121"/>
      <c r="EK98" s="121"/>
      <c r="EL98" s="121"/>
      <c r="EM98" s="121"/>
      <c r="EN98" s="121"/>
      <c r="EO98" s="121"/>
      <c r="EP98" s="121"/>
    </row>
    <row r="99" spans="1:146" s="550" customFormat="1" ht="10.5" customHeight="1">
      <c r="A99" s="152" t="s">
        <v>424</v>
      </c>
      <c r="B99" s="82" t="s">
        <v>679</v>
      </c>
      <c r="C99" s="59"/>
      <c r="D99" s="10">
        <v>1</v>
      </c>
      <c r="E99" s="65">
        <f>CI99-BP99</f>
        <v>0</v>
      </c>
      <c r="F99" s="65"/>
      <c r="G99" s="113"/>
      <c r="H99" s="65"/>
      <c r="I99" s="65"/>
      <c r="J99" s="65"/>
      <c r="K99" s="65"/>
      <c r="L99" s="310"/>
      <c r="M99" s="306"/>
      <c r="N99" s="310">
        <f>T99+Y99+AD99+AF99-L99</f>
        <v>0</v>
      </c>
      <c r="O99" s="113">
        <f>Q99+R99+V99+AA99+AE99+AG99</f>
        <v>0</v>
      </c>
      <c r="P99" s="306"/>
      <c r="Q99" s="310"/>
      <c r="R99" s="310"/>
      <c r="S99" s="310"/>
      <c r="T99" s="310"/>
      <c r="U99" s="306"/>
      <c r="V99" s="310"/>
      <c r="W99" s="113"/>
      <c r="X99" s="113"/>
      <c r="Y99" s="310"/>
      <c r="Z99" s="310"/>
      <c r="AA99" s="310"/>
      <c r="AB99" s="113"/>
      <c r="AC99" s="306"/>
      <c r="AD99" s="310"/>
      <c r="AE99" s="113"/>
      <c r="AF99" s="310"/>
      <c r="AG99" s="310"/>
      <c r="AH99" s="306"/>
      <c r="AI99" s="306"/>
      <c r="AJ99" s="113"/>
      <c r="AK99" s="306"/>
      <c r="AL99" s="113"/>
      <c r="AM99" s="306"/>
      <c r="AN99" s="306"/>
      <c r="AO99" s="306"/>
      <c r="AP99" s="306"/>
      <c r="AQ99" s="306"/>
      <c r="AR99" s="306"/>
      <c r="AS99" s="306"/>
      <c r="AT99" s="306"/>
      <c r="AU99" s="306"/>
      <c r="AV99" s="306"/>
      <c r="AW99" s="306"/>
      <c r="AX99" s="454"/>
      <c r="AY99" s="107">
        <f>IncomeStatement!C323</f>
        <v>0</v>
      </c>
      <c r="AZ99" s="142"/>
      <c r="BA99" s="142"/>
      <c r="BB99" s="142"/>
      <c r="BC99" s="142"/>
      <c r="BD99" s="142"/>
      <c r="BE99" s="142"/>
      <c r="BF99" s="142"/>
      <c r="BG99" s="142"/>
      <c r="BH99" s="142"/>
      <c r="BI99" s="142"/>
      <c r="BJ99" s="142"/>
      <c r="BK99" s="142"/>
      <c r="BL99" s="142"/>
      <c r="BM99" s="142"/>
      <c r="BN99" s="459"/>
      <c r="BO99" s="10">
        <f>AX99+AY99-BN99</f>
        <v>0</v>
      </c>
      <c r="BP99" s="11">
        <f>ROUNDUP(BO99,2)</f>
        <v>0</v>
      </c>
      <c r="BQ99" s="422">
        <f ca="1">INDIRECT("IncomeStatement!$"&amp;legend!H$7&amp;TEXT(ROW()+230,0))</f>
        <v>0</v>
      </c>
      <c r="BR99" s="142">
        <f ca="1">INDIRECT("IncomeStatement!$"&amp;legend!I$7&amp;TEXT(ROW()+230,0))</f>
        <v>0</v>
      </c>
      <c r="BS99" s="142">
        <f ca="1">INDIRECT("IncomeStatement!$"&amp;legend!J$7&amp;TEXT(ROW()+230,0))</f>
        <v>0</v>
      </c>
      <c r="BT99" s="10">
        <f ca="1">BQ99+BR99+BS99</f>
        <v>0</v>
      </c>
      <c r="BU99" s="87">
        <f ca="1">ROUNDUP(BT99,2)</f>
        <v>0</v>
      </c>
      <c r="BV99" s="87">
        <f ca="1">INDIRECT("IncomeStatement!$"&amp;legend!H$7&amp;TEXT(ROW()+230,0))</f>
        <v>0</v>
      </c>
      <c r="BW99" s="87">
        <f ca="1">INDIRECT("IncomeStatement!$"&amp;legend!I$7&amp;TEXT(ROW()+230,0))</f>
        <v>0</v>
      </c>
      <c r="BX99" s="87">
        <f ca="1">INDIRECT("IncomeStatement!$"&amp;legend!J$7&amp;TEXT(ROW()+230,0))</f>
        <v>0</v>
      </c>
      <c r="BY99" s="87">
        <f ca="1">INDIRECT("IncomeStatement!$"&amp;legend!K$7&amp;TEXT(ROW()+230,0))</f>
        <v>0</v>
      </c>
      <c r="BZ99" s="87">
        <f ca="1">INDIRECT("IncomeStatement!$"&amp;legend!L$7&amp;TEXT(ROW()+230,0))</f>
        <v>0</v>
      </c>
      <c r="CA99" s="87">
        <f ca="1">INDIRECT("IncomeStatement!$"&amp;legend!M$7&amp;TEXT(ROW()+230,0))</f>
        <v>0</v>
      </c>
      <c r="CB99" s="87">
        <f ca="1">INDIRECT("IncomeStatement!$"&amp;legend!N$7&amp;TEXT(ROW()+230,0))</f>
        <v>0</v>
      </c>
      <c r="CC99" s="87">
        <f ca="1">INDIRECT("IncomeStatement!$"&amp;legend!O$7&amp;TEXT(ROW()+230,0))</f>
        <v>0</v>
      </c>
      <c r="CD99" s="87">
        <f ca="1">INDIRECT("IncomeStatement!$"&amp;legend!P$7&amp;TEXT(ROW()+230,0))</f>
        <v>0</v>
      </c>
      <c r="CE99" s="87">
        <f ca="1">INDIRECT("IncomeStatement!$"&amp;legend!Q$7&amp;TEXT(ROW()+230,0))</f>
        <v>0</v>
      </c>
      <c r="CF99" s="87">
        <f ca="1">INDIRECT("IncomeStatement!$"&amp;legend!R$7&amp;TEXT(ROW()+230,0))</f>
        <v>0</v>
      </c>
      <c r="CG99" s="87">
        <f ca="1">INDIRECT("IncomeStatement!$"&amp;legend!S$7&amp;TEXT(ROW()+230,0))</f>
        <v>0</v>
      </c>
      <c r="CH99" s="634">
        <f t="shared" ca="1" si="230"/>
        <v>0</v>
      </c>
      <c r="CI99" s="167">
        <f>BP99+Y99+N99</f>
        <v>0</v>
      </c>
      <c r="CJ99" s="166">
        <f>CI99-CK99</f>
        <v>0</v>
      </c>
      <c r="CK99" s="168">
        <f>O99</f>
        <v>0</v>
      </c>
      <c r="CL99" s="273"/>
      <c r="CM99" s="274"/>
      <c r="CN99" s="275"/>
      <c r="CO99" s="343"/>
      <c r="CP99" s="582">
        <f ca="1">BU99+Q99+R99+S99+T99+U99+V99+W99+X99+Y99+Z99+AA99+AB99</f>
        <v>0</v>
      </c>
      <c r="CQ99" s="166">
        <f ca="1">CP99-CR99</f>
        <v>0</v>
      </c>
      <c r="CR99" s="585">
        <f>Q99+R99+V99+W99+X99+AA99+AB99</f>
        <v>0</v>
      </c>
      <c r="CS99" s="359">
        <f ca="1">ROUNDUP(INDIRECT(legend!$K$4&amp;ROW())*$D99,2)</f>
        <v>0</v>
      </c>
      <c r="CT99" s="386">
        <f ca="1">INDIRECT(legend!$H$4&amp;ROW())+INDIRECT(legend!$I$4&amp;ROW())</f>
        <v>0</v>
      </c>
      <c r="CU99" s="374"/>
      <c r="CV99" s="101"/>
      <c r="CW99" s="167"/>
      <c r="CX99" s="214"/>
      <c r="CY99" s="214"/>
      <c r="CZ99" s="175"/>
      <c r="DA99" s="167">
        <f ca="1">CP99</f>
        <v>0</v>
      </c>
      <c r="DB99" s="214">
        <f ca="1">ROUNDUP(BQ99*$D99,2)+AA99+V99+R99+Q99</f>
        <v>0</v>
      </c>
      <c r="DC99" s="214">
        <f ca="1">ROUNDUP(BR99*$D99,2)+AB99+X99+W99</f>
        <v>0</v>
      </c>
      <c r="DD99" s="168">
        <f ca="1">DA99-DB99-DC99</f>
        <v>0</v>
      </c>
      <c r="DE99" s="325"/>
      <c r="DF99" s="329"/>
      <c r="DG99" s="196"/>
      <c r="DH99" s="167"/>
      <c r="DI99" s="166"/>
      <c r="DJ99" s="168"/>
      <c r="DL99" s="167">
        <f ca="1">DD99-DM99-DN99</f>
        <v>0</v>
      </c>
      <c r="DM99" s="166"/>
      <c r="DN99" s="168"/>
      <c r="DT99" s="121"/>
      <c r="DU99" s="121"/>
      <c r="DV99" s="121"/>
      <c r="DW99" s="121"/>
      <c r="DX99" s="121"/>
      <c r="DY99" s="121"/>
      <c r="DZ99" s="121"/>
      <c r="EA99" s="121"/>
      <c r="EB99" s="121"/>
      <c r="EC99" s="121"/>
      <c r="ED99" s="121"/>
      <c r="EE99" s="121"/>
      <c r="EF99" s="121"/>
      <c r="EG99" s="121"/>
      <c r="EH99" s="121"/>
      <c r="EI99" s="121"/>
      <c r="EJ99" s="121"/>
      <c r="EK99" s="121"/>
      <c r="EL99" s="121"/>
      <c r="EM99" s="121"/>
      <c r="EN99" s="121"/>
      <c r="EO99" s="121"/>
      <c r="EP99" s="121"/>
    </row>
    <row r="100" spans="1:146">
      <c r="A100" s="151" t="s">
        <v>91</v>
      </c>
      <c r="B100" s="111" t="s">
        <v>680</v>
      </c>
      <c r="C100" s="491"/>
      <c r="D100" s="491"/>
      <c r="E100" s="491">
        <f>E101+E102</f>
        <v>0</v>
      </c>
      <c r="F100" s="500"/>
      <c r="G100" s="500"/>
      <c r="H100" s="500"/>
      <c r="I100" s="500"/>
      <c r="J100" s="500"/>
      <c r="K100" s="500"/>
      <c r="L100" s="500"/>
      <c r="M100" s="500"/>
      <c r="N100" s="500">
        <f t="shared" ref="N100:O100" si="237">N101+N102</f>
        <v>-25</v>
      </c>
      <c r="O100" s="500">
        <f t="shared" si="237"/>
        <v>52.082000000000001</v>
      </c>
      <c r="P100" s="500"/>
      <c r="Q100" s="500">
        <f t="shared" ref="Q100" si="238">Q101+Q102</f>
        <v>52.082000000000001</v>
      </c>
      <c r="R100" s="500">
        <f t="shared" ref="R100:W100" si="239">R101+R102</f>
        <v>0</v>
      </c>
      <c r="S100" s="500">
        <f t="shared" si="239"/>
        <v>79.274599339999995</v>
      </c>
      <c r="T100" s="500">
        <f t="shared" si="239"/>
        <v>-25</v>
      </c>
      <c r="U100" s="500">
        <f t="shared" si="239"/>
        <v>0</v>
      </c>
      <c r="V100" s="500">
        <f t="shared" si="239"/>
        <v>0</v>
      </c>
      <c r="W100" s="500">
        <f t="shared" si="239"/>
        <v>0</v>
      </c>
      <c r="X100" s="500">
        <f t="shared" ref="X100" si="240">X101+X102</f>
        <v>0</v>
      </c>
      <c r="Y100" s="500">
        <f t="shared" ref="Y100:AB100" si="241">Y101+Y102</f>
        <v>0</v>
      </c>
      <c r="Z100" s="500">
        <f t="shared" si="241"/>
        <v>0</v>
      </c>
      <c r="AA100" s="500">
        <f t="shared" si="241"/>
        <v>0</v>
      </c>
      <c r="AB100" s="500">
        <f t="shared" si="241"/>
        <v>0</v>
      </c>
      <c r="AC100" s="500"/>
      <c r="AD100" s="500">
        <f t="shared" ref="AD100:AE100" si="242">AD101+AD102</f>
        <v>0</v>
      </c>
      <c r="AE100" s="500">
        <f t="shared" si="242"/>
        <v>0</v>
      </c>
      <c r="AF100" s="500">
        <f t="shared" ref="AF100:AG100" si="243">AF101+AF102</f>
        <v>0</v>
      </c>
      <c r="AG100" s="500">
        <f t="shared" si="243"/>
        <v>0</v>
      </c>
      <c r="AH100" s="500"/>
      <c r="AI100" s="500">
        <f t="shared" ref="AI100:AL100" si="244">AI101+AI102</f>
        <v>0</v>
      </c>
      <c r="AJ100" s="500">
        <f t="shared" si="244"/>
        <v>0</v>
      </c>
      <c r="AK100" s="500">
        <f t="shared" si="244"/>
        <v>0</v>
      </c>
      <c r="AL100" s="500">
        <f t="shared" si="244"/>
        <v>0</v>
      </c>
      <c r="AM100" s="500"/>
      <c r="AN100" s="500"/>
      <c r="AO100" s="500"/>
      <c r="AP100" s="500"/>
      <c r="AQ100" s="500"/>
      <c r="AR100" s="500"/>
      <c r="AS100" s="500"/>
      <c r="AT100" s="500"/>
      <c r="AU100" s="500"/>
      <c r="AV100" s="500"/>
      <c r="AW100" s="500"/>
      <c r="AX100" s="500">
        <f t="shared" ref="AX100:CN100" si="245">AX101+AX102</f>
        <v>0.30521031746031668</v>
      </c>
      <c r="AY100" s="500">
        <f t="shared" si="245"/>
        <v>3.6636607142857143</v>
      </c>
      <c r="AZ100" s="500"/>
      <c r="BA100" s="500"/>
      <c r="BB100" s="500"/>
      <c r="BC100" s="500"/>
      <c r="BD100" s="500"/>
      <c r="BE100" s="500"/>
      <c r="BF100" s="500"/>
      <c r="BG100" s="500"/>
      <c r="BH100" s="500"/>
      <c r="BI100" s="500"/>
      <c r="BJ100" s="500"/>
      <c r="BK100" s="500"/>
      <c r="BL100" s="500"/>
      <c r="BM100" s="500"/>
      <c r="BN100" s="500">
        <f t="shared" si="245"/>
        <v>0.33538442460317458</v>
      </c>
      <c r="BO100" s="500">
        <f t="shared" si="245"/>
        <v>3.633486607142856</v>
      </c>
      <c r="BP100" s="391">
        <f t="shared" si="245"/>
        <v>4.37</v>
      </c>
      <c r="BQ100" s="392">
        <f t="shared" ca="1" si="245"/>
        <v>1.5919756985913356</v>
      </c>
      <c r="BR100" s="500">
        <f t="shared" ca="1" si="245"/>
        <v>0.73758766394613562</v>
      </c>
      <c r="BS100" s="500">
        <f t="shared" ca="1" si="245"/>
        <v>-3.471150983187715</v>
      </c>
      <c r="BT100" s="500">
        <f t="shared" ca="1" si="245"/>
        <v>-1.1415876206502436</v>
      </c>
      <c r="BU100" s="500">
        <f ca="1">BU101+BU102</f>
        <v>-1.37</v>
      </c>
      <c r="BV100" s="500">
        <f t="shared" ref="BV100:CG100" ca="1" si="246">BV101+BV102</f>
        <v>1.92</v>
      </c>
      <c r="BW100" s="500">
        <f t="shared" ca="1" si="246"/>
        <v>0.89</v>
      </c>
      <c r="BX100" s="500">
        <f t="shared" ca="1" si="246"/>
        <v>-4.17</v>
      </c>
      <c r="BY100" s="500">
        <f t="shared" ca="1" si="246"/>
        <v>3.2899999999999996</v>
      </c>
      <c r="BZ100" s="500">
        <f t="shared" ca="1" si="246"/>
        <v>0</v>
      </c>
      <c r="CA100" s="500">
        <f t="shared" ca="1" si="246"/>
        <v>0</v>
      </c>
      <c r="CB100" s="500">
        <f t="shared" ca="1" si="246"/>
        <v>0</v>
      </c>
      <c r="CC100" s="500">
        <f t="shared" ca="1" si="246"/>
        <v>0</v>
      </c>
      <c r="CD100" s="500">
        <f t="shared" ca="1" si="246"/>
        <v>0</v>
      </c>
      <c r="CE100" s="500">
        <f t="shared" ca="1" si="246"/>
        <v>0</v>
      </c>
      <c r="CF100" s="500">
        <f t="shared" ca="1" si="246"/>
        <v>0</v>
      </c>
      <c r="CG100" s="500">
        <f t="shared" ca="1" si="246"/>
        <v>0</v>
      </c>
      <c r="CH100" s="634">
        <f t="shared" ca="1" si="230"/>
        <v>-2.4400000000000004</v>
      </c>
      <c r="CI100" s="492">
        <f t="shared" si="245"/>
        <v>-20.63</v>
      </c>
      <c r="CJ100" s="492">
        <f t="shared" si="245"/>
        <v>-72.712000000000003</v>
      </c>
      <c r="CK100" s="492">
        <f t="shared" si="245"/>
        <v>52.082000000000001</v>
      </c>
      <c r="CL100" s="604">
        <f t="shared" si="245"/>
        <v>0</v>
      </c>
      <c r="CM100" s="604">
        <f t="shared" si="245"/>
        <v>0</v>
      </c>
      <c r="CN100" s="604">
        <f t="shared" si="245"/>
        <v>0</v>
      </c>
      <c r="CO100" s="604"/>
      <c r="CP100" s="492">
        <f t="shared" ref="CP100:CU100" ca="1" si="247">CP101+CP102</f>
        <v>104.98659934</v>
      </c>
      <c r="CQ100" s="492">
        <f t="shared" ca="1" si="247"/>
        <v>52.904599339999997</v>
      </c>
      <c r="CR100" s="492">
        <f t="shared" si="247"/>
        <v>52.082000000000001</v>
      </c>
      <c r="CS100" s="492">
        <f t="shared" ca="1" si="247"/>
        <v>0</v>
      </c>
      <c r="CT100" s="492">
        <f t="shared" ca="1" si="247"/>
        <v>-4.17</v>
      </c>
      <c r="CU100" s="493">
        <f t="shared" si="247"/>
        <v>0</v>
      </c>
      <c r="CV100" s="101"/>
      <c r="CW100" s="605">
        <f t="shared" ref="CW100:DC100" ca="1" si="248">CW101+CW102</f>
        <v>52.904599339999997</v>
      </c>
      <c r="CX100" s="492">
        <f t="shared" ca="1" si="248"/>
        <v>56.194599339999989</v>
      </c>
      <c r="CY100" s="492">
        <f t="shared" ca="1" si="248"/>
        <v>0.89</v>
      </c>
      <c r="CZ100" s="492">
        <f t="shared" ca="1" si="248"/>
        <v>-4.1799999999999917</v>
      </c>
      <c r="DA100" s="492">
        <f t="shared" si="248"/>
        <v>52.082000000000001</v>
      </c>
      <c r="DB100" s="492">
        <f t="shared" ca="1" si="248"/>
        <v>54.002000000000002</v>
      </c>
      <c r="DC100" s="492">
        <f t="shared" ca="1" si="248"/>
        <v>0.89</v>
      </c>
      <c r="DD100" s="493">
        <f ca="1">DD101+DD102</f>
        <v>-2.8100000000000018</v>
      </c>
      <c r="DG100" s="196"/>
      <c r="DH100" s="494">
        <f ca="1">DH101+DH102</f>
        <v>-4.1799999999999917</v>
      </c>
      <c r="DI100" s="432">
        <f>DI101+DI102</f>
        <v>0</v>
      </c>
      <c r="DJ100" s="495">
        <f>DJ101+DJ102</f>
        <v>0</v>
      </c>
      <c r="DL100" s="494">
        <f ca="1">DL101+DL102</f>
        <v>-2.8100000000000018</v>
      </c>
      <c r="DM100" s="432">
        <f>DM101+DM102</f>
        <v>0</v>
      </c>
      <c r="DN100" s="495">
        <f>DN101+DN102</f>
        <v>0</v>
      </c>
    </row>
    <row r="101" spans="1:146" ht="10.5" customHeight="1">
      <c r="A101" s="152" t="s">
        <v>93</v>
      </c>
      <c r="B101" s="104" t="s">
        <v>676</v>
      </c>
      <c r="C101" s="58"/>
      <c r="D101" s="107">
        <v>1.2</v>
      </c>
      <c r="E101" s="105"/>
      <c r="F101" s="105"/>
      <c r="G101" s="312"/>
      <c r="H101" s="105"/>
      <c r="I101" s="105"/>
      <c r="J101" s="105"/>
      <c r="K101" s="105"/>
      <c r="L101" s="352"/>
      <c r="M101" s="309"/>
      <c r="N101" s="352">
        <f>T101+Y101+AD101+AF101-L101</f>
        <v>-25</v>
      </c>
      <c r="O101" s="312">
        <f>Q101+R101+V101+AA101+AE101+AG101</f>
        <v>52.082000000000001</v>
      </c>
      <c r="P101" s="309"/>
      <c r="Q101" s="352">
        <f t="shared" ref="Q101:W101" si="249">Q55-Q102</f>
        <v>52.082000000000001</v>
      </c>
      <c r="R101" s="352">
        <f t="shared" si="249"/>
        <v>0</v>
      </c>
      <c r="S101" s="352">
        <f t="shared" si="249"/>
        <v>79.274599339999995</v>
      </c>
      <c r="T101" s="352">
        <f t="shared" si="249"/>
        <v>-25</v>
      </c>
      <c r="U101" s="309">
        <f t="shared" si="249"/>
        <v>0</v>
      </c>
      <c r="V101" s="352">
        <f t="shared" si="249"/>
        <v>0</v>
      </c>
      <c r="W101" s="312">
        <f t="shared" si="249"/>
        <v>0</v>
      </c>
      <c r="X101" s="312"/>
      <c r="Y101" s="352">
        <f>Y55-Y102</f>
        <v>0</v>
      </c>
      <c r="Z101" s="352">
        <f>Z55-Z102</f>
        <v>0</v>
      </c>
      <c r="AA101" s="352">
        <f>AA55-AA102</f>
        <v>0</v>
      </c>
      <c r="AB101" s="312">
        <f>AB55-AB102</f>
        <v>0</v>
      </c>
      <c r="AC101" s="576"/>
      <c r="AD101" s="352">
        <f>AD55-AD102</f>
        <v>0</v>
      </c>
      <c r="AE101" s="312">
        <f>AE55-AE102</f>
        <v>0</v>
      </c>
      <c r="AF101" s="352">
        <f>AF55-AF102</f>
        <v>0</v>
      </c>
      <c r="AG101" s="352">
        <f>AG55-AG102</f>
        <v>0</v>
      </c>
      <c r="AH101" s="309"/>
      <c r="AI101" s="309"/>
      <c r="AJ101" s="312">
        <f t="shared" ref="AJ101" si="250">AJ55-AJ102</f>
        <v>0</v>
      </c>
      <c r="AK101" s="309">
        <f t="shared" ref="AK101" si="251">AK55-AK102</f>
        <v>0</v>
      </c>
      <c r="AL101" s="312">
        <f t="shared" ref="AL101" si="252">AL55-AL102</f>
        <v>0</v>
      </c>
      <c r="AM101" s="309"/>
      <c r="AN101" s="309"/>
      <c r="AO101" s="309"/>
      <c r="AP101" s="309"/>
      <c r="AQ101" s="309"/>
      <c r="AR101" s="309"/>
      <c r="AS101" s="309"/>
      <c r="AT101" s="309"/>
      <c r="AU101" s="309"/>
      <c r="AV101" s="309"/>
      <c r="AW101" s="309"/>
      <c r="AX101" s="454">
        <f>IncomeStatement!T325</f>
        <v>0.30521031746031668</v>
      </c>
      <c r="AY101" s="107">
        <f>IncomeStatement!C325</f>
        <v>3.6636607142857143</v>
      </c>
      <c r="AZ101" s="107"/>
      <c r="BA101" s="107"/>
      <c r="BB101" s="107"/>
      <c r="BC101" s="107"/>
      <c r="BD101" s="107"/>
      <c r="BE101" s="107"/>
      <c r="BF101" s="107"/>
      <c r="BG101" s="107"/>
      <c r="BH101" s="107"/>
      <c r="BI101" s="107"/>
      <c r="BJ101" s="107"/>
      <c r="BK101" s="107"/>
      <c r="BL101" s="107"/>
      <c r="BM101" s="107"/>
      <c r="BN101" s="459">
        <f>IncomeStatement!S325</f>
        <v>0.33538442460317458</v>
      </c>
      <c r="BO101" s="107">
        <f>AX101+AY101-BN101</f>
        <v>3.633486607142856</v>
      </c>
      <c r="BP101" s="110">
        <f>ROUNDUP(BO101*$D101,2)</f>
        <v>4.37</v>
      </c>
      <c r="BQ101" s="109">
        <f ca="1">INDIRECT("IncomeStatement!$"&amp;legend!G$7&amp;TEXT(ROW()+230,0))</f>
        <v>1.5919756985913356</v>
      </c>
      <c r="BR101" s="107">
        <f ca="1">INDIRECT("IncomeStatement!$"&amp;legend!H$7&amp;TEXT(ROW()+230,0))</f>
        <v>0.73758766394613562</v>
      </c>
      <c r="BS101" s="107">
        <f ca="1">INDIRECT("IncomeStatement!$"&amp;legend!I$7&amp;TEXT(ROW()+230,0))</f>
        <v>-3.471150983187715</v>
      </c>
      <c r="BT101" s="107">
        <f ca="1">BQ101+BR101+BS101</f>
        <v>-1.1415876206502436</v>
      </c>
      <c r="BU101" s="108">
        <f ca="1">ROUNDUP(BT101*$D101,2)</f>
        <v>-1.37</v>
      </c>
      <c r="BV101" s="108">
        <f ca="1">ROUNDUP(INDIRECT("IncomeStatement!$"&amp;legend!G$7&amp;TEXT(ROW()+230,0))*$D101,2)</f>
        <v>1.92</v>
      </c>
      <c r="BW101" s="108">
        <f ca="1">ROUNDUP(INDIRECT("IncomeStatement!$"&amp;legend!H$7&amp;TEXT(ROW()+230,0))*$D101,2)</f>
        <v>0.89</v>
      </c>
      <c r="BX101" s="108">
        <f ca="1">ROUNDUP(INDIRECT("IncomeStatement!$"&amp;legend!I$7&amp;TEXT(ROW()+230,0))*$D101,2)</f>
        <v>-4.17</v>
      </c>
      <c r="BY101" s="108">
        <f ca="1">ROUNDUP(INDIRECT("IncomeStatement!$"&amp;legend!J$7&amp;TEXT(ROW()+230,0))*$D101,2)</f>
        <v>3.2899999999999996</v>
      </c>
      <c r="BZ101" s="108">
        <f ca="1">ROUNDUP(INDIRECT("IncomeStatement!$"&amp;legend!K$7&amp;TEXT(ROW()+230,0))*$D101,2)</f>
        <v>0</v>
      </c>
      <c r="CA101" s="108">
        <f ca="1">ROUNDUP(INDIRECT("IncomeStatement!$"&amp;legend!L$7&amp;TEXT(ROW()+230,0))*$D101,2)</f>
        <v>0</v>
      </c>
      <c r="CB101" s="108">
        <f ca="1">ROUNDUP(INDIRECT("IncomeStatement!$"&amp;legend!M$7&amp;TEXT(ROW()+230,0))*$D101,2)</f>
        <v>0</v>
      </c>
      <c r="CC101" s="108">
        <f ca="1">ROUNDUP(INDIRECT("IncomeStatement!$"&amp;legend!N$7&amp;TEXT(ROW()+230,0))*$D101,2)</f>
        <v>0</v>
      </c>
      <c r="CD101" s="108">
        <f ca="1">ROUNDUP(INDIRECT("IncomeStatement!$"&amp;legend!O$7&amp;TEXT(ROW()+230,0))*$D101,2)</f>
        <v>0</v>
      </c>
      <c r="CE101" s="108">
        <f ca="1">ROUNDUP(INDIRECT("IncomeStatement!$"&amp;legend!P$7&amp;TEXT(ROW()+230,0))*$D101,2)</f>
        <v>0</v>
      </c>
      <c r="CF101" s="108">
        <f ca="1">ROUNDUP(INDIRECT("IncomeStatement!$"&amp;legend!Q$7&amp;TEXT(ROW()+230,0))*$D101,2)</f>
        <v>0</v>
      </c>
      <c r="CG101" s="108">
        <f ca="1">ROUNDUP(INDIRECT("IncomeStatement!$"&amp;legend!R$7&amp;TEXT(ROW()+230,0))*$D101,2)</f>
        <v>0</v>
      </c>
      <c r="CH101" s="634">
        <f t="shared" ca="1" si="230"/>
        <v>-2.4400000000000004</v>
      </c>
      <c r="CI101" s="224">
        <f>BP101+Y101+N101</f>
        <v>-20.63</v>
      </c>
      <c r="CJ101" s="199">
        <f>CI101-CK101</f>
        <v>-72.712000000000003</v>
      </c>
      <c r="CK101" s="226">
        <f>O101</f>
        <v>52.082000000000001</v>
      </c>
      <c r="CL101" s="296"/>
      <c r="CM101" s="297"/>
      <c r="CN101" s="298"/>
      <c r="CO101" s="349"/>
      <c r="CP101" s="594">
        <f ca="1">BU101+Q101+R101+S101+T101+U101+V101+W101+X101+Y101+Z101+AA101+AB101</f>
        <v>104.98659934</v>
      </c>
      <c r="CQ101" s="199">
        <f ca="1">CP101-CR101</f>
        <v>52.904599339999997</v>
      </c>
      <c r="CR101" s="596">
        <f>Q101+R101+V101+W101+X101+AA101+AB101</f>
        <v>52.082000000000001</v>
      </c>
      <c r="CS101" s="359">
        <f ca="1">ROUNDUP(INDIRECT(legend!$K$4&amp;ROW())*$D101,2)</f>
        <v>0</v>
      </c>
      <c r="CT101" s="378">
        <f ca="1">INDIRECT(legend!$H$4&amp;ROW())+INDIRECT(legend!$I$4&amp;ROW())</f>
        <v>-4.17</v>
      </c>
      <c r="CU101" s="360"/>
      <c r="CV101" s="101"/>
      <c r="CW101" s="198">
        <f ca="1">CQ101</f>
        <v>52.904599339999997</v>
      </c>
      <c r="CX101" s="212">
        <f ca="1">ROUNDUP(BQ101*$D101,2)+Y101+T101+S101+R101+Q101-52.082</f>
        <v>56.194599339999989</v>
      </c>
      <c r="CY101" s="212">
        <f ca="1">ROUNDUP(BR101*$D101,2)</f>
        <v>0.89</v>
      </c>
      <c r="CZ101" s="201">
        <f ca="1">CW101-CX101-CY101</f>
        <v>-4.1799999999999917</v>
      </c>
      <c r="DA101" s="198">
        <f>CR101</f>
        <v>52.082000000000001</v>
      </c>
      <c r="DB101" s="212">
        <f ca="1">ROUNDUP(BQ101*$D101,2)+AA101+V101+R101+Q101</f>
        <v>54.002000000000002</v>
      </c>
      <c r="DC101" s="212">
        <f ca="1">ROUNDUP(BR101*$D101,2)+AB101+X101+W101</f>
        <v>0.89</v>
      </c>
      <c r="DD101" s="200">
        <f ca="1">DA101-DB101-DC101</f>
        <v>-2.8100000000000018</v>
      </c>
      <c r="DF101" s="329"/>
      <c r="DG101" s="196"/>
      <c r="DH101" s="198">
        <f ca="1">CZ101-DI101-DJ101</f>
        <v>-4.1799999999999917</v>
      </c>
      <c r="DI101" s="199"/>
      <c r="DJ101" s="200"/>
      <c r="DL101" s="198">
        <f ca="1">DD101-DM101-DN101</f>
        <v>-2.8100000000000018</v>
      </c>
      <c r="DM101" s="199"/>
      <c r="DN101" s="200"/>
    </row>
    <row r="102" spans="1:146" ht="10.5" customHeight="1">
      <c r="A102" s="153" t="s">
        <v>94</v>
      </c>
      <c r="B102" s="104" t="s">
        <v>677</v>
      </c>
      <c r="C102" s="60"/>
      <c r="D102" s="115">
        <v>1</v>
      </c>
      <c r="E102" s="113"/>
      <c r="F102" s="113"/>
      <c r="G102" s="113"/>
      <c r="H102" s="113"/>
      <c r="I102" s="113"/>
      <c r="J102" s="113"/>
      <c r="K102" s="113"/>
      <c r="L102" s="310"/>
      <c r="M102" s="311"/>
      <c r="N102" s="310">
        <f>T102+Y102+AD102+AF102-L102</f>
        <v>0</v>
      </c>
      <c r="O102" s="113">
        <f>Q102+R102+V102+AA102+AE102+AG102</f>
        <v>0</v>
      </c>
      <c r="P102" s="311"/>
      <c r="Q102" s="310"/>
      <c r="R102" s="310"/>
      <c r="S102" s="310"/>
      <c r="T102" s="310"/>
      <c r="U102" s="311"/>
      <c r="V102" s="310"/>
      <c r="W102" s="113"/>
      <c r="X102" s="113"/>
      <c r="Y102" s="310"/>
      <c r="Z102" s="310"/>
      <c r="AA102" s="310"/>
      <c r="AB102" s="113"/>
      <c r="AC102" s="577"/>
      <c r="AD102" s="310"/>
      <c r="AE102" s="113"/>
      <c r="AF102" s="310"/>
      <c r="AG102" s="310"/>
      <c r="AH102" s="311"/>
      <c r="AI102" s="311"/>
      <c r="AJ102" s="113"/>
      <c r="AK102" s="311"/>
      <c r="AL102" s="113"/>
      <c r="AM102" s="311"/>
      <c r="AN102" s="311"/>
      <c r="AO102" s="311"/>
      <c r="AP102" s="311"/>
      <c r="AQ102" s="311"/>
      <c r="AR102" s="311"/>
      <c r="AS102" s="311"/>
      <c r="AT102" s="311"/>
      <c r="AU102" s="311"/>
      <c r="AV102" s="311"/>
      <c r="AW102" s="311"/>
      <c r="AX102" s="454"/>
      <c r="AY102" s="107">
        <f>IncomeStatement!C326</f>
        <v>0</v>
      </c>
      <c r="AZ102" s="114"/>
      <c r="BA102" s="114"/>
      <c r="BB102" s="114"/>
      <c r="BC102" s="114"/>
      <c r="BD102" s="114"/>
      <c r="BE102" s="114"/>
      <c r="BF102" s="114"/>
      <c r="BG102" s="114"/>
      <c r="BH102" s="114"/>
      <c r="BI102" s="114"/>
      <c r="BJ102" s="114"/>
      <c r="BK102" s="114"/>
      <c r="BL102" s="114"/>
      <c r="BM102" s="114"/>
      <c r="BN102" s="459"/>
      <c r="BO102" s="115">
        <f>AX102+AY102-BN102</f>
        <v>0</v>
      </c>
      <c r="BP102" s="117">
        <f>ROUNDUP(BO102,2)</f>
        <v>0</v>
      </c>
      <c r="BQ102" s="419">
        <f ca="1">INDIRECT("IncomeStatement!$"&amp;legend!H$7&amp;TEXT(ROW()+230,0))</f>
        <v>0</v>
      </c>
      <c r="BR102" s="420">
        <f ca="1">INDIRECT("IncomeStatement!$"&amp;legend!I$7&amp;TEXT(ROW()+230,0))</f>
        <v>0</v>
      </c>
      <c r="BS102" s="420">
        <f ca="1">INDIRECT("IncomeStatement!$"&amp;legend!J$7&amp;TEXT(ROW()+230,0))</f>
        <v>0</v>
      </c>
      <c r="BT102" s="115">
        <f ca="1">BQ102+BR102+BS102</f>
        <v>0</v>
      </c>
      <c r="BU102" s="116">
        <f ca="1">ROUNDUP(BT102,2)</f>
        <v>0</v>
      </c>
      <c r="BV102" s="116">
        <f ca="1">ROUNDUP(INDIRECT("IncomeStatement!$"&amp;legend!H$7&amp;TEXT(ROW()+230,0))*$D102,2)</f>
        <v>0</v>
      </c>
      <c r="BW102" s="116">
        <f ca="1">ROUNDUP(INDIRECT("IncomeStatement!$"&amp;legend!I$7&amp;TEXT(ROW()+230,0))*$D102,2)</f>
        <v>0</v>
      </c>
      <c r="BX102" s="116">
        <f ca="1">ROUNDUP(INDIRECT("IncomeStatement!$"&amp;legend!J$7&amp;TEXT(ROW()+230,0))*$D102,2)</f>
        <v>0</v>
      </c>
      <c r="BY102" s="116">
        <f ca="1">ROUNDUP(INDIRECT("IncomeStatement!$"&amp;legend!K$7&amp;TEXT(ROW()+230,0))*$D102,2)</f>
        <v>0</v>
      </c>
      <c r="BZ102" s="116">
        <f ca="1">ROUNDUP(INDIRECT("IncomeStatement!$"&amp;legend!L$7&amp;TEXT(ROW()+230,0))*$D102,2)</f>
        <v>0</v>
      </c>
      <c r="CA102" s="116">
        <f ca="1">ROUNDUP(INDIRECT("IncomeStatement!$"&amp;legend!M$7&amp;TEXT(ROW()+230,0))*$D102,2)</f>
        <v>0</v>
      </c>
      <c r="CB102" s="116">
        <f ca="1">ROUNDUP(INDIRECT("IncomeStatement!$"&amp;legend!N$7&amp;TEXT(ROW()+230,0))*$D102,2)</f>
        <v>0</v>
      </c>
      <c r="CC102" s="116">
        <f ca="1">ROUNDUP(INDIRECT("IncomeStatement!$"&amp;legend!O$7&amp;TEXT(ROW()+230,0))*$D102,2)</f>
        <v>0</v>
      </c>
      <c r="CD102" s="116">
        <f ca="1">ROUNDUP(INDIRECT("IncomeStatement!$"&amp;legend!P$7&amp;TEXT(ROW()+230,0))*$D102,2)</f>
        <v>0</v>
      </c>
      <c r="CE102" s="116">
        <f ca="1">ROUNDUP(INDIRECT("IncomeStatement!$"&amp;legend!Q$7&amp;TEXT(ROW()+230,0))*$D102,2)</f>
        <v>0</v>
      </c>
      <c r="CF102" s="116">
        <f ca="1">ROUNDUP(INDIRECT("IncomeStatement!$"&amp;legend!R$7&amp;TEXT(ROW()+230,0))*$D102,2)</f>
        <v>0</v>
      </c>
      <c r="CG102" s="116">
        <f ca="1">ROUNDUP(INDIRECT("IncomeStatement!$"&amp;legend!S$7&amp;TEXT(ROW()+230,0))*$D102,2)</f>
        <v>0</v>
      </c>
      <c r="CH102" s="634">
        <f t="shared" ca="1" si="230"/>
        <v>0</v>
      </c>
      <c r="CI102" s="225">
        <f>BP102+Y102+N102</f>
        <v>0</v>
      </c>
      <c r="CJ102" s="203">
        <f>CI102-CK102</f>
        <v>0</v>
      </c>
      <c r="CK102" s="227">
        <f>O102</f>
        <v>0</v>
      </c>
      <c r="CL102" s="299"/>
      <c r="CM102" s="300"/>
      <c r="CN102" s="301"/>
      <c r="CO102" s="351"/>
      <c r="CP102" s="595">
        <f ca="1">BU102+Q102+R102+S102+T102+U102+V102+W102+X102+Y102+Z102+AA102+AB102</f>
        <v>0</v>
      </c>
      <c r="CQ102" s="203">
        <f ca="1">CP102-CR102</f>
        <v>0</v>
      </c>
      <c r="CR102" s="597">
        <f>Q102+R102+V102+W102+X102+AA102+AB102</f>
        <v>0</v>
      </c>
      <c r="CS102" s="373">
        <f ca="1">ROUNDUP(INDIRECT(legend!$K$4&amp;ROW())*$D102,2)</f>
        <v>0</v>
      </c>
      <c r="CT102" s="386">
        <f ca="1">INDIRECT(legend!$H$4&amp;ROW())+INDIRECT(legend!$I$4&amp;ROW())</f>
        <v>0</v>
      </c>
      <c r="CU102" s="374"/>
      <c r="CV102" s="101"/>
      <c r="CW102" s="202">
        <f ca="1">CQ102</f>
        <v>0</v>
      </c>
      <c r="CX102" s="213">
        <f ca="1">ROUNDUP(BQ102,2)+Y102+T102+S102+R102+Q102</f>
        <v>0</v>
      </c>
      <c r="CY102" s="213">
        <f ca="1">ROUNDUP(BR102,2)</f>
        <v>0</v>
      </c>
      <c r="CZ102" s="205">
        <f ca="1">CW102-CX102-CY102</f>
        <v>0</v>
      </c>
      <c r="DA102" s="202">
        <f>CR102</f>
        <v>0</v>
      </c>
      <c r="DB102" s="213">
        <f ca="1">ROUNDUP(BQ102*$D102,2)+AA102+V102+R102+Q102</f>
        <v>0</v>
      </c>
      <c r="DC102" s="213">
        <f ca="1">ROUNDUP(BR102*$D102,2)+AB102+X102+W102</f>
        <v>0</v>
      </c>
      <c r="DD102" s="204">
        <f ca="1">DA102-DB102-DC102</f>
        <v>0</v>
      </c>
      <c r="DF102" s="329"/>
      <c r="DG102" s="196"/>
      <c r="DH102" s="202">
        <f ca="1">CZ102-DI102-DJ102</f>
        <v>0</v>
      </c>
      <c r="DI102" s="203"/>
      <c r="DJ102" s="204"/>
      <c r="DL102" s="202">
        <f ca="1">DD102-DM102-DN102</f>
        <v>0</v>
      </c>
      <c r="DM102" s="203"/>
      <c r="DN102" s="204"/>
    </row>
    <row r="103" spans="1:146">
      <c r="A103" s="149"/>
      <c r="Z103" s="196"/>
      <c r="AB103" s="196"/>
      <c r="AC103" s="196"/>
      <c r="CI103" s="196"/>
      <c r="CJ103" s="196"/>
      <c r="CK103" s="196"/>
      <c r="CL103" s="295"/>
      <c r="CM103" s="295"/>
      <c r="CN103" s="295"/>
      <c r="CO103" s="295"/>
      <c r="CP103" s="196"/>
      <c r="CQ103" s="196"/>
      <c r="CR103" s="196"/>
      <c r="CS103" s="196"/>
      <c r="CT103" s="196"/>
      <c r="CU103" s="196"/>
      <c r="CW103" s="196"/>
      <c r="CX103" s="196"/>
      <c r="CY103" s="196"/>
      <c r="CZ103" s="196"/>
      <c r="DA103" s="196"/>
      <c r="DB103" s="196"/>
      <c r="DC103" s="196"/>
      <c r="DD103" s="196"/>
      <c r="DG103" s="196"/>
    </row>
    <row r="104" spans="1:146">
      <c r="A104" s="149"/>
      <c r="Z104" s="196"/>
      <c r="AB104" s="196"/>
      <c r="AC104" s="196"/>
      <c r="CI104" s="196"/>
      <c r="CJ104" s="196"/>
      <c r="CK104" s="196"/>
      <c r="CL104" s="295"/>
      <c r="CM104" s="295"/>
      <c r="CN104" s="295"/>
      <c r="CO104" s="295"/>
      <c r="CP104" s="196"/>
      <c r="CQ104" s="196"/>
      <c r="CR104" s="196"/>
      <c r="CS104" s="196"/>
      <c r="CT104" s="196"/>
      <c r="CU104" s="196"/>
      <c r="CW104" s="196"/>
      <c r="CX104" s="196"/>
      <c r="CY104" s="196"/>
      <c r="CZ104" s="196"/>
      <c r="DA104" s="196"/>
      <c r="DB104" s="196"/>
      <c r="DC104" s="196"/>
      <c r="DD104" s="196"/>
      <c r="DG104" s="206" t="s">
        <v>158</v>
      </c>
    </row>
    <row r="105" spans="1:146">
      <c r="Z105" s="196"/>
      <c r="AB105" s="196"/>
      <c r="AC105" s="196"/>
      <c r="CI105" s="196"/>
      <c r="CJ105" s="196"/>
      <c r="CK105" s="196"/>
      <c r="CL105" s="295"/>
      <c r="CM105" s="295"/>
      <c r="CN105" s="295"/>
      <c r="CO105" s="295"/>
      <c r="CP105" s="196"/>
      <c r="CQ105" s="196"/>
      <c r="CR105" s="196"/>
      <c r="CS105" s="196"/>
      <c r="CT105" s="196"/>
      <c r="CU105" s="196"/>
      <c r="CW105" s="196"/>
      <c r="CX105" s="196"/>
      <c r="CY105" s="196"/>
      <c r="CZ105" s="196"/>
      <c r="DA105" s="196"/>
      <c r="DB105" s="196"/>
      <c r="DC105" s="196"/>
      <c r="DD105" s="196"/>
      <c r="DG105" s="196"/>
    </row>
    <row r="106" spans="1:146">
      <c r="Z106" s="196"/>
      <c r="AB106" s="196"/>
      <c r="AC106" s="196"/>
      <c r="CI106" s="196"/>
      <c r="CJ106" s="196"/>
      <c r="CK106" s="196"/>
      <c r="CL106" s="295"/>
      <c r="CM106" s="295"/>
      <c r="CN106" s="295"/>
      <c r="CO106" s="295"/>
      <c r="CP106" s="196"/>
      <c r="CQ106" s="196"/>
      <c r="CR106" s="196"/>
      <c r="CS106" s="196"/>
      <c r="CT106" s="196"/>
      <c r="CU106" s="196"/>
      <c r="CW106" s="196"/>
      <c r="CX106" s="196"/>
      <c r="CY106" s="196"/>
      <c r="CZ106" s="196"/>
      <c r="DA106" s="196"/>
      <c r="DB106" s="196"/>
      <c r="DC106" s="196"/>
      <c r="DD106" s="196"/>
      <c r="DG106" s="196"/>
    </row>
    <row r="107" spans="1:146">
      <c r="Z107" s="196"/>
      <c r="AB107" s="196"/>
      <c r="AC107" s="196"/>
      <c r="CI107" s="196"/>
      <c r="CJ107" s="196"/>
      <c r="CK107" s="196"/>
      <c r="CL107" s="295"/>
      <c r="CM107" s="295"/>
      <c r="CN107" s="295"/>
      <c r="CO107" s="295"/>
      <c r="CP107" s="196"/>
      <c r="CQ107" s="196"/>
      <c r="CR107" s="196"/>
      <c r="CS107" s="196"/>
      <c r="CT107" s="196"/>
      <c r="CU107" s="196"/>
      <c r="CW107" s="196"/>
      <c r="CX107" s="196"/>
      <c r="CY107" s="196"/>
      <c r="CZ107" s="196"/>
      <c r="DA107" s="196"/>
      <c r="DB107" s="196"/>
      <c r="DC107" s="196"/>
      <c r="DD107" s="196"/>
      <c r="DG107" s="196"/>
    </row>
  </sheetData>
  <mergeCells count="71">
    <mergeCell ref="AB4:AB5"/>
    <mergeCell ref="AD4:AD5"/>
    <mergeCell ref="AX4:BN4"/>
    <mergeCell ref="AI4:AI5"/>
    <mergeCell ref="AC4:AC5"/>
    <mergeCell ref="DF4:DF5"/>
    <mergeCell ref="DH4:DJ4"/>
    <mergeCell ref="AW4:AW5"/>
    <mergeCell ref="EC4:EH4"/>
    <mergeCell ref="AJ4:AJ5"/>
    <mergeCell ref="EI4:EP4"/>
    <mergeCell ref="CI4:CI5"/>
    <mergeCell ref="CJ4:CK4"/>
    <mergeCell ref="N4:N5"/>
    <mergeCell ref="Y4:Y5"/>
    <mergeCell ref="BT4:CH4"/>
    <mergeCell ref="CQ4:CR4"/>
    <mergeCell ref="CP4:CP5"/>
    <mergeCell ref="CM4:CN4"/>
    <mergeCell ref="CL4:CL5"/>
    <mergeCell ref="AL4:AL5"/>
    <mergeCell ref="AF4:AF5"/>
    <mergeCell ref="AK4:AK5"/>
    <mergeCell ref="O4:O5"/>
    <mergeCell ref="AE4:AE5"/>
    <mergeCell ref="DL4:DN4"/>
    <mergeCell ref="AG4:AG5"/>
    <mergeCell ref="BQ4:BS4"/>
    <mergeCell ref="BO4:BP4"/>
    <mergeCell ref="CW4:CZ4"/>
    <mergeCell ref="CS4:CS5"/>
    <mergeCell ref="CT4:CT5"/>
    <mergeCell ref="CU4:CU5"/>
    <mergeCell ref="A4:A5"/>
    <mergeCell ref="E4:E5"/>
    <mergeCell ref="C4:C5"/>
    <mergeCell ref="B4:B5"/>
    <mergeCell ref="D4:D5"/>
    <mergeCell ref="DA4:DD4"/>
    <mergeCell ref="DE4:DE5"/>
    <mergeCell ref="AH4:AH5"/>
    <mergeCell ref="AN4:AN5"/>
    <mergeCell ref="AM4:AM5"/>
    <mergeCell ref="AV4:AV5"/>
    <mergeCell ref="AU4:AU5"/>
    <mergeCell ref="AT4:AT5"/>
    <mergeCell ref="AS4:AS5"/>
    <mergeCell ref="AR4:AR5"/>
    <mergeCell ref="AQ4:AQ5"/>
    <mergeCell ref="AP4:AP5"/>
    <mergeCell ref="AO4:AO5"/>
    <mergeCell ref="AA4:AA5"/>
    <mergeCell ref="Z4:Z5"/>
    <mergeCell ref="L4:L5"/>
    <mergeCell ref="Q4:Q5"/>
    <mergeCell ref="R4:R5"/>
    <mergeCell ref="T4:T5"/>
    <mergeCell ref="S4:S5"/>
    <mergeCell ref="X4:X5"/>
    <mergeCell ref="P4:P5"/>
    <mergeCell ref="B3:E3"/>
    <mergeCell ref="V4:V5"/>
    <mergeCell ref="U4:U5"/>
    <mergeCell ref="W4:W5"/>
    <mergeCell ref="F4:F5"/>
    <mergeCell ref="M4:M5"/>
    <mergeCell ref="K4:K5"/>
    <mergeCell ref="H4:H5"/>
    <mergeCell ref="I4:I5"/>
    <mergeCell ref="J4:J5"/>
    <mergeCell ref="G4:G5"/>
  </mergeCells>
  <pageMargins left="0.31496062992125984" right="0.11811023622047245" top="0.94488188976377963" bottom="0.15748031496062992" header="0.11811023622047245" footer="0.11811023622047245"/>
  <pageSetup paperSize="9" scale="4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11</vt:i4>
      </vt:variant>
    </vt:vector>
  </HeadingPairs>
  <TitlesOfParts>
    <vt:vector size="17" baseType="lpstr">
      <vt:lpstr>база</vt:lpstr>
      <vt:lpstr>IncomeStatement</vt:lpstr>
      <vt:lpstr>legend</vt:lpstr>
      <vt:lpstr>55газ</vt:lpstr>
      <vt:lpstr>ПУР</vt:lpstr>
      <vt:lpstr>CF</vt:lpstr>
      <vt:lpstr>CF!Область_печати</vt:lpstr>
      <vt:lpstr>база!Область_печати</vt:lpstr>
      <vt:lpstr>яNКвартала</vt:lpstr>
      <vt:lpstr>яNМесяца</vt:lpstr>
      <vt:lpstr>яГод</vt:lpstr>
      <vt:lpstr>яКвартал</vt:lpstr>
      <vt:lpstr>яКварталГода</vt:lpstr>
      <vt:lpstr>яМесяц1</vt:lpstr>
      <vt:lpstr>яМесяц2</vt:lpstr>
      <vt:lpstr>яМесяц3</vt:lpstr>
      <vt:lpstr>яМесяцТекущ</vt:lpstr>
    </vt:vector>
  </TitlesOfParts>
  <Company>Gazprom JSC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Скакун</dc:creator>
  <cp:lastModifiedBy>Коновалов Алексей Владимирович</cp:lastModifiedBy>
  <cp:lastPrinted>2020-12-28T11:40:22Z</cp:lastPrinted>
  <dcterms:created xsi:type="dcterms:W3CDTF">2018-12-28T07:58:47Z</dcterms:created>
  <dcterms:modified xsi:type="dcterms:W3CDTF">2022-07-05T10:57:16Z</dcterms:modified>
</cp:coreProperties>
</file>