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filterPrivacy="1"/>
  <xr:revisionPtr revIDLastSave="0" documentId="13_ncr:1_{2E239048-7DD1-4B88-A248-39D6F6525D30}" xr6:coauthVersionLast="36" xr6:coauthVersionMax="36" xr10:uidLastSave="{00000000-0000-0000-0000-000000000000}"/>
  <bookViews>
    <workbookView xWindow="16740" yWindow="0" windowWidth="22260" windowHeight="12645" xr2:uid="{00000000-000D-0000-FFFF-FFFF00000000}"/>
  </bookViews>
  <sheets>
    <sheet name="cab and photo" sheetId="3" r:id="rId1"/>
    <sheet name="top layer SIF and SIFyield" sheetId="2" r:id="rId2"/>
    <sheet name="Sheet3" sheetId="4" r:id="rId3"/>
    <sheet name="Sheet2" sheetId="5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F10" i="3" l="1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P10" i="3" l="1"/>
  <c r="P9" i="3"/>
  <c r="P8" i="3"/>
  <c r="P7" i="3"/>
  <c r="P6" i="3"/>
  <c r="P5" i="3"/>
  <c r="P4" i="3"/>
  <c r="O5" i="3"/>
  <c r="Q4" i="3" l="1"/>
  <c r="Q5" i="3"/>
  <c r="Q6" i="3"/>
  <c r="Q7" i="3"/>
  <c r="Q8" i="3"/>
  <c r="Q9" i="3"/>
  <c r="Q10" i="3"/>
  <c r="O10" i="3"/>
  <c r="R10" i="3" s="1"/>
  <c r="S10" i="3" s="1"/>
  <c r="O9" i="3"/>
  <c r="R9" i="3" s="1"/>
  <c r="S9" i="3" s="1"/>
  <c r="O8" i="3"/>
  <c r="R8" i="3" s="1"/>
  <c r="S8" i="3" s="1"/>
  <c r="O7" i="3"/>
  <c r="R7" i="3" s="1"/>
  <c r="O6" i="3"/>
  <c r="R6" i="3" s="1"/>
  <c r="R5" i="3"/>
  <c r="O4" i="3"/>
  <c r="R4" i="3" s="1"/>
  <c r="S5" i="3" l="1"/>
  <c r="S6" i="3"/>
  <c r="S7" i="3"/>
  <c r="S4" i="3"/>
  <c r="AJ10" i="3"/>
  <c r="AK10" i="3" s="1"/>
  <c r="AJ3" i="3" l="1"/>
  <c r="AK3" i="3" s="1"/>
  <c r="AJ4" i="3"/>
  <c r="AK4" i="3" s="1"/>
  <c r="AJ5" i="3"/>
  <c r="AK5" i="3" s="1"/>
  <c r="AJ6" i="3"/>
  <c r="AK6" i="3" s="1"/>
  <c r="AJ7" i="3"/>
  <c r="AK7" i="3" s="1"/>
  <c r="AJ8" i="3"/>
  <c r="AK8" i="3" s="1"/>
  <c r="AJ9" i="3"/>
  <c r="AK9" i="3" s="1"/>
  <c r="AB10" i="3" l="1"/>
  <c r="AH9" i="3"/>
  <c r="AG2" i="3"/>
  <c r="AN4" i="3"/>
  <c r="AN5" i="3"/>
  <c r="AN6" i="3"/>
  <c r="AN7" i="3"/>
  <c r="AN8" i="3"/>
  <c r="AN9" i="3"/>
  <c r="AN3" i="3"/>
  <c r="AL4" i="3"/>
  <c r="AM4" i="3" s="1"/>
  <c r="AL5" i="3"/>
  <c r="AM5" i="3" s="1"/>
  <c r="AL6" i="3"/>
  <c r="AM6" i="3" s="1"/>
  <c r="AL7" i="3"/>
  <c r="AM7" i="3" s="1"/>
  <c r="AL8" i="3"/>
  <c r="AM8" i="3" s="1"/>
  <c r="AL9" i="3"/>
  <c r="AM9" i="3" s="1"/>
  <c r="AL10" i="3"/>
  <c r="AM10" i="3" s="1"/>
  <c r="AL3" i="3"/>
  <c r="AM3" i="3" s="1"/>
  <c r="AI4" i="3"/>
  <c r="AI5" i="3"/>
  <c r="AI6" i="3"/>
  <c r="AI7" i="3"/>
  <c r="AI8" i="3"/>
  <c r="AI9" i="3"/>
  <c r="AI10" i="3"/>
  <c r="AI3" i="3"/>
  <c r="AD3" i="3"/>
  <c r="AD4" i="3"/>
  <c r="AD5" i="3"/>
  <c r="AD6" i="3"/>
  <c r="AD7" i="3"/>
  <c r="AD8" i="3"/>
  <c r="AD9" i="3"/>
  <c r="AD2" i="3"/>
  <c r="C60" i="4" l="1"/>
  <c r="D60" i="4"/>
  <c r="E60" i="4"/>
  <c r="B60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C45" i="2"/>
  <c r="D45" i="2"/>
  <c r="E45" i="2"/>
  <c r="F45" i="2"/>
  <c r="G45" i="2"/>
  <c r="I45" i="2"/>
  <c r="J45" i="2"/>
  <c r="K45" i="2"/>
  <c r="L45" i="2"/>
  <c r="M45" i="2"/>
  <c r="O45" i="2"/>
  <c r="P45" i="2"/>
  <c r="Q45" i="2"/>
  <c r="R45" i="2"/>
  <c r="S45" i="2"/>
  <c r="D46" i="2"/>
  <c r="E46" i="2"/>
  <c r="F46" i="2"/>
  <c r="G46" i="2"/>
  <c r="I46" i="2"/>
  <c r="J46" i="2"/>
  <c r="K46" i="2"/>
  <c r="L46" i="2"/>
  <c r="M46" i="2"/>
  <c r="O46" i="2"/>
  <c r="P46" i="2"/>
  <c r="Q46" i="2"/>
  <c r="R46" i="2"/>
  <c r="S46" i="2"/>
  <c r="D47" i="2"/>
  <c r="E47" i="2"/>
  <c r="F47" i="2"/>
  <c r="G47" i="2"/>
  <c r="I47" i="2"/>
  <c r="J47" i="2"/>
  <c r="K47" i="2"/>
  <c r="L47" i="2"/>
  <c r="M47" i="2"/>
  <c r="O47" i="2"/>
  <c r="P47" i="2"/>
  <c r="Q47" i="2"/>
  <c r="R47" i="2"/>
  <c r="S47" i="2"/>
  <c r="D48" i="2"/>
  <c r="E48" i="2"/>
  <c r="F48" i="2"/>
  <c r="G48" i="2"/>
  <c r="I48" i="2"/>
  <c r="J48" i="2"/>
  <c r="K48" i="2"/>
  <c r="L48" i="2"/>
  <c r="M48" i="2"/>
  <c r="O48" i="2"/>
  <c r="P48" i="2"/>
  <c r="Q48" i="2"/>
  <c r="R48" i="2"/>
  <c r="S48" i="2"/>
  <c r="D49" i="2"/>
  <c r="E49" i="2"/>
  <c r="F49" i="2"/>
  <c r="G49" i="2"/>
  <c r="I49" i="2"/>
  <c r="J49" i="2"/>
  <c r="K49" i="2"/>
  <c r="L49" i="2"/>
  <c r="M49" i="2"/>
  <c r="O49" i="2"/>
  <c r="P49" i="2"/>
  <c r="Q49" i="2"/>
  <c r="R49" i="2"/>
  <c r="S49" i="2"/>
  <c r="D50" i="2"/>
  <c r="E50" i="2"/>
  <c r="F50" i="2"/>
  <c r="G50" i="2"/>
  <c r="I50" i="2"/>
  <c r="J50" i="2"/>
  <c r="K50" i="2"/>
  <c r="L50" i="2"/>
  <c r="M50" i="2"/>
  <c r="O50" i="2"/>
  <c r="P50" i="2"/>
  <c r="Q50" i="2"/>
  <c r="R50" i="2"/>
  <c r="S50" i="2"/>
  <c r="D51" i="2"/>
  <c r="E51" i="2"/>
  <c r="F51" i="2"/>
  <c r="G51" i="2"/>
  <c r="I51" i="2"/>
  <c r="J51" i="2"/>
  <c r="K51" i="2"/>
  <c r="L51" i="2"/>
  <c r="M51" i="2"/>
  <c r="O51" i="2"/>
  <c r="P51" i="2"/>
  <c r="Q51" i="2"/>
  <c r="R51" i="2"/>
  <c r="S51" i="2"/>
  <c r="D52" i="2"/>
  <c r="E52" i="2"/>
  <c r="F52" i="2"/>
  <c r="G52" i="2"/>
  <c r="I52" i="2"/>
  <c r="J52" i="2"/>
  <c r="K52" i="2"/>
  <c r="L52" i="2"/>
  <c r="M52" i="2"/>
  <c r="O52" i="2"/>
  <c r="P52" i="2"/>
  <c r="Q52" i="2"/>
  <c r="R52" i="2"/>
  <c r="S52" i="2"/>
  <c r="D53" i="2"/>
  <c r="E53" i="2"/>
  <c r="F53" i="2"/>
  <c r="G53" i="2"/>
  <c r="I53" i="2"/>
  <c r="J53" i="2"/>
  <c r="K53" i="2"/>
  <c r="L53" i="2"/>
  <c r="M53" i="2"/>
  <c r="O53" i="2"/>
  <c r="P53" i="2"/>
  <c r="Q53" i="2"/>
  <c r="R53" i="2"/>
  <c r="S53" i="2"/>
  <c r="C48" i="2"/>
  <c r="C49" i="2"/>
  <c r="C50" i="2"/>
  <c r="C51" i="2"/>
  <c r="C52" i="2"/>
  <c r="C53" i="2"/>
  <c r="C47" i="2"/>
  <c r="C46" i="2"/>
</calcChain>
</file>

<file path=xl/sharedStrings.xml><?xml version="1.0" encoding="utf-8"?>
<sst xmlns="http://schemas.openxmlformats.org/spreadsheetml/2006/main" count="140" uniqueCount="101">
  <si>
    <t>DOY</t>
  </si>
  <si>
    <t>Fup650_685</t>
  </si>
  <si>
    <t>Fdw650_685</t>
  </si>
  <si>
    <t>FYup650_685</t>
  </si>
  <si>
    <t>FYdw650_685</t>
  </si>
  <si>
    <t>FYtot650_685</t>
  </si>
  <si>
    <t>Fup650_760</t>
  </si>
  <si>
    <t>Fdw650_760</t>
  </si>
  <si>
    <t>FYup650_760</t>
  </si>
  <si>
    <t>FYdw650_760</t>
  </si>
  <si>
    <t>FYtot650_760</t>
  </si>
  <si>
    <t>Fup700_760</t>
  </si>
  <si>
    <t>Fdw700_760</t>
  </si>
  <si>
    <t>FYup700_760</t>
  </si>
  <si>
    <t>FYdw700_760</t>
  </si>
  <si>
    <t>FYtot700_760</t>
  </si>
  <si>
    <t>20170624_01_4</t>
  </si>
  <si>
    <t>20170624_03_4</t>
  </si>
  <si>
    <t>20170624_04_4</t>
  </si>
  <si>
    <t>20170624_05_4</t>
  </si>
  <si>
    <t>20170704_01_4</t>
  </si>
  <si>
    <t>20170704_02_4</t>
  </si>
  <si>
    <t>20170704_02-2_4</t>
  </si>
  <si>
    <t>20170704_03_4</t>
  </si>
  <si>
    <t>20170704_04_4</t>
  </si>
  <si>
    <t>20170704_05_4</t>
  </si>
  <si>
    <t>20170704_06_4</t>
  </si>
  <si>
    <t>20170704_07_4</t>
  </si>
  <si>
    <t>20170712_01_7</t>
  </si>
  <si>
    <t>20170712_02_7</t>
  </si>
  <si>
    <t>20170712_03_7</t>
  </si>
  <si>
    <t>20170712_04_7</t>
  </si>
  <si>
    <t>20170712_05_7</t>
  </si>
  <si>
    <t>20170712_06_7</t>
  </si>
  <si>
    <t>20170712_07_7</t>
  </si>
  <si>
    <t>20170720_01_10</t>
  </si>
  <si>
    <t>20170720_02_10</t>
  </si>
  <si>
    <t>20170720_03_10</t>
  </si>
  <si>
    <t>20170720_04_10</t>
  </si>
  <si>
    <t>20170720_05_10</t>
  </si>
  <si>
    <t>APAR</t>
  </si>
  <si>
    <t>fpar</t>
  </si>
  <si>
    <t>Fs</t>
  </si>
  <si>
    <t>Fs/Fo</t>
  </si>
  <si>
    <t>20170804_01top</t>
  </si>
  <si>
    <t>20170804_02top</t>
  </si>
  <si>
    <t>20170804_03top</t>
  </si>
  <si>
    <t>20170804_04top</t>
  </si>
  <si>
    <t>20170816_top1</t>
  </si>
  <si>
    <t>20170816_top2</t>
  </si>
  <si>
    <t>20170816_top3</t>
  </si>
  <si>
    <t>20170816_top4</t>
  </si>
  <si>
    <t>20170826top</t>
  </si>
  <si>
    <t>20170907top1</t>
  </si>
  <si>
    <t>20170907top2</t>
  </si>
  <si>
    <t>20170907top3</t>
  </si>
  <si>
    <t>20170907top4</t>
  </si>
  <si>
    <t>20170921top1</t>
  </si>
  <si>
    <t>20170921top2</t>
  </si>
  <si>
    <t>20170921top3</t>
  </si>
  <si>
    <t>ave_obs</t>
    <phoneticPr fontId="1" type="noConversion"/>
  </si>
  <si>
    <t>every_obs</t>
    <phoneticPr fontId="1" type="noConversion"/>
  </si>
  <si>
    <t>DOY</t>
    <phoneticPr fontId="1" type="noConversion"/>
  </si>
  <si>
    <t>Vcmax,25</t>
  </si>
  <si>
    <t>ETR</t>
  </si>
  <si>
    <t>NPQ</t>
  </si>
  <si>
    <t>缺失</t>
    <phoneticPr fontId="1" type="noConversion"/>
  </si>
  <si>
    <t>An(1800,400)</t>
  </si>
  <si>
    <t>Rdark(0, 400)</t>
  </si>
  <si>
    <t>Fo</t>
  </si>
  <si>
    <t>Fm</t>
  </si>
  <si>
    <t>Fv/Fm</t>
  </si>
  <si>
    <t>Fo'</t>
  </si>
  <si>
    <t>Fm'</t>
  </si>
  <si>
    <t>Fv'/Fm'</t>
  </si>
  <si>
    <t>ΦPSII</t>
  </si>
  <si>
    <t>SIF760</t>
    <phoneticPr fontId="1" type="noConversion"/>
  </si>
  <si>
    <t>SIFyield760</t>
    <phoneticPr fontId="1" type="noConversion"/>
  </si>
  <si>
    <t>SIFyield760_dw</t>
    <phoneticPr fontId="1" type="noConversion"/>
  </si>
  <si>
    <t>SIF760_dw</t>
    <phoneticPr fontId="1" type="noConversion"/>
  </si>
  <si>
    <t>前一个sheet的使用数据</t>
    <phoneticPr fontId="1" type="noConversion"/>
  </si>
  <si>
    <t>Papparent-leafgpp</t>
  </si>
  <si>
    <t>leaflue</t>
  </si>
  <si>
    <t>Fq'/Fm'</t>
    <phoneticPr fontId="1" type="noConversion"/>
  </si>
  <si>
    <t>LAI</t>
    <phoneticPr fontId="1" type="noConversion"/>
  </si>
  <si>
    <t>EVI</t>
    <phoneticPr fontId="1" type="noConversion"/>
  </si>
  <si>
    <t>LAI*Cab</t>
    <phoneticPr fontId="1" type="noConversion"/>
  </si>
  <si>
    <t>PAR</t>
    <phoneticPr fontId="1" type="noConversion"/>
  </si>
  <si>
    <t>APARevi</t>
    <phoneticPr fontId="1" type="noConversion"/>
  </si>
  <si>
    <t>NDVI</t>
    <phoneticPr fontId="1" type="noConversion"/>
  </si>
  <si>
    <t>Canopy_SIF</t>
    <phoneticPr fontId="1" type="noConversion"/>
  </si>
  <si>
    <t>Canopy_SIFyield</t>
    <phoneticPr fontId="1" type="noConversion"/>
  </si>
  <si>
    <t>Canopy_GPP</t>
    <phoneticPr fontId="1" type="noConversion"/>
  </si>
  <si>
    <t>Canopy_LUE</t>
    <phoneticPr fontId="1" type="noConversion"/>
  </si>
  <si>
    <t>Cab</t>
    <phoneticPr fontId="1" type="noConversion"/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</si>
  <si>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</si>
  <si>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</si>
  <si>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</si>
  <si>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</si>
  <si>
    <t>NPQcanopy</t>
    <phoneticPr fontId="1" type="noConversion"/>
  </si>
  <si>
    <t>NPQleaf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</si>
</sst>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'cab and photo'!$G$6:$G$9</c:f>
              <c:numCache>
                <c:formatCode>General</c:formatCode>
                <c:ptCount val="4"/>
                <c:pt idx="0">
                  <c:v>1.5711020031081071</c:v>
                </c:pt>
                <c:pt idx="1">
                  <c:v>1.3981081296525955</c:v>
                </c:pt>
                <c:pt idx="2">
                  <c:v>1.3950652531519161</c:v>
                </c:pt>
                <c:pt idx="3">
                  <c:v>1.6114861660913555</c:v>
                </c:pt>
              </c:numCache>
            </c:numRef>
          </c:xVal>
          <c:yVal>
            <c:numRef>
              <c:f>'cab and photo'!$H$6:$H$9</c:f>
              <c:numCache>
                <c:formatCode>General</c:formatCode>
                <c:ptCount val="4"/>
                <c:pt idx="0">
                  <c:v>2.369078258907674</c:v>
                </c:pt>
                <c:pt idx="1">
                  <c:v>2.4365934858069731</c:v>
                </c:pt>
                <c:pt idx="2">
                  <c:v>2.1098095619629507</c:v>
                </c:pt>
                <c:pt idx="3">
                  <c:v>1.8031829920972329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7-46A4-8B2D-A19977B2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04544"/>
        <c:axId val="471141776"/>
      </c:scatterChart>
      <c:valAx>
        <c:axId val="5049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141776"/>
        <c:crosses val="autoZero"/>
        <c:crossBetween val="midCat"/>
      </c:valAx>
      <c:valAx>
        <c:axId val="4711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'top layer SIF and SIFyield'!$O$39:$O$41</c:f>
              <c:numCache>
                <c:formatCode>General</c:formatCode>
                <c:ptCount val="3"/>
                <c:pt idx="0">
                  <c:v>5.8827109557266048E-4</c:v>
                </c:pt>
                <c:pt idx="1">
                  <c:v>6.5522812850152452E-4</c:v>
                </c:pt>
                <c:pt idx="2">
                  <c:v>7.2960406153773272E-4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A-4C01-A036-F7999D89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75752"/>
        <c:axId val="689242832"/>
      </c:scatterChart>
      <c:valAx>
        <c:axId val="6775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242832"/>
        <c:crosses val="autoZero"/>
        <c:crossBetween val="midCat"/>
      </c:valAx>
      <c:valAx>
        <c:axId val="6892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5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48337707786528"/>
                  <c:y val="-0.16629520268299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'top layer SIF and SIFyield'!$I$45:$I$53</c:f>
              <c:numCache>
                <c:formatCode>General</c:formatCode>
                <c:ptCount val="9"/>
                <c:pt idx="0">
                  <c:v>3.8908462956896992E-4</c:v>
                </c:pt>
                <c:pt idx="1">
                  <c:v>3.3268786255437105E-4</c:v>
                </c:pt>
                <c:pt idx="2">
                  <c:v>8.4205003721373416E-4</c:v>
                </c:pt>
                <c:pt idx="3">
                  <c:v>8.1233568644771981E-4</c:v>
                </c:pt>
                <c:pt idx="4">
                  <c:v>6.3626773480791594E-4</c:v>
                </c:pt>
                <c:pt idx="5">
                  <c:v>5.723419264541008E-4</c:v>
                </c:pt>
                <c:pt idx="6">
                  <c:v>6.409145969276626E-4</c:v>
                </c:pt>
                <c:pt idx="7">
                  <c:v>8.9694313937798147E-4</c:v>
                </c:pt>
                <c:pt idx="8">
                  <c:v>6.0231845903520786E-4</c:v>
                </c:pt>
              </c:numCache>
            </c:numRef>
          </c:xVal>
          <c:yVal>
            <c:numRef>
              <c:f>'top layer SIF and SIFyield'!$O$45:$O$53</c:f>
              <c:numCache>
                <c:formatCode>General</c:formatCode>
                <c:ptCount val="9"/>
                <c:pt idx="0">
                  <c:v>4.9227921166069178E-4</c:v>
                </c:pt>
                <c:pt idx="1">
                  <c:v>4.5298466695759752E-4</c:v>
                </c:pt>
                <c:pt idx="2">
                  <c:v>1.0210440555099576E-3</c:v>
                </c:pt>
                <c:pt idx="3">
                  <c:v>1.0399043622116239E-3</c:v>
                </c:pt>
                <c:pt idx="4">
                  <c:v>8.2752980621686825E-4</c:v>
                </c:pt>
                <c:pt idx="5">
                  <c:v>5.6449200031541598E-4</c:v>
                </c:pt>
                <c:pt idx="6">
                  <c:v>5.5704445500547701E-4</c:v>
                </c:pt>
                <c:pt idx="7">
                  <c:v>8.22041035280563E-4</c:v>
                </c:pt>
                <c:pt idx="8">
                  <c:v>6.5770109520397254E-4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F-4E23-805D-BA464EFD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27136"/>
        <c:axId val="1757730880"/>
      </c:scatterChart>
      <c:valAx>
        <c:axId val="17577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730880"/>
        <c:crosses val="autoZero"/>
        <c:crossBetween val="midCat"/>
      </c:valAx>
      <c:valAx>
        <c:axId val="17577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7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layer SIF and SIFyield'!$E$54</c:f>
              <c:strCache>
                <c:ptCount val="1"/>
                <c:pt idx="0">
                  <c:v>FYup650_685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38210848643919"/>
                  <c:y val="-0.2450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'top layer SIF and SIFyield'!$D$55:$D$63</c:f>
              <c:numCache>
                <c:formatCode>General</c:formatCode>
                <c:ptCount val="9"/>
                <c:pt idx="0">
                  <c:v>1.368971318979608</c:v>
                </c:pt>
                <c:pt idx="1">
                  <c:v>1.8348093484724084</c:v>
                </c:pt>
                <c:pt idx="2">
                  <c:v>0.90793658664002175</c:v>
                </c:pt>
                <c:pt idx="3">
                  <c:v>0.90261670130348226</c:v>
                </c:pt>
                <c:pt idx="4">
                  <c:v>0.8477982639735534</c:v>
                </c:pt>
                <c:pt idx="5">
                  <c:v>0.91041230051356425</c:v>
                </c:pt>
                <c:pt idx="6">
                  <c:v>1.5139563625682024</c:v>
                </c:pt>
                <c:pt idx="7">
                  <c:v>0.70910656869287791</c:v>
                </c:pt>
                <c:pt idx="8">
                  <c:v>0.70055661888252918</c:v>
                </c:pt>
              </c:numCache>
            </c:numRef>
          </c:xVal>
          <c:yVal>
            <c:numRef>
              <c:f>'top layer SIF and SIFyield'!$Q$45:$Q$53</c:f>
              <c:numCache>
                <c:formatCode>General</c:formatCode>
                <c:ptCount val="9"/>
                <c:pt idx="0">
                  <c:v>1.7792501261501709E-5</c:v>
                </c:pt>
                <c:pt idx="1">
                  <c:v>1.9693609342668912E-5</c:v>
                </c:pt>
                <c:pt idx="2">
                  <c:v>1.7110552466240203E-5</c:v>
                </c:pt>
                <c:pt idx="3">
                  <c:v>1.6022864660190185E-5</c:v>
                </c:pt>
                <c:pt idx="4">
                  <c:v>1.8706070132209434E-5</c:v>
                </c:pt>
                <c:pt idx="5">
                  <c:v>1.5149778221700793E-5</c:v>
                </c:pt>
                <c:pt idx="6">
                  <c:v>2.5885291097863266E-5</c:v>
                </c:pt>
                <c:pt idx="7">
                  <c:v>1.9477967752655102E-5</c:v>
                </c:pt>
                <c:pt idx="8">
                  <c:v>2.1271484470654888E-5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C-4A74-AA47-1723395D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390288"/>
        <c:axId val="1827396528"/>
      </c:scatterChart>
      <c:valAx>
        <c:axId val="18273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396528"/>
        <c:crosses val="autoZero"/>
        <c:crossBetween val="midCat"/>
      </c:valAx>
      <c:valAx>
        <c:axId val="18273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3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566267512959764E-2"/>
          <c:y val="8.8403207181901811E-2"/>
          <c:w val="0.89333493285638466"/>
          <c:h val="0.795719577555276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Sheet3!$B$41</c:f>
              <c:strCache>
                <c:ptCount val="1"/>
                <c:pt idx="0">
                  <c:v>Fup700_760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Sheet3!$A$42:$A$50</c:f>
              <c:numCache>
                <c:formatCode>General</c:formatCode>
                <c:ptCount val="9"/>
                <c:pt idx="0">
                  <c:v>175</c:v>
                </c:pt>
                <c:pt idx="1">
                  <c:v>185</c:v>
                </c:pt>
                <c:pt idx="2">
                  <c:v>193</c:v>
                </c:pt>
                <c:pt idx="3">
                  <c:v>201</c:v>
                </c:pt>
                <c:pt idx="4">
                  <c:v>215</c:v>
                </c:pt>
                <c:pt idx="5">
                  <c:v>227</c:v>
                </c:pt>
                <c:pt idx="6">
                  <c:v>237</c:v>
                </c:pt>
                <c:pt idx="7">
                  <c:v>248</c:v>
                </c:pt>
                <c:pt idx="8">
                  <c:v>262</c:v>
                </c:pt>
              </c:numCache>
            </c:numRef>
          </c:xVal>
          <c:yVal>
            <c:numRef>
              <c:f>Sheet3!$B$54:$B$62</c:f>
              <c:numCache>
                <c:formatCode>General</c:formatCode>
                <c:ptCount val="9"/>
                <c:pt idx="0">
                  <c:v>4.9227921166069178E-4</c:v>
                </c:pt>
                <c:pt idx="1">
                  <c:v>4.6636342890392097E-4</c:v>
                </c:pt>
                <c:pt idx="2">
                  <c:v>1.0210440555099576E-3</c:v>
                </c:pt>
                <c:pt idx="3">
                  <c:v>1.0399043622116239E-3</c:v>
                </c:pt>
                <c:pt idx="4">
                  <c:v>8.2752980621686825E-4</c:v>
                </c:pt>
                <c:pt idx="5">
                  <c:v>6.2984871005432482E-4</c:v>
                </c:pt>
                <c:pt idx="6">
                  <c:v>6.8853364985746652E-4</c:v>
                </c:pt>
                <c:pt idx="7">
                  <c:v>7.4721858966060812E-4</c:v>
                </c:pt>
                <c:pt idx="8">
                  <c:v>6.5770109520397254E-4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A-480F-9BCE-3E1B556CF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86760"/>
        <c:axId val="626685120"/>
      </c:scatterChart>
      <c:valAx>
        <c:axId val="62668676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85120"/>
        <c:crosses val="autoZero"/>
        <c:crossBetween val="midCat"/>
      </c:valAx>
      <c:valAx>
        <c:axId val="62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8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433387</xdr:colOff>
      <xdr:row>9</xdr:row>
      <xdr:rowOff>171450</xdr:rowOff>
    </xdr:from>
    <xdr:to>
      <xdr:col>5</xdr:col>
      <xdr:colOff>852487</xdr:colOff>
      <xdr:row>25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F86FAF-5CA4-4E0A-824F-1EA027ECB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100012</xdr:rowOff>
    </xdr:from>
    <xdr:to>
      <xdr:col>11</xdr:col>
      <xdr:colOff>771525</xdr:colOff>
      <xdr:row>28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24</xdr:row>
      <xdr:rowOff>147637</xdr:rowOff>
    </xdr:from>
    <xdr:to>
      <xdr:col>9</xdr:col>
      <xdr:colOff>371475</xdr:colOff>
      <xdr:row>39</xdr:row>
      <xdr:rowOff>176212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49</xdr:row>
      <xdr:rowOff>100012</xdr:rowOff>
    </xdr:from>
    <xdr:to>
      <xdr:col>10</xdr:col>
      <xdr:colOff>57150</xdr:colOff>
      <xdr:row>64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27</xdr:row>
      <xdr:rowOff>9524</xdr:rowOff>
    </xdr:from>
    <xdr:to>
      <xdr:col>9</xdr:col>
      <xdr:colOff>352424</xdr:colOff>
      <xdr:row>42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F_GPP_VI_ref_halfhourmean_sq2017cor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shangqiu%20data/shang/Results/GPP_PAR_APAR_SIF_8_18/ALLnew/GPP_VPD_Ta_Tleaf_PAR_APAR_norain_SIF_VI_NIRv_CI_SIFyield_LUE_daymean_with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_ref_radiance"/>
    </sheetNames>
    <sheetDataSet>
      <sheetData sheetId="0">
        <row r="21">
          <cell r="C21">
            <v>42.550754689712797</v>
          </cell>
          <cell r="G21">
            <v>1247.99</v>
          </cell>
          <cell r="H21">
            <v>260.23574999999897</v>
          </cell>
          <cell r="K21">
            <v>0.92258444444444399</v>
          </cell>
          <cell r="Q21">
            <v>3.5451871791037301E-3</v>
          </cell>
          <cell r="R21">
            <v>0.16350849062710501</v>
          </cell>
          <cell r="GJ21">
            <v>2.7906054827861255</v>
          </cell>
        </row>
        <row r="22">
          <cell r="C22">
            <v>37.596611687159303</v>
          </cell>
          <cell r="G22">
            <v>1517.89</v>
          </cell>
          <cell r="H22">
            <v>235.60599999999999</v>
          </cell>
          <cell r="K22">
            <v>1.19958749999999</v>
          </cell>
          <cell r="Q22">
            <v>5.0914980942760304E-3</v>
          </cell>
          <cell r="R22">
            <v>0.15957408422179101</v>
          </cell>
          <cell r="GJ22">
            <v>2.9337891137432779</v>
          </cell>
        </row>
        <row r="23">
          <cell r="C23">
            <v>37.9013197518411</v>
          </cell>
          <cell r="G23">
            <v>1266.05</v>
          </cell>
          <cell r="H23">
            <v>128.034999999999</v>
          </cell>
          <cell r="K23">
            <v>0.93138416666666601</v>
          </cell>
          <cell r="Q23">
            <v>7.2744496947449297E-3</v>
          </cell>
          <cell r="R23">
            <v>0.29602311674027498</v>
          </cell>
          <cell r="GJ23">
            <v>2.8009664352432289</v>
          </cell>
        </row>
        <row r="24">
          <cell r="C24">
            <v>41.060794266475597</v>
          </cell>
          <cell r="G24">
            <v>1566.69</v>
          </cell>
          <cell r="H24">
            <v>307.14100000000002</v>
          </cell>
          <cell r="K24">
            <v>0.911504166666666</v>
          </cell>
          <cell r="Q24">
            <v>2.9677059287645299E-3</v>
          </cell>
          <cell r="R24">
            <v>0.13368711525480301</v>
          </cell>
          <cell r="GJ24">
            <v>2.9176463683976426</v>
          </cell>
        </row>
        <row r="25">
          <cell r="C25">
            <v>45.594690654442701</v>
          </cell>
          <cell r="G25">
            <v>1589.1</v>
          </cell>
          <cell r="H25">
            <v>472.56174999999899</v>
          </cell>
          <cell r="K25">
            <v>0.85313999999999901</v>
          </cell>
          <cell r="Q25">
            <v>1.8053513641338901E-3</v>
          </cell>
          <cell r="R25">
            <v>9.6484090501278902E-2</v>
          </cell>
          <cell r="GJ25">
            <v>3.0206191972723411</v>
          </cell>
        </row>
        <row r="122">
          <cell r="C122">
            <v>19.747953911490299</v>
          </cell>
          <cell r="G122">
            <v>493.27800000000002</v>
          </cell>
          <cell r="H122">
            <v>262.08184999999997</v>
          </cell>
          <cell r="K122">
            <v>0.21107999999999999</v>
          </cell>
          <cell r="Q122">
            <v>8.0539724517359704E-4</v>
          </cell>
          <cell r="R122">
            <v>7.5350330102944202E-2</v>
          </cell>
          <cell r="GJ122">
            <v>1.2871624855068351</v>
          </cell>
        </row>
        <row r="123">
          <cell r="C123">
            <v>40.115785982639501</v>
          </cell>
          <cell r="G123">
            <v>954.95799999999997</v>
          </cell>
          <cell r="H123">
            <v>532.38499999999999</v>
          </cell>
          <cell r="K123">
            <v>0.28779666666666598</v>
          </cell>
          <cell r="Q123">
            <v>5.4057996875694501E-4</v>
          </cell>
          <cell r="R123">
            <v>7.5351082360771801E-2</v>
          </cell>
          <cell r="GJ123">
            <v>1.7145825445399856</v>
          </cell>
        </row>
        <row r="124">
          <cell r="C124">
            <v>49.795432138947803</v>
          </cell>
          <cell r="G124">
            <v>1043.1400000000001</v>
          </cell>
          <cell r="H124">
            <v>484.7552</v>
          </cell>
          <cell r="K124">
            <v>0.971695714285714</v>
          </cell>
          <cell r="Q124">
            <v>2.0045080780684999E-3</v>
          </cell>
          <cell r="R124">
            <v>0.102722842661507</v>
          </cell>
          <cell r="GJ124">
            <v>1.8325287925237972</v>
          </cell>
        </row>
        <row r="125">
          <cell r="C125">
            <v>66.019989975798097</v>
          </cell>
          <cell r="G125">
            <v>1491.63</v>
          </cell>
          <cell r="H125">
            <v>587.40650000000005</v>
          </cell>
          <cell r="K125">
            <v>0.79778294117646997</v>
          </cell>
          <cell r="Q125">
            <v>1.3581445577746699E-3</v>
          </cell>
          <cell r="R125">
            <v>0.112392338143684</v>
          </cell>
          <cell r="GJ125">
            <v>2.25020672511888</v>
          </cell>
        </row>
        <row r="126">
          <cell r="C126">
            <v>66.758076498300099</v>
          </cell>
          <cell r="G126">
            <v>1677.97</v>
          </cell>
          <cell r="H126">
            <v>758.87040000000002</v>
          </cell>
          <cell r="K126">
            <v>1.1583789473684201</v>
          </cell>
          <cell r="Q126">
            <v>1.52645161462144E-3</v>
          </cell>
          <cell r="R126">
            <v>8.7970326024443907E-2</v>
          </cell>
          <cell r="GJ126">
            <v>2.4640094028675508</v>
          </cell>
        </row>
        <row r="396">
          <cell r="C396">
            <v>69.494553534138404</v>
          </cell>
          <cell r="G396">
            <v>1516.07</v>
          </cell>
          <cell r="H396">
            <v>1035.34184999999</v>
          </cell>
          <cell r="K396">
            <v>1.5856334999999999</v>
          </cell>
          <cell r="Q396">
            <v>1.5315072021864001E-3</v>
          </cell>
          <cell r="R396">
            <v>6.7122326344809094E-2</v>
          </cell>
          <cell r="GJ396">
            <v>2.3734337099830025</v>
          </cell>
        </row>
        <row r="397">
          <cell r="C397">
            <v>79.382906441903401</v>
          </cell>
          <cell r="G397">
            <v>1594.95</v>
          </cell>
          <cell r="H397">
            <v>981.19667500000003</v>
          </cell>
          <cell r="K397">
            <v>1.6454257894736799</v>
          </cell>
          <cell r="Q397">
            <v>1.6769581791272201E-3</v>
          </cell>
          <cell r="R397">
            <v>8.0904173917938901E-2</v>
          </cell>
          <cell r="GJ397">
            <v>2.3816909313433299</v>
          </cell>
        </row>
        <row r="398">
          <cell r="C398">
            <v>66.078110762502504</v>
          </cell>
          <cell r="G398">
            <v>1474.11</v>
          </cell>
          <cell r="H398">
            <v>846.20609999999897</v>
          </cell>
          <cell r="K398">
            <v>1.5639369999999999</v>
          </cell>
          <cell r="Q398">
            <v>1.84817504860813E-3</v>
          </cell>
          <cell r="R398">
            <v>7.8087490461841894E-2</v>
          </cell>
          <cell r="GJ398">
            <v>2.2801678847662199</v>
          </cell>
        </row>
        <row r="399">
          <cell r="C399">
            <v>74.573557612052198</v>
          </cell>
          <cell r="G399">
            <v>1614.8</v>
          </cell>
          <cell r="H399">
            <v>904.34574999999995</v>
          </cell>
          <cell r="K399">
            <v>1.48480777777777</v>
          </cell>
          <cell r="Q399">
            <v>1.6418585234439099E-3</v>
          </cell>
          <cell r="R399">
            <v>8.2461334740669898E-2</v>
          </cell>
          <cell r="GJ399">
            <v>2.3852111653631871</v>
          </cell>
        </row>
        <row r="400">
          <cell r="C400">
            <v>69.155550202608296</v>
          </cell>
          <cell r="G400">
            <v>1660.04</v>
          </cell>
          <cell r="H400">
            <v>1048.6358499999999</v>
          </cell>
          <cell r="K400">
            <v>1.58447449999999</v>
          </cell>
          <cell r="Q400">
            <v>1.5109863924640699E-3</v>
          </cell>
          <cell r="R400">
            <v>6.5948107918118906E-2</v>
          </cell>
          <cell r="GJ400">
            <v>2.4248876030826314</v>
          </cell>
        </row>
        <row r="531">
          <cell r="C531">
            <v>53.229393990570003</v>
          </cell>
          <cell r="G531">
            <v>1392.17</v>
          </cell>
          <cell r="H531">
            <v>1021.845325</v>
          </cell>
          <cell r="K531">
            <v>1.69899157894736</v>
          </cell>
          <cell r="Q531">
            <v>1.6626700121638899E-3</v>
          </cell>
          <cell r="R531">
            <v>5.2091439563585598E-2</v>
          </cell>
          <cell r="GJ531">
            <v>2.2764027097293962</v>
          </cell>
        </row>
        <row r="532">
          <cell r="C532">
            <v>54.224663124838699</v>
          </cell>
          <cell r="G532">
            <v>1551.19</v>
          </cell>
          <cell r="H532">
            <v>921.18562499999996</v>
          </cell>
          <cell r="K532">
            <v>1.6854147368421</v>
          </cell>
          <cell r="Q532">
            <v>1.82961467385262E-3</v>
          </cell>
          <cell r="R532">
            <v>5.88639918527155E-2</v>
          </cell>
          <cell r="GJ532">
            <v>2.4044827654099219</v>
          </cell>
        </row>
        <row r="533">
          <cell r="C533">
            <v>66.113407596517405</v>
          </cell>
          <cell r="G533">
            <v>1785.98</v>
          </cell>
          <cell r="H533">
            <v>947.53314999999998</v>
          </cell>
          <cell r="K533">
            <v>1.4878662499999999</v>
          </cell>
          <cell r="Q533">
            <v>1.57025244974278E-3</v>
          </cell>
          <cell r="R533">
            <v>6.9774242301198094E-2</v>
          </cell>
          <cell r="GJ533">
            <v>2.5384720286339593</v>
          </cell>
        </row>
        <row r="534">
          <cell r="C534">
            <v>73.423096928006601</v>
          </cell>
          <cell r="G534">
            <v>1716.63</v>
          </cell>
          <cell r="H534">
            <v>1204.36535</v>
          </cell>
          <cell r="K534">
            <v>1.4734147058823499</v>
          </cell>
          <cell r="Q534">
            <v>1.22339513162044E-3</v>
          </cell>
          <cell r="R534">
            <v>6.0964139268874298E-2</v>
          </cell>
          <cell r="GJ534">
            <v>2.4979875141014984</v>
          </cell>
        </row>
        <row r="535">
          <cell r="C535">
            <v>69.019061781832207</v>
          </cell>
          <cell r="G535">
            <v>1632.1</v>
          </cell>
          <cell r="H535">
            <v>1148.5743499999901</v>
          </cell>
          <cell r="K535">
            <v>1.51438428571428</v>
          </cell>
          <cell r="Q535">
            <v>1.3184904274714799E-3</v>
          </cell>
          <cell r="R535">
            <v>6.0091070100801301E-2</v>
          </cell>
          <cell r="GJ535">
            <v>2.4656224111600884</v>
          </cell>
        </row>
        <row r="696">
          <cell r="C696">
            <v>66.662217138109995</v>
          </cell>
          <cell r="G696">
            <v>1445.41</v>
          </cell>
          <cell r="H696">
            <v>1122.4192499999999</v>
          </cell>
          <cell r="K696">
            <v>0.68444687499999901</v>
          </cell>
          <cell r="Q696">
            <v>6.0979609446292003E-4</v>
          </cell>
          <cell r="R696">
            <v>5.9391548334644099E-2</v>
          </cell>
          <cell r="GJ696">
            <v>2.400973486829125</v>
          </cell>
        </row>
        <row r="697">
          <cell r="C697">
            <v>55.746482594529098</v>
          </cell>
          <cell r="G697">
            <v>1156.1400000000001</v>
          </cell>
          <cell r="H697">
            <v>884.20412499999998</v>
          </cell>
          <cell r="K697">
            <v>0.43356866666666599</v>
          </cell>
          <cell r="Q697">
            <v>4.9034906579594004E-4</v>
          </cell>
          <cell r="R697">
            <v>6.3047073654546801E-2</v>
          </cell>
          <cell r="GJ697">
            <v>2.1711273974624929</v>
          </cell>
        </row>
        <row r="698">
          <cell r="C698">
            <v>56.243407022341302</v>
          </cell>
          <cell r="G698">
            <v>1008.38</v>
          </cell>
          <cell r="H698">
            <v>783.24405000000002</v>
          </cell>
          <cell r="K698">
            <v>9.1703636363636307E-2</v>
          </cell>
          <cell r="Q698">
            <v>1.1708181678958899E-4</v>
          </cell>
          <cell r="R698">
            <v>7.1808278687008606E-2</v>
          </cell>
          <cell r="GJ698">
            <v>1.9868591205537482</v>
          </cell>
        </row>
        <row r="699">
          <cell r="C699">
            <v>52.160527956490199</v>
          </cell>
          <cell r="G699">
            <v>843.899</v>
          </cell>
          <cell r="H699">
            <v>669.64317500000004</v>
          </cell>
          <cell r="K699">
            <v>4.7064444444444402E-2</v>
          </cell>
          <cell r="Q699">
            <v>7.0282870342767897E-5</v>
          </cell>
          <cell r="R699">
            <v>7.7893018108472795E-2</v>
          </cell>
          <cell r="GJ699">
            <v>1.9057611165671462</v>
          </cell>
        </row>
        <row r="700">
          <cell r="C700">
            <v>62.557671452890297</v>
          </cell>
          <cell r="G700">
            <v>1094.21</v>
          </cell>
          <cell r="H700">
            <v>862.66245000000004</v>
          </cell>
          <cell r="K700">
            <v>0.30186999999999897</v>
          </cell>
          <cell r="Q700">
            <v>3.4992829466496398E-4</v>
          </cell>
          <cell r="R700">
            <v>7.25169751539438E-2</v>
          </cell>
          <cell r="GJ700">
            <v>2.0843266884022409</v>
          </cell>
        </row>
        <row r="846">
          <cell r="C846">
            <v>29.2484260293114</v>
          </cell>
          <cell r="G846">
            <v>624.851</v>
          </cell>
          <cell r="H846">
            <v>489.89042499999999</v>
          </cell>
          <cell r="K846">
            <v>0.51937818181818096</v>
          </cell>
          <cell r="Q846">
            <v>1.06019255595408E-3</v>
          </cell>
          <cell r="R846">
            <v>5.97040165243308E-2</v>
          </cell>
          <cell r="GJ846">
            <v>1.6285652209459072</v>
          </cell>
        </row>
        <row r="847">
          <cell r="C847">
            <v>44.295854892409899</v>
          </cell>
          <cell r="G847">
            <v>871.97900000000004</v>
          </cell>
          <cell r="H847">
            <v>673.10284999999999</v>
          </cell>
          <cell r="K847">
            <v>0.69672461538461505</v>
          </cell>
          <cell r="Q847">
            <v>1.0350938424709001E-3</v>
          </cell>
          <cell r="R847">
            <v>6.5808449470106903E-2</v>
          </cell>
          <cell r="GJ847">
            <v>1.8454828878401028</v>
          </cell>
        </row>
        <row r="848">
          <cell r="C848">
            <v>46.746058242246903</v>
          </cell>
          <cell r="G848">
            <v>784.84299999999996</v>
          </cell>
          <cell r="H848">
            <v>596.17497499999899</v>
          </cell>
          <cell r="K848">
            <v>0.56610538461538396</v>
          </cell>
          <cell r="Q848">
            <v>9.4956247470029105E-4</v>
          </cell>
          <cell r="R848">
            <v>7.8409963857082293E-2</v>
          </cell>
          <cell r="GJ848">
            <v>1.7645653471772202</v>
          </cell>
        </row>
        <row r="849">
          <cell r="C849">
            <v>51.336359489851098</v>
          </cell>
          <cell r="G849">
            <v>955.21299999999997</v>
          </cell>
          <cell r="H849">
            <v>737.23277499999995</v>
          </cell>
          <cell r="K849">
            <v>0.59208615384615304</v>
          </cell>
          <cell r="Q849">
            <v>8.03119684751066E-4</v>
          </cell>
          <cell r="R849">
            <v>6.9633854096965694E-2</v>
          </cell>
          <cell r="GJ849">
            <v>1.9388688783208596</v>
          </cell>
        </row>
        <row r="850">
          <cell r="C850">
            <v>44.7330570724978</v>
          </cell>
          <cell r="G850">
            <v>846.75099999999998</v>
          </cell>
          <cell r="H850">
            <v>664.03492499999902</v>
          </cell>
          <cell r="K850">
            <v>0.27663785714285699</v>
          </cell>
          <cell r="Q850">
            <v>4.16601366476103E-4</v>
          </cell>
          <cell r="R850">
            <v>6.7365518571930294E-2</v>
          </cell>
          <cell r="GJ850">
            <v>1.8384326262020725</v>
          </cell>
        </row>
        <row r="1056">
          <cell r="C1056">
            <v>23.359879014492499</v>
          </cell>
          <cell r="G1056">
            <v>776.92399999999998</v>
          </cell>
          <cell r="H1056">
            <v>528.26377500000001</v>
          </cell>
          <cell r="K1056">
            <v>7.9518333333333302E-2</v>
          </cell>
          <cell r="Q1056">
            <v>1.5052770433356501E-4</v>
          </cell>
          <cell r="R1056">
            <v>4.4220103895052203E-2</v>
          </cell>
        </row>
        <row r="1057">
          <cell r="C1057">
            <v>22.493336183025601</v>
          </cell>
          <cell r="G1057">
            <v>777.81600000000003</v>
          </cell>
          <cell r="H1057">
            <v>519.24247500000001</v>
          </cell>
          <cell r="K1057">
            <v>0.339892857142857</v>
          </cell>
          <cell r="Q1057">
            <v>6.5459370815697802E-4</v>
          </cell>
          <cell r="R1057">
            <v>4.3319522700883899E-2</v>
          </cell>
        </row>
        <row r="1058">
          <cell r="C1058">
            <v>24.111627934208201</v>
          </cell>
          <cell r="G1058">
            <v>1018.84</v>
          </cell>
          <cell r="H1058">
            <v>657.40935000000002</v>
          </cell>
          <cell r="K1058">
            <v>0.332395</v>
          </cell>
          <cell r="Q1058">
            <v>5.0561343552536905E-4</v>
          </cell>
          <cell r="R1058">
            <v>3.66767341143052E-2</v>
          </cell>
        </row>
        <row r="1059">
          <cell r="C1059">
            <v>21.424261231117701</v>
          </cell>
          <cell r="G1059">
            <v>761.904</v>
          </cell>
          <cell r="H1059">
            <v>514.55070000000001</v>
          </cell>
          <cell r="K1059">
            <v>6.9043999999999994E-2</v>
          </cell>
          <cell r="Q1059">
            <v>1.3418308438799099E-4</v>
          </cell>
          <cell r="R1059">
            <v>4.1636832349305403E-2</v>
          </cell>
        </row>
        <row r="1060">
          <cell r="C1060">
            <v>26.385457370316701</v>
          </cell>
          <cell r="G1060">
            <v>880.625</v>
          </cell>
          <cell r="H1060">
            <v>618.32989999999995</v>
          </cell>
          <cell r="K1060">
            <v>0.28694199999999997</v>
          </cell>
          <cell r="Q1060">
            <v>4.64059719576879E-4</v>
          </cell>
          <cell r="R1060">
            <v>4.2672135651723599E-2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Q3">
            <v>0.37071913507494136</v>
          </cell>
          <cell r="R3">
            <v>0.67317337264473687</v>
          </cell>
        </row>
        <row r="10">
          <cell r="Q10">
            <v>0.50318537143734221</v>
          </cell>
          <cell r="R10">
            <v>0.87528668430126955</v>
          </cell>
        </row>
        <row r="12">
          <cell r="Q12">
            <v>0.54020849335322907</v>
          </cell>
          <cell r="R12">
            <v>0.88788796401342263</v>
          </cell>
        </row>
        <row r="22">
          <cell r="Q22">
            <v>0.62314095531510516</v>
          </cell>
          <cell r="R22">
            <v>0.93468823741338913</v>
          </cell>
        </row>
        <row r="23">
          <cell r="Q23">
            <v>0.56452637045775911</v>
          </cell>
          <cell r="R23">
            <v>0.91920385629177737</v>
          </cell>
        </row>
        <row r="32">
          <cell r="Q32">
            <v>0.56499193266134562</v>
          </cell>
          <cell r="R32">
            <v>0.91830292882374775</v>
          </cell>
        </row>
        <row r="43">
          <cell r="Q43">
            <v>0.5208849862831042</v>
          </cell>
          <cell r="R43">
            <v>0.9030916113033699</v>
          </cell>
        </row>
        <row r="53">
          <cell r="Q53">
            <v>0.53506368601537357</v>
          </cell>
          <cell r="R53">
            <v>0.90534605379620392</v>
          </cell>
        </row>
        <row r="67">
          <cell r="Q67">
            <v>0.42809636390984007</v>
          </cell>
          <cell r="R67">
            <v>0.84762078005203134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Normal="100" workbookViewId="0">
      <selection activeCell="C9" sqref="C9"/>
    </sheetView>
  </sheetViews>
  <sheetFormatPr defaultRowHeight="14.25" x14ac:dyDescent="0.2"/>
  <cols>
    <col min="1" max="1" width="8.25" bestFit="1" customWidth="1"/>
    <col min="2" max="2" width="16.25" bestFit="1" customWidth="1"/>
    <col min="3" max="4" width="12.75" bestFit="1" customWidth="1"/>
    <col min="5" max="8" width="12.75" customWidth="1"/>
    <col min="9" max="9" width="12.75" bestFit="1" customWidth="1"/>
    <col min="10" max="10" width="12.75" customWidth="1"/>
    <col min="11" max="12" width="12.75" bestFit="1" customWidth="1"/>
    <col min="13" max="13" width="13.75" customWidth="1"/>
    <col min="14" max="14" width="6.875" customWidth="1"/>
    <col min="15" max="19" width="10.125" customWidth="1"/>
    <col min="20" max="20" width="18.125" customWidth="1"/>
    <col min="21" max="22" width="13" bestFit="1" customWidth="1"/>
    <col min="24" max="25" width="12.75" bestFit="1" customWidth="1"/>
    <col min="26" max="26" width="13.875" bestFit="1" customWidth="1"/>
    <col min="27" max="34" width="12.75" bestFit="1" customWidth="1"/>
    <col min="35" max="35" width="12.75" customWidth="1"/>
    <col min="36" max="36" width="12.75" bestFit="1" customWidth="1"/>
    <col min="37" max="37" width="12.75" customWidth="1"/>
    <col min="38" max="39" width="12.75" bestFit="1" customWidth="1"/>
  </cols>
  <sheetData>
    <row r="1" spans="1:40" x14ac:dyDescent="0.2">
      <c r="A1" t="s">
        <v>0</v>
      </c>
      <c r="B1" t="s">
        <v>94</v>
      </c>
      <c r="C1" t="s">
        <v>90</v>
      </c>
      <c r="D1" t="s">
        <v>91</v>
      </c>
      <c r="E1" t="s">
        <v>92</v>
      </c>
      <c r="F1" t="s">
        <v>93</v>
      </c>
      <c r="G1" t="s">
        <v>100</v>
      </c>
      <c r="H1" t="s">
        <v>99</v>
      </c>
      <c r="I1" t="s">
        <v>40</v>
      </c>
      <c r="J1" t="s">
        <v>87</v>
      </c>
      <c r="K1" t="s">
        <v>41</v>
      </c>
      <c r="L1" t="s">
        <v>42</v>
      </c>
      <c r="M1" t="s">
        <v>43</v>
      </c>
      <c r="N1" t="s">
        <v>84</v>
      </c>
      <c r="O1" t="s">
        <v>85</v>
      </c>
      <c r="P1" t="s">
        <v>89</v>
      </c>
      <c r="Q1" t="s">
        <v>86</v>
      </c>
      <c r="S1" t="s">
        <v>88</v>
      </c>
      <c r="T1" s="1" t="s">
        <v>76</v>
      </c>
      <c r="U1" t="s">
        <v>79</v>
      </c>
      <c r="V1" s="1" t="s">
        <v>77</v>
      </c>
      <c r="W1" t="s">
        <v>78</v>
      </c>
      <c r="Y1" s="4" t="s">
        <v>63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42</v>
      </c>
      <c r="AH1" t="s">
        <v>43</v>
      </c>
      <c r="AI1" t="s">
        <v>74</v>
      </c>
      <c r="AJ1" t="s">
        <v>83</v>
      </c>
      <c r="AL1" t="s">
        <v>75</v>
      </c>
      <c r="AM1" t="s">
        <v>64</v>
      </c>
      <c r="AN1" t="s">
        <v>65</v>
      </c>
    </row>
    <row r="2" spans="1:40" x14ac:dyDescent="0.2">
      <c r="A2">
        <v>175</v>
      </c>
      <c r="B2">
        <v>495.06368148737863</v>
      </c>
      <c r="K2">
        <v>0.83464965284188397</v>
      </c>
      <c r="L2" s="4">
        <v>189.315</v>
      </c>
      <c r="M2" s="4">
        <v>1.0547121817459688</v>
      </c>
      <c r="T2">
        <v>4.9227921166069178E-4</v>
      </c>
      <c r="U2">
        <v>4.1085355284546199E-4</v>
      </c>
      <c r="V2">
        <v>1.7792501261501709E-5</v>
      </c>
      <c r="W2">
        <v>1.4872681828386671E-5</v>
      </c>
      <c r="Y2" s="5" t="s">
        <v>66</v>
      </c>
      <c r="Z2">
        <v>44.18</v>
      </c>
      <c r="AA2">
        <v>-6.0006756115905038</v>
      </c>
      <c r="AB2">
        <v>179.49446614583334</v>
      </c>
      <c r="AC2">
        <v>687.75077311197913</v>
      </c>
      <c r="AD2">
        <f>(AC2-AB2)/AC2</f>
        <v>0.73901233824333601</v>
      </c>
      <c r="AG2" s="4">
        <f>AH2*AB2</f>
        <v>189.31499999999983</v>
      </c>
      <c r="AH2" s="4">
        <v>1.0547121817459688</v>
      </c>
    </row>
    <row r="3" spans="1:40" x14ac:dyDescent="0.2">
      <c r="A3">
        <v>185</v>
      </c>
      <c r="B3">
        <v>621.84820992656614</v>
      </c>
      <c r="G3">
        <v>1.5214614418661476</v>
      </c>
      <c r="K3">
        <v>0.88060061819095603</v>
      </c>
      <c r="L3">
        <v>177.11505126953125</v>
      </c>
      <c r="M3">
        <v>1.1193005423352818</v>
      </c>
      <c r="T3">
        <v>4.5298466695759752E-4</v>
      </c>
      <c r="U3">
        <v>3.8637461420567708E-4</v>
      </c>
      <c r="V3">
        <v>1.9693609342668912E-5</v>
      </c>
      <c r="W3">
        <v>1.6863596240390364E-5</v>
      </c>
      <c r="Y3" s="5">
        <v>41.36405566366026</v>
      </c>
      <c r="Z3">
        <v>46.545418305598425</v>
      </c>
      <c r="AA3">
        <v>-4.1634616930892214</v>
      </c>
      <c r="AB3">
        <v>158.23726029829547</v>
      </c>
      <c r="AC3">
        <v>828.46788995916199</v>
      </c>
      <c r="AD3">
        <f t="shared" ref="AD3:AD9" si="0">(AC3-AB3)/AC3</f>
        <v>0.80900012877252792</v>
      </c>
      <c r="AE3">
        <v>140.9068603515625</v>
      </c>
      <c r="AF3">
        <v>328.56655120849609</v>
      </c>
      <c r="AG3">
        <v>177.11505126953125</v>
      </c>
      <c r="AH3">
        <v>1.1193005423352818</v>
      </c>
      <c r="AI3">
        <f>(AF3-AE3)/AF3</f>
        <v>0.57114666775027789</v>
      </c>
      <c r="AJ3">
        <f t="shared" ref="AJ3:AJ10" si="1">(AF3-L3)/AF3</f>
        <v>0.46094618999381759</v>
      </c>
      <c r="AK3">
        <f>AJ3*4</f>
        <v>1.8437847599752704</v>
      </c>
      <c r="AL3">
        <f>(AF3-AE3)/AF3</f>
        <v>0.57114666775027789</v>
      </c>
      <c r="AM3">
        <f>1800*AL3*0.85*0.5</f>
        <v>436.92720082896255</v>
      </c>
      <c r="AN3">
        <f>(AC3-AF3)/AF3</f>
        <v>1.5214614418661476</v>
      </c>
    </row>
    <row r="4" spans="1:40" x14ac:dyDescent="0.2">
      <c r="A4">
        <v>193</v>
      </c>
      <c r="B4">
        <v>783.33287529289123</v>
      </c>
      <c r="C4" s="6">
        <f>AVERAGE([1]VIs_ref_radiance!$K$21:$K$25)</f>
        <v>0.9636400555555531</v>
      </c>
      <c r="D4" s="6">
        <f>AVERAGE([1]VIs_ref_radiance!$Q$21:$Q$25)</f>
        <v>4.136838452204623E-3</v>
      </c>
      <c r="E4" s="6">
        <f>AVERAGE([1]VIs_ref_radiance!$C$21:$C$25)</f>
        <v>40.940834209926301</v>
      </c>
      <c r="F4" s="6">
        <f>AVERAGE([1]VIs_ref_radiance!$R$21:$R$25)</f>
        <v>0.1698553794690506</v>
      </c>
      <c r="G4" s="6">
        <v>0.94123074541345464</v>
      </c>
      <c r="H4" s="6">
        <f>AVERAGE([1]VIs_ref_radiance!$GJ$21:$GJ$25)</f>
        <v>2.8927253194885232</v>
      </c>
      <c r="I4">
        <f>AVERAGE([1]VIs_ref_radiance!$H$21:$H$25)</f>
        <v>280.71589999999935</v>
      </c>
      <c r="J4">
        <f>AVERAGE([1]VIs_ref_radiance!$G$21:$G$25)</f>
        <v>1437.5440000000003</v>
      </c>
      <c r="K4">
        <v>0.86366475701800627</v>
      </c>
      <c r="L4">
        <v>184.94468858506946</v>
      </c>
      <c r="M4">
        <v>1.381180331847478</v>
      </c>
      <c r="N4" s="7">
        <v>1.25</v>
      </c>
      <c r="O4" s="7">
        <f>[2]Sheet1!$Q$3</f>
        <v>0.37071913507494136</v>
      </c>
      <c r="P4" s="7">
        <f>[2]Sheet1!$R$3</f>
        <v>0.67317337264473687</v>
      </c>
      <c r="Q4">
        <f>N4*B4</f>
        <v>979.16609411611398</v>
      </c>
      <c r="R4">
        <f>O4*1.29-0.16</f>
        <v>0.31822768424667436</v>
      </c>
      <c r="S4">
        <f>R4*J4</f>
        <v>457.46629812270135</v>
      </c>
      <c r="T4">
        <v>1.0210440555099576E-3</v>
      </c>
      <c r="U4">
        <v>8.7934933170410155E-4</v>
      </c>
      <c r="V4">
        <v>1.7110552466240203E-5</v>
      </c>
      <c r="W4">
        <v>1.4734785803494662E-5</v>
      </c>
      <c r="Y4" s="5">
        <v>52.613386377319657</v>
      </c>
      <c r="Z4">
        <v>56.548658410601931</v>
      </c>
      <c r="AA4">
        <v>-2.2536826733559088</v>
      </c>
      <c r="AB4">
        <v>133.90336100260416</v>
      </c>
      <c r="AC4">
        <v>698.75004577636719</v>
      </c>
      <c r="AD4">
        <f t="shared" si="0"/>
        <v>0.80836729555584241</v>
      </c>
      <c r="AE4">
        <v>143.93977864583334</v>
      </c>
      <c r="AF4">
        <v>359.95208062065973</v>
      </c>
      <c r="AG4">
        <v>184.94468858506946</v>
      </c>
      <c r="AH4">
        <v>1.381180331847478</v>
      </c>
      <c r="AI4">
        <f t="shared" ref="AI4:AI10" si="2">(AF4-AE4)/AF4</f>
        <v>0.60011405296604969</v>
      </c>
      <c r="AJ4">
        <f t="shared" si="1"/>
        <v>0.48619636184302023</v>
      </c>
      <c r="AK4">
        <f t="shared" ref="AK4:AK10" si="3">AJ4*4</f>
        <v>1.9447854473720809</v>
      </c>
      <c r="AL4">
        <f t="shared" ref="AL4:AL10" si="4">(AF4-AE4)/AF4</f>
        <v>0.60011405296604969</v>
      </c>
      <c r="AM4">
        <f t="shared" ref="AM4:AM10" si="5">1800*AL4*0.85*0.5</f>
        <v>459.08725051902803</v>
      </c>
      <c r="AN4">
        <f t="shared" ref="AN4:AN9" si="6">(AC4-AF4)/AF4</f>
        <v>0.94123074541345464</v>
      </c>
    </row>
    <row r="5" spans="1:40" x14ac:dyDescent="0.2">
      <c r="A5">
        <v>201</v>
      </c>
      <c r="B5">
        <v>648.53522859999998</v>
      </c>
      <c r="C5" s="6">
        <f>AVERAGE([1]VIs_ref_radiance!$K$122:$K$126)</f>
        <v>0.68534685389945404</v>
      </c>
      <c r="D5" s="6">
        <f>AVERAGE([1]VIs_ref_radiance!$Q$122:$Q$126)</f>
        <v>1.2470162928790306E-3</v>
      </c>
      <c r="E5" s="6">
        <f>AVERAGE([1]VIs_ref_radiance!$C$122:$C$126)</f>
        <v>48.487447701435158</v>
      </c>
      <c r="F5" s="6">
        <f>AVERAGE([1]VIs_ref_radiance!$R$122:$R$126)</f>
        <v>9.0757383858670188E-2</v>
      </c>
      <c r="G5" s="6">
        <v>1.0645567155690669</v>
      </c>
      <c r="H5" s="6">
        <f>AVERAGE([1]VIs_ref_radiance!$GJ$122:$GJ$126)</f>
        <v>1.9096979901114097</v>
      </c>
      <c r="I5">
        <f>AVERAGE([1]VIs_ref_radiance!$H$122:$H$126)</f>
        <v>525.09978999999998</v>
      </c>
      <c r="J5">
        <f>AVERAGE([1]VIs_ref_radiance!$G$122:$G$126)</f>
        <v>1132.1952000000001</v>
      </c>
      <c r="K5">
        <v>0.88140028364624945</v>
      </c>
      <c r="L5">
        <v>178.07442220052084</v>
      </c>
      <c r="M5">
        <v>1.2856588464092034</v>
      </c>
      <c r="N5" s="7">
        <v>2.64</v>
      </c>
      <c r="O5" s="7">
        <f>AVERAGE([2]Sheet1!$Q$10,[2]Sheet1!$Q$12)</f>
        <v>0.52169693239528558</v>
      </c>
      <c r="P5" s="7">
        <f>AVERAGE([2]Sheet1!$R$10,[2]Sheet1!$R$12)</f>
        <v>0.88158732415734609</v>
      </c>
      <c r="Q5">
        <f>N5*B5</f>
        <v>1712.133003504</v>
      </c>
      <c r="R5">
        <f t="shared" ref="R5:R10" si="7">O5*1.29-0.16</f>
        <v>0.51298904278991841</v>
      </c>
      <c r="S5">
        <f t="shared" ref="S5:S10" si="8">R5*J5</f>
        <v>580.80373189934028</v>
      </c>
      <c r="T5">
        <v>1.0399043622116239E-3</v>
      </c>
      <c r="U5">
        <v>9.4549571505437246E-4</v>
      </c>
      <c r="V5">
        <v>1.6022864660190185E-5</v>
      </c>
      <c r="W5">
        <v>1.4550052102844301E-5</v>
      </c>
      <c r="Y5" s="5">
        <v>65.906792875499306</v>
      </c>
      <c r="Z5">
        <v>61.06128101589443</v>
      </c>
      <c r="AA5">
        <v>-2.1826822921670725</v>
      </c>
      <c r="AB5">
        <v>138.50830078125</v>
      </c>
      <c r="AC5">
        <v>710.25042724609375</v>
      </c>
      <c r="AD5">
        <f t="shared" si="0"/>
        <v>0.80498667023925852</v>
      </c>
      <c r="AE5">
        <v>137.3201904296875</v>
      </c>
      <c r="AF5">
        <v>344.02078755696613</v>
      </c>
      <c r="AG5">
        <v>178.07442220052084</v>
      </c>
      <c r="AH5">
        <v>1.2856588464092034</v>
      </c>
      <c r="AI5">
        <f t="shared" si="2"/>
        <v>0.60083752088106379</v>
      </c>
      <c r="AJ5">
        <f t="shared" si="1"/>
        <v>0.48237307557749359</v>
      </c>
      <c r="AK5">
        <f t="shared" si="3"/>
        <v>1.9294923023099744</v>
      </c>
      <c r="AL5">
        <f t="shared" si="4"/>
        <v>0.60083752088106379</v>
      </c>
      <c r="AM5">
        <f t="shared" si="5"/>
        <v>459.64070347401378</v>
      </c>
      <c r="AN5">
        <f t="shared" si="6"/>
        <v>1.0645567155690669</v>
      </c>
    </row>
    <row r="6" spans="1:40" x14ac:dyDescent="0.2">
      <c r="A6">
        <v>215</v>
      </c>
      <c r="B6">
        <v>792.0473288799999</v>
      </c>
      <c r="C6" s="6">
        <f>AVERAGE([1]VIs_ref_radiance!$K$396:$K$400)</f>
        <v>1.5728557134502881</v>
      </c>
      <c r="D6" s="6">
        <f>AVERAGE([1]VIs_ref_radiance!$Q$396:$Q$400)</f>
        <v>1.641897069165946E-3</v>
      </c>
      <c r="E6" s="6">
        <f>AVERAGE([1]VIs_ref_radiance!$C$396:$C$400)</f>
        <v>71.73693571064095</v>
      </c>
      <c r="F6" s="6">
        <f>AVERAGE([1]VIs_ref_radiance!$R$396:$R$400)</f>
        <v>7.4904686676675741E-2</v>
      </c>
      <c r="G6" s="6">
        <v>1.5711020031081071</v>
      </c>
      <c r="H6" s="6">
        <f>AVERAGE([1]VIs_ref_radiance!$GJ$396:$GJ$400)</f>
        <v>2.369078258907674</v>
      </c>
      <c r="I6">
        <f>AVERAGE([1]VIs_ref_radiance!$H$396:$H$400)</f>
        <v>963.14524499999766</v>
      </c>
      <c r="J6">
        <f>AVERAGE([1]VIs_ref_radiance!$G$396:$G$400)</f>
        <v>1571.9940000000001</v>
      </c>
      <c r="K6">
        <v>0.89642503253989381</v>
      </c>
      <c r="L6">
        <v>181.6966552734375</v>
      </c>
      <c r="M6">
        <v>1.2150205657180566</v>
      </c>
      <c r="N6" s="7">
        <v>3.42</v>
      </c>
      <c r="O6" s="7">
        <f>AVERAGE([2]Sheet1!$Q$22,[2]Sheet1!$Q$23)</f>
        <v>0.59383366288643213</v>
      </c>
      <c r="P6" s="7">
        <f>AVERAGE([2]Sheet1!$R$22,[2]Sheet1!$R$23)</f>
        <v>0.92694604685258319</v>
      </c>
      <c r="Q6">
        <f>N6*B6</f>
        <v>2708.8018647695994</v>
      </c>
      <c r="R6">
        <f t="shared" si="7"/>
        <v>0.60604542512349746</v>
      </c>
      <c r="S6">
        <f t="shared" si="8"/>
        <v>952.69977202158736</v>
      </c>
      <c r="T6">
        <v>8.2752980621686825E-4</v>
      </c>
      <c r="U6">
        <v>7.584284079105903E-4</v>
      </c>
      <c r="V6">
        <v>1.8706070132209434E-5</v>
      </c>
      <c r="W6">
        <v>1.716480161257514E-5</v>
      </c>
      <c r="Y6" s="5">
        <v>51.091414968689364</v>
      </c>
      <c r="Z6">
        <v>44.544614920117034</v>
      </c>
      <c r="AA6">
        <v>-6.7298397600776214</v>
      </c>
      <c r="AB6">
        <v>149.54204101562499</v>
      </c>
      <c r="AC6">
        <v>793.25740966796877</v>
      </c>
      <c r="AD6">
        <f t="shared" si="0"/>
        <v>0.81148358755549699</v>
      </c>
      <c r="AE6">
        <v>147.54656982421875</v>
      </c>
      <c r="AF6">
        <v>308.52817535400391</v>
      </c>
      <c r="AG6">
        <v>181.6966552734375</v>
      </c>
      <c r="AH6">
        <v>1.2150205657180566</v>
      </c>
      <c r="AI6">
        <f t="shared" si="2"/>
        <v>0.52177278572718866</v>
      </c>
      <c r="AJ6">
        <f t="shared" si="1"/>
        <v>0.41108569723021393</v>
      </c>
      <c r="AK6">
        <f t="shared" si="3"/>
        <v>1.6443427889208557</v>
      </c>
      <c r="AL6">
        <f t="shared" si="4"/>
        <v>0.52177278572718866</v>
      </c>
      <c r="AM6">
        <f t="shared" si="5"/>
        <v>399.15618108129928</v>
      </c>
      <c r="AN6">
        <f t="shared" si="6"/>
        <v>1.5711020031081071</v>
      </c>
    </row>
    <row r="7" spans="1:40" x14ac:dyDescent="0.2">
      <c r="A7">
        <v>227</v>
      </c>
      <c r="B7">
        <v>865.23932484518309</v>
      </c>
      <c r="C7" s="6">
        <f>AVERAGE([1]VIs_ref_radiance!$K$531:$K$535)</f>
        <v>1.5720143114772178</v>
      </c>
      <c r="D7" s="6">
        <f>AVERAGE([1]VIs_ref_radiance!$Q$531:$Q$535)</f>
        <v>1.5208845389702418E-3</v>
      </c>
      <c r="E7" s="6">
        <f>AVERAGE([1]VIs_ref_radiance!$C$531:$C$535)</f>
        <v>63.201924684352981</v>
      </c>
      <c r="F7" s="6">
        <f>AVERAGE([1]VIs_ref_radiance!$R$531:$R$535)</f>
        <v>6.0356976617434957E-2</v>
      </c>
      <c r="G7" s="6">
        <v>1.3981081296525955</v>
      </c>
      <c r="H7" s="6">
        <f>AVERAGE([1]VIs_ref_radiance!$GJ$531:$GJ$535)</f>
        <v>2.4365934858069731</v>
      </c>
      <c r="I7">
        <f>AVERAGE([1]VIs_ref_radiance!$H$531:$H$535)</f>
        <v>1048.7007599999979</v>
      </c>
      <c r="J7">
        <f>AVERAGE([1]VIs_ref_radiance!$G$531:$G$535)</f>
        <v>1615.614</v>
      </c>
      <c r="K7">
        <v>0.90720219132746449</v>
      </c>
      <c r="L7">
        <v>198.32832031250001</v>
      </c>
      <c r="M7">
        <v>1.3525129165495664</v>
      </c>
      <c r="N7" s="7">
        <v>3.53</v>
      </c>
      <c r="O7" s="7">
        <f>[2]Sheet1!$Q$32</f>
        <v>0.56499193266134562</v>
      </c>
      <c r="P7" s="7">
        <f>[2]Sheet1!$R$32</f>
        <v>0.91830292882374775</v>
      </c>
      <c r="Q7">
        <f>N7*B7</f>
        <v>3054.2948167034961</v>
      </c>
      <c r="R7">
        <f t="shared" si="7"/>
        <v>0.56883959313313581</v>
      </c>
      <c r="S7">
        <f t="shared" si="8"/>
        <v>919.02521042019805</v>
      </c>
      <c r="T7">
        <v>5.6449200031541598E-4</v>
      </c>
      <c r="U7">
        <v>4.5961262633985214E-4</v>
      </c>
      <c r="V7">
        <v>1.5149778221700793E-5</v>
      </c>
      <c r="W7">
        <v>1.2239114569096095E-5</v>
      </c>
      <c r="Y7" s="5">
        <v>44.988284573600971</v>
      </c>
      <c r="Z7">
        <v>38.828959744483228</v>
      </c>
      <c r="AA7">
        <v>-3.8231135121189799</v>
      </c>
      <c r="AB7">
        <v>146.63691406250001</v>
      </c>
      <c r="AC7">
        <v>766.7811401367187</v>
      </c>
      <c r="AD7">
        <f t="shared" si="0"/>
        <v>0.80876301412896734</v>
      </c>
      <c r="AE7">
        <v>147.39990234375</v>
      </c>
      <c r="AF7">
        <v>319.74418945312499</v>
      </c>
      <c r="AG7">
        <v>198.32832031250001</v>
      </c>
      <c r="AH7">
        <v>1.3525129165495664</v>
      </c>
      <c r="AI7">
        <f t="shared" si="2"/>
        <v>0.53900678352949694</v>
      </c>
      <c r="AJ7">
        <f t="shared" si="1"/>
        <v>0.37972814876882927</v>
      </c>
      <c r="AK7">
        <f t="shared" si="3"/>
        <v>1.5189125950753171</v>
      </c>
      <c r="AL7">
        <f t="shared" si="4"/>
        <v>0.53900678352949694</v>
      </c>
      <c r="AM7">
        <f t="shared" si="5"/>
        <v>412.34018940006519</v>
      </c>
      <c r="AN7">
        <f t="shared" si="6"/>
        <v>1.3981081296525955</v>
      </c>
    </row>
    <row r="8" spans="1:40" x14ac:dyDescent="0.2">
      <c r="A8">
        <v>237</v>
      </c>
      <c r="B8">
        <v>808.92019572079664</v>
      </c>
      <c r="C8" s="6">
        <f>AVERAGE([1]VIs_ref_radiance!$K$696:$K$700)</f>
        <v>0.31173072449494893</v>
      </c>
      <c r="D8" s="6">
        <f>AVERAGE([1]VIs_ref_radiance!$Q$696:$Q$700)</f>
        <v>3.2748762841123625E-4</v>
      </c>
      <c r="E8" s="6">
        <f>AVERAGE([1]VIs_ref_radiance!$C$696:$C$700)</f>
        <v>58.674061232872177</v>
      </c>
      <c r="F8" s="6">
        <f>AVERAGE([1]VIs_ref_radiance!$R$696:$R$700)</f>
        <v>6.8931378787723208E-2</v>
      </c>
      <c r="G8" s="6">
        <v>1.3950652531519161</v>
      </c>
      <c r="H8" s="6">
        <f>AVERAGE([1]VIs_ref_radiance!$GJ$696:$GJ$700)</f>
        <v>2.1098095619629507</v>
      </c>
      <c r="I8">
        <f>AVERAGE([1]VIs_ref_radiance!$H$696:$H$700)</f>
        <v>864.43461000000002</v>
      </c>
      <c r="J8">
        <f>AVERAGE([1]VIs_ref_radiance!$G$696:$G$700)</f>
        <v>1109.6078000000002</v>
      </c>
      <c r="K8">
        <v>0.875213361185191</v>
      </c>
      <c r="L8">
        <v>199.87809244791666</v>
      </c>
      <c r="M8">
        <v>1.3658528501484748</v>
      </c>
      <c r="N8" s="7">
        <v>3.51</v>
      </c>
      <c r="O8" s="7">
        <f>[2]Sheet1!$Q$43</f>
        <v>0.5208849862831042</v>
      </c>
      <c r="P8" s="7">
        <f>[2]Sheet1!$R$43</f>
        <v>0.9030916113033699</v>
      </c>
      <c r="Q8">
        <f>N8*B8</f>
        <v>2839.309886979996</v>
      </c>
      <c r="R8">
        <f t="shared" si="7"/>
        <v>0.5119416323052044</v>
      </c>
      <c r="S8">
        <f t="shared" si="8"/>
        <v>568.05442835058693</v>
      </c>
      <c r="T8">
        <v>5.5704445500547701E-4</v>
      </c>
      <c r="U8">
        <v>5.8185045490972683E-4</v>
      </c>
      <c r="V8">
        <v>2.5885291097863266E-5</v>
      </c>
      <c r="W8">
        <v>2.2559675342502667E-5</v>
      </c>
      <c r="Y8" s="5">
        <v>50.283667615084198</v>
      </c>
      <c r="Z8">
        <v>43.149788196099756</v>
      </c>
      <c r="AA8">
        <v>-4.1024089718887433</v>
      </c>
      <c r="AB8">
        <v>146.33940429687499</v>
      </c>
      <c r="AC8">
        <v>739.11164550781245</v>
      </c>
      <c r="AD8">
        <f t="shared" si="0"/>
        <v>0.80200636103314082</v>
      </c>
      <c r="AE8">
        <v>150.25333658854166</v>
      </c>
      <c r="AF8">
        <v>308.59770711263019</v>
      </c>
      <c r="AG8">
        <v>199.87809244791666</v>
      </c>
      <c r="AH8">
        <v>1.3658528501484748</v>
      </c>
      <c r="AI8">
        <f t="shared" si="2"/>
        <v>0.51310935523670931</v>
      </c>
      <c r="AJ8">
        <f t="shared" si="1"/>
        <v>0.35230208183314105</v>
      </c>
      <c r="AK8">
        <f t="shared" si="3"/>
        <v>1.4092083273325642</v>
      </c>
      <c r="AL8">
        <f t="shared" si="4"/>
        <v>0.51310935523670931</v>
      </c>
      <c r="AM8">
        <f t="shared" si="5"/>
        <v>392.52865675608257</v>
      </c>
      <c r="AN8">
        <f t="shared" si="6"/>
        <v>1.3950652531519161</v>
      </c>
    </row>
    <row r="9" spans="1:40" x14ac:dyDescent="0.2">
      <c r="A9">
        <v>248</v>
      </c>
      <c r="B9">
        <v>752.60106659641008</v>
      </c>
      <c r="C9" s="6">
        <f>AVERAGE([1]VIs_ref_radiance!$K$846:$K$850)</f>
        <v>0.53018643856143799</v>
      </c>
      <c r="D9" s="6">
        <f>AVERAGE([1]VIs_ref_radiance!$Q$846:$Q$850)</f>
        <v>8.5291398487048807E-4</v>
      </c>
      <c r="E9" s="6">
        <f>AVERAGE([1]VIs_ref_radiance!$C$846:$C$850)</f>
        <v>43.271951145263415</v>
      </c>
      <c r="F9" s="6">
        <f>AVERAGE([1]VIs_ref_radiance!$R$846:$R$850)</f>
        <v>6.8184360504083191E-2</v>
      </c>
      <c r="G9" s="6">
        <v>1.6114861660913555</v>
      </c>
      <c r="H9" s="6">
        <f>AVERAGE([1]VIs_ref_radiance!$GJ$846:$GJ$850)</f>
        <v>1.8031829920972329</v>
      </c>
      <c r="I9">
        <f>AVERAGE([1]VIs_ref_radiance!$H$846:$H$850)</f>
        <v>632.08718999999962</v>
      </c>
      <c r="J9">
        <f>AVERAGE([1]VIs_ref_radiance!$G$846:$G$850)</f>
        <v>816.72739999999999</v>
      </c>
      <c r="K9">
        <v>0.8989519908243998</v>
      </c>
      <c r="L9">
        <v>193.676513671875</v>
      </c>
      <c r="M9">
        <v>1.2233391758017562</v>
      </c>
      <c r="N9" s="7">
        <v>3.4</v>
      </c>
      <c r="O9" s="7">
        <f>[2]Sheet1!$Q$53</f>
        <v>0.53506368601537357</v>
      </c>
      <c r="P9" s="7">
        <f>[2]Sheet1!$R$53</f>
        <v>0.90534605379620392</v>
      </c>
      <c r="Q9">
        <f>N9*B9</f>
        <v>2558.8436264277943</v>
      </c>
      <c r="R9">
        <f t="shared" si="7"/>
        <v>0.53023215495983189</v>
      </c>
      <c r="S9">
        <f t="shared" si="8"/>
        <v>433.05512931674059</v>
      </c>
      <c r="T9">
        <v>8.22041035280563E-4</v>
      </c>
      <c r="U9">
        <v>1.0417341991948586E-3</v>
      </c>
      <c r="V9">
        <v>1.9477967752655102E-5</v>
      </c>
      <c r="W9">
        <v>2.0428375241348968E-5</v>
      </c>
      <c r="Y9" s="5">
        <v>49.914959369758051</v>
      </c>
      <c r="Z9">
        <v>39.454851561120208</v>
      </c>
      <c r="AA9">
        <v>-3.5434254036820478</v>
      </c>
      <c r="AB9">
        <v>158.31791992187499</v>
      </c>
      <c r="AC9">
        <v>790.81131591796873</v>
      </c>
      <c r="AD9">
        <f t="shared" si="0"/>
        <v>0.79980316829672515</v>
      </c>
      <c r="AE9">
        <v>146.74798583984375</v>
      </c>
      <c r="AF9">
        <v>302.82041168212891</v>
      </c>
      <c r="AG9">
        <v>193.676513671875</v>
      </c>
      <c r="AH9">
        <f>AG9/AB9</f>
        <v>1.2233391758017562</v>
      </c>
      <c r="AI9">
        <f t="shared" si="2"/>
        <v>0.51539598990478441</v>
      </c>
      <c r="AJ9">
        <f t="shared" si="1"/>
        <v>0.36042450838757339</v>
      </c>
      <c r="AK9">
        <f t="shared" si="3"/>
        <v>1.4416980335502936</v>
      </c>
      <c r="AL9">
        <f t="shared" si="4"/>
        <v>0.51539598990478441</v>
      </c>
      <c r="AM9">
        <f t="shared" si="5"/>
        <v>394.27793227716006</v>
      </c>
      <c r="AN9">
        <f t="shared" si="6"/>
        <v>1.6114861660913555</v>
      </c>
    </row>
    <row r="10" spans="1:40" x14ac:dyDescent="0.2">
      <c r="A10">
        <v>262</v>
      </c>
      <c r="B10">
        <v>638.78068132658495</v>
      </c>
      <c r="C10" s="6">
        <f>AVERAGE([1]VIs_ref_radiance!$K$1056:$K$1060)</f>
        <v>0.22155843809523806</v>
      </c>
      <c r="D10" s="6">
        <f>AVERAGE([1]VIs_ref_radiance!$Q$1056:$Q$1060)</f>
        <v>3.817955303961564E-4</v>
      </c>
      <c r="E10" s="6">
        <f>AVERAGE([1]VIs_ref_radiance!$C$1056:$C$1060)</f>
        <v>23.55491234663214</v>
      </c>
      <c r="F10" s="6">
        <f>AVERAGE([1]VIs_ref_radiance!$R$1056:$R$1060)</f>
        <v>4.1705065742254063E-2</v>
      </c>
      <c r="G10" s="6"/>
      <c r="H10" s="6"/>
      <c r="I10">
        <f>AVERAGE([1]VIs_ref_radiance!$H$1056:$H$1060)</f>
        <v>567.55923999999993</v>
      </c>
      <c r="J10">
        <f>AVERAGE([1]VIs_ref_radiance!$G$1056:$G$1060)</f>
        <v>843.22180000000003</v>
      </c>
      <c r="K10">
        <v>0.89547794683075566</v>
      </c>
      <c r="L10">
        <v>195.68505859375</v>
      </c>
      <c r="M10">
        <v>1.2360259577078485</v>
      </c>
      <c r="N10" s="7">
        <v>2.5099999999999998</v>
      </c>
      <c r="O10" s="7">
        <f>[2]Sheet1!$Q$67</f>
        <v>0.42809636390984007</v>
      </c>
      <c r="P10" s="7">
        <f>[2]Sheet1!$R$67</f>
        <v>0.84762078005203134</v>
      </c>
      <c r="Q10">
        <f>N10*B10</f>
        <v>1603.3395101297281</v>
      </c>
      <c r="R10">
        <f t="shared" si="7"/>
        <v>0.39224430944369371</v>
      </c>
      <c r="S10">
        <f t="shared" si="8"/>
        <v>330.7489526488684</v>
      </c>
      <c r="T10">
        <v>6.5770109520397254E-4</v>
      </c>
      <c r="U10">
        <v>8.2901448994461037E-4</v>
      </c>
      <c r="V10">
        <v>2.1271484470654888E-5</v>
      </c>
      <c r="W10">
        <v>2.1651996178175889E-5</v>
      </c>
      <c r="Y10" s="5">
        <v>37.604253129446619</v>
      </c>
      <c r="Z10">
        <v>30.840510807824074</v>
      </c>
      <c r="AA10">
        <v>-3.9187867506288234</v>
      </c>
      <c r="AB10">
        <f>AG10/AH10</f>
        <v>158.31791992187499</v>
      </c>
      <c r="AE10">
        <v>147.603271484375</v>
      </c>
      <c r="AF10">
        <v>261.89194869995117</v>
      </c>
      <c r="AG10">
        <v>195.68505859375</v>
      </c>
      <c r="AH10">
        <v>1.2360259577078485</v>
      </c>
      <c r="AI10">
        <f t="shared" si="2"/>
        <v>0.43639629924826889</v>
      </c>
      <c r="AJ10">
        <f t="shared" si="1"/>
        <v>0.25280231192618374</v>
      </c>
      <c r="AK10">
        <f t="shared" si="3"/>
        <v>1.011209247704735</v>
      </c>
      <c r="AL10">
        <f t="shared" si="4"/>
        <v>0.43639629924826889</v>
      </c>
      <c r="AM10">
        <f t="shared" si="5"/>
        <v>333.84316892492569</v>
      </c>
    </row>
    <row r="13" spans="1:40" x14ac:dyDescent="0.2">
      <c r="L13" s="2"/>
      <c r="M13" s="2"/>
    </row>
    <row r="14" spans="1:4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4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3"/>
  <sheetViews>
    <sheetView workbookViewId="0">
      <selection activeCell="H31" sqref="H31"/>
    </sheetView>
  </sheetViews>
  <sheetFormatPr defaultRowHeight="14.25" x14ac:dyDescent="0.2"/>
  <cols>
    <col min="1" max="1" width="16.625" bestFit="1" customWidth="1"/>
    <col min="2" max="2" width="16.625" customWidth="1"/>
    <col min="3" max="3" width="12.75" bestFit="1" customWidth="1"/>
    <col min="4" max="8" width="13" bestFit="1" customWidth="1"/>
    <col min="9" max="10" width="12.75" bestFit="1" customWidth="1"/>
    <col min="11" max="14" width="13" bestFit="1" customWidth="1"/>
    <col min="15" max="16" width="12.75" bestFit="1" customWidth="1"/>
    <col min="17" max="20" width="13" bestFit="1" customWidth="1"/>
  </cols>
  <sheetData>
    <row r="1" spans="1:19" s="2" customFormat="1" x14ac:dyDescent="0.2">
      <c r="A1" s="2" t="s">
        <v>61</v>
      </c>
      <c r="B1" s="2" t="s">
        <v>62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0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s="2" customFormat="1" x14ac:dyDescent="0.2">
      <c r="A2" s="2" t="s">
        <v>16</v>
      </c>
      <c r="B2" s="2">
        <v>175</v>
      </c>
      <c r="C2" s="2">
        <v>4.1119968712640304E-4</v>
      </c>
      <c r="D2" s="2">
        <v>1.44319119378148E-4</v>
      </c>
      <c r="E2" s="2">
        <v>2.0753256441156598E-5</v>
      </c>
      <c r="F2" s="2">
        <v>7.2837888441678373E-6</v>
      </c>
      <c r="G2" s="2">
        <v>5.1458408941331638E-4</v>
      </c>
      <c r="H2" s="2">
        <v>175</v>
      </c>
      <c r="I2" s="2">
        <v>3.8111942703835663E-4</v>
      </c>
      <c r="J2" s="2">
        <v>3.0837895853134462E-4</v>
      </c>
      <c r="K2" s="2">
        <v>1.9235105112330303E-5</v>
      </c>
      <c r="L2" s="2">
        <v>1.5563892210575701E-5</v>
      </c>
      <c r="M2" s="2">
        <v>3.5067853802082665E-5</v>
      </c>
      <c r="N2" s="2">
        <v>175</v>
      </c>
      <c r="O2" s="2">
        <v>4.6422882393623403E-4</v>
      </c>
      <c r="P2" s="2">
        <v>3.8789249180505694E-4</v>
      </c>
      <c r="Q2" s="2">
        <v>1.9104684072298436E-5</v>
      </c>
      <c r="R2" s="2">
        <v>1.5963169729784233E-5</v>
      </c>
      <c r="S2" s="2">
        <v>3.5067853802082665E-5</v>
      </c>
    </row>
    <row r="3" spans="1:19" s="2" customFormat="1" x14ac:dyDescent="0.2">
      <c r="A3" s="2" t="s">
        <v>17</v>
      </c>
      <c r="B3" s="2">
        <v>175</v>
      </c>
      <c r="C3" s="2">
        <v>4.0505345483931432E-4</v>
      </c>
      <c r="D3" s="2">
        <v>1.7678382282611E-4</v>
      </c>
      <c r="E3" s="2">
        <v>1.6221443818884367E-5</v>
      </c>
      <c r="F3" s="2">
        <v>7.0797787694440637E-6</v>
      </c>
      <c r="G3" s="2">
        <v>1.8307478954212469E-4</v>
      </c>
      <c r="H3" s="2">
        <v>175</v>
      </c>
      <c r="I3" s="2">
        <v>2.6054075860883999E-4</v>
      </c>
      <c r="J3" s="2">
        <v>2.4757209466770336E-4</v>
      </c>
      <c r="K3" s="2">
        <v>1.0434048217116E-5</v>
      </c>
      <c r="L3" s="2">
        <v>9.9146835480487791E-6</v>
      </c>
      <c r="M3" s="2">
        <v>1.9571076678664699E-5</v>
      </c>
      <c r="N3" s="2">
        <v>175</v>
      </c>
      <c r="O3" s="2">
        <v>3.4678879116351399E-4</v>
      </c>
      <c r="P3" s="2">
        <v>2.5367946169959997E-4</v>
      </c>
      <c r="Q3" s="2">
        <v>1.1302895683162434E-5</v>
      </c>
      <c r="R3" s="2">
        <v>8.2681809955022953E-6</v>
      </c>
      <c r="S3" s="2">
        <v>1.9571076678664699E-5</v>
      </c>
    </row>
    <row r="4" spans="1:19" s="2" customFormat="1" x14ac:dyDescent="0.2">
      <c r="A4" s="2" t="s">
        <v>18</v>
      </c>
      <c r="B4" s="2">
        <v>175</v>
      </c>
      <c r="C4" s="1">
        <v>8.0406536969045801E-4</v>
      </c>
      <c r="D4" s="2">
        <v>4.7986165736801939E-4</v>
      </c>
      <c r="E4" s="2">
        <v>3.3638559835754563E-5</v>
      </c>
      <c r="F4" s="2">
        <v>2.0075301937792233E-5</v>
      </c>
      <c r="G4" s="2">
        <v>6.2124381039455024E-4</v>
      </c>
      <c r="H4" s="2">
        <v>175</v>
      </c>
      <c r="I4" s="2">
        <v>5.1949757616966998E-4</v>
      </c>
      <c r="J4" s="2">
        <v>5.0059397084017596E-4</v>
      </c>
      <c r="K4" s="2">
        <v>2.1733494513313436E-5</v>
      </c>
      <c r="L4" s="2">
        <v>2.09426507797592E-5</v>
      </c>
      <c r="M4" s="2">
        <v>4.2603214777223166E-5</v>
      </c>
      <c r="N4" s="2">
        <v>175</v>
      </c>
      <c r="O4" s="2">
        <v>6.6901536192744929E-4</v>
      </c>
      <c r="P4" s="2">
        <v>5.7997645732636271E-4</v>
      </c>
      <c r="Q4" s="2">
        <v>2.2820169607263701E-5</v>
      </c>
      <c r="R4" s="2">
        <v>1.9783045169959468E-5</v>
      </c>
      <c r="S4" s="2">
        <v>4.2603214777223166E-5</v>
      </c>
    </row>
    <row r="5" spans="1:19" s="2" customFormat="1" x14ac:dyDescent="0.2">
      <c r="A5" s="2" t="s">
        <v>19</v>
      </c>
      <c r="B5" s="2">
        <v>175</v>
      </c>
      <c r="C5" s="2">
        <v>5.0744791321145997E-4</v>
      </c>
      <c r="D5" s="2">
        <v>1.6982590508026366E-4</v>
      </c>
      <c r="E5" s="2">
        <v>2.2907126405334001E-5</v>
      </c>
      <c r="F5" s="2">
        <v>7.6662517931229398E-6</v>
      </c>
      <c r="G5" s="2">
        <v>3.5363498738944969E-4</v>
      </c>
      <c r="H5" s="2">
        <v>175</v>
      </c>
      <c r="I5" s="2">
        <v>3.9518075645901302E-4</v>
      </c>
      <c r="J5" s="2">
        <v>2.8916224449252066E-4</v>
      </c>
      <c r="K5" s="2">
        <v>1.7839181727780264E-5</v>
      </c>
      <c r="L5" s="2">
        <v>1.3053312298241734E-5</v>
      </c>
      <c r="M5" s="2">
        <v>3.3418587101582964E-5</v>
      </c>
      <c r="N5" s="2">
        <v>175</v>
      </c>
      <c r="O5" s="2">
        <v>4.8908386961556962E-4</v>
      </c>
      <c r="P5" s="2">
        <v>4.2186580055082832E-4</v>
      </c>
      <c r="Q5" s="2">
        <v>1.7942255683282267E-5</v>
      </c>
      <c r="R5" s="2">
        <v>1.5476331418300696E-5</v>
      </c>
      <c r="S5" s="2">
        <v>3.3418587101582964E-5</v>
      </c>
    </row>
    <row r="6" spans="1:19" s="2" customFormat="1" x14ac:dyDescent="0.2">
      <c r="A6" s="2" t="s">
        <v>20</v>
      </c>
      <c r="B6" s="2">
        <v>185</v>
      </c>
      <c r="C6" s="2">
        <v>3.2915447566968735E-4</v>
      </c>
      <c r="D6" s="2">
        <v>8.9957412759152574E-5</v>
      </c>
      <c r="E6" s="2">
        <v>2.061047897617973E-5</v>
      </c>
      <c r="F6" s="2">
        <v>5.6328122552543561E-6</v>
      </c>
      <c r="G6" s="2">
        <v>3.3866001236583363E-4</v>
      </c>
      <c r="H6" s="2">
        <v>185</v>
      </c>
      <c r="I6" s="2">
        <v>2.9974252878067401E-4</v>
      </c>
      <c r="J6" s="2">
        <v>2.6204580984388767E-4</v>
      </c>
      <c r="K6" s="2">
        <v>1.8768807791939632E-5</v>
      </c>
      <c r="L6" s="2">
        <v>1.6408373738789235E-5</v>
      </c>
      <c r="M6" s="2">
        <v>3.9242299575792241E-5</v>
      </c>
      <c r="N6" s="2">
        <v>185</v>
      </c>
      <c r="O6" s="2">
        <v>4.2319236284432297E-4</v>
      </c>
      <c r="P6" s="2">
        <v>3.7260561172540002E-4</v>
      </c>
      <c r="Q6" s="2">
        <v>2.0868413858308071E-5</v>
      </c>
      <c r="R6" s="2">
        <v>1.8373885717484167E-5</v>
      </c>
      <c r="S6" s="2">
        <v>3.9242299575792241E-5</v>
      </c>
    </row>
    <row r="7" spans="1:19" s="2" customFormat="1" x14ac:dyDescent="0.2">
      <c r="A7" s="2" t="s">
        <v>21</v>
      </c>
      <c r="B7" s="2">
        <v>185</v>
      </c>
      <c r="C7" s="2">
        <v>2.6407954962148002E-4</v>
      </c>
      <c r="D7" s="2">
        <v>1.020752989764638E-4</v>
      </c>
      <c r="E7" s="2">
        <v>1.6171026604671098E-5</v>
      </c>
      <c r="F7" s="2">
        <v>6.2506255323221239E-6</v>
      </c>
      <c r="G7" s="2">
        <v>4.73339722331674E-4</v>
      </c>
      <c r="H7" s="2">
        <v>185</v>
      </c>
      <c r="I7" s="2">
        <v>2.6578669688509131E-4</v>
      </c>
      <c r="J7" s="2">
        <v>2.6526730507612232E-4</v>
      </c>
      <c r="K7" s="2">
        <v>1.6275564513257831E-5</v>
      </c>
      <c r="L7" s="2">
        <v>1.6243759328899068E-5</v>
      </c>
      <c r="M7" s="2">
        <v>3.5167803507117637E-5</v>
      </c>
      <c r="N7" s="2">
        <v>185</v>
      </c>
      <c r="O7" s="2">
        <v>3.7217373028397566E-4</v>
      </c>
      <c r="P7" s="2">
        <v>3.5417895802917565E-4</v>
      </c>
      <c r="Q7" s="2">
        <v>1.8019528016801365E-5</v>
      </c>
      <c r="R7" s="2">
        <v>1.7148275490316167E-5</v>
      </c>
      <c r="S7" s="2">
        <v>3.5167803507117637E-5</v>
      </c>
    </row>
    <row r="8" spans="1:19" s="2" customFormat="1" x14ac:dyDescent="0.2">
      <c r="A8" s="2" t="s">
        <v>22</v>
      </c>
      <c r="B8" s="2">
        <v>185</v>
      </c>
      <c r="C8" s="2">
        <v>3.7509347506177937E-4</v>
      </c>
      <c r="D8" s="2">
        <v>8.6430365627165938E-5</v>
      </c>
      <c r="E8" s="2">
        <v>1.9525865202342967E-5</v>
      </c>
      <c r="F8" s="2">
        <v>4.4992189436174504E-6</v>
      </c>
      <c r="G8" s="2">
        <v>2.7225790774915805E-4</v>
      </c>
      <c r="H8" s="2">
        <v>185</v>
      </c>
      <c r="I8" s="2">
        <v>3.6474834584320604E-4</v>
      </c>
      <c r="J8" s="2">
        <v>3.0597522660779465E-4</v>
      </c>
      <c r="K8" s="2">
        <v>1.8987339176025332E-5</v>
      </c>
      <c r="L8" s="2">
        <v>1.5927845796347499E-5</v>
      </c>
      <c r="M8" s="2">
        <v>3.5126541457851668E-5</v>
      </c>
      <c r="N8" s="2">
        <v>185</v>
      </c>
      <c r="O8" s="2">
        <v>4.6481963557501601E-4</v>
      </c>
      <c r="P8" s="2">
        <v>3.8368633443800138E-4</v>
      </c>
      <c r="Q8" s="2">
        <v>1.9242653294706702E-5</v>
      </c>
      <c r="R8" s="2">
        <v>1.5883888163144969E-5</v>
      </c>
      <c r="S8" s="2">
        <v>3.5126541457851668E-5</v>
      </c>
    </row>
    <row r="9" spans="1:19" s="2" customFormat="1" x14ac:dyDescent="0.2">
      <c r="A9" s="2" t="s">
        <v>23</v>
      </c>
      <c r="B9" s="2">
        <v>185</v>
      </c>
      <c r="C9" s="2">
        <v>4.1066666666666666E-4</v>
      </c>
      <c r="D9" s="2">
        <v>9.4899999999999989E-5</v>
      </c>
      <c r="E9" s="2">
        <v>2.1492803119837334E-5</v>
      </c>
      <c r="F9" s="2">
        <v>4.9667216300468309E-6</v>
      </c>
      <c r="G9" s="2">
        <v>4.1167834075907304E-4</v>
      </c>
      <c r="H9" s="2">
        <v>185</v>
      </c>
      <c r="I9" s="2">
        <v>3.4666666666666673E-4</v>
      </c>
      <c r="J9" s="2">
        <v>2.8600000000000001E-4</v>
      </c>
      <c r="K9" s="2">
        <v>1.8143275360901634E-5</v>
      </c>
      <c r="L9" s="2">
        <v>1.4968202172743834E-5</v>
      </c>
      <c r="M9" s="2">
        <v>3.6639566554718327E-5</v>
      </c>
      <c r="N9" s="2">
        <v>185</v>
      </c>
      <c r="O9" s="2">
        <v>4.8766666666666663E-4</v>
      </c>
      <c r="P9" s="2">
        <v>3.9266666666666665E-4</v>
      </c>
      <c r="Q9" s="2">
        <v>2.0296738307289966E-5</v>
      </c>
      <c r="R9" s="2">
        <v>1.6342828247428335E-5</v>
      </c>
      <c r="S9" s="2">
        <v>3.6639566554718327E-5</v>
      </c>
    </row>
    <row r="10" spans="1:19" s="2" customFormat="1" x14ac:dyDescent="0.2">
      <c r="A10" s="2" t="s">
        <v>24</v>
      </c>
      <c r="B10" s="2">
        <v>185</v>
      </c>
      <c r="C10" s="2">
        <v>4.1634725639596573E-4</v>
      </c>
      <c r="D10" s="2">
        <v>1.0209155637615632E-4</v>
      </c>
      <c r="E10" s="2">
        <v>2.1511752751919365E-5</v>
      </c>
      <c r="F10" s="2">
        <v>5.2748475823600931E-6</v>
      </c>
      <c r="G10" s="2">
        <v>3.478473951706367E-4</v>
      </c>
      <c r="H10" s="2">
        <v>185</v>
      </c>
      <c r="I10" s="2">
        <v>3.64879456659158E-4</v>
      </c>
      <c r="J10" s="2">
        <v>3.1572433654218933E-4</v>
      </c>
      <c r="K10" s="2">
        <v>1.8852524029704468E-5</v>
      </c>
      <c r="L10" s="2">
        <v>1.6312786408756934E-5</v>
      </c>
      <c r="M10" s="2">
        <v>3.6381594344140102E-5</v>
      </c>
      <c r="N10" s="2">
        <v>185</v>
      </c>
      <c r="O10" s="2">
        <v>4.6854027508137129E-4</v>
      </c>
      <c r="P10" s="2">
        <v>4.12709384302919E-4</v>
      </c>
      <c r="Q10" s="2">
        <v>1.9343261061583966E-5</v>
      </c>
      <c r="R10" s="2">
        <v>1.7038333282556133E-5</v>
      </c>
      <c r="S10" s="2">
        <v>3.6381594344140102E-5</v>
      </c>
    </row>
    <row r="11" spans="1:19" s="2" customFormat="1" x14ac:dyDescent="0.2">
      <c r="A11" s="2" t="s">
        <v>25</v>
      </c>
      <c r="B11" s="2">
        <v>185</v>
      </c>
      <c r="C11" s="1">
        <v>2.9633333333333329E-4</v>
      </c>
      <c r="D11" s="2">
        <v>5.0766666666666663E-5</v>
      </c>
      <c r="E11" s="2">
        <v>1.43350730085875E-5</v>
      </c>
      <c r="F11" s="2">
        <v>2.4558285930347268E-6</v>
      </c>
      <c r="G11" s="2">
        <v>1.95656856498126E-4</v>
      </c>
      <c r="H11" s="2">
        <v>185</v>
      </c>
      <c r="I11" s="1">
        <v>2.6733333333333334E-4</v>
      </c>
      <c r="J11" s="2">
        <v>2.0233333333333331E-4</v>
      </c>
      <c r="K11" s="2">
        <v>1.2932203096610999E-5</v>
      </c>
      <c r="L11" s="2">
        <v>9.7878395008015721E-6</v>
      </c>
      <c r="M11" s="2">
        <v>2.4897818971191968E-5</v>
      </c>
      <c r="N11" s="2">
        <v>185</v>
      </c>
      <c r="O11" s="1">
        <v>3.593333333333333E-4</v>
      </c>
      <c r="P11" s="2">
        <v>2.8800000000000001E-4</v>
      </c>
      <c r="Q11" s="2">
        <v>1.3820725463926332E-5</v>
      </c>
      <c r="R11" s="2">
        <v>1.1077093507265633E-5</v>
      </c>
      <c r="S11" s="2">
        <v>2.4897818971191968E-5</v>
      </c>
    </row>
    <row r="12" spans="1:19" s="2" customFormat="1" x14ac:dyDescent="0.2">
      <c r="A12" s="2" t="s">
        <v>26</v>
      </c>
      <c r="B12" s="2">
        <v>185</v>
      </c>
      <c r="C12" s="2">
        <v>4.8898971678378673E-4</v>
      </c>
      <c r="D12" s="2">
        <v>8.2957572885788964E-5</v>
      </c>
      <c r="E12" s="2">
        <v>2.6516795018542737E-5</v>
      </c>
      <c r="F12" s="2">
        <v>4.4985996227420501E-6</v>
      </c>
      <c r="G12" s="2">
        <v>3.4681933728012527E-4</v>
      </c>
      <c r="H12" s="2">
        <v>185</v>
      </c>
      <c r="I12" s="2">
        <v>4.2200115082475029E-4</v>
      </c>
      <c r="J12" s="2">
        <v>3.0033702302413671E-4</v>
      </c>
      <c r="K12" s="2">
        <v>2.2884158152873599E-5</v>
      </c>
      <c r="L12" s="2">
        <v>1.6286590500085633E-5</v>
      </c>
      <c r="M12" s="2">
        <v>4.5717920733500025E-5</v>
      </c>
      <c r="N12" s="2">
        <v>185</v>
      </c>
      <c r="O12" s="2">
        <v>6.1378593867023794E-4</v>
      </c>
      <c r="P12" s="2">
        <v>4.5007741039929301E-4</v>
      </c>
      <c r="Q12" s="2">
        <v>2.6376523748097331E-5</v>
      </c>
      <c r="R12" s="2">
        <v>1.9341396985402701E-5</v>
      </c>
      <c r="S12" s="2">
        <v>4.5717920733500025E-5</v>
      </c>
    </row>
    <row r="13" spans="1:19" s="2" customFormat="1" x14ac:dyDescent="0.2">
      <c r="A13" s="2" t="s">
        <v>27</v>
      </c>
      <c r="B13" s="2">
        <v>185</v>
      </c>
      <c r="C13" s="2">
        <v>4.1528729877124225E-4</v>
      </c>
      <c r="D13" s="2">
        <v>1.3576354297886899E-4</v>
      </c>
      <c r="E13" s="2">
        <v>2.3677405486772997E-5</v>
      </c>
      <c r="F13" s="2">
        <v>7.7404930681549923E-6</v>
      </c>
      <c r="G13" s="2">
        <v>2.3770164376240565E-4</v>
      </c>
      <c r="H13" s="2">
        <v>185</v>
      </c>
      <c r="I13" s="2">
        <v>3.3034472144208835E-4</v>
      </c>
      <c r="J13" s="2">
        <v>3.2466423581354334E-4</v>
      </c>
      <c r="K13" s="2">
        <v>1.8834445318078267E-5</v>
      </c>
      <c r="L13" s="2">
        <v>1.8510575163641067E-5</v>
      </c>
      <c r="M13" s="2">
        <v>3.92840995201624E-5</v>
      </c>
      <c r="N13" s="2">
        <v>185</v>
      </c>
      <c r="O13" s="2">
        <v>4.3436539320585631E-4</v>
      </c>
      <c r="P13" s="2">
        <v>4.3707254808396102E-4</v>
      </c>
      <c r="Q13" s="2">
        <v>1.9581030990637564E-5</v>
      </c>
      <c r="R13" s="2">
        <v>1.9703068529524799E-5</v>
      </c>
      <c r="S13" s="2">
        <v>3.92840995201624E-5</v>
      </c>
    </row>
    <row r="14" spans="1:19" s="2" customFormat="1" x14ac:dyDescent="0.2">
      <c r="A14" s="2" t="s">
        <v>28</v>
      </c>
      <c r="B14" s="2">
        <v>193</v>
      </c>
      <c r="C14" s="2">
        <v>9.0398629739259662E-4</v>
      </c>
      <c r="D14" s="2">
        <v>2.003702102229E-4</v>
      </c>
      <c r="E14" s="2">
        <v>1.7953124327398866E-5</v>
      </c>
      <c r="F14" s="2">
        <v>3.9793427245684139E-6</v>
      </c>
      <c r="G14" s="2">
        <v>2.9922179964927498E-4</v>
      </c>
      <c r="H14" s="2">
        <v>193</v>
      </c>
      <c r="I14" s="2">
        <v>7.3566334322094906E-4</v>
      </c>
      <c r="J14" s="2">
        <v>6.9004902616143237E-4</v>
      </c>
      <c r="K14" s="2">
        <v>1.4610238564511833E-5</v>
      </c>
      <c r="L14" s="2">
        <v>1.3704340424638567E-5</v>
      </c>
      <c r="M14" s="2">
        <v>2.9033359366194132E-5</v>
      </c>
      <c r="N14" s="2">
        <v>193</v>
      </c>
      <c r="O14" s="2">
        <v>1.1077024585877868E-3</v>
      </c>
      <c r="P14" s="2">
        <v>6.5195713735495986E-4</v>
      </c>
      <c r="Q14" s="2">
        <v>1.8276445981454667E-5</v>
      </c>
      <c r="R14" s="2">
        <v>1.0756913384739467E-5</v>
      </c>
      <c r="S14" s="2">
        <v>2.9033359366194132E-5</v>
      </c>
    </row>
    <row r="15" spans="1:19" s="2" customFormat="1" x14ac:dyDescent="0.2">
      <c r="A15" s="2" t="s">
        <v>29</v>
      </c>
      <c r="B15" s="2">
        <v>193</v>
      </c>
      <c r="C15" s="2">
        <v>7.9444686804587637E-4</v>
      </c>
      <c r="D15" s="2">
        <v>1.8118249233035964E-4</v>
      </c>
      <c r="E15" s="2">
        <v>1.5753747327171399E-5</v>
      </c>
      <c r="F15" s="2">
        <v>3.5928182476198396E-6</v>
      </c>
      <c r="G15" s="2">
        <v>3.6830576103083537E-5</v>
      </c>
      <c r="H15" s="2">
        <v>193</v>
      </c>
      <c r="I15" s="2">
        <v>8.2496639418726172E-4</v>
      </c>
      <c r="J15" s="2">
        <v>7.2970438826208336E-4</v>
      </c>
      <c r="K15" s="2">
        <v>1.6358944380259433E-5</v>
      </c>
      <c r="L15" s="2">
        <v>1.4469914878618631E-5</v>
      </c>
      <c r="M15" s="2">
        <v>2.71972098951761E-5</v>
      </c>
      <c r="N15" s="2">
        <v>193</v>
      </c>
      <c r="O15" s="2">
        <v>7.8952368736888E-4</v>
      </c>
      <c r="P15" s="2">
        <v>8.6013464412341501E-4</v>
      </c>
      <c r="Q15" s="2">
        <v>1.3016538656923167E-5</v>
      </c>
      <c r="R15" s="2">
        <v>1.4180671238252933E-5</v>
      </c>
      <c r="S15" s="2">
        <v>2.71972098951761E-5</v>
      </c>
    </row>
    <row r="16" spans="1:19" s="2" customFormat="1" x14ac:dyDescent="0.2">
      <c r="A16" s="2" t="s">
        <v>30</v>
      </c>
      <c r="B16" s="2">
        <v>193</v>
      </c>
      <c r="C16" s="2">
        <v>8.4782815926397832E-4</v>
      </c>
      <c r="D16" s="2">
        <v>2.0329479981834699E-4</v>
      </c>
      <c r="E16" s="2">
        <v>1.8120746882271632E-5</v>
      </c>
      <c r="F16" s="2">
        <v>4.3450474836650804E-6</v>
      </c>
      <c r="G16" s="2">
        <v>2.6362866640658933E-4</v>
      </c>
      <c r="H16" s="2">
        <v>193</v>
      </c>
      <c r="I16" s="2">
        <v>8.1095337712516367E-4</v>
      </c>
      <c r="J16" s="2">
        <v>7.5503918730343393E-4</v>
      </c>
      <c r="K16" s="2">
        <v>1.7332617134308967E-5</v>
      </c>
      <c r="L16" s="2">
        <v>1.6137555529176098E-5</v>
      </c>
      <c r="M16" s="2">
        <v>3.2940444344706395E-5</v>
      </c>
      <c r="N16" s="2">
        <v>193</v>
      </c>
      <c r="O16" s="2">
        <v>9.6071015189712263E-4</v>
      </c>
      <c r="P16" s="2">
        <v>8.9870878728106642E-4</v>
      </c>
      <c r="Q16" s="2">
        <v>1.7019413228063798E-5</v>
      </c>
      <c r="R16" s="2">
        <v>1.59210311166426E-5</v>
      </c>
      <c r="S16" s="2">
        <v>3.2940444344706395E-5</v>
      </c>
    </row>
    <row r="17" spans="1:19" s="2" customFormat="1" x14ac:dyDescent="0.2">
      <c r="A17" s="2" t="s">
        <v>31</v>
      </c>
      <c r="B17" s="2">
        <v>193</v>
      </c>
      <c r="C17" s="2">
        <v>8.2093667006120105E-4</v>
      </c>
      <c r="D17" s="2">
        <v>1.8002953438553968E-4</v>
      </c>
      <c r="E17" s="2">
        <v>1.55024548371188E-5</v>
      </c>
      <c r="F17" s="2">
        <v>3.3996528939939897E-6</v>
      </c>
      <c r="G17" s="2">
        <v>2.8071130525792132E-4</v>
      </c>
      <c r="H17" s="2">
        <v>193</v>
      </c>
      <c r="I17" s="2">
        <v>7.7155818386624297E-4</v>
      </c>
      <c r="J17" s="2">
        <v>7.1100807205463467E-4</v>
      </c>
      <c r="K17" s="2">
        <v>1.4569998315100401E-5</v>
      </c>
      <c r="L17" s="2">
        <v>1.3426578355955499E-5</v>
      </c>
      <c r="M17" s="2">
        <v>2.9441508480947067E-5</v>
      </c>
      <c r="N17" s="2">
        <v>193</v>
      </c>
      <c r="O17" s="2">
        <v>9.7793173432971165E-4</v>
      </c>
      <c r="P17" s="2">
        <v>8.9560533718516429E-4</v>
      </c>
      <c r="Q17" s="2">
        <v>1.536760915372517E-5</v>
      </c>
      <c r="R17" s="2">
        <v>1.4073899327221899E-5</v>
      </c>
      <c r="S17" s="2">
        <v>2.9441508480947067E-5</v>
      </c>
    </row>
    <row r="18" spans="1:19" s="2" customFormat="1" x14ac:dyDescent="0.2">
      <c r="A18" s="2" t="s">
        <v>32</v>
      </c>
      <c r="B18" s="2">
        <v>193</v>
      </c>
      <c r="C18" s="2">
        <v>8.7042838567867858E-4</v>
      </c>
      <c r="D18" s="2">
        <v>3.149207759027683E-4</v>
      </c>
      <c r="E18" s="2">
        <v>1.7482474285033369E-5</v>
      </c>
      <c r="F18" s="2">
        <v>6.3251548974361027E-6</v>
      </c>
      <c r="G18" s="2">
        <v>3.61447253501782E-4</v>
      </c>
      <c r="H18" s="2">
        <v>193</v>
      </c>
      <c r="I18" s="2">
        <v>8.4008552754918702E-4</v>
      </c>
      <c r="J18" s="2">
        <v>8.0752344802021998E-4</v>
      </c>
      <c r="K18" s="2">
        <v>1.6873040762745768E-5</v>
      </c>
      <c r="L18" s="2">
        <v>1.6219034382211066E-5</v>
      </c>
      <c r="M18" s="2">
        <v>3.3607068343842696E-5</v>
      </c>
      <c r="N18" s="2">
        <v>193</v>
      </c>
      <c r="O18" s="2">
        <v>1.0257319392015522E-3</v>
      </c>
      <c r="P18" s="2">
        <v>9.8999478310967531E-4</v>
      </c>
      <c r="Q18" s="2">
        <v>1.7101446838827232E-5</v>
      </c>
      <c r="R18" s="2">
        <v>1.6505621505015437E-5</v>
      </c>
      <c r="S18" s="2">
        <v>3.3607068343842696E-5</v>
      </c>
    </row>
    <row r="19" spans="1:19" s="2" customFormat="1" x14ac:dyDescent="0.2">
      <c r="A19" s="2" t="s">
        <v>33</v>
      </c>
      <c r="B19" s="2">
        <v>193</v>
      </c>
      <c r="C19" s="1">
        <v>1.4176846792300533E-3</v>
      </c>
      <c r="D19" s="2">
        <v>2.9120249091647566E-4</v>
      </c>
      <c r="E19" s="2">
        <v>2.8725720755511396E-5</v>
      </c>
      <c r="F19" s="2">
        <v>5.9004668385914059E-6</v>
      </c>
      <c r="G19" s="2">
        <v>3.4609294973467902E-4</v>
      </c>
      <c r="H19" s="2">
        <v>193</v>
      </c>
      <c r="I19" s="2">
        <v>1.008788550583025E-3</v>
      </c>
      <c r="J19" s="2">
        <v>7.6225019292905935E-4</v>
      </c>
      <c r="K19" s="2">
        <v>2.0440496134262499E-5</v>
      </c>
      <c r="L19" s="2">
        <v>1.5445032671021533E-5</v>
      </c>
      <c r="M19" s="2">
        <v>3.4840894692090263E-5</v>
      </c>
      <c r="N19" s="2">
        <v>193</v>
      </c>
      <c r="O19" s="2">
        <v>1.1324557708576298E-3</v>
      </c>
      <c r="P19" s="2">
        <v>9.3896767357364334E-4</v>
      </c>
      <c r="Q19" s="2">
        <v>1.9047661337411167E-5</v>
      </c>
      <c r="R19" s="2">
        <v>1.5793233354679099E-5</v>
      </c>
      <c r="S19" s="2">
        <v>3.4840894692090263E-5</v>
      </c>
    </row>
    <row r="20" spans="1:19" s="2" customFormat="1" x14ac:dyDescent="0.2">
      <c r="A20" s="2" t="s">
        <v>34</v>
      </c>
      <c r="B20" s="2">
        <v>193</v>
      </c>
      <c r="C20" s="1">
        <v>1.09942997029672E-3</v>
      </c>
      <c r="D20" s="2">
        <v>1.9349713111296301E-4</v>
      </c>
      <c r="E20" s="2">
        <v>2.2955277986273065E-5</v>
      </c>
      <c r="F20" s="2">
        <v>4.0400758158754032E-6</v>
      </c>
      <c r="G20" s="2">
        <v>3.0690946239507634E-4</v>
      </c>
      <c r="H20" s="2">
        <v>193</v>
      </c>
      <c r="I20" s="2">
        <v>9.0233488396431036E-4</v>
      </c>
      <c r="J20" s="2">
        <v>6.8912752127895771E-4</v>
      </c>
      <c r="K20" s="2">
        <v>1.8840079548242565E-5</v>
      </c>
      <c r="L20" s="2">
        <v>1.4388468794133766E-5</v>
      </c>
      <c r="M20" s="2">
        <v>3.5856882765187402E-5</v>
      </c>
      <c r="N20" s="2">
        <v>193</v>
      </c>
      <c r="O20" s="2">
        <v>1.1532526463270201E-3</v>
      </c>
      <c r="P20" s="2">
        <v>9.2007695930078641E-4</v>
      </c>
      <c r="Q20" s="2">
        <v>1.99447520672762E-5</v>
      </c>
      <c r="R20" s="2">
        <v>1.5912130697911203E-5</v>
      </c>
      <c r="S20" s="2">
        <v>3.5856882765187402E-5</v>
      </c>
    </row>
    <row r="21" spans="1:19" s="2" customFormat="1" x14ac:dyDescent="0.2">
      <c r="A21" s="2" t="s">
        <v>35</v>
      </c>
      <c r="B21" s="2">
        <v>201</v>
      </c>
      <c r="C21" s="2">
        <v>9.1558763912568536E-4</v>
      </c>
      <c r="D21" s="2">
        <v>2.0090948285845435E-4</v>
      </c>
      <c r="E21" s="2">
        <v>1.8408129928486634E-5</v>
      </c>
      <c r="F21" s="2">
        <v>4.0393379140145966E-6</v>
      </c>
      <c r="G21" s="2">
        <v>3.3023002314061105E-4</v>
      </c>
      <c r="H21" s="2">
        <v>201</v>
      </c>
      <c r="I21" s="2">
        <v>8.4829784076040002E-4</v>
      </c>
      <c r="J21" s="2">
        <v>7.4928528629243402E-4</v>
      </c>
      <c r="K21" s="2">
        <v>1.7055250861276164E-5</v>
      </c>
      <c r="L21" s="2">
        <v>1.50645774518599E-5</v>
      </c>
      <c r="M21" s="2">
        <v>3.3549251650207962E-5</v>
      </c>
      <c r="N21" s="2">
        <v>201</v>
      </c>
      <c r="O21" s="2">
        <v>1.0765101372574733E-3</v>
      </c>
      <c r="P21" s="2">
        <v>9.3383785958091445E-4</v>
      </c>
      <c r="Q21" s="2">
        <v>1.7965103333178966E-5</v>
      </c>
      <c r="R21" s="2">
        <v>1.5584148317029033E-5</v>
      </c>
      <c r="S21" s="2">
        <v>3.3549251650207962E-5</v>
      </c>
    </row>
    <row r="22" spans="1:19" s="2" customFormat="1" x14ac:dyDescent="0.2">
      <c r="A22" s="2" t="s">
        <v>36</v>
      </c>
      <c r="B22" s="2">
        <v>201</v>
      </c>
      <c r="C22" s="2">
        <v>7.3792262313266636E-4</v>
      </c>
      <c r="D22" s="2">
        <v>1.9262114268106699E-4</v>
      </c>
      <c r="E22" s="2">
        <v>1.2996423389261132E-5</v>
      </c>
      <c r="F22" s="2">
        <v>3.3924775383344799E-6</v>
      </c>
      <c r="G22" s="2">
        <v>1.7582336658886799E-4</v>
      </c>
      <c r="H22" s="2">
        <v>201</v>
      </c>
      <c r="I22" s="2">
        <v>6.7544377719362572E-4</v>
      </c>
      <c r="J22" s="2">
        <v>7.0126019806290667E-4</v>
      </c>
      <c r="K22" s="2">
        <v>1.1896034934914734E-5</v>
      </c>
      <c r="L22" s="2">
        <v>1.2350718292619866E-5</v>
      </c>
      <c r="M22" s="2">
        <v>2.5015072708547069E-5</v>
      </c>
      <c r="N22" s="2">
        <v>201</v>
      </c>
      <c r="O22" s="2">
        <v>8.654890581965448E-4</v>
      </c>
      <c r="P22" s="2">
        <v>8.3843333957095932E-4</v>
      </c>
      <c r="Q22" s="2">
        <v>1.2706137173620636E-5</v>
      </c>
      <c r="R22" s="2">
        <v>1.2308935534926433E-5</v>
      </c>
      <c r="S22" s="2">
        <v>2.5015072708547069E-5</v>
      </c>
    </row>
    <row r="23" spans="1:19" s="2" customFormat="1" x14ac:dyDescent="0.2">
      <c r="A23" s="2" t="s">
        <v>37</v>
      </c>
      <c r="B23" s="2">
        <v>201</v>
      </c>
      <c r="C23" s="2">
        <v>8.157249811726313E-4</v>
      </c>
      <c r="D23" s="2">
        <v>2.1876280370634069E-4</v>
      </c>
      <c r="E23" s="2">
        <v>1.5437904879186668E-5</v>
      </c>
      <c r="F23" s="2">
        <v>4.1401690921219303E-6</v>
      </c>
      <c r="G23" s="2">
        <v>2.9649205336796872E-4</v>
      </c>
      <c r="H23" s="2">
        <v>201</v>
      </c>
      <c r="I23" s="2">
        <v>8.1285970130314433E-4</v>
      </c>
      <c r="J23" s="2">
        <v>7.9139860657354195E-4</v>
      </c>
      <c r="K23" s="2">
        <v>1.5383678370132364E-5</v>
      </c>
      <c r="L23" s="2">
        <v>1.4977519006761466E-5</v>
      </c>
      <c r="M23" s="2">
        <v>3.2409609733566535E-5</v>
      </c>
      <c r="N23" s="2">
        <v>201</v>
      </c>
      <c r="O23" s="2">
        <v>1.031833336067695E-3</v>
      </c>
      <c r="P23" s="2">
        <v>1.0258103293987596E-3</v>
      </c>
      <c r="Q23" s="2">
        <v>1.6252238564570432E-5</v>
      </c>
      <c r="R23" s="2">
        <v>1.6157371168996103E-5</v>
      </c>
      <c r="S23" s="2">
        <v>3.2409609733566535E-5</v>
      </c>
    </row>
    <row r="24" spans="1:19" s="2" customFormat="1" x14ac:dyDescent="0.2">
      <c r="A24" s="2" t="s">
        <v>38</v>
      </c>
      <c r="B24" s="2">
        <v>201</v>
      </c>
      <c r="C24" s="2">
        <v>7.4638056879242261E-4</v>
      </c>
      <c r="D24" s="2">
        <v>1.8271055305376665E-4</v>
      </c>
      <c r="E24" s="2">
        <v>1.2932581052203434E-5</v>
      </c>
      <c r="F24" s="2">
        <v>3.1658367530705503E-6</v>
      </c>
      <c r="G24" s="2">
        <v>2.5267198658491971E-4</v>
      </c>
      <c r="H24" s="2">
        <v>201</v>
      </c>
      <c r="I24" s="2">
        <v>7.4426877545192823E-4</v>
      </c>
      <c r="J24" s="2">
        <v>7.5140481349080803E-4</v>
      </c>
      <c r="K24" s="2">
        <v>1.2895989881849665E-5</v>
      </c>
      <c r="L24" s="2">
        <v>1.3019636442583034E-5</v>
      </c>
      <c r="M24" s="2">
        <v>2.7882538439790399E-5</v>
      </c>
      <c r="N24" s="2">
        <v>201</v>
      </c>
      <c r="O24" s="2">
        <v>9.8338538470367693E-4</v>
      </c>
      <c r="P24" s="2">
        <v>9.4370195098842161E-4</v>
      </c>
      <c r="Q24" s="2">
        <v>1.4228353994283734E-5</v>
      </c>
      <c r="R24" s="2">
        <v>1.3654184445506633E-5</v>
      </c>
      <c r="S24" s="2">
        <v>2.7882538439790399E-5</v>
      </c>
    </row>
    <row r="25" spans="1:19" s="2" customFormat="1" x14ac:dyDescent="0.2">
      <c r="A25" s="2" t="s">
        <v>39</v>
      </c>
      <c r="B25" s="2">
        <v>201</v>
      </c>
      <c r="C25" s="1">
        <v>1.1469625402241934E-3</v>
      </c>
      <c r="D25" s="2">
        <v>1.7372373646746034E-4</v>
      </c>
      <c r="E25" s="2">
        <v>2.1012770660243135E-5</v>
      </c>
      <c r="F25" s="2">
        <v>3.1826820010335563E-6</v>
      </c>
      <c r="G25" s="2">
        <v>2.7400394284409299E-4</v>
      </c>
      <c r="H25" s="2">
        <v>201</v>
      </c>
      <c r="I25" s="2">
        <v>9.8080833752950099E-4</v>
      </c>
      <c r="J25" s="2">
        <v>7.6654553801442195E-4</v>
      </c>
      <c r="K25" s="2">
        <v>1.7968765269468364E-5</v>
      </c>
      <c r="L25" s="2">
        <v>1.4043392897366367E-5</v>
      </c>
      <c r="M25" s="2">
        <v>3.4008111283060468E-5</v>
      </c>
      <c r="N25" s="2">
        <v>201</v>
      </c>
      <c r="O25" s="2">
        <v>1.24230389483273E-3</v>
      </c>
      <c r="P25" s="2">
        <v>9.8569509573280772E-4</v>
      </c>
      <c r="Q25" s="2">
        <v>1.8962490235297167E-5</v>
      </c>
      <c r="R25" s="2">
        <v>1.50456210477633E-5</v>
      </c>
      <c r="S25" s="2">
        <v>3.4008111283060468E-5</v>
      </c>
    </row>
    <row r="26" spans="1:19" s="2" customFormat="1" x14ac:dyDescent="0.2">
      <c r="A26" s="2" t="s">
        <v>44</v>
      </c>
      <c r="B26" s="2">
        <v>215</v>
      </c>
      <c r="C26" s="2">
        <v>6.9911384101336205E-4</v>
      </c>
      <c r="D26" s="2">
        <v>8.5742431110702441E-5</v>
      </c>
      <c r="E26" s="2">
        <v>1.9983592449346165E-5</v>
      </c>
      <c r="F26" s="2">
        <v>2.4508766647343066E-6</v>
      </c>
      <c r="G26" s="2">
        <v>2.77151374403071E-4</v>
      </c>
      <c r="H26" s="2">
        <v>215</v>
      </c>
      <c r="I26" s="2">
        <v>6.7157509426275894E-4</v>
      </c>
      <c r="J26" s="2">
        <v>6.4134049850205594E-4</v>
      </c>
      <c r="K26" s="2">
        <v>1.9196420090074699E-5</v>
      </c>
      <c r="L26" s="2">
        <v>1.8332189110643933E-5</v>
      </c>
      <c r="M26" s="2">
        <v>3.9428660662072368E-5</v>
      </c>
      <c r="N26" s="2">
        <v>215</v>
      </c>
      <c r="O26" s="2">
        <v>8.370894201410314E-4</v>
      </c>
      <c r="P26" s="2">
        <v>8.3545156133671601E-4</v>
      </c>
      <c r="Q26" s="2">
        <v>1.9733635860683235E-5</v>
      </c>
      <c r="R26" s="2">
        <v>1.9695024801389102E-5</v>
      </c>
      <c r="S26" s="2">
        <v>3.9428660662072368E-5</v>
      </c>
    </row>
    <row r="27" spans="1:19" s="2" customFormat="1" x14ac:dyDescent="0.2">
      <c r="A27" s="2" t="s">
        <v>45</v>
      </c>
      <c r="B27" s="2">
        <v>215</v>
      </c>
      <c r="C27" s="2">
        <v>7.2828030291323864E-4</v>
      </c>
      <c r="D27" s="2">
        <v>1.0747672446692967E-4</v>
      </c>
      <c r="E27" s="2">
        <v>2.1767840695638633E-5</v>
      </c>
      <c r="F27" s="2">
        <v>3.2124117696533269E-6</v>
      </c>
      <c r="G27" s="2">
        <v>3.4155118150483807E-4</v>
      </c>
      <c r="H27" s="2">
        <v>215</v>
      </c>
      <c r="I27" s="2">
        <v>6.3536479913940029E-4</v>
      </c>
      <c r="J27" s="2">
        <v>6.1597357659290235E-4</v>
      </c>
      <c r="K27" s="2">
        <v>1.8990654664088232E-5</v>
      </c>
      <c r="L27" s="2">
        <v>1.8411063205144E-5</v>
      </c>
      <c r="M27" s="2">
        <v>3.9956607027149604E-5</v>
      </c>
      <c r="N27" s="2">
        <v>215</v>
      </c>
      <c r="O27" s="2">
        <v>8.5955622683589656E-4</v>
      </c>
      <c r="P27" s="2">
        <v>7.6301773854841812E-4</v>
      </c>
      <c r="Q27" s="2">
        <v>2.1166955162679802E-5</v>
      </c>
      <c r="R27" s="2">
        <v>1.8789651864469801E-5</v>
      </c>
      <c r="S27" s="2">
        <v>3.9956607027149604E-5</v>
      </c>
    </row>
    <row r="28" spans="1:19" s="2" customFormat="1" x14ac:dyDescent="0.2">
      <c r="A28" s="2" t="s">
        <v>46</v>
      </c>
      <c r="B28" s="2">
        <v>215</v>
      </c>
      <c r="C28" s="2">
        <v>6.0769051779061565E-4</v>
      </c>
      <c r="D28" s="2">
        <v>1.1942038690904166E-4</v>
      </c>
      <c r="E28" s="2">
        <v>1.6274196484661736E-5</v>
      </c>
      <c r="F28" s="2">
        <v>3.1981259933065269E-6</v>
      </c>
      <c r="G28" s="2">
        <v>2.7061546121656866E-4</v>
      </c>
      <c r="H28" s="2">
        <v>215</v>
      </c>
      <c r="I28" s="2">
        <v>6.347848374086124E-4</v>
      </c>
      <c r="J28" s="2">
        <v>5.7107082102447737E-4</v>
      </c>
      <c r="K28" s="2">
        <v>1.6999793261594569E-5</v>
      </c>
      <c r="L28" s="2">
        <v>1.5293506276515032E-5</v>
      </c>
      <c r="M28" s="2">
        <v>3.3815393421167701E-5</v>
      </c>
      <c r="N28" s="2">
        <v>215</v>
      </c>
      <c r="O28" s="2">
        <v>8.118174970149993E-4</v>
      </c>
      <c r="P28" s="2">
        <v>7.2125350513185067E-4</v>
      </c>
      <c r="Q28" s="2">
        <v>1.7906494878128468E-5</v>
      </c>
      <c r="R28" s="2">
        <v>1.5908898543039196E-5</v>
      </c>
      <c r="S28" s="2">
        <v>3.3815393421167701E-5</v>
      </c>
    </row>
    <row r="29" spans="1:19" s="2" customFormat="1" x14ac:dyDescent="0.2">
      <c r="A29" s="2" t="s">
        <v>47</v>
      </c>
      <c r="B29" s="2">
        <v>215</v>
      </c>
      <c r="C29" s="2">
        <v>6.2393458792939802E-4</v>
      </c>
      <c r="D29" s="2">
        <v>7.3117595699538198E-5</v>
      </c>
      <c r="E29" s="2">
        <v>1.5110364439662833E-5</v>
      </c>
      <c r="F29" s="2">
        <v>1.7707521579120502E-6</v>
      </c>
      <c r="G29" s="2">
        <v>1.9776783601925635E-4</v>
      </c>
      <c r="H29" s="2">
        <v>215</v>
      </c>
      <c r="I29" s="2">
        <v>6.0334620842089235E-4</v>
      </c>
      <c r="J29" s="2">
        <v>5.624980743353567E-4</v>
      </c>
      <c r="K29" s="2">
        <v>1.4611757817087201E-5</v>
      </c>
      <c r="L29" s="2">
        <v>1.3622503166594034E-5</v>
      </c>
      <c r="M29" s="2">
        <v>3.0282825868748733E-5</v>
      </c>
      <c r="N29" s="2">
        <v>215</v>
      </c>
      <c r="O29" s="2">
        <v>8.0165608087554594E-4</v>
      </c>
      <c r="P29" s="2">
        <v>7.1399082662537661E-4</v>
      </c>
      <c r="Q29" s="2">
        <v>1.6017194627346235E-5</v>
      </c>
      <c r="R29" s="2">
        <v>1.4265631241402466E-5</v>
      </c>
      <c r="S29" s="2">
        <v>3.0282825868748733E-5</v>
      </c>
    </row>
    <row r="30" spans="1:19" s="2" customFormat="1" x14ac:dyDescent="0.2">
      <c r="A30" s="2" t="s">
        <v>48</v>
      </c>
      <c r="B30" s="2">
        <v>227</v>
      </c>
      <c r="C30" s="2">
        <v>6.088991261397797E-4</v>
      </c>
      <c r="D30" s="2">
        <v>1.9758351512185366E-5</v>
      </c>
      <c r="E30" s="2">
        <v>1.8838891634962002E-5</v>
      </c>
      <c r="F30" s="2">
        <v>6.1130888031213799E-7</v>
      </c>
      <c r="G30" s="2">
        <v>1.3789881970204066E-4</v>
      </c>
      <c r="H30" s="2">
        <v>227</v>
      </c>
      <c r="I30" s="2">
        <v>5.7241289565960606E-4</v>
      </c>
      <c r="J30" s="2">
        <v>1.9420795239663333E-4</v>
      </c>
      <c r="K30" s="2">
        <v>1.7710034468518234E-5</v>
      </c>
      <c r="L30" s="2">
        <v>6.0086513722605532E-6</v>
      </c>
      <c r="M30" s="2">
        <v>1.8743332738355765E-5</v>
      </c>
      <c r="N30" s="2">
        <v>227</v>
      </c>
      <c r="O30" s="2">
        <v>4.4575235806405567E-4</v>
      </c>
      <c r="P30" s="2">
        <v>2.9797539755236334E-4</v>
      </c>
      <c r="Q30" s="2">
        <v>1.1233794494030399E-5</v>
      </c>
      <c r="R30" s="2">
        <v>7.509538244325403E-6</v>
      </c>
      <c r="S30" s="2">
        <v>1.8743332738355765E-5</v>
      </c>
    </row>
    <row r="31" spans="1:19" s="2" customFormat="1" x14ac:dyDescent="0.2">
      <c r="A31" s="2" t="s">
        <v>49</v>
      </c>
      <c r="B31" s="2">
        <v>227</v>
      </c>
      <c r="C31" s="2">
        <v>5.0766857263321663E-4</v>
      </c>
      <c r="D31" s="2">
        <v>2.8794354519353299E-5</v>
      </c>
      <c r="E31" s="2">
        <v>1.46339175589968E-5</v>
      </c>
      <c r="F31" s="2">
        <v>8.3001830902221304E-7</v>
      </c>
      <c r="G31" s="2">
        <v>1.2765127903025634E-4</v>
      </c>
      <c r="H31" s="2">
        <v>227</v>
      </c>
      <c r="I31" s="2">
        <v>4.918523773085327E-4</v>
      </c>
      <c r="J31" s="2">
        <v>2.8142993202588196E-4</v>
      </c>
      <c r="K31" s="2">
        <v>1.4178004171886964E-5</v>
      </c>
      <c r="L31" s="2">
        <v>8.1124234311749204E-6</v>
      </c>
      <c r="M31" s="2">
        <v>1.67589334627523E-5</v>
      </c>
      <c r="N31" s="2">
        <v>227</v>
      </c>
      <c r="O31" s="1">
        <v>3.6842187109868934E-4</v>
      </c>
      <c r="P31" s="2">
        <v>3.4427018254064035E-4</v>
      </c>
      <c r="Q31" s="2">
        <v>8.6634298676919064E-6</v>
      </c>
      <c r="R31" s="2">
        <v>8.0955035950604174E-6</v>
      </c>
      <c r="S31" s="2">
        <v>1.67589334627523E-5</v>
      </c>
    </row>
    <row r="32" spans="1:19" s="2" customFormat="1" x14ac:dyDescent="0.2">
      <c r="A32" s="2" t="s">
        <v>50</v>
      </c>
      <c r="B32" s="2">
        <v>227</v>
      </c>
      <c r="C32" s="1">
        <v>9.1258846223354331E-4</v>
      </c>
      <c r="D32" s="2">
        <v>9.9202356553481405E-5</v>
      </c>
      <c r="E32" s="2">
        <v>2.8130211208690867E-5</v>
      </c>
      <c r="F32" s="2">
        <v>3.0578769705452898E-6</v>
      </c>
      <c r="G32" s="2">
        <v>2.4709768350133663E-4</v>
      </c>
      <c r="H32" s="2">
        <v>227</v>
      </c>
      <c r="I32" s="2">
        <v>7.1141077593589799E-4</v>
      </c>
      <c r="J32" s="2">
        <v>6.2847349327057559E-4</v>
      </c>
      <c r="K32" s="2">
        <v>2.1928981366076165E-5</v>
      </c>
      <c r="L32" s="2">
        <v>1.9372469449696768E-5</v>
      </c>
      <c r="M32" s="2">
        <v>3.5711075427442359E-5</v>
      </c>
      <c r="N32" s="2">
        <v>227</v>
      </c>
      <c r="O32" s="2">
        <v>7.4992912511030838E-4</v>
      </c>
      <c r="P32" s="2">
        <v>6.7747927193219468E-4</v>
      </c>
      <c r="Q32" s="2">
        <v>1.8761817295973665E-5</v>
      </c>
      <c r="R32" s="2">
        <v>1.6949258131468735E-5</v>
      </c>
      <c r="S32" s="2">
        <v>3.5711075427442359E-5</v>
      </c>
    </row>
    <row r="33" spans="1:19" s="2" customFormat="1" x14ac:dyDescent="0.2">
      <c r="A33" s="2" t="s">
        <v>51</v>
      </c>
      <c r="B33" s="2">
        <v>227</v>
      </c>
      <c r="C33" s="2">
        <v>5.4657245830943202E-4</v>
      </c>
      <c r="D33" s="2">
        <v>8.3251523028593491E-5</v>
      </c>
      <c r="E33" s="2">
        <v>2.1388610521987338E-5</v>
      </c>
      <c r="F33" s="2">
        <v>3.2578194791014762E-6</v>
      </c>
      <c r="G33" s="2">
        <v>4.36936492690279E-4</v>
      </c>
      <c r="H33" s="2">
        <v>227</v>
      </c>
      <c r="I33" s="2">
        <v>5.1369165691236634E-4</v>
      </c>
      <c r="J33" s="2">
        <v>4.1949186512889937E-4</v>
      </c>
      <c r="K33" s="2">
        <v>2.0101910755028868E-5</v>
      </c>
      <c r="L33" s="2">
        <v>1.6415660877124802E-5</v>
      </c>
      <c r="M33" s="2">
        <v>3.8342229534637038E-5</v>
      </c>
      <c r="N33" s="2">
        <v>227</v>
      </c>
      <c r="O33" s="2">
        <v>6.9386464698861035E-4</v>
      </c>
      <c r="P33" s="2">
        <v>5.1872565333421035E-4</v>
      </c>
      <c r="Q33" s="2">
        <v>2.19400712291072E-5</v>
      </c>
      <c r="R33" s="2">
        <v>1.6402158305529831E-5</v>
      </c>
      <c r="S33" s="2">
        <v>3.8342229534637038E-5</v>
      </c>
    </row>
    <row r="34" spans="1:19" s="2" customFormat="1" x14ac:dyDescent="0.2">
      <c r="A34" s="2" t="s">
        <v>52</v>
      </c>
      <c r="B34" s="2">
        <v>237</v>
      </c>
      <c r="C34" s="2">
        <v>7.5428758282214403E-4</v>
      </c>
      <c r="D34" s="2">
        <v>7.9743633667627972E-3</v>
      </c>
      <c r="E34" s="2">
        <v>3.5050979284342506E-5</v>
      </c>
      <c r="F34" s="2">
        <v>3.0918433954859806E-4</v>
      </c>
      <c r="G34" s="2">
        <v>3.4423531883294054E-4</v>
      </c>
      <c r="H34" s="2">
        <v>237</v>
      </c>
      <c r="I34" s="2">
        <v>6.409145969276626E-4</v>
      </c>
      <c r="J34" s="2">
        <v>6.415449703733126E-4</v>
      </c>
      <c r="K34" s="2">
        <v>2.97826515662545E-5</v>
      </c>
      <c r="L34" s="2">
        <v>2.4874168486270064E-5</v>
      </c>
      <c r="M34" s="2">
        <v>5.465682005252457E-5</v>
      </c>
      <c r="N34" s="2">
        <v>237</v>
      </c>
      <c r="O34" s="2">
        <v>5.5704445500547701E-4</v>
      </c>
      <c r="P34" s="2">
        <v>5.8185045490972683E-4</v>
      </c>
      <c r="Q34" s="2">
        <v>2.5885291097863266E-5</v>
      </c>
      <c r="R34" s="2">
        <v>2.2559675342502667E-5</v>
      </c>
      <c r="S34" s="2">
        <v>4.8444966440365932E-5</v>
      </c>
    </row>
    <row r="35" spans="1:19" s="2" customFormat="1" x14ac:dyDescent="0.2">
      <c r="A35" s="2" t="s">
        <v>53</v>
      </c>
      <c r="B35" s="2">
        <v>248</v>
      </c>
      <c r="C35" s="2">
        <v>6.1638033560787637E-4</v>
      </c>
      <c r="D35" s="2">
        <v>1.1928908713161953E-2</v>
      </c>
      <c r="E35" s="2">
        <v>1.5169319528345599E-5</v>
      </c>
      <c r="F35" s="2">
        <v>2.4296115257319069E-4</v>
      </c>
      <c r="G35" s="2">
        <v>2.5813047210153627E-4</v>
      </c>
      <c r="H35" s="2">
        <v>248</v>
      </c>
      <c r="I35" s="2">
        <v>6.1701868350307141E-4</v>
      </c>
      <c r="J35" s="2">
        <v>8.0182070766265186E-4</v>
      </c>
      <c r="K35" s="2">
        <v>1.51850294766244E-5</v>
      </c>
      <c r="L35" s="2">
        <v>1.6331023061298232E-5</v>
      </c>
      <c r="M35" s="2">
        <v>3.1516052537922629E-5</v>
      </c>
      <c r="N35" s="2">
        <v>248</v>
      </c>
      <c r="O35" s="2">
        <v>7.0020449347794054E-4</v>
      </c>
      <c r="P35" s="2">
        <v>9.1428184726585965E-4</v>
      </c>
      <c r="Q35" s="2">
        <v>1.7232259180162199E-5</v>
      </c>
      <c r="R35" s="2">
        <v>1.8621566878398765E-5</v>
      </c>
      <c r="S35" s="2">
        <v>3.5853826058560968E-5</v>
      </c>
    </row>
    <row r="36" spans="1:19" s="2" customFormat="1" x14ac:dyDescent="0.2">
      <c r="A36" s="2" t="s">
        <v>54</v>
      </c>
      <c r="B36" s="2">
        <v>248</v>
      </c>
      <c r="C36" s="2">
        <v>6.8132887051130327E-4</v>
      </c>
      <c r="D36" s="2">
        <v>1.2292031447092696E-2</v>
      </c>
      <c r="E36" s="2">
        <v>1.7663705824686797E-5</v>
      </c>
      <c r="F36" s="2">
        <v>2.6356871374160563E-4</v>
      </c>
      <c r="G36" s="2">
        <v>2.8123241956629248E-4</v>
      </c>
      <c r="H36" s="2">
        <v>248</v>
      </c>
      <c r="I36" s="2">
        <v>6.73688113844643E-4</v>
      </c>
      <c r="J36" s="2">
        <v>9.9342565129821505E-4</v>
      </c>
      <c r="K36" s="2">
        <v>1.7465616350015601E-5</v>
      </c>
      <c r="L36" s="2">
        <v>2.1301273287298399E-5</v>
      </c>
      <c r="M36" s="2">
        <v>3.8766889637314006E-5</v>
      </c>
      <c r="N36" s="2">
        <v>248</v>
      </c>
      <c r="O36" s="2">
        <v>6.5632429517184694E-4</v>
      </c>
      <c r="P36" s="2">
        <v>8.0895229087521621E-4</v>
      </c>
      <c r="Q36" s="2">
        <v>1.70154528558438E-5</v>
      </c>
      <c r="R36" s="2">
        <v>1.7345750838827803E-5</v>
      </c>
      <c r="S36" s="2">
        <v>3.4361203694671602E-5</v>
      </c>
    </row>
    <row r="37" spans="1:19" s="2" customFormat="1" x14ac:dyDescent="0.2">
      <c r="A37" s="2" t="s">
        <v>55</v>
      </c>
      <c r="B37" s="2">
        <v>248</v>
      </c>
      <c r="C37" s="1">
        <v>1.023531177391608E-3</v>
      </c>
      <c r="D37" s="2">
        <v>1.4459013876815641E-2</v>
      </c>
      <c r="E37" s="2">
        <v>2.3127460644494731E-5</v>
      </c>
      <c r="F37" s="2">
        <v>2.7066419587776068E-4</v>
      </c>
      <c r="G37" s="2">
        <v>2.937916565222554E-4</v>
      </c>
      <c r="H37" s="2">
        <v>248</v>
      </c>
      <c r="I37" s="2">
        <v>9.5151242567226258E-4</v>
      </c>
      <c r="J37" s="2">
        <v>1.2426511772597832E-3</v>
      </c>
      <c r="K37" s="2">
        <v>2.1500142510132202E-5</v>
      </c>
      <c r="L37" s="2">
        <v>2.3261695750142364E-5</v>
      </c>
      <c r="M37" s="2">
        <v>4.4761838260274569E-5</v>
      </c>
      <c r="N37" s="2">
        <v>248</v>
      </c>
      <c r="O37" s="2">
        <v>8.8512698033203687E-4</v>
      </c>
      <c r="P37" s="2">
        <v>1.0503732909758886E-3</v>
      </c>
      <c r="Q37" s="2">
        <v>2.00001131916448E-5</v>
      </c>
      <c r="R37" s="2">
        <v>1.9662367336774265E-5</v>
      </c>
      <c r="S37" s="2">
        <v>3.9662480528419065E-5</v>
      </c>
    </row>
    <row r="38" spans="1:19" s="2" customFormat="1" x14ac:dyDescent="0.2">
      <c r="A38" s="2" t="s">
        <v>56</v>
      </c>
      <c r="B38" s="2">
        <v>248</v>
      </c>
      <c r="C38" s="1">
        <v>1.7397270460302646E-3</v>
      </c>
      <c r="D38" s="2">
        <v>1.4474969108899441E-2</v>
      </c>
      <c r="E38" s="2">
        <v>3.9339370389295166E-5</v>
      </c>
      <c r="F38" s="2">
        <v>2.7097859151069503E-4</v>
      </c>
      <c r="G38" s="2">
        <v>3.1031796189999022E-4</v>
      </c>
      <c r="H38" s="2">
        <v>248</v>
      </c>
      <c r="I38" s="2">
        <v>1.3455533344919489E-3</v>
      </c>
      <c r="J38" s="2">
        <v>1.6319874053200073E-3</v>
      </c>
      <c r="K38" s="2">
        <v>3.0426164337051501E-5</v>
      </c>
      <c r="L38" s="2">
        <v>3.0551612589274337E-5</v>
      </c>
      <c r="M38" s="2">
        <v>6.0977776926325848E-5</v>
      </c>
      <c r="N38" s="2">
        <v>248</v>
      </c>
      <c r="O38" s="1">
        <v>1.0465083721404277E-3</v>
      </c>
      <c r="P38" s="2">
        <v>1.3933293676624697E-3</v>
      </c>
      <c r="Q38" s="2">
        <v>2.3664045782969601E-5</v>
      </c>
      <c r="R38" s="2">
        <v>2.6083815911395034E-5</v>
      </c>
      <c r="S38" s="2">
        <v>4.9747861694364629E-5</v>
      </c>
    </row>
    <row r="39" spans="1:19" s="2" customFormat="1" x14ac:dyDescent="0.2">
      <c r="A39" s="2" t="s">
        <v>57</v>
      </c>
      <c r="B39" s="2">
        <v>262</v>
      </c>
      <c r="C39" s="2">
        <v>5.7788048870861537E-4</v>
      </c>
      <c r="D39" s="2">
        <v>1.0392802084485687E-2</v>
      </c>
      <c r="E39" s="2">
        <v>1.7608866291998332E-5</v>
      </c>
      <c r="F39" s="2">
        <v>2.5643126922407538E-4</v>
      </c>
      <c r="G39" s="2">
        <v>2.740401355160737E-4</v>
      </c>
      <c r="H39" s="2">
        <v>262</v>
      </c>
      <c r="I39" s="2">
        <v>5.3809537009025623E-4</v>
      </c>
      <c r="J39" s="2">
        <v>6.9190009186665226E-4</v>
      </c>
      <c r="K39" s="2">
        <v>1.63965553594601E-5</v>
      </c>
      <c r="L39" s="2">
        <v>1.7071894306394865E-5</v>
      </c>
      <c r="M39" s="2">
        <v>3.3468449665854972E-5</v>
      </c>
      <c r="N39" s="2">
        <v>262</v>
      </c>
      <c r="O39" s="2">
        <v>5.8827109557266048E-4</v>
      </c>
      <c r="P39" s="2">
        <v>7.825245886730652E-4</v>
      </c>
      <c r="Q39" s="2">
        <v>1.792548332707173E-5</v>
      </c>
      <c r="R39" s="2">
        <v>1.9307956780205732E-5</v>
      </c>
      <c r="S39" s="2">
        <v>3.7233440107277466E-5</v>
      </c>
    </row>
    <row r="40" spans="1:19" s="2" customFormat="1" x14ac:dyDescent="0.2">
      <c r="A40" s="2" t="s">
        <v>58</v>
      </c>
      <c r="B40" s="2">
        <v>262</v>
      </c>
      <c r="C40" s="2">
        <v>7.016245275735856E-4</v>
      </c>
      <c r="D40" s="2">
        <v>8.8331302627921108E-3</v>
      </c>
      <c r="E40" s="2">
        <v>2.2741683990922469E-5</v>
      </c>
      <c r="F40" s="2">
        <v>2.3155614795369132E-4</v>
      </c>
      <c r="G40" s="2">
        <v>2.5429783194461379E-4</v>
      </c>
      <c r="H40" s="2">
        <v>262</v>
      </c>
      <c r="I40" s="2">
        <v>6.1120471994703001E-4</v>
      </c>
      <c r="J40" s="2">
        <v>8.5433456115424633E-4</v>
      </c>
      <c r="K40" s="2">
        <v>1.9810916022085399E-5</v>
      </c>
      <c r="L40" s="2">
        <v>2.2395958641965365E-5</v>
      </c>
      <c r="M40" s="2">
        <v>4.2206874664050771E-5</v>
      </c>
      <c r="N40" s="2">
        <v>262</v>
      </c>
      <c r="O40" s="2">
        <v>6.5522812850152452E-4</v>
      </c>
      <c r="P40" s="2">
        <v>8.2665043106923506E-4</v>
      </c>
      <c r="Q40" s="2">
        <v>2.1237842257135798E-5</v>
      </c>
      <c r="R40" s="2">
        <v>2.1670232842478768E-5</v>
      </c>
      <c r="S40" s="2">
        <v>4.2908075099614566E-5</v>
      </c>
    </row>
    <row r="41" spans="1:19" s="2" customFormat="1" x14ac:dyDescent="0.2">
      <c r="A41" s="2" t="s">
        <v>59</v>
      </c>
      <c r="B41" s="2">
        <v>262</v>
      </c>
      <c r="C41" s="2">
        <v>7.1987169018636159E-4</v>
      </c>
      <c r="D41" s="2">
        <v>1.0224464101095992E-2</v>
      </c>
      <c r="E41" s="2">
        <v>2.4322300258261131E-5</v>
      </c>
      <c r="F41" s="2">
        <v>2.7926751915036634E-4</v>
      </c>
      <c r="G41" s="2">
        <v>3.0358981940862743E-4</v>
      </c>
      <c r="H41" s="2">
        <v>262</v>
      </c>
      <c r="I41" s="2">
        <v>6.5765528706833714E-4</v>
      </c>
      <c r="J41" s="2">
        <v>8.2282909424975532E-4</v>
      </c>
      <c r="K41" s="2">
        <v>2.2220195038324166E-5</v>
      </c>
      <c r="L41" s="2">
        <v>2.24744727512164E-5</v>
      </c>
      <c r="M41" s="2">
        <v>4.4694667789540566E-5</v>
      </c>
      <c r="N41" s="2">
        <v>262</v>
      </c>
      <c r="O41" s="2">
        <v>7.2960406153773272E-4</v>
      </c>
      <c r="P41" s="2">
        <v>8.7786845009153096E-4</v>
      </c>
      <c r="Q41" s="2">
        <v>2.4651127827757133E-5</v>
      </c>
      <c r="R41" s="2">
        <v>2.3977798911843169E-5</v>
      </c>
      <c r="S41" s="2">
        <v>4.8628926739600291E-5</v>
      </c>
    </row>
    <row r="42" spans="1:19" s="2" customFormat="1" x14ac:dyDescent="0.2"/>
    <row r="43" spans="1:19" s="2" customFormat="1" x14ac:dyDescent="0.2"/>
    <row r="44" spans="1:19" s="2" customFormat="1" x14ac:dyDescent="0.2">
      <c r="A44" s="2" t="s">
        <v>60</v>
      </c>
      <c r="B44" s="2" t="s">
        <v>62</v>
      </c>
      <c r="C44" s="2" t="s">
        <v>1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0</v>
      </c>
      <c r="I44" s="2" t="s">
        <v>6</v>
      </c>
      <c r="J44" s="2" t="s">
        <v>7</v>
      </c>
      <c r="K44" s="2" t="s">
        <v>8</v>
      </c>
      <c r="L44" s="2" t="s">
        <v>9</v>
      </c>
      <c r="M44" s="2" t="s">
        <v>10</v>
      </c>
      <c r="N44" s="3" t="s">
        <v>0</v>
      </c>
      <c r="O44" s="3" t="s">
        <v>11</v>
      </c>
      <c r="P44" s="3" t="s">
        <v>12</v>
      </c>
      <c r="Q44" s="3" t="s">
        <v>13</v>
      </c>
      <c r="R44" s="3" t="s">
        <v>14</v>
      </c>
      <c r="S44" s="3" t="s">
        <v>15</v>
      </c>
    </row>
    <row r="45" spans="1:19" x14ac:dyDescent="0.2">
      <c r="B45">
        <v>175</v>
      </c>
      <c r="C45">
        <f>AVERAGE(C2:C5)</f>
        <v>5.3194160621690878E-4</v>
      </c>
      <c r="D45">
        <f>AVERAGE(D2:D5)</f>
        <v>2.4269762616313526E-4</v>
      </c>
      <c r="E45">
        <f>AVERAGE(E2:E5)</f>
        <v>2.3380096625282384E-5</v>
      </c>
      <c r="F45">
        <f>AVERAGE(F2:F5)</f>
        <v>1.0526280336131767E-5</v>
      </c>
      <c r="G45">
        <f>AVERAGE(G2:G5)</f>
        <v>4.1813441918486029E-4</v>
      </c>
      <c r="H45">
        <v>175</v>
      </c>
      <c r="I45">
        <f>AVERAGE(I2:I5)</f>
        <v>3.8908462956896992E-4</v>
      </c>
      <c r="J45">
        <f>AVERAGE(J2:J5)</f>
        <v>3.3642681713293621E-4</v>
      </c>
      <c r="K45">
        <f>AVERAGE(K2:K5)</f>
        <v>1.7310457392635E-5</v>
      </c>
      <c r="L45">
        <f>AVERAGE(L2:L5)</f>
        <v>1.4868634709156355E-5</v>
      </c>
      <c r="M45">
        <f>AVERAGE(M2:M5)</f>
        <v>3.266518308988837E-5</v>
      </c>
      <c r="N45" s="3">
        <v>175</v>
      </c>
      <c r="O45" s="3">
        <f>AVERAGE(O2:O5)</f>
        <v>4.9227921166069178E-4</v>
      </c>
      <c r="P45" s="3">
        <f>AVERAGE(P2:P5)</f>
        <v>4.1085355284546199E-4</v>
      </c>
      <c r="Q45" s="3">
        <f>AVERAGE(Q2:Q5)</f>
        <v>1.7792501261501709E-5</v>
      </c>
      <c r="R45" s="3">
        <f>AVERAGE(R2:R5)</f>
        <v>1.4872681828386671E-5</v>
      </c>
      <c r="S45" s="3">
        <f>AVERAGE(S2:S5)</f>
        <v>3.266518308988837E-5</v>
      </c>
    </row>
    <row r="46" spans="1:19" x14ac:dyDescent="0.2">
      <c r="B46">
        <v>185</v>
      </c>
      <c r="C46">
        <f>AVERAGE(C6:C13)</f>
        <v>3.7449397153799268E-4</v>
      </c>
      <c r="D46">
        <f>AVERAGE(D6:D13)</f>
        <v>9.3117802033782903E-5</v>
      </c>
      <c r="E46">
        <f>AVERAGE(E6:E13)</f>
        <v>2.0480150021106717E-5</v>
      </c>
      <c r="F46">
        <f>AVERAGE(F6:F13)</f>
        <v>5.164893403441578E-6</v>
      </c>
      <c r="G46">
        <f>AVERAGE(G6:G13)</f>
        <v>3.2799515198962903E-4</v>
      </c>
      <c r="H46">
        <v>185</v>
      </c>
      <c r="I46">
        <f>AVERAGE(I6:I13)</f>
        <v>3.3268786255437105E-4</v>
      </c>
      <c r="J46">
        <f>AVERAGE(J6:J13)</f>
        <v>2.8279340878012595E-4</v>
      </c>
      <c r="K46">
        <f>AVERAGE(K6:K13)</f>
        <v>1.8209789679923972E-5</v>
      </c>
      <c r="L46">
        <f>AVERAGE(L6:L13)</f>
        <v>1.5555746576258107E-5</v>
      </c>
      <c r="M46">
        <f>AVERAGE(M6:M13)</f>
        <v>3.6557205583059293E-5</v>
      </c>
      <c r="N46" s="3">
        <v>185</v>
      </c>
      <c r="O46" s="3">
        <f>AVERAGE(O6:O13)</f>
        <v>4.5298466695759752E-4</v>
      </c>
      <c r="P46" s="3">
        <f>AVERAGE(P6:P13)</f>
        <v>3.8637461420567708E-4</v>
      </c>
      <c r="Q46" s="3">
        <f>AVERAGE(Q6:Q13)</f>
        <v>1.9693609342668912E-5</v>
      </c>
      <c r="R46" s="3">
        <f>AVERAGE(R6:R13)</f>
        <v>1.6863596240390364E-5</v>
      </c>
      <c r="S46" s="3">
        <f>AVERAGE(S6:S13)</f>
        <v>3.6557205583059293E-5</v>
      </c>
    </row>
    <row r="47" spans="1:19" x14ac:dyDescent="0.2">
      <c r="B47">
        <v>193</v>
      </c>
      <c r="C47">
        <f>AVERAGE(C14:C20)</f>
        <v>9.6496300428130046E-4</v>
      </c>
      <c r="D47">
        <f>AVERAGE(D14:D20)</f>
        <v>2.2349963352705048E-4</v>
      </c>
      <c r="E47">
        <f>AVERAGE(E14:E20)</f>
        <v>1.9499078057254075E-5</v>
      </c>
      <c r="F47">
        <f>AVERAGE(F14:F20)</f>
        <v>4.5117941288214623E-6</v>
      </c>
      <c r="G47">
        <f>AVERAGE(G14:G20)</f>
        <v>2.7069171614977239E-4</v>
      </c>
      <c r="H47">
        <v>193</v>
      </c>
      <c r="I47">
        <f>AVERAGE(I14:I20)</f>
        <v>8.4205003721373416E-4</v>
      </c>
      <c r="J47">
        <f>AVERAGE(J14:J20)</f>
        <v>7.349574051442601E-4</v>
      </c>
      <c r="K47">
        <f>AVERAGE(K14:K20)</f>
        <v>1.7003630691347353E-5</v>
      </c>
      <c r="L47">
        <f>AVERAGE(L14:L20)</f>
        <v>1.4827275005107881E-5</v>
      </c>
      <c r="M47">
        <f>AVERAGE(M14:M20)</f>
        <v>3.1845338269734866E-5</v>
      </c>
      <c r="N47" s="3">
        <v>193</v>
      </c>
      <c r="O47" s="3">
        <f>AVERAGE(O14:O20)</f>
        <v>1.0210440555099576E-3</v>
      </c>
      <c r="P47" s="3">
        <f>AVERAGE(P14:P20)</f>
        <v>8.7934933170410155E-4</v>
      </c>
      <c r="Q47" s="3">
        <f>AVERAGE(Q14:Q20)</f>
        <v>1.7110552466240203E-5</v>
      </c>
      <c r="R47" s="3">
        <f>AVERAGE(R14:R20)</f>
        <v>1.4734785803494662E-5</v>
      </c>
      <c r="S47" s="3">
        <f>AVERAGE(S14:S20)</f>
        <v>3.1845338269734866E-5</v>
      </c>
    </row>
    <row r="48" spans="1:19" x14ac:dyDescent="0.2">
      <c r="B48">
        <v>201</v>
      </c>
      <c r="C48">
        <f>AVERAGE(C21:C25)</f>
        <v>8.7251567048951973E-4</v>
      </c>
      <c r="D48">
        <f>AVERAGE(D21:D25)</f>
        <v>1.937455437534178E-4</v>
      </c>
      <c r="E48">
        <f>AVERAGE(E21:E25)</f>
        <v>1.6157561981876204E-5</v>
      </c>
      <c r="F48">
        <f>AVERAGE(F21:F25)</f>
        <v>3.5841006597150225E-6</v>
      </c>
      <c r="G48">
        <f>AVERAGE(G21:G25)</f>
        <v>2.6584427450529214E-4</v>
      </c>
      <c r="H48">
        <v>201</v>
      </c>
      <c r="I48">
        <f>AVERAGE(I21:I25)</f>
        <v>8.1233568644771981E-4</v>
      </c>
      <c r="J48">
        <f>AVERAGE(J21:J25)</f>
        <v>7.5197888848682246E-4</v>
      </c>
      <c r="K48">
        <f>AVERAGE(K21:K25)</f>
        <v>1.5039943863528259E-5</v>
      </c>
      <c r="L48">
        <f>AVERAGE(L21:L25)</f>
        <v>1.3891168818238126E-5</v>
      </c>
      <c r="M48">
        <f>AVERAGE(M21:M25)</f>
        <v>3.0572916763034483E-5</v>
      </c>
      <c r="N48" s="3">
        <v>201</v>
      </c>
      <c r="O48" s="3">
        <f>AVERAGE(O21:O25)</f>
        <v>1.0399043622116239E-3</v>
      </c>
      <c r="P48" s="3">
        <f>AVERAGE(P21:P25)</f>
        <v>9.4549571505437246E-4</v>
      </c>
      <c r="Q48" s="3">
        <f>AVERAGE(Q21:Q25)</f>
        <v>1.6022864660190185E-5</v>
      </c>
      <c r="R48" s="3">
        <f>AVERAGE(R21:R25)</f>
        <v>1.4550052102844301E-5</v>
      </c>
      <c r="S48" s="3">
        <f>AVERAGE(S21:S25)</f>
        <v>3.0572916763034483E-5</v>
      </c>
    </row>
    <row r="49" spans="2:19" x14ac:dyDescent="0.2">
      <c r="B49">
        <v>215</v>
      </c>
      <c r="C49">
        <f>AVERAGE(C26:C29)</f>
        <v>6.6475481241165351E-4</v>
      </c>
      <c r="D49">
        <f>AVERAGE(D26:D29)</f>
        <v>9.6439284546552989E-5</v>
      </c>
      <c r="E49">
        <f>AVERAGE(E26:E29)</f>
        <v>1.8283998517327342E-5</v>
      </c>
      <c r="F49">
        <f>AVERAGE(F26:F29)</f>
        <v>2.6580416464015524E-6</v>
      </c>
      <c r="G49">
        <f>AVERAGE(G26:G29)</f>
        <v>2.7177146328593351E-4</v>
      </c>
      <c r="H49">
        <v>215</v>
      </c>
      <c r="I49">
        <f>AVERAGE(I26:I29)</f>
        <v>6.3626773480791594E-4</v>
      </c>
      <c r="J49">
        <f>AVERAGE(J26:J29)</f>
        <v>5.9772074261369812E-4</v>
      </c>
      <c r="K49">
        <f>AVERAGE(K26:K29)</f>
        <v>1.7449656458211177E-5</v>
      </c>
      <c r="L49">
        <f>AVERAGE(L26:L29)</f>
        <v>1.6414815439724248E-5</v>
      </c>
      <c r="M49">
        <f>AVERAGE(M26:M29)</f>
        <v>3.5870871744784601E-5</v>
      </c>
      <c r="N49" s="3">
        <v>215</v>
      </c>
      <c r="O49" s="3">
        <f>AVERAGE(O26:O29)</f>
        <v>8.2752980621686825E-4</v>
      </c>
      <c r="P49" s="3">
        <f>AVERAGE(P26:P29)</f>
        <v>7.584284079105903E-4</v>
      </c>
      <c r="Q49" s="3">
        <f>AVERAGE(Q26:Q29)</f>
        <v>1.8706070132209434E-5</v>
      </c>
      <c r="R49" s="3">
        <f>AVERAGE(R26:R29)</f>
        <v>1.716480161257514E-5</v>
      </c>
      <c r="S49" s="3">
        <f>AVERAGE(S26:S29)</f>
        <v>3.5870871744784601E-5</v>
      </c>
    </row>
    <row r="50" spans="2:19" x14ac:dyDescent="0.2">
      <c r="B50">
        <v>227</v>
      </c>
      <c r="C50">
        <f>AVERAGE(C30:C33)</f>
        <v>6.4393215482899289E-4</v>
      </c>
      <c r="D50">
        <f>AVERAGE(D30:D33)</f>
        <v>5.7751646403403389E-5</v>
      </c>
      <c r="E50">
        <f>AVERAGE(E30:E33)</f>
        <v>2.0747907731159254E-5</v>
      </c>
      <c r="F50">
        <f>AVERAGE(F30:F33)</f>
        <v>1.9392559097452791E-6</v>
      </c>
      <c r="G50">
        <f>AVERAGE(G30:G33)</f>
        <v>2.3739606873097817E-4</v>
      </c>
      <c r="H50">
        <v>227</v>
      </c>
      <c r="I50">
        <f>AVERAGE(I30:I33)</f>
        <v>5.723419264541008E-4</v>
      </c>
      <c r="J50">
        <f>AVERAGE(J30:J33)</f>
        <v>3.8090081070549757E-4</v>
      </c>
      <c r="K50">
        <f>AVERAGE(K30:K33)</f>
        <v>1.8479732690377557E-5</v>
      </c>
      <c r="L50">
        <f>AVERAGE(L30:L33)</f>
        <v>1.2477301282564261E-5</v>
      </c>
      <c r="M50">
        <f>AVERAGE(M30:M33)</f>
        <v>2.7388892790796867E-5</v>
      </c>
      <c r="N50" s="3">
        <v>227</v>
      </c>
      <c r="O50" s="3">
        <f>AVERAGE(O30:O33)</f>
        <v>5.6449200031541598E-4</v>
      </c>
      <c r="P50" s="3">
        <f>AVERAGE(P30:P33)</f>
        <v>4.5961262633985214E-4</v>
      </c>
      <c r="Q50" s="3">
        <f>AVERAGE(Q30:Q33)</f>
        <v>1.5149778221700793E-5</v>
      </c>
      <c r="R50" s="3">
        <f>AVERAGE(R30:R33)</f>
        <v>1.2239114569096095E-5</v>
      </c>
      <c r="S50" s="3">
        <f>AVERAGE(S30:S33)</f>
        <v>2.7388892790796867E-5</v>
      </c>
    </row>
    <row r="51" spans="2:19" x14ac:dyDescent="0.2">
      <c r="B51">
        <v>237</v>
      </c>
      <c r="C51">
        <f>AVERAGE(C34)</f>
        <v>7.5428758282214403E-4</v>
      </c>
      <c r="D51">
        <f>AVERAGE(D34)</f>
        <v>7.9743633667627972E-3</v>
      </c>
      <c r="E51">
        <f>AVERAGE(E34)</f>
        <v>3.5050979284342506E-5</v>
      </c>
      <c r="F51">
        <f>AVERAGE(F34)</f>
        <v>3.0918433954859806E-4</v>
      </c>
      <c r="G51">
        <f>AVERAGE(G34)</f>
        <v>3.4423531883294054E-4</v>
      </c>
      <c r="H51">
        <v>237</v>
      </c>
      <c r="I51">
        <f>AVERAGE(I34)</f>
        <v>6.409145969276626E-4</v>
      </c>
      <c r="J51">
        <f>AVERAGE(J34)</f>
        <v>6.415449703733126E-4</v>
      </c>
      <c r="K51">
        <f>AVERAGE(K34)</f>
        <v>2.97826515662545E-5</v>
      </c>
      <c r="L51">
        <f>AVERAGE(L34)</f>
        <v>2.4874168486270064E-5</v>
      </c>
      <c r="M51">
        <f>AVERAGE(M34)</f>
        <v>5.465682005252457E-5</v>
      </c>
      <c r="N51" s="3">
        <v>237</v>
      </c>
      <c r="O51" s="3">
        <f>AVERAGE(O34)</f>
        <v>5.5704445500547701E-4</v>
      </c>
      <c r="P51" s="3">
        <f>AVERAGE(P34)</f>
        <v>5.8185045490972683E-4</v>
      </c>
      <c r="Q51" s="3">
        <f>AVERAGE(Q34)</f>
        <v>2.5885291097863266E-5</v>
      </c>
      <c r="R51" s="3">
        <f>AVERAGE(R34)</f>
        <v>2.2559675342502667E-5</v>
      </c>
      <c r="S51" s="3">
        <f>AVERAGE(S34)</f>
        <v>4.8444966440365932E-5</v>
      </c>
    </row>
    <row r="52" spans="2:19" x14ac:dyDescent="0.2">
      <c r="B52">
        <v>248</v>
      </c>
      <c r="C52">
        <f>AVERAGE(C35:C38)</f>
        <v>1.0152418573852631E-3</v>
      </c>
      <c r="D52">
        <f>AVERAGE(D35:D38)</f>
        <v>1.3288730786492434E-2</v>
      </c>
      <c r="E52">
        <f>AVERAGE(E35:E38)</f>
        <v>2.3824964096705573E-5</v>
      </c>
      <c r="F52">
        <f>AVERAGE(F35:F38)</f>
        <v>2.6204316342581303E-4</v>
      </c>
      <c r="G52">
        <f>AVERAGE(G35:G38)</f>
        <v>2.8586812752251864E-4</v>
      </c>
      <c r="H52">
        <v>248</v>
      </c>
      <c r="I52">
        <f>AVERAGE(I35:I38)</f>
        <v>8.9694313937798147E-4</v>
      </c>
      <c r="J52">
        <f>AVERAGE(J35:J38)</f>
        <v>1.1674712353851643E-3</v>
      </c>
      <c r="K52">
        <f>AVERAGE(K35:K38)</f>
        <v>2.1144238168455928E-5</v>
      </c>
      <c r="L52">
        <f>AVERAGE(L35:L38)</f>
        <v>2.2861401172003332E-5</v>
      </c>
      <c r="M52">
        <f>AVERAGE(M35:M38)</f>
        <v>4.4005639340459266E-5</v>
      </c>
      <c r="N52" s="3">
        <v>248</v>
      </c>
      <c r="O52" s="3">
        <f>AVERAGE(O35:O38)</f>
        <v>8.22041035280563E-4</v>
      </c>
      <c r="P52" s="3">
        <f>AVERAGE(P35:P38)</f>
        <v>1.0417341991948586E-3</v>
      </c>
      <c r="Q52" s="3">
        <f>AVERAGE(Q35:Q38)</f>
        <v>1.9477967752655102E-5</v>
      </c>
      <c r="R52" s="3">
        <f>AVERAGE(R35:R38)</f>
        <v>2.0428375241348968E-5</v>
      </c>
      <c r="S52" s="3">
        <f>AVERAGE(S35:S38)</f>
        <v>3.9906342994004063E-5</v>
      </c>
    </row>
    <row r="53" spans="2:19" x14ac:dyDescent="0.2">
      <c r="B53">
        <v>262</v>
      </c>
      <c r="C53">
        <f>AVERAGE(C39:C41)</f>
        <v>6.6645890215618752E-4</v>
      </c>
      <c r="D53">
        <f>AVERAGE(D39:D41)</f>
        <v>9.8167988161245966E-3</v>
      </c>
      <c r="E53">
        <f>AVERAGE(E39:E41)</f>
        <v>2.1557616847060641E-5</v>
      </c>
      <c r="F53">
        <f>AVERAGE(F39:F41)</f>
        <v>2.5575164544271102E-4</v>
      </c>
      <c r="G53">
        <f>AVERAGE(G39:G41)</f>
        <v>2.7730926228977166E-4</v>
      </c>
      <c r="H53">
        <v>262</v>
      </c>
      <c r="I53">
        <f>AVERAGE(I39:I41)</f>
        <v>6.0231845903520786E-4</v>
      </c>
      <c r="J53">
        <f>AVERAGE(J39:J41)</f>
        <v>7.8968791575688467E-4</v>
      </c>
      <c r="K53">
        <f>AVERAGE(K39:K41)</f>
        <v>1.9475888806623219E-5</v>
      </c>
      <c r="L53">
        <f>AVERAGE(L39:L41)</f>
        <v>2.0647441899858876E-5</v>
      </c>
      <c r="M53">
        <f>AVERAGE(M39:M41)</f>
        <v>4.0123330706482098E-5</v>
      </c>
      <c r="N53" s="3">
        <v>262</v>
      </c>
      <c r="O53" s="3">
        <f>AVERAGE(O39:O41)</f>
        <v>6.5770109520397254E-4</v>
      </c>
      <c r="P53" s="3">
        <f>AVERAGE(P39:P41)</f>
        <v>8.2901448994461037E-4</v>
      </c>
      <c r="Q53" s="3">
        <f>AVERAGE(Q39:Q41)</f>
        <v>2.1271484470654888E-5</v>
      </c>
      <c r="R53" s="3">
        <f>AVERAGE(R39:R41)</f>
        <v>2.1651996178175889E-5</v>
      </c>
      <c r="S53" s="3">
        <f>AVERAGE(S39:S41)</f>
        <v>4.292348064883077E-5</v>
      </c>
    </row>
    <row r="54" spans="2:19" x14ac:dyDescent="0.2">
      <c r="C54" t="s">
        <v>81</v>
      </c>
      <c r="D54" t="s">
        <v>82</v>
      </c>
      <c r="E54" t="s">
        <v>3</v>
      </c>
    </row>
    <row r="55" spans="2:19" x14ac:dyDescent="0.2">
      <c r="C55">
        <v>38.179324388409498</v>
      </c>
      <c r="D55">
        <v>1.368971318979608</v>
      </c>
      <c r="E55">
        <v>2.3380096625282384E-5</v>
      </c>
      <c r="O55" t="s">
        <v>80</v>
      </c>
    </row>
    <row r="56" spans="2:19" x14ac:dyDescent="0.2">
      <c r="C56">
        <v>42.3819566125092</v>
      </c>
      <c r="D56">
        <v>1.8348093484724084</v>
      </c>
      <c r="E56">
        <v>2.0480150021106717E-5</v>
      </c>
    </row>
    <row r="57" spans="2:19" x14ac:dyDescent="0.2">
      <c r="C57">
        <v>54.29497573724602</v>
      </c>
      <c r="D57">
        <v>0.90793658664002175</v>
      </c>
      <c r="E57">
        <v>1.9499078057254075E-5</v>
      </c>
    </row>
    <row r="58" spans="2:19" x14ac:dyDescent="0.2">
      <c r="C58">
        <v>58.878598723727357</v>
      </c>
      <c r="D58">
        <v>0.90261670130348226</v>
      </c>
      <c r="E58">
        <v>1.6157561981876204E-5</v>
      </c>
    </row>
    <row r="59" spans="2:19" x14ac:dyDescent="0.2">
      <c r="C59">
        <v>37.81477516003941</v>
      </c>
      <c r="D59">
        <v>0.8477982639735534</v>
      </c>
      <c r="E59">
        <v>1.8283998517327342E-5</v>
      </c>
    </row>
    <row r="60" spans="2:19" x14ac:dyDescent="0.2">
      <c r="C60">
        <v>35.005846232364249</v>
      </c>
      <c r="D60">
        <v>0.91041230051356425</v>
      </c>
      <c r="E60">
        <v>2.0747907731159254E-5</v>
      </c>
    </row>
    <row r="61" spans="2:19" x14ac:dyDescent="0.2">
      <c r="C61">
        <v>39.047379224211014</v>
      </c>
      <c r="D61">
        <v>1.5139563625682024</v>
      </c>
      <c r="E61">
        <v>3.5050979284342506E-5</v>
      </c>
    </row>
    <row r="62" spans="2:19" x14ac:dyDescent="0.2">
      <c r="C62">
        <v>35.911426157438157</v>
      </c>
      <c r="D62">
        <v>0.70910656869287791</v>
      </c>
      <c r="E62">
        <v>2.3824964096705573E-5</v>
      </c>
    </row>
    <row r="63" spans="2:19" x14ac:dyDescent="0.2">
      <c r="C63">
        <v>26.921724057195252</v>
      </c>
      <c r="D63">
        <v>0.70055661888252918</v>
      </c>
      <c r="E63">
        <v>2.1557616847060641E-5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workbookViewId="0">
      <selection activeCell="B1" sqref="B1:E1"/>
    </sheetView>
  </sheetViews>
  <sheetFormatPr defaultColWidth="5" defaultRowHeight="14.25" x14ac:dyDescent="0.2"/>
  <cols>
    <col min="1" max="1" width="5.125" bestFit="1" customWidth="1"/>
    <col min="2" max="3" width="12.75" bestFit="1" customWidth="1"/>
    <col min="4" max="5" width="13" bestFit="1" customWidth="1"/>
  </cols>
  <sheetData>
    <row r="1" spans="1:5" x14ac:dyDescent="0.2">
      <c r="A1" s="2" t="s">
        <v>0</v>
      </c>
      <c r="B1" t="s">
        <v>76</v>
      </c>
      <c r="C1" t="s">
        <v>79</v>
      </c>
      <c r="D1" t="s">
        <v>77</v>
      </c>
      <c r="E1" t="s">
        <v>78</v>
      </c>
    </row>
    <row r="2" spans="1:5" x14ac:dyDescent="0.2">
      <c r="A2" s="2">
        <v>175</v>
      </c>
      <c r="B2" s="2">
        <v>4.6422882393623403E-4</v>
      </c>
      <c r="C2" s="2">
        <v>3.8789249180505694E-4</v>
      </c>
      <c r="D2" s="2">
        <v>1.9104684072298436E-5</v>
      </c>
      <c r="E2" s="2">
        <v>1.5963169729784233E-5</v>
      </c>
    </row>
    <row r="3" spans="1:5" x14ac:dyDescent="0.2">
      <c r="A3" s="2">
        <v>175</v>
      </c>
      <c r="B3" s="2">
        <v>3.4678879116351399E-4</v>
      </c>
      <c r="C3" s="2">
        <v>2.5367946169959997E-4</v>
      </c>
      <c r="D3" s="2">
        <v>1.1302895683162434E-5</v>
      </c>
      <c r="E3" s="2">
        <v>8.2681809955022953E-6</v>
      </c>
    </row>
    <row r="4" spans="1:5" x14ac:dyDescent="0.2">
      <c r="A4" s="2">
        <v>175</v>
      </c>
      <c r="B4" s="2">
        <v>6.6901536192744929E-4</v>
      </c>
      <c r="C4" s="2">
        <v>5.7997645732636271E-4</v>
      </c>
      <c r="D4" s="2">
        <v>2.2820169607263701E-5</v>
      </c>
      <c r="E4" s="2">
        <v>1.9783045169959468E-5</v>
      </c>
    </row>
    <row r="5" spans="1:5" x14ac:dyDescent="0.2">
      <c r="A5" s="2">
        <v>175</v>
      </c>
      <c r="B5" s="2">
        <v>4.8908386961556962E-4</v>
      </c>
      <c r="C5" s="2">
        <v>4.2186580055082832E-4</v>
      </c>
      <c r="D5" s="2">
        <v>1.7942255683282267E-5</v>
      </c>
      <c r="E5" s="2">
        <v>1.5476331418300696E-5</v>
      </c>
    </row>
    <row r="6" spans="1:5" x14ac:dyDescent="0.2">
      <c r="A6" s="2">
        <v>185</v>
      </c>
      <c r="B6" s="2">
        <v>4.2319236284432297E-4</v>
      </c>
      <c r="C6" s="2">
        <v>3.7260561172540002E-4</v>
      </c>
      <c r="D6" s="2">
        <v>2.0868413858308071E-5</v>
      </c>
      <c r="E6" s="2">
        <v>1.8373885717484167E-5</v>
      </c>
    </row>
    <row r="7" spans="1:5" x14ac:dyDescent="0.2">
      <c r="A7" s="2">
        <v>185</v>
      </c>
      <c r="B7" s="2">
        <v>3.7217373028397566E-4</v>
      </c>
      <c r="C7" s="2">
        <v>3.5417895802917565E-4</v>
      </c>
      <c r="D7" s="2">
        <v>1.8019528016801365E-5</v>
      </c>
      <c r="E7" s="2">
        <v>1.7148275490316167E-5</v>
      </c>
    </row>
    <row r="8" spans="1:5" x14ac:dyDescent="0.2">
      <c r="A8" s="2">
        <v>185</v>
      </c>
      <c r="B8" s="2">
        <v>4.6481963557501601E-4</v>
      </c>
      <c r="C8" s="2">
        <v>3.8368633443800138E-4</v>
      </c>
      <c r="D8" s="2">
        <v>1.9242653294706702E-5</v>
      </c>
      <c r="E8" s="2">
        <v>1.5883888163144969E-5</v>
      </c>
    </row>
    <row r="9" spans="1:5" x14ac:dyDescent="0.2">
      <c r="A9" s="2">
        <v>185</v>
      </c>
      <c r="B9" s="2">
        <v>4.8766666666666663E-4</v>
      </c>
      <c r="C9" s="2">
        <v>3.9266666666666665E-4</v>
      </c>
      <c r="D9" s="2">
        <v>2.0296738307289966E-5</v>
      </c>
      <c r="E9" s="2">
        <v>1.6342828247428335E-5</v>
      </c>
    </row>
    <row r="10" spans="1:5" x14ac:dyDescent="0.2">
      <c r="A10" s="2">
        <v>185</v>
      </c>
      <c r="B10" s="2">
        <v>4.6854027508137129E-4</v>
      </c>
      <c r="C10" s="2">
        <v>4.12709384302919E-4</v>
      </c>
      <c r="D10" s="2">
        <v>1.9343261061583966E-5</v>
      </c>
      <c r="E10" s="2">
        <v>1.7038333282556133E-5</v>
      </c>
    </row>
    <row r="11" spans="1:5" x14ac:dyDescent="0.2">
      <c r="A11" s="2">
        <v>185</v>
      </c>
      <c r="B11" s="2">
        <v>6.1378593867023794E-4</v>
      </c>
      <c r="C11" s="2">
        <v>4.5007741039929301E-4</v>
      </c>
      <c r="D11" s="2">
        <v>2.6376523748097331E-5</v>
      </c>
      <c r="E11" s="2">
        <v>1.9341396985402701E-5</v>
      </c>
    </row>
    <row r="12" spans="1:5" x14ac:dyDescent="0.2">
      <c r="A12" s="2">
        <v>185</v>
      </c>
      <c r="B12" s="2">
        <v>4.3436539320585631E-4</v>
      </c>
      <c r="C12" s="2">
        <v>4.3707254808396102E-4</v>
      </c>
      <c r="D12" s="2">
        <v>1.9581030990637564E-5</v>
      </c>
      <c r="E12" s="2">
        <v>1.9703068529524799E-5</v>
      </c>
    </row>
    <row r="13" spans="1:5" x14ac:dyDescent="0.2">
      <c r="A13" s="2">
        <v>193</v>
      </c>
      <c r="B13" s="2">
        <v>1.1077024585877868E-3</v>
      </c>
      <c r="C13" s="2">
        <v>6.5195713735495986E-4</v>
      </c>
      <c r="D13" s="2">
        <v>1.8276445981454667E-5</v>
      </c>
      <c r="E13" s="2">
        <v>1.0756913384739467E-5</v>
      </c>
    </row>
    <row r="14" spans="1:5" x14ac:dyDescent="0.2">
      <c r="A14" s="2">
        <v>193</v>
      </c>
      <c r="B14" s="2">
        <v>7.8952368736888E-4</v>
      </c>
      <c r="C14" s="2">
        <v>8.6013464412341501E-4</v>
      </c>
      <c r="D14" s="2">
        <v>1.3016538656923167E-5</v>
      </c>
      <c r="E14" s="2">
        <v>1.4180671238252933E-5</v>
      </c>
    </row>
    <row r="15" spans="1:5" x14ac:dyDescent="0.2">
      <c r="A15" s="2">
        <v>193</v>
      </c>
      <c r="B15" s="2">
        <v>9.6071015189712263E-4</v>
      </c>
      <c r="C15" s="2">
        <v>8.9870878728106642E-4</v>
      </c>
      <c r="D15" s="2">
        <v>1.7019413228063798E-5</v>
      </c>
      <c r="E15" s="2">
        <v>1.59210311166426E-5</v>
      </c>
    </row>
    <row r="16" spans="1:5" x14ac:dyDescent="0.2">
      <c r="A16" s="2">
        <v>193</v>
      </c>
      <c r="B16" s="2">
        <v>9.7793173432971165E-4</v>
      </c>
      <c r="C16" s="2">
        <v>8.9560533718516429E-4</v>
      </c>
      <c r="D16" s="2">
        <v>1.536760915372517E-5</v>
      </c>
      <c r="E16" s="2">
        <v>1.4073899327221899E-5</v>
      </c>
    </row>
    <row r="17" spans="1:5" x14ac:dyDescent="0.2">
      <c r="A17" s="2">
        <v>193</v>
      </c>
      <c r="B17" s="2">
        <v>1.0257319392015522E-3</v>
      </c>
      <c r="C17" s="2">
        <v>9.8999478310967531E-4</v>
      </c>
      <c r="D17" s="2">
        <v>1.7101446838827232E-5</v>
      </c>
      <c r="E17" s="2">
        <v>1.6505621505015437E-5</v>
      </c>
    </row>
    <row r="18" spans="1:5" x14ac:dyDescent="0.2">
      <c r="A18" s="2">
        <v>193</v>
      </c>
      <c r="B18" s="2">
        <v>1.1324557708576298E-3</v>
      </c>
      <c r="C18" s="2">
        <v>9.3896767357364334E-4</v>
      </c>
      <c r="D18" s="2">
        <v>1.9047661337411167E-5</v>
      </c>
      <c r="E18" s="2">
        <v>1.5793233354679099E-5</v>
      </c>
    </row>
    <row r="19" spans="1:5" x14ac:dyDescent="0.2">
      <c r="A19" s="2">
        <v>193</v>
      </c>
      <c r="B19" s="2">
        <v>1.1532526463270201E-3</v>
      </c>
      <c r="C19" s="2">
        <v>9.2007695930078641E-4</v>
      </c>
      <c r="D19" s="2">
        <v>1.99447520672762E-5</v>
      </c>
      <c r="E19" s="2">
        <v>1.5912130697911203E-5</v>
      </c>
    </row>
    <row r="20" spans="1:5" x14ac:dyDescent="0.2">
      <c r="A20" s="2">
        <v>201</v>
      </c>
      <c r="B20" s="2">
        <v>1.0765101372574733E-3</v>
      </c>
      <c r="C20" s="2">
        <v>9.3383785958091445E-4</v>
      </c>
      <c r="D20" s="2">
        <v>1.7965103333178966E-5</v>
      </c>
      <c r="E20" s="2">
        <v>1.5584148317029033E-5</v>
      </c>
    </row>
    <row r="21" spans="1:5" x14ac:dyDescent="0.2">
      <c r="A21" s="2">
        <v>201</v>
      </c>
      <c r="B21" s="2">
        <v>8.654890581965448E-4</v>
      </c>
      <c r="C21" s="2">
        <v>8.3843333957095932E-4</v>
      </c>
      <c r="D21" s="2">
        <v>1.2706137173620636E-5</v>
      </c>
      <c r="E21" s="2">
        <v>1.2308935534926433E-5</v>
      </c>
    </row>
    <row r="22" spans="1:5" x14ac:dyDescent="0.2">
      <c r="A22" s="2">
        <v>201</v>
      </c>
      <c r="B22" s="2">
        <v>1.031833336067695E-3</v>
      </c>
      <c r="C22" s="2">
        <v>1.0258103293987596E-3</v>
      </c>
      <c r="D22" s="2">
        <v>1.6252238564570432E-5</v>
      </c>
      <c r="E22" s="2">
        <v>1.6157371168996103E-5</v>
      </c>
    </row>
    <row r="23" spans="1:5" x14ac:dyDescent="0.2">
      <c r="A23" s="2">
        <v>201</v>
      </c>
      <c r="B23" s="2">
        <v>9.8338538470367693E-4</v>
      </c>
      <c r="C23" s="2">
        <v>9.4370195098842161E-4</v>
      </c>
      <c r="D23" s="2">
        <v>1.4228353994283734E-5</v>
      </c>
      <c r="E23" s="2">
        <v>1.3654184445506633E-5</v>
      </c>
    </row>
    <row r="24" spans="1:5" x14ac:dyDescent="0.2">
      <c r="A24" s="2">
        <v>201</v>
      </c>
      <c r="B24" s="2">
        <v>1.24230389483273E-3</v>
      </c>
      <c r="C24" s="2">
        <v>9.8569509573280772E-4</v>
      </c>
      <c r="D24" s="2">
        <v>1.8962490235297167E-5</v>
      </c>
      <c r="E24" s="2">
        <v>1.50456210477633E-5</v>
      </c>
    </row>
    <row r="25" spans="1:5" x14ac:dyDescent="0.2">
      <c r="A25" s="2">
        <v>215</v>
      </c>
      <c r="B25" s="2">
        <v>8.370894201410314E-4</v>
      </c>
      <c r="C25" s="2">
        <v>8.3545156133671601E-4</v>
      </c>
      <c r="D25" s="2">
        <v>1.9733635860683235E-5</v>
      </c>
      <c r="E25" s="2">
        <v>1.9695024801389102E-5</v>
      </c>
    </row>
    <row r="26" spans="1:5" x14ac:dyDescent="0.2">
      <c r="A26" s="2">
        <v>215</v>
      </c>
      <c r="B26" s="2">
        <v>8.5955622683589656E-4</v>
      </c>
      <c r="C26" s="2">
        <v>7.6301773854841812E-4</v>
      </c>
      <c r="D26" s="2">
        <v>2.1166955162679802E-5</v>
      </c>
      <c r="E26" s="2">
        <v>1.8789651864469801E-5</v>
      </c>
    </row>
    <row r="27" spans="1:5" x14ac:dyDescent="0.2">
      <c r="A27" s="2">
        <v>215</v>
      </c>
      <c r="B27" s="2">
        <v>8.118174970149993E-4</v>
      </c>
      <c r="C27" s="2">
        <v>7.2125350513185067E-4</v>
      </c>
      <c r="D27" s="2">
        <v>1.7906494878128468E-5</v>
      </c>
      <c r="E27" s="2">
        <v>1.5908898543039196E-5</v>
      </c>
    </row>
    <row r="28" spans="1:5" x14ac:dyDescent="0.2">
      <c r="A28" s="2">
        <v>215</v>
      </c>
      <c r="B28" s="2">
        <v>8.0165608087554594E-4</v>
      </c>
      <c r="C28" s="2">
        <v>7.1399082662537661E-4</v>
      </c>
      <c r="D28" s="2">
        <v>1.6017194627346235E-5</v>
      </c>
      <c r="E28" s="2">
        <v>1.4265631241402466E-5</v>
      </c>
    </row>
    <row r="29" spans="1:5" x14ac:dyDescent="0.2">
      <c r="A29" s="2">
        <v>227</v>
      </c>
      <c r="B29" s="2">
        <v>4.4575235806405567E-4</v>
      </c>
      <c r="C29" s="2">
        <v>2.9797539755236334E-4</v>
      </c>
      <c r="D29" s="2">
        <v>1.1233794494030399E-5</v>
      </c>
      <c r="E29" s="2">
        <v>7.509538244325403E-6</v>
      </c>
    </row>
    <row r="30" spans="1:5" x14ac:dyDescent="0.2">
      <c r="A30" s="2">
        <v>227</v>
      </c>
      <c r="B30" s="2">
        <v>7.4992912511030838E-4</v>
      </c>
      <c r="C30" s="2">
        <v>6.7747927193219468E-4</v>
      </c>
      <c r="D30" s="2">
        <v>1.8761817295973665E-5</v>
      </c>
      <c r="E30" s="2">
        <v>1.6949258131468735E-5</v>
      </c>
    </row>
    <row r="31" spans="1:5" x14ac:dyDescent="0.2">
      <c r="A31" s="2">
        <v>227</v>
      </c>
      <c r="B31" s="2">
        <v>6.9386464698861035E-4</v>
      </c>
      <c r="C31" s="2">
        <v>5.1872565333421035E-4</v>
      </c>
      <c r="D31" s="2">
        <v>2.19400712291072E-5</v>
      </c>
      <c r="E31" s="2">
        <v>1.6402158305529831E-5</v>
      </c>
    </row>
    <row r="32" spans="1:5" x14ac:dyDescent="0.2">
      <c r="A32" s="2">
        <v>237</v>
      </c>
      <c r="B32" s="2">
        <v>5.5704445500547701E-4</v>
      </c>
      <c r="C32" s="2">
        <v>5.8185045490972683E-4</v>
      </c>
      <c r="D32" s="2">
        <v>2.5885291097863266E-5</v>
      </c>
      <c r="E32" s="2">
        <v>2.2559675342502667E-5</v>
      </c>
    </row>
    <row r="33" spans="1:5" x14ac:dyDescent="0.2">
      <c r="A33" s="2">
        <v>248</v>
      </c>
      <c r="B33" s="2">
        <v>7.0020449347794054E-4</v>
      </c>
      <c r="C33" s="2">
        <v>9.1428184726585965E-4</v>
      </c>
      <c r="D33" s="2">
        <v>1.7232259180162199E-5</v>
      </c>
      <c r="E33" s="2">
        <v>1.8621566878398765E-5</v>
      </c>
    </row>
    <row r="34" spans="1:5" x14ac:dyDescent="0.2">
      <c r="A34" s="2">
        <v>248</v>
      </c>
      <c r="B34" s="2">
        <v>6.5632429517184694E-4</v>
      </c>
      <c r="C34" s="2">
        <v>8.0895229087521621E-4</v>
      </c>
      <c r="D34" s="2">
        <v>1.70154528558438E-5</v>
      </c>
      <c r="E34" s="2">
        <v>1.7345750838827803E-5</v>
      </c>
    </row>
    <row r="35" spans="1:5" x14ac:dyDescent="0.2">
      <c r="A35" s="2">
        <v>248</v>
      </c>
      <c r="B35" s="2">
        <v>8.8512698033203687E-4</v>
      </c>
      <c r="C35" s="2">
        <v>1.0503732909758886E-3</v>
      </c>
      <c r="D35" s="2">
        <v>2.00001131916448E-5</v>
      </c>
      <c r="E35" s="2">
        <v>1.9662367336774265E-5</v>
      </c>
    </row>
    <row r="36" spans="1:5" x14ac:dyDescent="0.2">
      <c r="A36" s="2">
        <v>262</v>
      </c>
      <c r="B36" s="2">
        <v>5.8827109557266048E-4</v>
      </c>
      <c r="C36" s="2">
        <v>7.825245886730652E-4</v>
      </c>
      <c r="D36" s="2">
        <v>1.792548332707173E-5</v>
      </c>
      <c r="E36" s="2">
        <v>1.9307956780205732E-5</v>
      </c>
    </row>
    <row r="37" spans="1:5" x14ac:dyDescent="0.2">
      <c r="A37" s="2">
        <v>262</v>
      </c>
      <c r="B37" s="2">
        <v>6.5522812850152452E-4</v>
      </c>
      <c r="C37" s="2">
        <v>8.2665043106923506E-4</v>
      </c>
      <c r="D37" s="2">
        <v>2.1237842257135798E-5</v>
      </c>
      <c r="E37" s="2">
        <v>2.1670232842478768E-5</v>
      </c>
    </row>
    <row r="38" spans="1:5" x14ac:dyDescent="0.2">
      <c r="A38" s="2">
        <v>262</v>
      </c>
      <c r="B38" s="2">
        <v>7.2960406153773272E-4</v>
      </c>
      <c r="C38" s="2">
        <v>8.7786845009153096E-4</v>
      </c>
      <c r="D38" s="2">
        <v>2.4651127827757133E-5</v>
      </c>
      <c r="E38" s="2">
        <v>2.3977798911843169E-5</v>
      </c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 t="s">
        <v>0</v>
      </c>
      <c r="B41" s="2" t="s">
        <v>11</v>
      </c>
      <c r="C41" s="2" t="s">
        <v>12</v>
      </c>
      <c r="D41" s="2" t="s">
        <v>13</v>
      </c>
      <c r="E41" s="2" t="s">
        <v>14</v>
      </c>
    </row>
    <row r="42" spans="1:5" x14ac:dyDescent="0.2">
      <c r="A42">
        <v>175</v>
      </c>
      <c r="B42">
        <f>AVERAGE(B2:B5)</f>
        <v>4.9227921166069178E-4</v>
      </c>
      <c r="C42">
        <f>AVERAGE(C2:C5)</f>
        <v>4.1085355284546199E-4</v>
      </c>
      <c r="D42">
        <f>AVERAGE(D2:D5)</f>
        <v>1.7792501261501709E-5</v>
      </c>
      <c r="E42">
        <f>AVERAGE(E2:E5)</f>
        <v>1.4872681828386671E-5</v>
      </c>
    </row>
    <row r="43" spans="1:5" x14ac:dyDescent="0.2">
      <c r="A43">
        <v>185</v>
      </c>
      <c r="B43">
        <f>AVERAGE(B6:B12)</f>
        <v>4.6636342890392097E-4</v>
      </c>
      <c r="C43">
        <f>AVERAGE(C6:C12)</f>
        <v>4.004281305207738E-4</v>
      </c>
      <c r="D43">
        <f>AVERAGE(D6:D12)</f>
        <v>2.0532592753917852E-5</v>
      </c>
      <c r="E43">
        <f>AVERAGE(E6:E12)</f>
        <v>1.769023948797961E-5</v>
      </c>
    </row>
    <row r="44" spans="1:5" x14ac:dyDescent="0.2">
      <c r="A44">
        <v>193</v>
      </c>
      <c r="B44">
        <f>AVERAGE(B13:B19)</f>
        <v>1.0210440555099576E-3</v>
      </c>
      <c r="C44">
        <f>AVERAGE(C13:C19)</f>
        <v>8.7934933170410155E-4</v>
      </c>
      <c r="D44">
        <f>AVERAGE(D13:D19)</f>
        <v>1.7110552466240203E-5</v>
      </c>
      <c r="E44">
        <f>AVERAGE(E13:E19)</f>
        <v>1.4734785803494662E-5</v>
      </c>
    </row>
    <row r="45" spans="1:5" x14ac:dyDescent="0.2">
      <c r="A45">
        <v>201</v>
      </c>
      <c r="B45">
        <f>AVERAGE(B20:B24)</f>
        <v>1.0399043622116239E-3</v>
      </c>
      <c r="C45">
        <f>AVERAGE(C20:C24)</f>
        <v>9.4549571505437246E-4</v>
      </c>
      <c r="D45">
        <f>AVERAGE(D20:D24)</f>
        <v>1.6022864660190185E-5</v>
      </c>
      <c r="E45">
        <f>AVERAGE(E20:E24)</f>
        <v>1.4550052102844301E-5</v>
      </c>
    </row>
    <row r="46" spans="1:5" x14ac:dyDescent="0.2">
      <c r="A46">
        <v>215</v>
      </c>
      <c r="B46">
        <f>AVERAGE(B25:B28)</f>
        <v>8.2752980621686825E-4</v>
      </c>
      <c r="C46">
        <f>AVERAGE(C25:C28)</f>
        <v>7.584284079105903E-4</v>
      </c>
      <c r="D46">
        <f>AVERAGE(D25:D28)</f>
        <v>1.8706070132209434E-5</v>
      </c>
      <c r="E46">
        <f>AVERAGE(E25:E28)</f>
        <v>1.716480161257514E-5</v>
      </c>
    </row>
    <row r="47" spans="1:5" x14ac:dyDescent="0.2">
      <c r="A47">
        <v>227</v>
      </c>
      <c r="B47">
        <f>AVERAGE(B29:B31)</f>
        <v>6.2984871005432482E-4</v>
      </c>
      <c r="C47">
        <f>AVERAGE(C29:C31)</f>
        <v>4.9806010760625608E-4</v>
      </c>
      <c r="D47">
        <f>AVERAGE(D29:D31)</f>
        <v>1.7311894339703756E-5</v>
      </c>
      <c r="E47">
        <f>AVERAGE(E29:E31)</f>
        <v>1.362031822710799E-5</v>
      </c>
    </row>
    <row r="48" spans="1:5" x14ac:dyDescent="0.2">
      <c r="A48" s="1">
        <v>237</v>
      </c>
      <c r="B48" s="1">
        <f>AVERAGE(B32)</f>
        <v>5.5704445500547701E-4</v>
      </c>
      <c r="C48">
        <f>AVERAGE(C32)</f>
        <v>5.8185045490972683E-4</v>
      </c>
      <c r="D48">
        <f>AVERAGE(D32)</f>
        <v>2.5885291097863266E-5</v>
      </c>
      <c r="E48">
        <f>AVERAGE(E32)</f>
        <v>2.2559675342502667E-5</v>
      </c>
    </row>
    <row r="49" spans="1:5" x14ac:dyDescent="0.2">
      <c r="A49">
        <v>248</v>
      </c>
      <c r="B49">
        <f>AVERAGE(B33:B35)</f>
        <v>7.4721858966060812E-4</v>
      </c>
      <c r="C49">
        <f>AVERAGE(C33:C35)</f>
        <v>9.2453580970565483E-4</v>
      </c>
      <c r="D49">
        <f>AVERAGE(D33:D35)</f>
        <v>1.8082608409216935E-5</v>
      </c>
      <c r="E49">
        <f>AVERAGE(E33:E35)</f>
        <v>1.8543228351333612E-5</v>
      </c>
    </row>
    <row r="50" spans="1:5" x14ac:dyDescent="0.2">
      <c r="A50">
        <v>262</v>
      </c>
      <c r="B50">
        <f>AVERAGE(B36:B38)</f>
        <v>6.5770109520397254E-4</v>
      </c>
      <c r="C50">
        <f>AVERAGE(C36:C38)</f>
        <v>8.2901448994461037E-4</v>
      </c>
      <c r="D50">
        <f>AVERAGE(D36:D38)</f>
        <v>2.1271484470654888E-5</v>
      </c>
      <c r="E50">
        <f>AVERAGE(E36:E38)</f>
        <v>2.1651996178175889E-5</v>
      </c>
    </row>
    <row r="53" spans="1:5" x14ac:dyDescent="0.2">
      <c r="A53" t="s">
        <v>0</v>
      </c>
      <c r="B53" t="s">
        <v>11</v>
      </c>
      <c r="C53" t="s">
        <v>12</v>
      </c>
      <c r="D53" t="s">
        <v>13</v>
      </c>
      <c r="E53" t="s">
        <v>14</v>
      </c>
    </row>
    <row r="54" spans="1:5" x14ac:dyDescent="0.2">
      <c r="A54">
        <v>175</v>
      </c>
      <c r="B54">
        <v>4.9227921166069178E-4</v>
      </c>
      <c r="C54">
        <v>4.1085355284546199E-4</v>
      </c>
      <c r="D54">
        <v>1.7792501261501709E-5</v>
      </c>
      <c r="E54">
        <v>1.4872681828386671E-5</v>
      </c>
    </row>
    <row r="55" spans="1:5" x14ac:dyDescent="0.2">
      <c r="A55">
        <v>185</v>
      </c>
      <c r="B55">
        <v>4.6636342890392097E-4</v>
      </c>
      <c r="C55">
        <v>4.004281305207738E-4</v>
      </c>
      <c r="D55">
        <v>2.0532592753917852E-5</v>
      </c>
      <c r="E55">
        <v>1.769023948797961E-5</v>
      </c>
    </row>
    <row r="56" spans="1:5" x14ac:dyDescent="0.2">
      <c r="A56">
        <v>193</v>
      </c>
      <c r="B56">
        <v>1.0210440555099576E-3</v>
      </c>
      <c r="C56">
        <v>8.7934933170410155E-4</v>
      </c>
      <c r="D56">
        <v>1.7110552466240203E-5</v>
      </c>
      <c r="E56">
        <v>1.4734785803494662E-5</v>
      </c>
    </row>
    <row r="57" spans="1:5" x14ac:dyDescent="0.2">
      <c r="A57">
        <v>201</v>
      </c>
      <c r="B57">
        <v>1.0399043622116239E-3</v>
      </c>
      <c r="C57">
        <v>9.4549571505437246E-4</v>
      </c>
      <c r="D57">
        <v>1.6022864660190185E-5</v>
      </c>
      <c r="E57">
        <v>1.4550052102844301E-5</v>
      </c>
    </row>
    <row r="58" spans="1:5" x14ac:dyDescent="0.2">
      <c r="A58">
        <v>215</v>
      </c>
      <c r="B58">
        <v>8.2752980621686825E-4</v>
      </c>
      <c r="C58">
        <v>7.584284079105903E-4</v>
      </c>
      <c r="D58">
        <v>1.8706070132209434E-5</v>
      </c>
      <c r="E58">
        <v>1.716480161257514E-5</v>
      </c>
    </row>
    <row r="59" spans="1:5" x14ac:dyDescent="0.2">
      <c r="A59">
        <v>227</v>
      </c>
      <c r="B59">
        <v>6.2984871005432482E-4</v>
      </c>
      <c r="C59">
        <v>4.9806010760625608E-4</v>
      </c>
      <c r="D59">
        <v>1.7311894339703756E-5</v>
      </c>
      <c r="E59">
        <v>1.362031822710799E-5</v>
      </c>
    </row>
    <row r="60" spans="1:5" x14ac:dyDescent="0.2">
      <c r="A60">
        <v>237</v>
      </c>
      <c r="B60">
        <f>AVERAGE(B59,B61)</f>
        <v>6.8853364985746652E-4</v>
      </c>
      <c r="C60">
        <f t="shared" ref="C60:E60" si="0">AVERAGE(C59,C61)</f>
        <v>7.1129795865595546E-4</v>
      </c>
      <c r="D60">
        <f t="shared" si="0"/>
        <v>1.7697251374460347E-5</v>
      </c>
      <c r="E60">
        <f t="shared" si="0"/>
        <v>1.6081773289220801E-5</v>
      </c>
    </row>
    <row r="61" spans="1:5" x14ac:dyDescent="0.2">
      <c r="A61">
        <v>248</v>
      </c>
      <c r="B61">
        <v>7.4721858966060812E-4</v>
      </c>
      <c r="C61">
        <v>9.2453580970565483E-4</v>
      </c>
      <c r="D61">
        <v>1.8082608409216935E-5</v>
      </c>
      <c r="E61">
        <v>1.8543228351333612E-5</v>
      </c>
    </row>
    <row r="62" spans="1:5" x14ac:dyDescent="0.2">
      <c r="A62">
        <v>262</v>
      </c>
      <c r="B62">
        <v>6.5770109520397254E-4</v>
      </c>
      <c r="C62">
        <v>8.2901448994461037E-4</v>
      </c>
      <c r="D62">
        <v>2.1271484470654888E-5</v>
      </c>
      <c r="E62">
        <v>2.1651996178175889E-5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Q17" sqref="Q17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cab and photo</vt:lpstr>
      <vt:lpstr>top layer SIF and SIFyield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2019-03-07T06:58:18Z</dcterms:modified>
</cp:coreProperties>
</file>