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新版使用" sheetId="6" r:id="rId1"/>
    <sheet name="新版模板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<sst xmlns="http://schemas.openxmlformats.org/spreadsheetml/2006/main" count="273" uniqueCount="39">
  <si>
    <t>第一组</t>
  </si>
  <si>
    <t>！此处数据记得复制！</t>
  </si>
  <si>
    <t>日期</t>
  </si>
  <si>
    <t>位置</t>
  </si>
  <si>
    <t>购买</t>
  </si>
  <si>
    <t>消耗</t>
  </si>
  <si>
    <t>绿洲</t>
  </si>
  <si>
    <t>大山</t>
  </si>
  <si>
    <t>黑市</t>
  </si>
  <si>
    <t>交易对象</t>
  </si>
  <si>
    <t>资源剩余</t>
  </si>
  <si>
    <t>初始资金</t>
  </si>
  <si>
    <t>水</t>
  </si>
  <si>
    <t>食物</t>
  </si>
  <si>
    <t>指南针</t>
  </si>
  <si>
    <t>帐篷</t>
  </si>
  <si>
    <t>黄金</t>
  </si>
  <si>
    <t>钱</t>
  </si>
  <si>
    <t>变化金额</t>
  </si>
  <si>
    <t>现金</t>
  </si>
  <si>
    <t>变化载重</t>
  </si>
  <si>
    <t>载重</t>
  </si>
  <si>
    <t>初始磅重</t>
  </si>
  <si>
    <t>大本营</t>
  </si>
  <si>
    <t>D</t>
  </si>
  <si>
    <t>S12</t>
  </si>
  <si>
    <t>物资类型</t>
  </si>
  <si>
    <t>村庄</t>
  </si>
  <si>
    <t>S08</t>
  </si>
  <si>
    <t>L01</t>
  </si>
  <si>
    <t>W</t>
  </si>
  <si>
    <t>C02</t>
  </si>
  <si>
    <t>M</t>
  </si>
  <si>
    <t>S05</t>
  </si>
  <si>
    <t>L02</t>
  </si>
  <si>
    <t>第二组</t>
  </si>
  <si>
    <t>C05</t>
  </si>
  <si>
    <t>第三组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</si>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</sst>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8" fillId="0" borderId="29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1" applyNumberFormat="0" applyAlignment="0" applyProtection="0">
      <alignment vertical="center"/>
    </xf>
    <xf numFmtId="0" fontId="11" fillId="11" borderId="32" applyNumberFormat="0" applyAlignment="0" applyProtection="0">
      <alignment vertical="center"/>
    </xf>
    <xf numFmtId="0" fontId="12" fillId="11" borderId="31" applyNumberFormat="0" applyAlignment="0" applyProtection="0">
      <alignment vertical="center"/>
    </xf>
    <xf numFmtId="0" fontId="13" fillId="12" borderId="33" applyNumberFormat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8" xfId="0" applyFill="1" applyBorder="1" applyAlignment="1" applyProtection="1">
      <alignment horizontal="center" vertical="center"/>
    </xf>
    <xf numFmtId="0" fontId="0" fillId="3" borderId="9" xfId="0" applyFill="1" applyBorder="1" applyAlignment="1" applyProtection="1">
      <alignment horizontal="center" vertical="center"/>
    </xf>
    <xf numFmtId="0" fontId="0" fillId="3" borderId="10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  <protection locked="0"/>
    </xf>
    <xf numFmtId="0" fontId="0" fillId="4" borderId="5" xfId="0" applyFill="1" applyBorder="1" applyAlignment="1" applyProtection="1">
      <alignment horizontal="center"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6" xfId="0" applyFill="1" applyBorder="1" applyAlignment="1" applyProtection="1">
      <alignment horizontal="center" vertical="center"/>
      <protection locked="0"/>
    </xf>
    <xf numFmtId="0" fontId="0" fillId="0" borderId="11" xfId="0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0" fontId="0" fillId="4" borderId="12" xfId="0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 applyProtection="1">
      <alignment horizontal="center" vertical="center"/>
      <protection locked="0"/>
    </xf>
    <xf numFmtId="0" fontId="0" fillId="5" borderId="14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0" fillId="4" borderId="13" xfId="0" applyFill="1" applyBorder="1" applyAlignment="1" applyProtection="1">
      <alignment horizontal="center" vertical="center"/>
    </xf>
    <xf numFmtId="0" fontId="0" fillId="4" borderId="14" xfId="0" applyFill="1" applyBorder="1" applyAlignment="1" applyProtection="1">
      <alignment horizontal="center" vertical="center"/>
    </xf>
    <xf numFmtId="0" fontId="0" fillId="4" borderId="12" xfId="0" applyFill="1" applyBorder="1" applyAlignment="1" applyProtection="1">
      <alignment horizontal="center" vertical="center"/>
    </xf>
    <xf numFmtId="0" fontId="0" fillId="5" borderId="13" xfId="0" applyFill="1" applyBorder="1" applyAlignment="1" applyProtection="1">
      <alignment horizontal="center" vertical="center"/>
    </xf>
    <xf numFmtId="0" fontId="0" fillId="5" borderId="14" xfId="0" applyFill="1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0" fillId="4" borderId="17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6" xfId="0" applyFill="1" applyBorder="1" applyAlignment="1" applyProtection="1">
      <alignment horizontal="center" vertical="center"/>
    </xf>
    <xf numFmtId="0" fontId="0" fillId="5" borderId="17" xfId="0" applyFill="1" applyBorder="1" applyAlignment="1" applyProtection="1">
      <alignment horizontal="center" vertical="center"/>
    </xf>
    <xf numFmtId="0" fontId="0" fillId="5" borderId="18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5" borderId="12" xfId="0" applyFill="1" applyBorder="1" applyAlignment="1" applyProtection="1">
      <alignment horizontal="center" vertical="center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5" borderId="12" xfId="0" applyFill="1" applyBorder="1" applyAlignment="1" applyProtection="1">
      <alignment horizontal="center" vertical="center"/>
    </xf>
    <xf numFmtId="0" fontId="0" fillId="6" borderId="21" xfId="0" applyFill="1" applyBorder="1" applyAlignment="1" applyProtection="1">
      <alignment horizontal="center" vertical="center"/>
    </xf>
    <xf numFmtId="0" fontId="0" fillId="5" borderId="16" xfId="0" applyFill="1" applyBorder="1" applyAlignment="1" applyProtection="1">
      <alignment horizontal="center" vertical="center"/>
    </xf>
    <xf numFmtId="0" fontId="0" fillId="6" borderId="22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 wrapText="1"/>
    </xf>
    <xf numFmtId="0" fontId="0" fillId="3" borderId="20" xfId="0" applyFill="1" applyBorder="1" applyAlignment="1" applyProtection="1">
      <alignment horizontal="center" vertical="center" wrapText="1"/>
    </xf>
    <xf numFmtId="0" fontId="0" fillId="0" borderId="19" xfId="0" applyFill="1" applyBorder="1" applyAlignment="1" applyProtection="1">
      <alignment horizontal="center" vertical="center"/>
      <protection locked="0"/>
    </xf>
    <xf numFmtId="0" fontId="0" fillId="7" borderId="5" xfId="0" applyFill="1" applyBorder="1" applyAlignment="1" applyProtection="1">
      <alignment horizontal="center" vertical="center"/>
    </xf>
    <xf numFmtId="0" fontId="0" fillId="7" borderId="6" xfId="0" applyFill="1" applyBorder="1" applyAlignment="1" applyProtection="1">
      <alignment horizontal="center" vertical="center"/>
    </xf>
    <xf numFmtId="0" fontId="0" fillId="0" borderId="21" xfId="0" applyFill="1" applyBorder="1" applyAlignment="1" applyProtection="1">
      <alignment horizontal="center" vertical="center"/>
      <protection locked="0"/>
    </xf>
    <xf numFmtId="0" fontId="0" fillId="7" borderId="13" xfId="0" applyFill="1" applyBorder="1" applyAlignment="1" applyProtection="1">
      <alignment horizontal="center" vertical="center"/>
    </xf>
    <xf numFmtId="0" fontId="0" fillId="7" borderId="14" xfId="0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/>
    </xf>
    <xf numFmtId="0" fontId="0" fillId="7" borderId="17" xfId="0" applyFill="1" applyBorder="1" applyAlignment="1" applyProtection="1">
      <alignment horizontal="center" vertical="center"/>
    </xf>
    <xf numFmtId="0" fontId="0" fillId="7" borderId="18" xfId="0" applyFill="1" applyBorder="1" applyAlignment="1" applyProtection="1">
      <alignment horizontal="center" vertical="center"/>
    </xf>
    <xf numFmtId="0" fontId="1" fillId="0" borderId="23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3" borderId="24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3" borderId="25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6" xfId="0" applyFill="1" applyBorder="1" applyAlignment="1" applyProtection="1">
      <alignment horizontal="center" vertical="center"/>
    </xf>
    <xf numFmtId="0" fontId="0" fillId="8" borderId="6" xfId="0" applyFill="1" applyBorder="1" applyAlignment="1" applyProtection="1">
      <alignment horizontal="center" vertical="center"/>
    </xf>
    <xf numFmtId="0" fontId="0" fillId="8" borderId="24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8" borderId="14" xfId="0" applyFill="1" applyBorder="1" applyAlignment="1" applyProtection="1">
      <alignment horizontal="center" vertical="center"/>
    </xf>
    <xf numFmtId="0" fontId="0" fillId="8" borderId="26" xfId="0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0" fillId="8" borderId="27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Protection="1">
      <alignment vertical="center"/>
    </xf>
    <xf numFmtId="0" fontId="1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115" zoomScaleNormal="115" workbookViewId="0">
      <selection activeCell="R13" sqref="R13"/>
    </sheetView>
  </sheetViews>
  <sheetFormatPr defaultColWidth="9.625" defaultRowHeight="13.5"/>
  <cols>
    <col min="1" max="1" width="7" style="82" customWidth="1"/>
    <col min="2" max="2" width="5.125" style="82" customWidth="1"/>
    <col min="3" max="10" width="6.725" style="82" customWidth="1"/>
    <col min="11" max="12" width="5.125" style="82" customWidth="1"/>
    <col min="13" max="18" width="6.725" style="82" customWidth="1"/>
    <col min="19" max="19" width="4.725" style="82" customWidth="1"/>
    <col min="20" max="24" width="6.725" style="82" customWidth="1"/>
    <col min="25" max="25" width="8.875" style="82" customWidth="1"/>
    <col min="26" max="26" width="5.375" style="82" customWidth="1"/>
    <col min="27" max="27" width="8.875" style="82" customWidth="1"/>
    <col min="28" max="28" width="5.375" style="82" customWidth="1"/>
    <col min="29" max="29" width="9.625" style="82" customWidth="1"/>
    <col min="30" max="30" width="8.875" style="82" customWidth="1"/>
    <col min="31" max="32" width="7" style="82" customWidth="1"/>
    <col min="33" max="16258" width="9.625" style="82" customWidth="1"/>
    <col min="16259" max="16384" width="9.625" style="82"/>
  </cols>
  <sheetData>
    <row r="1" s="82" customFormat="1" ht="36" spans="1:3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4"/>
      <c r="AC1" s="65"/>
      <c r="AD1" s="66" t="s">
        <v>1</v>
      </c>
      <c r="AE1" s="66"/>
      <c r="AF1" s="66"/>
    </row>
    <row r="2" s="82" customFormat="1" ht="14.25" spans="1:32">
      <c r="A2" s="6" t="s">
        <v>2</v>
      </c>
      <c r="B2" s="7" t="s">
        <v>3</v>
      </c>
      <c r="C2" s="8" t="s">
        <v>4</v>
      </c>
      <c r="D2" s="9"/>
      <c r="E2" s="9"/>
      <c r="F2" s="7"/>
      <c r="G2" s="8" t="s">
        <v>5</v>
      </c>
      <c r="H2" s="9"/>
      <c r="I2" s="9"/>
      <c r="J2" s="7"/>
      <c r="K2" s="42" t="s">
        <v>6</v>
      </c>
      <c r="L2" s="42" t="s">
        <v>7</v>
      </c>
      <c r="M2" s="8" t="s">
        <v>8</v>
      </c>
      <c r="N2" s="9"/>
      <c r="O2" s="9"/>
      <c r="P2" s="9"/>
      <c r="Q2" s="9"/>
      <c r="R2" s="7"/>
      <c r="S2" s="52" t="s">
        <v>9</v>
      </c>
      <c r="T2" s="8" t="s">
        <v>10</v>
      </c>
      <c r="U2" s="9"/>
      <c r="V2" s="9"/>
      <c r="W2" s="9"/>
      <c r="X2" s="9"/>
      <c r="Y2" s="9"/>
      <c r="Z2" s="9"/>
      <c r="AA2" s="9"/>
      <c r="AB2" s="67"/>
      <c r="AC2" s="68"/>
      <c r="AD2" s="66" t="s">
        <v>11</v>
      </c>
      <c r="AE2" s="66">
        <v>1000</v>
      </c>
      <c r="AF2" s="66"/>
    </row>
    <row r="3" s="82" customFormat="1" ht="14.25" spans="1:32">
      <c r="A3" s="10"/>
      <c r="B3" s="11"/>
      <c r="C3" s="12" t="s">
        <v>12</v>
      </c>
      <c r="D3" s="13" t="s">
        <v>13</v>
      </c>
      <c r="E3" s="13" t="s">
        <v>14</v>
      </c>
      <c r="F3" s="11" t="s">
        <v>15</v>
      </c>
      <c r="G3" s="12" t="s">
        <v>12</v>
      </c>
      <c r="H3" s="13" t="s">
        <v>13</v>
      </c>
      <c r="I3" s="13" t="s">
        <v>14</v>
      </c>
      <c r="J3" s="11" t="s">
        <v>15</v>
      </c>
      <c r="K3" s="43" t="s">
        <v>12</v>
      </c>
      <c r="L3" s="43" t="s">
        <v>16</v>
      </c>
      <c r="M3" s="12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1" t="s">
        <v>17</v>
      </c>
      <c r="S3" s="53"/>
      <c r="T3" s="12" t="s">
        <v>12</v>
      </c>
      <c r="U3" s="13" t="s">
        <v>13</v>
      </c>
      <c r="V3" s="13" t="s">
        <v>14</v>
      </c>
      <c r="W3" s="13" t="s">
        <v>15</v>
      </c>
      <c r="X3" s="13" t="s">
        <v>16</v>
      </c>
      <c r="Y3" s="13" t="s">
        <v>18</v>
      </c>
      <c r="Z3" s="13" t="s">
        <v>19</v>
      </c>
      <c r="AA3" s="13" t="s">
        <v>20</v>
      </c>
      <c r="AB3" s="69" t="s">
        <v>21</v>
      </c>
      <c r="AC3" s="70"/>
      <c r="AD3" s="66" t="s">
        <v>22</v>
      </c>
      <c r="AE3" s="66">
        <v>1000</v>
      </c>
      <c r="AF3" s="66"/>
    </row>
    <row r="4" s="82" customFormat="1" ht="14.25" spans="1:32">
      <c r="A4" s="14" t="s">
        <v>23</v>
      </c>
      <c r="B4" s="15" t="s">
        <v>24</v>
      </c>
      <c r="C4" s="16">
        <v>9</v>
      </c>
      <c r="D4" s="17">
        <v>10</v>
      </c>
      <c r="E4" s="17">
        <v>1</v>
      </c>
      <c r="F4" s="18">
        <v>3</v>
      </c>
      <c r="G4" s="19"/>
      <c r="H4" s="20"/>
      <c r="I4" s="20"/>
      <c r="J4" s="44"/>
      <c r="K4" s="45"/>
      <c r="L4" s="45"/>
      <c r="M4" s="16"/>
      <c r="N4" s="17"/>
      <c r="O4" s="17"/>
      <c r="P4" s="17"/>
      <c r="Q4" s="17"/>
      <c r="R4" s="18"/>
      <c r="S4" s="54"/>
      <c r="T4" s="55">
        <f>C4-G4+K4+M4</f>
        <v>9</v>
      </c>
      <c r="U4" s="56">
        <f t="shared" ref="U4:W4" si="0">D4-H4+N4</f>
        <v>10</v>
      </c>
      <c r="V4" s="56">
        <f t="shared" si="0"/>
        <v>1</v>
      </c>
      <c r="W4" s="56">
        <f t="shared" si="0"/>
        <v>3</v>
      </c>
      <c r="X4" s="56">
        <f>L4+Q4</f>
        <v>0</v>
      </c>
      <c r="Y4" s="71">
        <f>$AE$2-Z4</f>
        <v>825</v>
      </c>
      <c r="Z4" s="72">
        <f>$AE$2-C4*$AE$6-D4*$AE$9-E4*$AE$12-F4*$AE$15/3+R4</f>
        <v>175</v>
      </c>
      <c r="AA4" s="71">
        <f>$AE$3-AB4</f>
        <v>620</v>
      </c>
      <c r="AB4" s="73">
        <f>$AE$3-T4*$AE$8-U4*$AE$11-V4*$AE$14-W4*$AE$17-X4*$AE$18</f>
        <v>380</v>
      </c>
      <c r="AC4" s="68"/>
      <c r="AD4" s="66"/>
      <c r="AE4" s="66"/>
      <c r="AF4" s="66"/>
    </row>
    <row r="5" s="82" customFormat="1" spans="1:32">
      <c r="A5" s="21">
        <v>1</v>
      </c>
      <c r="B5" s="22" t="s">
        <v>25</v>
      </c>
      <c r="C5" s="23"/>
      <c r="D5" s="24"/>
      <c r="E5" s="24"/>
      <c r="F5" s="25"/>
      <c r="G5" s="26">
        <v>1</v>
      </c>
      <c r="H5" s="27">
        <v>1</v>
      </c>
      <c r="I5" s="27"/>
      <c r="J5" s="46"/>
      <c r="K5" s="47"/>
      <c r="L5" s="47"/>
      <c r="M5" s="23"/>
      <c r="N5" s="24"/>
      <c r="O5" s="24"/>
      <c r="P5" s="24"/>
      <c r="Q5" s="24"/>
      <c r="R5" s="25"/>
      <c r="S5" s="57"/>
      <c r="T5" s="58">
        <f t="shared" ref="T5:T19" si="1">T4+C5-G5+K5+M5</f>
        <v>8</v>
      </c>
      <c r="U5" s="59">
        <f t="shared" ref="U5:W5" si="2">U4+D5-H5+N5</f>
        <v>9</v>
      </c>
      <c r="V5" s="59">
        <f t="shared" si="2"/>
        <v>1</v>
      </c>
      <c r="W5" s="59">
        <f t="shared" si="2"/>
        <v>3</v>
      </c>
      <c r="X5" s="59">
        <f t="shared" ref="X5:X19" si="3">X4+L5+Q5</f>
        <v>0</v>
      </c>
      <c r="Y5" s="74">
        <f t="shared" ref="Y5:Y19" si="4">Z4-Z5</f>
        <v>0</v>
      </c>
      <c r="Z5" s="75">
        <f t="shared" ref="Z5:Z19" si="5">Z4-C5*$AE$7-D5*$AE$10-E5*$AE$13-F5*$AE$16+R5</f>
        <v>175</v>
      </c>
      <c r="AA5" s="74">
        <f t="shared" ref="AA5:AA19" si="6">AB4-AB5</f>
        <v>-60</v>
      </c>
      <c r="AB5" s="76">
        <f>$AE$3-T5*$AE$8-U5*$AE$11-V5*$AE$14-W5*$AE$17-X5*$AE$18</f>
        <v>440</v>
      </c>
      <c r="AC5" s="77"/>
      <c r="AD5" s="66" t="s">
        <v>26</v>
      </c>
      <c r="AE5" s="66" t="s">
        <v>23</v>
      </c>
      <c r="AF5" s="66" t="s">
        <v>27</v>
      </c>
    </row>
    <row r="6" s="82" customFormat="1" spans="1:32">
      <c r="A6" s="21">
        <v>2</v>
      </c>
      <c r="B6" s="22" t="s">
        <v>28</v>
      </c>
      <c r="C6" s="23"/>
      <c r="D6" s="24"/>
      <c r="E6" s="24"/>
      <c r="F6" s="25"/>
      <c r="G6" s="26">
        <v>3</v>
      </c>
      <c r="H6" s="27">
        <v>1</v>
      </c>
      <c r="I6" s="27"/>
      <c r="J6" s="46"/>
      <c r="K6" s="47"/>
      <c r="L6" s="47"/>
      <c r="M6" s="23"/>
      <c r="N6" s="24"/>
      <c r="O6" s="24"/>
      <c r="P6" s="24"/>
      <c r="Q6" s="24"/>
      <c r="R6" s="25"/>
      <c r="S6" s="57"/>
      <c r="T6" s="58">
        <f t="shared" si="1"/>
        <v>5</v>
      </c>
      <c r="U6" s="59">
        <f t="shared" ref="U6:W6" si="7">U5+D6-H6+N6</f>
        <v>8</v>
      </c>
      <c r="V6" s="59">
        <f t="shared" si="7"/>
        <v>1</v>
      </c>
      <c r="W6" s="59">
        <f t="shared" si="7"/>
        <v>3</v>
      </c>
      <c r="X6" s="59">
        <f t="shared" si="3"/>
        <v>0</v>
      </c>
      <c r="Y6" s="74">
        <f t="shared" si="4"/>
        <v>0</v>
      </c>
      <c r="Z6" s="75">
        <f t="shared" si="5"/>
        <v>175</v>
      </c>
      <c r="AA6" s="74">
        <f t="shared" si="6"/>
        <v>-160</v>
      </c>
      <c r="AB6" s="76">
        <f>$AE$3-T6*$AE$8-U6*$AE$11-V6*$AE$14-W6*$AE$17-X6*$AE$18</f>
        <v>600</v>
      </c>
      <c r="AC6" s="77"/>
      <c r="AD6" s="66" t="s">
        <v>12</v>
      </c>
      <c r="AE6" s="66">
        <v>25</v>
      </c>
      <c r="AF6" s="66" t="s">
        <v>23</v>
      </c>
    </row>
    <row r="7" s="82" customFormat="1" spans="1:32">
      <c r="A7" s="21">
        <v>3</v>
      </c>
      <c r="B7" s="22" t="s">
        <v>29</v>
      </c>
      <c r="C7" s="23"/>
      <c r="D7" s="24"/>
      <c r="E7" s="24"/>
      <c r="F7" s="25"/>
      <c r="G7" s="26">
        <v>1</v>
      </c>
      <c r="H7" s="27">
        <v>1</v>
      </c>
      <c r="I7" s="27"/>
      <c r="J7" s="46"/>
      <c r="K7" s="47">
        <v>12</v>
      </c>
      <c r="L7" s="47"/>
      <c r="M7" s="23"/>
      <c r="N7" s="24"/>
      <c r="O7" s="24"/>
      <c r="P7" s="24"/>
      <c r="Q7" s="24"/>
      <c r="R7" s="25"/>
      <c r="S7" s="57"/>
      <c r="T7" s="58">
        <f t="shared" si="1"/>
        <v>16</v>
      </c>
      <c r="U7" s="59">
        <f t="shared" ref="U7:W7" si="8">U6+D7-H7+N7</f>
        <v>7</v>
      </c>
      <c r="V7" s="59">
        <f t="shared" si="8"/>
        <v>1</v>
      </c>
      <c r="W7" s="59">
        <f t="shared" si="8"/>
        <v>3</v>
      </c>
      <c r="X7" s="59">
        <f t="shared" si="3"/>
        <v>0</v>
      </c>
      <c r="Y7" s="74">
        <f t="shared" si="4"/>
        <v>0</v>
      </c>
      <c r="Z7" s="75">
        <f t="shared" si="5"/>
        <v>175</v>
      </c>
      <c r="AA7" s="74">
        <f t="shared" si="6"/>
        <v>540</v>
      </c>
      <c r="AB7" s="76">
        <f>$AE$3-T7*$AE$8-U7*$AE$11-V7*$AE$14-W7*$AE$17-X7*$AE$18</f>
        <v>60</v>
      </c>
      <c r="AC7" s="77"/>
      <c r="AD7" s="66"/>
      <c r="AE7" s="66">
        <v>15</v>
      </c>
      <c r="AF7" s="66" t="s">
        <v>27</v>
      </c>
    </row>
    <row r="8" s="82" customFormat="1" spans="1:32">
      <c r="A8" s="21">
        <v>4</v>
      </c>
      <c r="B8" s="22" t="s">
        <v>30</v>
      </c>
      <c r="C8" s="23"/>
      <c r="D8" s="24"/>
      <c r="E8" s="24"/>
      <c r="F8" s="25"/>
      <c r="G8" s="26">
        <v>3</v>
      </c>
      <c r="H8" s="27">
        <v>1</v>
      </c>
      <c r="I8" s="27"/>
      <c r="J8" s="46"/>
      <c r="K8" s="47"/>
      <c r="L8" s="47"/>
      <c r="M8" s="23"/>
      <c r="N8" s="24"/>
      <c r="O8" s="24"/>
      <c r="P8" s="24"/>
      <c r="Q8" s="24"/>
      <c r="R8" s="25"/>
      <c r="S8" s="57"/>
      <c r="T8" s="58">
        <f t="shared" si="1"/>
        <v>13</v>
      </c>
      <c r="U8" s="59">
        <f t="shared" ref="U8:W8" si="9">U7+D8-H8+N8</f>
        <v>6</v>
      </c>
      <c r="V8" s="59">
        <f t="shared" si="9"/>
        <v>1</v>
      </c>
      <c r="W8" s="59">
        <f t="shared" si="9"/>
        <v>3</v>
      </c>
      <c r="X8" s="59">
        <f t="shared" si="3"/>
        <v>0</v>
      </c>
      <c r="Y8" s="74">
        <f t="shared" si="4"/>
        <v>0</v>
      </c>
      <c r="Z8" s="75">
        <f t="shared" si="5"/>
        <v>175</v>
      </c>
      <c r="AA8" s="74">
        <f t="shared" si="6"/>
        <v>-160</v>
      </c>
      <c r="AB8" s="76">
        <f>$AE$3-T8*$AE$8-U8*$AE$11-V8*$AE$14-W8*$AE$17-X8*$AE$18</f>
        <v>220</v>
      </c>
      <c r="AC8" s="77"/>
      <c r="AD8" s="66"/>
      <c r="AE8" s="66">
        <v>50</v>
      </c>
      <c r="AF8" s="66"/>
    </row>
    <row r="9" s="82" customFormat="1" spans="1:32">
      <c r="A9" s="21">
        <v>5</v>
      </c>
      <c r="B9" s="22" t="s">
        <v>31</v>
      </c>
      <c r="C9" s="23"/>
      <c r="D9" s="24">
        <v>15</v>
      </c>
      <c r="E9" s="24"/>
      <c r="F9" s="25"/>
      <c r="G9" s="26">
        <v>1</v>
      </c>
      <c r="H9" s="27">
        <v>1</v>
      </c>
      <c r="I9" s="27"/>
      <c r="J9" s="46"/>
      <c r="K9" s="47"/>
      <c r="L9" s="47"/>
      <c r="M9" s="23"/>
      <c r="N9" s="24"/>
      <c r="O9" s="24"/>
      <c r="P9" s="24"/>
      <c r="Q9" s="24"/>
      <c r="R9" s="25"/>
      <c r="S9" s="57"/>
      <c r="T9" s="58">
        <f t="shared" si="1"/>
        <v>12</v>
      </c>
      <c r="U9" s="59">
        <f t="shared" ref="U9:W9" si="10">U8+D9-H9+N9</f>
        <v>20</v>
      </c>
      <c r="V9" s="59">
        <f t="shared" si="10"/>
        <v>1</v>
      </c>
      <c r="W9" s="59">
        <f t="shared" si="10"/>
        <v>3</v>
      </c>
      <c r="X9" s="59">
        <f t="shared" si="3"/>
        <v>0</v>
      </c>
      <c r="Y9" s="74">
        <f t="shared" si="4"/>
        <v>75</v>
      </c>
      <c r="Z9" s="75">
        <f t="shared" si="5"/>
        <v>100</v>
      </c>
      <c r="AA9" s="74">
        <f t="shared" si="6"/>
        <v>90</v>
      </c>
      <c r="AB9" s="76">
        <f>$AE$3-T9*$AE$8-U9*$AE$11-V9*$AE$14-W9*$AE$17-X9*$AE$18</f>
        <v>130</v>
      </c>
      <c r="AC9" s="77"/>
      <c r="AD9" s="66" t="s">
        <v>13</v>
      </c>
      <c r="AE9" s="66">
        <v>10</v>
      </c>
      <c r="AF9" s="66" t="s">
        <v>23</v>
      </c>
    </row>
    <row r="10" s="82" customFormat="1" spans="1:32">
      <c r="A10" s="21">
        <v>6</v>
      </c>
      <c r="B10" s="22" t="s">
        <v>32</v>
      </c>
      <c r="C10" s="23"/>
      <c r="D10" s="24"/>
      <c r="E10" s="24"/>
      <c r="F10" s="25"/>
      <c r="G10" s="26">
        <v>3</v>
      </c>
      <c r="H10" s="27">
        <v>1</v>
      </c>
      <c r="I10" s="27"/>
      <c r="J10" s="46"/>
      <c r="K10" s="47"/>
      <c r="L10" s="47">
        <v>1</v>
      </c>
      <c r="M10" s="23"/>
      <c r="N10" s="24"/>
      <c r="O10" s="24"/>
      <c r="P10" s="24"/>
      <c r="Q10" s="24"/>
      <c r="R10" s="25"/>
      <c r="S10" s="57"/>
      <c r="T10" s="58">
        <f t="shared" si="1"/>
        <v>9</v>
      </c>
      <c r="U10" s="59">
        <f t="shared" ref="U10:W10" si="11">U9+D10-H10+N10</f>
        <v>19</v>
      </c>
      <c r="V10" s="59">
        <f t="shared" si="11"/>
        <v>1</v>
      </c>
      <c r="W10" s="59">
        <f t="shared" si="11"/>
        <v>3</v>
      </c>
      <c r="X10" s="59">
        <f t="shared" si="3"/>
        <v>1</v>
      </c>
      <c r="Y10" s="74">
        <f t="shared" si="4"/>
        <v>0</v>
      </c>
      <c r="Z10" s="75">
        <f t="shared" si="5"/>
        <v>100</v>
      </c>
      <c r="AA10" s="74">
        <f t="shared" si="6"/>
        <v>-110</v>
      </c>
      <c r="AB10" s="76">
        <f>$AE$3-T10*$AE$8-U10*$AE$11-V10*$AE$14-W10*$AE$17-X10*$AE$18</f>
        <v>240</v>
      </c>
      <c r="AC10" s="77"/>
      <c r="AD10" s="66"/>
      <c r="AE10" s="66">
        <v>5</v>
      </c>
      <c r="AF10" s="66" t="s">
        <v>27</v>
      </c>
    </row>
    <row r="11" s="82" customFormat="1" spans="1:32">
      <c r="A11" s="21">
        <v>7</v>
      </c>
      <c r="B11" s="22" t="s">
        <v>32</v>
      </c>
      <c r="C11" s="23"/>
      <c r="D11" s="24"/>
      <c r="E11" s="24"/>
      <c r="F11" s="25"/>
      <c r="G11" s="26">
        <v>1</v>
      </c>
      <c r="H11" s="27">
        <v>1</v>
      </c>
      <c r="I11" s="27"/>
      <c r="J11" s="46">
        <v>1</v>
      </c>
      <c r="K11" s="47"/>
      <c r="L11" s="47">
        <v>1</v>
      </c>
      <c r="M11" s="23"/>
      <c r="N11" s="24"/>
      <c r="O11" s="24"/>
      <c r="P11" s="24"/>
      <c r="Q11" s="24"/>
      <c r="R11" s="25"/>
      <c r="S11" s="57"/>
      <c r="T11" s="58">
        <f t="shared" si="1"/>
        <v>8</v>
      </c>
      <c r="U11" s="59">
        <f t="shared" ref="U11:W11" si="12">U10+D11-H11+N11</f>
        <v>18</v>
      </c>
      <c r="V11" s="59">
        <f t="shared" si="12"/>
        <v>1</v>
      </c>
      <c r="W11" s="59">
        <f t="shared" si="12"/>
        <v>2</v>
      </c>
      <c r="X11" s="59">
        <f t="shared" si="3"/>
        <v>2</v>
      </c>
      <c r="Y11" s="74">
        <f t="shared" si="4"/>
        <v>0</v>
      </c>
      <c r="Z11" s="75">
        <f t="shared" si="5"/>
        <v>100</v>
      </c>
      <c r="AA11" s="74">
        <f t="shared" si="6"/>
        <v>-30</v>
      </c>
      <c r="AB11" s="76">
        <f>$AE$3-T11*$AE$8-U11*$AE$11-V11*$AE$14-W11*$AE$17-X11*$AE$18</f>
        <v>270</v>
      </c>
      <c r="AC11" s="77"/>
      <c r="AD11" s="66"/>
      <c r="AE11" s="66">
        <v>10</v>
      </c>
      <c r="AF11" s="66"/>
    </row>
    <row r="12" s="82" customFormat="1" spans="1:32">
      <c r="A12" s="21">
        <v>8</v>
      </c>
      <c r="B12" s="22" t="s">
        <v>32</v>
      </c>
      <c r="C12" s="23"/>
      <c r="D12" s="24"/>
      <c r="E12" s="24"/>
      <c r="F12" s="25"/>
      <c r="G12" s="26">
        <v>1</v>
      </c>
      <c r="H12" s="27">
        <v>1</v>
      </c>
      <c r="I12" s="27"/>
      <c r="J12" s="46"/>
      <c r="K12" s="47"/>
      <c r="L12" s="47">
        <v>1</v>
      </c>
      <c r="M12" s="23"/>
      <c r="N12" s="24"/>
      <c r="O12" s="24"/>
      <c r="P12" s="24"/>
      <c r="Q12" s="24"/>
      <c r="R12" s="25">
        <v>-100</v>
      </c>
      <c r="S12" s="57"/>
      <c r="T12" s="58">
        <f t="shared" si="1"/>
        <v>7</v>
      </c>
      <c r="U12" s="59">
        <f t="shared" ref="U12:W12" si="13">U11+D12-H12+N12</f>
        <v>17</v>
      </c>
      <c r="V12" s="59">
        <f t="shared" si="13"/>
        <v>1</v>
      </c>
      <c r="W12" s="59">
        <f t="shared" si="13"/>
        <v>2</v>
      </c>
      <c r="X12" s="59">
        <f t="shared" si="3"/>
        <v>3</v>
      </c>
      <c r="Y12" s="74">
        <f t="shared" si="4"/>
        <v>100</v>
      </c>
      <c r="Z12" s="75">
        <f t="shared" si="5"/>
        <v>0</v>
      </c>
      <c r="AA12" s="74">
        <f t="shared" si="6"/>
        <v>-10</v>
      </c>
      <c r="AB12" s="76">
        <f>$AE$3-T12*$AE$8-U12*$AE$11-V12*$AE$14-W12*$AE$17-X12*$AE$18</f>
        <v>280</v>
      </c>
      <c r="AC12" s="77"/>
      <c r="AD12" s="66" t="s">
        <v>14</v>
      </c>
      <c r="AE12" s="66">
        <v>100</v>
      </c>
      <c r="AF12" s="66" t="s">
        <v>23</v>
      </c>
    </row>
    <row r="13" s="82" customFormat="1" spans="1:32">
      <c r="A13" s="21">
        <v>9</v>
      </c>
      <c r="B13" s="22" t="s">
        <v>32</v>
      </c>
      <c r="C13" s="23"/>
      <c r="D13" s="24"/>
      <c r="E13" s="24"/>
      <c r="F13" s="25"/>
      <c r="G13" s="26">
        <v>3</v>
      </c>
      <c r="H13" s="27">
        <v>1</v>
      </c>
      <c r="I13" s="27"/>
      <c r="J13" s="46"/>
      <c r="K13" s="47"/>
      <c r="L13" s="47">
        <v>1</v>
      </c>
      <c r="M13" s="23"/>
      <c r="N13" s="24"/>
      <c r="O13" s="24"/>
      <c r="P13" s="24"/>
      <c r="Q13" s="24"/>
      <c r="R13" s="25"/>
      <c r="S13" s="57"/>
      <c r="T13" s="58">
        <f t="shared" si="1"/>
        <v>4</v>
      </c>
      <c r="U13" s="59">
        <f t="shared" ref="U13:W13" si="14">U12+D13-H13+N13</f>
        <v>16</v>
      </c>
      <c r="V13" s="59">
        <f t="shared" si="14"/>
        <v>1</v>
      </c>
      <c r="W13" s="59">
        <f t="shared" si="14"/>
        <v>2</v>
      </c>
      <c r="X13" s="59">
        <f t="shared" si="3"/>
        <v>4</v>
      </c>
      <c r="Y13" s="74">
        <f t="shared" si="4"/>
        <v>0</v>
      </c>
      <c r="Z13" s="75">
        <f t="shared" si="5"/>
        <v>0</v>
      </c>
      <c r="AA13" s="74">
        <f t="shared" si="6"/>
        <v>-110</v>
      </c>
      <c r="AB13" s="76">
        <f>$AE$3-T13*$AE$8-U13*$AE$11-V13*$AE$14-W13*$AE$17-X13*$AE$18</f>
        <v>390</v>
      </c>
      <c r="AC13" s="77"/>
      <c r="AD13" s="66"/>
      <c r="AE13" s="66">
        <v>50</v>
      </c>
      <c r="AF13" s="66" t="s">
        <v>27</v>
      </c>
    </row>
    <row r="14" s="82" customFormat="1" spans="1:32">
      <c r="A14" s="21">
        <v>10</v>
      </c>
      <c r="B14" s="22" t="s">
        <v>33</v>
      </c>
      <c r="C14" s="23"/>
      <c r="D14" s="24"/>
      <c r="E14" s="24"/>
      <c r="F14" s="25"/>
      <c r="G14" s="26">
        <v>1</v>
      </c>
      <c r="H14" s="27">
        <v>1</v>
      </c>
      <c r="I14" s="27"/>
      <c r="J14" s="46">
        <v>1</v>
      </c>
      <c r="K14" s="47"/>
      <c r="L14" s="47"/>
      <c r="M14" s="23"/>
      <c r="N14" s="24"/>
      <c r="O14" s="24"/>
      <c r="P14" s="24"/>
      <c r="Q14" s="24"/>
      <c r="R14" s="25"/>
      <c r="S14" s="57"/>
      <c r="T14" s="58">
        <f t="shared" si="1"/>
        <v>3</v>
      </c>
      <c r="U14" s="59">
        <f t="shared" ref="U14:W14" si="15">U13+D14-H14+N14</f>
        <v>15</v>
      </c>
      <c r="V14" s="59">
        <f t="shared" si="15"/>
        <v>1</v>
      </c>
      <c r="W14" s="59">
        <f t="shared" si="15"/>
        <v>1</v>
      </c>
      <c r="X14" s="59">
        <f t="shared" si="3"/>
        <v>4</v>
      </c>
      <c r="Y14" s="74">
        <f t="shared" si="4"/>
        <v>0</v>
      </c>
      <c r="Z14" s="75">
        <f t="shared" si="5"/>
        <v>0</v>
      </c>
      <c r="AA14" s="74">
        <f t="shared" si="6"/>
        <v>-80</v>
      </c>
      <c r="AB14" s="76">
        <f>$AE$3-T14*$AE$8-U14*$AE$11-V14*$AE$14-W14*$AE$17-X14*$AE$18</f>
        <v>470</v>
      </c>
      <c r="AC14" s="77"/>
      <c r="AD14" s="66"/>
      <c r="AE14" s="66">
        <v>10</v>
      </c>
      <c r="AF14" s="66"/>
    </row>
    <row r="15" s="82" customFormat="1" spans="1:32">
      <c r="A15" s="21">
        <v>11</v>
      </c>
      <c r="B15" s="22" t="s">
        <v>34</v>
      </c>
      <c r="C15" s="23"/>
      <c r="D15" s="24"/>
      <c r="E15" s="24"/>
      <c r="F15" s="25"/>
      <c r="G15" s="26">
        <v>1</v>
      </c>
      <c r="H15" s="27">
        <v>1</v>
      </c>
      <c r="I15" s="27"/>
      <c r="J15" s="46"/>
      <c r="K15" s="47">
        <v>8</v>
      </c>
      <c r="L15" s="47"/>
      <c r="M15" s="23"/>
      <c r="N15" s="24"/>
      <c r="O15" s="24"/>
      <c r="P15" s="24"/>
      <c r="Q15" s="24"/>
      <c r="R15" s="25"/>
      <c r="S15" s="57"/>
      <c r="T15" s="58">
        <f t="shared" si="1"/>
        <v>10</v>
      </c>
      <c r="U15" s="59">
        <f t="shared" ref="U15:W15" si="16">U14+D15-H15+N15</f>
        <v>14</v>
      </c>
      <c r="V15" s="59">
        <f t="shared" si="16"/>
        <v>1</v>
      </c>
      <c r="W15" s="59">
        <f t="shared" si="16"/>
        <v>1</v>
      </c>
      <c r="X15" s="59">
        <f t="shared" si="3"/>
        <v>4</v>
      </c>
      <c r="Y15" s="74">
        <f t="shared" si="4"/>
        <v>0</v>
      </c>
      <c r="Z15" s="75">
        <f t="shared" si="5"/>
        <v>0</v>
      </c>
      <c r="AA15" s="74">
        <f t="shared" si="6"/>
        <v>340</v>
      </c>
      <c r="AB15" s="76">
        <f>$AE$3-T15*$AE$8-U15*$AE$11-V15*$AE$14-W15*$AE$17-X15*$AE$18</f>
        <v>130</v>
      </c>
      <c r="AC15" s="77"/>
      <c r="AD15" s="66" t="s">
        <v>15</v>
      </c>
      <c r="AE15" s="66">
        <v>400</v>
      </c>
      <c r="AF15" s="66" t="s">
        <v>23</v>
      </c>
    </row>
    <row r="16" s="82" customFormat="1" spans="1:32">
      <c r="A16" s="21">
        <v>12</v>
      </c>
      <c r="B16" s="22" t="s">
        <v>30</v>
      </c>
      <c r="C16" s="23"/>
      <c r="D16" s="24"/>
      <c r="E16" s="24"/>
      <c r="F16" s="25"/>
      <c r="G16" s="26">
        <v>3</v>
      </c>
      <c r="H16" s="27">
        <v>1</v>
      </c>
      <c r="I16" s="27"/>
      <c r="J16" s="46"/>
      <c r="K16" s="47"/>
      <c r="L16" s="47"/>
      <c r="M16" s="23"/>
      <c r="N16" s="24"/>
      <c r="O16" s="24"/>
      <c r="P16" s="24"/>
      <c r="Q16" s="24"/>
      <c r="R16" s="25"/>
      <c r="S16" s="57"/>
      <c r="T16" s="58">
        <f t="shared" si="1"/>
        <v>7</v>
      </c>
      <c r="U16" s="59">
        <f t="shared" ref="U16:W16" si="17">U15+D16-H16+N16</f>
        <v>13</v>
      </c>
      <c r="V16" s="59">
        <f t="shared" si="17"/>
        <v>1</v>
      </c>
      <c r="W16" s="59">
        <f t="shared" si="17"/>
        <v>1</v>
      </c>
      <c r="X16" s="59">
        <f t="shared" si="3"/>
        <v>4</v>
      </c>
      <c r="Y16" s="74">
        <f t="shared" si="4"/>
        <v>0</v>
      </c>
      <c r="Z16" s="75">
        <f t="shared" si="5"/>
        <v>0</v>
      </c>
      <c r="AA16" s="74">
        <f t="shared" si="6"/>
        <v>-160</v>
      </c>
      <c r="AB16" s="76">
        <f>$AE$3-T16*$AE$8-U16*$AE$11-V16*$AE$14-W16*$AE$17-X16*$AE$18</f>
        <v>290</v>
      </c>
      <c r="AC16" s="77"/>
      <c r="AD16" s="66"/>
      <c r="AE16" s="66">
        <v>100</v>
      </c>
      <c r="AF16" s="66" t="s">
        <v>27</v>
      </c>
    </row>
    <row r="17" s="82" customFormat="1" spans="1:32">
      <c r="A17" s="28">
        <v>13</v>
      </c>
      <c r="B17" s="29" t="s">
        <v>28</v>
      </c>
      <c r="C17" s="30"/>
      <c r="D17" s="31"/>
      <c r="E17" s="31"/>
      <c r="F17" s="32"/>
      <c r="G17" s="33">
        <v>1</v>
      </c>
      <c r="H17" s="34">
        <v>1</v>
      </c>
      <c r="I17" s="34"/>
      <c r="J17" s="48"/>
      <c r="K17" s="49"/>
      <c r="L17" s="49"/>
      <c r="M17" s="30"/>
      <c r="N17" s="31"/>
      <c r="O17" s="31"/>
      <c r="P17" s="31"/>
      <c r="Q17" s="31"/>
      <c r="R17" s="32"/>
      <c r="S17" s="60"/>
      <c r="T17" s="58">
        <f t="shared" si="1"/>
        <v>6</v>
      </c>
      <c r="U17" s="59">
        <f t="shared" ref="U17:W17" si="18">U16+D17-H17+N17</f>
        <v>12</v>
      </c>
      <c r="V17" s="59">
        <f t="shared" si="18"/>
        <v>1</v>
      </c>
      <c r="W17" s="59">
        <f t="shared" si="18"/>
        <v>1</v>
      </c>
      <c r="X17" s="59">
        <f t="shared" si="3"/>
        <v>4</v>
      </c>
      <c r="Y17" s="74">
        <f t="shared" si="4"/>
        <v>0</v>
      </c>
      <c r="Z17" s="75">
        <f t="shared" si="5"/>
        <v>0</v>
      </c>
      <c r="AA17" s="74">
        <f t="shared" si="6"/>
        <v>-60</v>
      </c>
      <c r="AB17" s="76">
        <f>$AE$3-T17*$AE$8-U17*$AE$11-V17*$AE$14-W17*$AE$17-X17*$AE$18</f>
        <v>350</v>
      </c>
      <c r="AC17" s="77"/>
      <c r="AD17" s="66"/>
      <c r="AE17" s="66">
        <v>20</v>
      </c>
      <c r="AF17" s="66"/>
    </row>
    <row r="18" s="82" customFormat="1" spans="1:32">
      <c r="A18" s="28">
        <v>14</v>
      </c>
      <c r="B18" s="29" t="s">
        <v>25</v>
      </c>
      <c r="C18" s="30"/>
      <c r="D18" s="31"/>
      <c r="E18" s="31"/>
      <c r="F18" s="32"/>
      <c r="G18" s="33">
        <v>3</v>
      </c>
      <c r="H18" s="34">
        <v>1</v>
      </c>
      <c r="I18" s="34"/>
      <c r="J18" s="48"/>
      <c r="K18" s="49"/>
      <c r="L18" s="49"/>
      <c r="M18" s="30"/>
      <c r="N18" s="31"/>
      <c r="O18" s="31"/>
      <c r="P18" s="31"/>
      <c r="Q18" s="31"/>
      <c r="R18" s="32"/>
      <c r="S18" s="60"/>
      <c r="T18" s="58">
        <f t="shared" si="1"/>
        <v>3</v>
      </c>
      <c r="U18" s="59">
        <f t="shared" ref="U18:W18" si="19">U17+D18-H18+N18</f>
        <v>11</v>
      </c>
      <c r="V18" s="59">
        <f t="shared" si="19"/>
        <v>1</v>
      </c>
      <c r="W18" s="59">
        <f t="shared" si="19"/>
        <v>1</v>
      </c>
      <c r="X18" s="59">
        <f t="shared" si="3"/>
        <v>4</v>
      </c>
      <c r="Y18" s="74">
        <f t="shared" si="4"/>
        <v>0</v>
      </c>
      <c r="Z18" s="75">
        <f t="shared" si="5"/>
        <v>0</v>
      </c>
      <c r="AA18" s="74">
        <f t="shared" si="6"/>
        <v>-160</v>
      </c>
      <c r="AB18" s="76">
        <f>$AE$3-T18*$AE$8-U18*$AE$11-V18*$AE$14-W18*$AE$17-X18*$AE$18</f>
        <v>510</v>
      </c>
      <c r="AC18" s="77"/>
      <c r="AD18" s="66" t="s">
        <v>16</v>
      </c>
      <c r="AE18" s="66">
        <v>50</v>
      </c>
      <c r="AF18" s="66"/>
    </row>
    <row r="19" s="82" customFormat="1" ht="14.25" spans="1:32">
      <c r="A19" s="35">
        <v>15</v>
      </c>
      <c r="B19" s="36" t="s">
        <v>24</v>
      </c>
      <c r="C19" s="37"/>
      <c r="D19" s="38"/>
      <c r="E19" s="38"/>
      <c r="F19" s="39"/>
      <c r="G19" s="40"/>
      <c r="H19" s="41"/>
      <c r="I19" s="41"/>
      <c r="J19" s="50"/>
      <c r="K19" s="51"/>
      <c r="L19" s="51"/>
      <c r="M19" s="37"/>
      <c r="N19" s="38"/>
      <c r="O19" s="38"/>
      <c r="P19" s="38"/>
      <c r="Q19" s="38"/>
      <c r="R19" s="39"/>
      <c r="S19" s="61"/>
      <c r="T19" s="62">
        <f t="shared" si="1"/>
        <v>3</v>
      </c>
      <c r="U19" s="63">
        <f t="shared" ref="U19:W19" si="20">U18+D19-H19+N19</f>
        <v>11</v>
      </c>
      <c r="V19" s="63">
        <f t="shared" si="20"/>
        <v>1</v>
      </c>
      <c r="W19" s="63">
        <f t="shared" si="20"/>
        <v>1</v>
      </c>
      <c r="X19" s="63">
        <f t="shared" si="3"/>
        <v>4</v>
      </c>
      <c r="Y19" s="78">
        <f t="shared" si="4"/>
        <v>0</v>
      </c>
      <c r="Z19" s="79">
        <f t="shared" si="5"/>
        <v>0</v>
      </c>
      <c r="AA19" s="78">
        <f t="shared" si="6"/>
        <v>0</v>
      </c>
      <c r="AB19" s="80">
        <f>$AE$3-T19*$AE$8-U19*$AE$11-V19*$AE$14-W19*$AE$17-X19*$AE$18</f>
        <v>510</v>
      </c>
      <c r="AC19" s="81">
        <f>Z19*20+T19*5+U19*10+V19*20+W19*15+X19*90*50</f>
        <v>18160</v>
      </c>
      <c r="AD19" s="3"/>
      <c r="AE19" s="3"/>
      <c r="AF19" s="3"/>
    </row>
    <row r="20" s="82" customFormat="1" ht="14.25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3"/>
      <c r="AE20" s="3"/>
      <c r="AF20" s="3"/>
    </row>
    <row r="21" s="82" customFormat="1" ht="36" spans="1:32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4"/>
      <c r="AC21" s="83"/>
      <c r="AD21" s="3"/>
      <c r="AE21" s="3"/>
      <c r="AF21" s="3"/>
    </row>
    <row r="22" s="82" customFormat="1" ht="14.25" spans="1:32">
      <c r="A22" s="6" t="s">
        <v>2</v>
      </c>
      <c r="B22" s="7" t="s">
        <v>3</v>
      </c>
      <c r="C22" s="8" t="s">
        <v>4</v>
      </c>
      <c r="D22" s="9"/>
      <c r="E22" s="9"/>
      <c r="F22" s="7"/>
      <c r="G22" s="8" t="s">
        <v>5</v>
      </c>
      <c r="H22" s="9"/>
      <c r="I22" s="9"/>
      <c r="J22" s="7"/>
      <c r="K22" s="42" t="s">
        <v>6</v>
      </c>
      <c r="L22" s="42" t="s">
        <v>7</v>
      </c>
      <c r="M22" s="8" t="s">
        <v>8</v>
      </c>
      <c r="N22" s="9"/>
      <c r="O22" s="9"/>
      <c r="P22" s="9"/>
      <c r="Q22" s="9"/>
      <c r="R22" s="7"/>
      <c r="S22" s="52" t="s">
        <v>9</v>
      </c>
      <c r="T22" s="8" t="s">
        <v>10</v>
      </c>
      <c r="U22" s="9"/>
      <c r="V22" s="9"/>
      <c r="W22" s="9"/>
      <c r="X22" s="9"/>
      <c r="Y22" s="9"/>
      <c r="Z22" s="9"/>
      <c r="AA22" s="9"/>
      <c r="AB22" s="67"/>
      <c r="AC22" s="81"/>
      <c r="AD22" s="3"/>
      <c r="AE22" s="3"/>
      <c r="AF22" s="3"/>
    </row>
    <row r="23" s="82" customFormat="1" ht="14.25" spans="1:32">
      <c r="A23" s="10"/>
      <c r="B23" s="11"/>
      <c r="C23" s="12" t="s">
        <v>12</v>
      </c>
      <c r="D23" s="13" t="s">
        <v>13</v>
      </c>
      <c r="E23" s="13" t="s">
        <v>14</v>
      </c>
      <c r="F23" s="11" t="s">
        <v>15</v>
      </c>
      <c r="G23" s="12" t="s">
        <v>12</v>
      </c>
      <c r="H23" s="13" t="s">
        <v>13</v>
      </c>
      <c r="I23" s="13" t="s">
        <v>14</v>
      </c>
      <c r="J23" s="11" t="s">
        <v>15</v>
      </c>
      <c r="K23" s="43" t="s">
        <v>12</v>
      </c>
      <c r="L23" s="43" t="s">
        <v>16</v>
      </c>
      <c r="M23" s="12" t="s">
        <v>12</v>
      </c>
      <c r="N23" s="13" t="s">
        <v>13</v>
      </c>
      <c r="O23" s="13" t="s">
        <v>14</v>
      </c>
      <c r="P23" s="13" t="s">
        <v>15</v>
      </c>
      <c r="Q23" s="13" t="s">
        <v>16</v>
      </c>
      <c r="R23" s="11" t="s">
        <v>17</v>
      </c>
      <c r="S23" s="53"/>
      <c r="T23" s="12" t="s">
        <v>12</v>
      </c>
      <c r="U23" s="13" t="s">
        <v>13</v>
      </c>
      <c r="V23" s="13" t="s">
        <v>14</v>
      </c>
      <c r="W23" s="13" t="s">
        <v>15</v>
      </c>
      <c r="X23" s="13" t="s">
        <v>16</v>
      </c>
      <c r="Y23" s="13" t="s">
        <v>18</v>
      </c>
      <c r="Z23" s="13" t="s">
        <v>19</v>
      </c>
      <c r="AA23" s="13" t="s">
        <v>20</v>
      </c>
      <c r="AB23" s="69" t="s">
        <v>21</v>
      </c>
      <c r="AC23" s="81"/>
      <c r="AD23" s="3"/>
      <c r="AE23" s="3"/>
      <c r="AF23" s="3"/>
    </row>
    <row r="24" s="82" customFormat="1" ht="14.25" spans="1:32">
      <c r="A24" s="14" t="s">
        <v>23</v>
      </c>
      <c r="B24" s="15" t="s">
        <v>24</v>
      </c>
      <c r="C24" s="16">
        <v>10</v>
      </c>
      <c r="D24" s="17">
        <v>10</v>
      </c>
      <c r="E24" s="17">
        <v>1</v>
      </c>
      <c r="F24" s="18"/>
      <c r="G24" s="19"/>
      <c r="H24" s="20"/>
      <c r="I24" s="20"/>
      <c r="J24" s="44"/>
      <c r="K24" s="45"/>
      <c r="L24" s="45"/>
      <c r="M24" s="16"/>
      <c r="N24" s="17"/>
      <c r="O24" s="17"/>
      <c r="P24" s="17"/>
      <c r="Q24" s="17"/>
      <c r="R24" s="18"/>
      <c r="S24" s="54"/>
      <c r="T24" s="55">
        <f>C24-G24+K24+M24</f>
        <v>10</v>
      </c>
      <c r="U24" s="56">
        <f t="shared" ref="U24:W24" si="21">D24-H24+N24</f>
        <v>10</v>
      </c>
      <c r="V24" s="56">
        <f t="shared" si="21"/>
        <v>1</v>
      </c>
      <c r="W24" s="56">
        <f t="shared" si="21"/>
        <v>0</v>
      </c>
      <c r="X24" s="56">
        <f>L24+Q24</f>
        <v>0</v>
      </c>
      <c r="Y24" s="71">
        <f>$AE$2-Z24</f>
        <v>450</v>
      </c>
      <c r="Z24" s="72">
        <f>$AE$2-C24*$AE$6-D24*$AE$9-E24*$AE$12-F24*$AE$15/3+R24</f>
        <v>550</v>
      </c>
      <c r="AA24" s="71">
        <f>$AE$3-AB24</f>
        <v>610</v>
      </c>
      <c r="AB24" s="73">
        <f>$AE$3-T24*$AE$8-U24*$AE$11-V24*$AE$14-W24*$AE$17-X24*$AE$18</f>
        <v>390</v>
      </c>
      <c r="AC24" s="81"/>
      <c r="AD24" s="3"/>
      <c r="AE24" s="3"/>
      <c r="AF24" s="3"/>
    </row>
    <row r="25" s="82" customFormat="1" spans="1:32">
      <c r="A25" s="21">
        <v>1</v>
      </c>
      <c r="B25" s="22" t="s">
        <v>25</v>
      </c>
      <c r="C25" s="23"/>
      <c r="D25" s="24"/>
      <c r="E25" s="24"/>
      <c r="F25" s="25"/>
      <c r="G25" s="26">
        <v>1</v>
      </c>
      <c r="H25" s="27">
        <v>1</v>
      </c>
      <c r="I25" s="27"/>
      <c r="J25" s="46"/>
      <c r="K25" s="47"/>
      <c r="L25" s="47"/>
      <c r="M25" s="23"/>
      <c r="N25" s="24"/>
      <c r="O25" s="24"/>
      <c r="P25" s="24"/>
      <c r="Q25" s="24"/>
      <c r="R25" s="25"/>
      <c r="S25" s="57"/>
      <c r="T25" s="58">
        <f>T24+C25-G25+K25+M25</f>
        <v>9</v>
      </c>
      <c r="U25" s="59">
        <f t="shared" ref="U25:W25" si="22">U24+D25-H25+N25</f>
        <v>9</v>
      </c>
      <c r="V25" s="59">
        <f t="shared" si="22"/>
        <v>1</v>
      </c>
      <c r="W25" s="59">
        <f t="shared" si="22"/>
        <v>0</v>
      </c>
      <c r="X25" s="59">
        <f t="shared" ref="X25:X39" si="23">X24+L25+Q25</f>
        <v>0</v>
      </c>
      <c r="Y25" s="74">
        <f t="shared" ref="Y25:Y39" si="24">Z24-Z25</f>
        <v>0</v>
      </c>
      <c r="Z25" s="75">
        <f t="shared" ref="Z25:Z39" si="25">Z24-C25*$AE$7-D25*$AE$10-E25*$AE$13-F25*$AE$16+R25</f>
        <v>550</v>
      </c>
      <c r="AA25" s="74">
        <f t="shared" ref="AA25:AA39" si="26">AB24-AB25</f>
        <v>-60</v>
      </c>
      <c r="AB25" s="76">
        <f>$AE$3-T25*$AE$8-U25*$AE$11-V25*$AE$14-W25*$AE$17-X25*$AE$18</f>
        <v>450</v>
      </c>
      <c r="AC25" s="81"/>
      <c r="AD25" s="3"/>
      <c r="AE25" s="3"/>
      <c r="AF25" s="3"/>
    </row>
    <row r="26" s="82" customFormat="1" spans="1:32">
      <c r="A26" s="21">
        <v>2</v>
      </c>
      <c r="B26" s="22" t="s">
        <v>28</v>
      </c>
      <c r="C26" s="23"/>
      <c r="D26" s="24"/>
      <c r="E26" s="24"/>
      <c r="F26" s="25"/>
      <c r="G26" s="26">
        <v>3</v>
      </c>
      <c r="H26" s="27">
        <v>1</v>
      </c>
      <c r="I26" s="27"/>
      <c r="J26" s="46"/>
      <c r="K26" s="47"/>
      <c r="L26" s="47"/>
      <c r="M26" s="23"/>
      <c r="N26" s="24"/>
      <c r="O26" s="24"/>
      <c r="P26" s="24"/>
      <c r="Q26" s="24"/>
      <c r="R26" s="25"/>
      <c r="S26" s="57"/>
      <c r="T26" s="58">
        <f t="shared" ref="T25:T39" si="27">T25+C26-G26+K26+M26</f>
        <v>6</v>
      </c>
      <c r="U26" s="59">
        <f t="shared" ref="U26:W26" si="28">U25+D26-H26+N26</f>
        <v>8</v>
      </c>
      <c r="V26" s="59">
        <f t="shared" si="28"/>
        <v>1</v>
      </c>
      <c r="W26" s="59">
        <f t="shared" si="28"/>
        <v>0</v>
      </c>
      <c r="X26" s="59">
        <f t="shared" si="23"/>
        <v>0</v>
      </c>
      <c r="Y26" s="74">
        <f t="shared" si="24"/>
        <v>0</v>
      </c>
      <c r="Z26" s="75">
        <f t="shared" si="25"/>
        <v>550</v>
      </c>
      <c r="AA26" s="74">
        <f t="shared" si="26"/>
        <v>-160</v>
      </c>
      <c r="AB26" s="76">
        <f>$AE$3-T26*$AE$8-U26*$AE$11-V26*$AE$14-W26*$AE$17-X26*$AE$18</f>
        <v>610</v>
      </c>
      <c r="AC26" s="81"/>
      <c r="AD26" s="3"/>
      <c r="AE26" s="3"/>
      <c r="AF26" s="3"/>
    </row>
    <row r="27" s="82" customFormat="1" spans="1:32">
      <c r="A27" s="21">
        <v>3</v>
      </c>
      <c r="B27" s="22" t="s">
        <v>36</v>
      </c>
      <c r="C27" s="23">
        <v>12</v>
      </c>
      <c r="D27" s="24">
        <v>10</v>
      </c>
      <c r="E27" s="24"/>
      <c r="F27" s="25">
        <v>2</v>
      </c>
      <c r="G27" s="26">
        <v>3</v>
      </c>
      <c r="H27" s="27">
        <v>1</v>
      </c>
      <c r="I27" s="27"/>
      <c r="J27" s="46"/>
      <c r="K27" s="47"/>
      <c r="L27" s="47"/>
      <c r="M27" s="23"/>
      <c r="N27" s="24"/>
      <c r="O27" s="24"/>
      <c r="P27" s="24"/>
      <c r="Q27" s="24"/>
      <c r="R27" s="25"/>
      <c r="S27" s="57"/>
      <c r="T27" s="58">
        <f t="shared" si="27"/>
        <v>15</v>
      </c>
      <c r="U27" s="59">
        <f t="shared" ref="U27:W27" si="29">U26+D27-H27+N27</f>
        <v>17</v>
      </c>
      <c r="V27" s="59">
        <f t="shared" si="29"/>
        <v>1</v>
      </c>
      <c r="W27" s="59">
        <f t="shared" si="29"/>
        <v>2</v>
      </c>
      <c r="X27" s="59">
        <f t="shared" si="23"/>
        <v>0</v>
      </c>
      <c r="Y27" s="74">
        <f t="shared" si="24"/>
        <v>430</v>
      </c>
      <c r="Z27" s="75">
        <f t="shared" si="25"/>
        <v>120</v>
      </c>
      <c r="AA27" s="74">
        <f t="shared" si="26"/>
        <v>580</v>
      </c>
      <c r="AB27" s="76">
        <f>$AE$3-T27*$AE$8-U27*$AE$11-V27*$AE$14-W27*$AE$17-X27*$AE$18</f>
        <v>30</v>
      </c>
      <c r="AC27" s="81"/>
      <c r="AD27" s="3"/>
      <c r="AE27" s="3"/>
      <c r="AF27" s="3"/>
    </row>
    <row r="28" s="82" customFormat="1" spans="1:32">
      <c r="A28" s="21">
        <v>4</v>
      </c>
      <c r="B28" s="22" t="s">
        <v>30</v>
      </c>
      <c r="C28" s="23"/>
      <c r="D28" s="24"/>
      <c r="E28" s="24"/>
      <c r="F28" s="25"/>
      <c r="G28" s="26">
        <v>3</v>
      </c>
      <c r="H28" s="27">
        <v>1</v>
      </c>
      <c r="I28" s="27"/>
      <c r="J28" s="46"/>
      <c r="K28" s="47"/>
      <c r="L28" s="47"/>
      <c r="M28" s="23"/>
      <c r="N28" s="24"/>
      <c r="O28" s="24"/>
      <c r="P28" s="24"/>
      <c r="Q28" s="24"/>
      <c r="R28" s="25"/>
      <c r="S28" s="57"/>
      <c r="T28" s="58">
        <f t="shared" si="27"/>
        <v>12</v>
      </c>
      <c r="U28" s="59">
        <f t="shared" ref="U28:W28" si="30">U27+D28-H28+N28</f>
        <v>16</v>
      </c>
      <c r="V28" s="59">
        <f t="shared" si="30"/>
        <v>1</v>
      </c>
      <c r="W28" s="59">
        <f t="shared" si="30"/>
        <v>2</v>
      </c>
      <c r="X28" s="59">
        <f t="shared" si="23"/>
        <v>0</v>
      </c>
      <c r="Y28" s="74">
        <f t="shared" si="24"/>
        <v>0</v>
      </c>
      <c r="Z28" s="75">
        <f t="shared" si="25"/>
        <v>120</v>
      </c>
      <c r="AA28" s="74">
        <f t="shared" si="26"/>
        <v>-160</v>
      </c>
      <c r="AB28" s="76">
        <f>$AE$3-T28*$AE$8-U28*$AE$11-V28*$AE$14-W28*$AE$17-X28*$AE$18</f>
        <v>190</v>
      </c>
      <c r="AC28" s="81"/>
      <c r="AD28" s="3"/>
      <c r="AE28" s="3"/>
      <c r="AF28" s="3"/>
    </row>
    <row r="29" s="82" customFormat="1" spans="1:32">
      <c r="A29" s="21">
        <v>5</v>
      </c>
      <c r="B29" s="22" t="s">
        <v>33</v>
      </c>
      <c r="C29" s="23"/>
      <c r="D29" s="24"/>
      <c r="E29" s="24"/>
      <c r="F29" s="25"/>
      <c r="G29" s="26">
        <v>3</v>
      </c>
      <c r="H29" s="27">
        <v>1</v>
      </c>
      <c r="I29" s="27"/>
      <c r="J29" s="46"/>
      <c r="K29" s="47"/>
      <c r="L29" s="47"/>
      <c r="M29" s="23"/>
      <c r="N29" s="24"/>
      <c r="O29" s="24"/>
      <c r="P29" s="24"/>
      <c r="Q29" s="24"/>
      <c r="R29" s="25"/>
      <c r="S29" s="57"/>
      <c r="T29" s="58">
        <f t="shared" si="27"/>
        <v>9</v>
      </c>
      <c r="U29" s="59">
        <f t="shared" ref="U29:W29" si="31">U28+D29-H29+N29</f>
        <v>15</v>
      </c>
      <c r="V29" s="59">
        <f t="shared" si="31"/>
        <v>1</v>
      </c>
      <c r="W29" s="59">
        <f t="shared" si="31"/>
        <v>2</v>
      </c>
      <c r="X29" s="59">
        <f t="shared" si="23"/>
        <v>0</v>
      </c>
      <c r="Y29" s="74">
        <f t="shared" si="24"/>
        <v>0</v>
      </c>
      <c r="Z29" s="75">
        <f t="shared" si="25"/>
        <v>120</v>
      </c>
      <c r="AA29" s="74">
        <f t="shared" si="26"/>
        <v>-160</v>
      </c>
      <c r="AB29" s="76">
        <f>$AE$3-T29*$AE$8-U29*$AE$11-V29*$AE$14-W29*$AE$17-X29*$AE$18</f>
        <v>350</v>
      </c>
      <c r="AC29" s="81"/>
      <c r="AD29" s="3"/>
      <c r="AE29" s="3"/>
      <c r="AF29" s="3"/>
    </row>
    <row r="30" s="82" customFormat="1" spans="1:32">
      <c r="A30" s="21">
        <v>6</v>
      </c>
      <c r="B30" s="22" t="s">
        <v>32</v>
      </c>
      <c r="C30" s="23"/>
      <c r="D30" s="24"/>
      <c r="E30" s="24"/>
      <c r="F30" s="25"/>
      <c r="G30" s="26">
        <v>3</v>
      </c>
      <c r="H30" s="27">
        <v>1</v>
      </c>
      <c r="I30" s="27"/>
      <c r="J30" s="46"/>
      <c r="K30" s="47"/>
      <c r="L30" s="47">
        <v>1</v>
      </c>
      <c r="M30" s="23"/>
      <c r="N30" s="24"/>
      <c r="O30" s="24"/>
      <c r="P30" s="24"/>
      <c r="Q30" s="24"/>
      <c r="R30" s="25"/>
      <c r="S30" s="57"/>
      <c r="T30" s="58">
        <f t="shared" si="27"/>
        <v>6</v>
      </c>
      <c r="U30" s="59">
        <f t="shared" ref="U30:W30" si="32">U29+D30-H30+N30</f>
        <v>14</v>
      </c>
      <c r="V30" s="59">
        <f t="shared" si="32"/>
        <v>1</v>
      </c>
      <c r="W30" s="59">
        <f t="shared" si="32"/>
        <v>2</v>
      </c>
      <c r="X30" s="59">
        <f t="shared" si="23"/>
        <v>1</v>
      </c>
      <c r="Y30" s="74">
        <f t="shared" si="24"/>
        <v>0</v>
      </c>
      <c r="Z30" s="75">
        <f t="shared" si="25"/>
        <v>120</v>
      </c>
      <c r="AA30" s="74">
        <f t="shared" si="26"/>
        <v>-110</v>
      </c>
      <c r="AB30" s="76">
        <f>$AE$3-T30*$AE$8-U30*$AE$11-V30*$AE$14-W30*$AE$17-X30*$AE$18</f>
        <v>460</v>
      </c>
      <c r="AC30" s="81"/>
      <c r="AD30" s="3"/>
      <c r="AE30" s="3"/>
      <c r="AF30" s="3"/>
    </row>
    <row r="31" s="82" customFormat="1" spans="1:32">
      <c r="A31" s="21">
        <v>7</v>
      </c>
      <c r="B31" s="22" t="s">
        <v>32</v>
      </c>
      <c r="C31" s="23"/>
      <c r="D31" s="24"/>
      <c r="E31" s="24"/>
      <c r="F31" s="25"/>
      <c r="G31" s="26">
        <v>1</v>
      </c>
      <c r="H31" s="27">
        <v>1</v>
      </c>
      <c r="I31" s="27"/>
      <c r="J31" s="46">
        <v>1</v>
      </c>
      <c r="K31" s="47"/>
      <c r="L31" s="47">
        <v>1</v>
      </c>
      <c r="M31" s="23"/>
      <c r="N31" s="24"/>
      <c r="O31" s="24"/>
      <c r="P31" s="24"/>
      <c r="Q31" s="24"/>
      <c r="R31" s="25"/>
      <c r="S31" s="57"/>
      <c r="T31" s="58">
        <f t="shared" si="27"/>
        <v>5</v>
      </c>
      <c r="U31" s="59">
        <f t="shared" ref="U31:W31" si="33">U30+D31-H31+N31</f>
        <v>13</v>
      </c>
      <c r="V31" s="59">
        <f t="shared" si="33"/>
        <v>1</v>
      </c>
      <c r="W31" s="59">
        <f t="shared" si="33"/>
        <v>1</v>
      </c>
      <c r="X31" s="59">
        <f t="shared" si="23"/>
        <v>2</v>
      </c>
      <c r="Y31" s="74">
        <f t="shared" si="24"/>
        <v>0</v>
      </c>
      <c r="Z31" s="75">
        <f t="shared" si="25"/>
        <v>120</v>
      </c>
      <c r="AA31" s="74">
        <f t="shared" si="26"/>
        <v>-30</v>
      </c>
      <c r="AB31" s="76">
        <f>$AE$3-T31*$AE$8-U31*$AE$11-V31*$AE$14-W31*$AE$17-X31*$AE$18</f>
        <v>490</v>
      </c>
      <c r="AC31" s="81"/>
      <c r="AD31" s="3"/>
      <c r="AE31" s="3"/>
      <c r="AF31" s="3"/>
    </row>
    <row r="32" s="82" customFormat="1" spans="1:32">
      <c r="A32" s="21">
        <v>8</v>
      </c>
      <c r="B32" s="22" t="s">
        <v>33</v>
      </c>
      <c r="C32" s="23"/>
      <c r="D32" s="24"/>
      <c r="E32" s="24"/>
      <c r="F32" s="25"/>
      <c r="G32" s="26">
        <v>1</v>
      </c>
      <c r="H32" s="27">
        <v>1</v>
      </c>
      <c r="I32" s="27"/>
      <c r="J32" s="46"/>
      <c r="K32" s="47"/>
      <c r="L32" s="47"/>
      <c r="M32" s="23"/>
      <c r="N32" s="24"/>
      <c r="O32" s="24"/>
      <c r="P32" s="24"/>
      <c r="Q32" s="24"/>
      <c r="R32" s="25"/>
      <c r="S32" s="57"/>
      <c r="T32" s="58">
        <f t="shared" si="27"/>
        <v>4</v>
      </c>
      <c r="U32" s="59">
        <f t="shared" ref="U32:W32" si="34">U31+D32-H32+N32</f>
        <v>12</v>
      </c>
      <c r="V32" s="59">
        <f t="shared" si="34"/>
        <v>1</v>
      </c>
      <c r="W32" s="59">
        <f t="shared" si="34"/>
        <v>1</v>
      </c>
      <c r="X32" s="59">
        <f t="shared" si="23"/>
        <v>2</v>
      </c>
      <c r="Y32" s="74">
        <f t="shared" si="24"/>
        <v>0</v>
      </c>
      <c r="Z32" s="75">
        <f t="shared" si="25"/>
        <v>120</v>
      </c>
      <c r="AA32" s="74">
        <f t="shared" si="26"/>
        <v>-60</v>
      </c>
      <c r="AB32" s="76">
        <f>$AE$3-T32*$AE$8-U32*$AE$11-V32*$AE$14-W32*$AE$17-X32*$AE$18</f>
        <v>550</v>
      </c>
      <c r="AC32" s="81"/>
      <c r="AD32" s="3"/>
      <c r="AE32" s="3"/>
      <c r="AF32" s="3"/>
    </row>
    <row r="33" s="82" customFormat="1" spans="1:32">
      <c r="A33" s="21">
        <v>9</v>
      </c>
      <c r="B33" s="22" t="s">
        <v>34</v>
      </c>
      <c r="C33" s="23"/>
      <c r="D33" s="24"/>
      <c r="E33" s="24"/>
      <c r="F33" s="25"/>
      <c r="G33" s="26">
        <v>3</v>
      </c>
      <c r="H33" s="27">
        <v>1</v>
      </c>
      <c r="I33" s="27"/>
      <c r="J33" s="46"/>
      <c r="K33" s="47">
        <v>14</v>
      </c>
      <c r="L33" s="47"/>
      <c r="M33" s="23"/>
      <c r="N33" s="24"/>
      <c r="O33" s="24"/>
      <c r="P33" s="24"/>
      <c r="Q33" s="24"/>
      <c r="R33" s="25"/>
      <c r="S33" s="57"/>
      <c r="T33" s="58">
        <f t="shared" si="27"/>
        <v>15</v>
      </c>
      <c r="U33" s="59">
        <f>U32+D33-H33+N33</f>
        <v>11</v>
      </c>
      <c r="V33" s="59">
        <f t="shared" ref="U33:W33" si="35">V32+E33-I33+O33</f>
        <v>1</v>
      </c>
      <c r="W33" s="59">
        <f t="shared" si="35"/>
        <v>1</v>
      </c>
      <c r="X33" s="59">
        <f t="shared" si="23"/>
        <v>2</v>
      </c>
      <c r="Y33" s="74">
        <f t="shared" si="24"/>
        <v>0</v>
      </c>
      <c r="Z33" s="75">
        <f t="shared" si="25"/>
        <v>120</v>
      </c>
      <c r="AA33" s="74">
        <f t="shared" si="26"/>
        <v>540</v>
      </c>
      <c r="AB33" s="76">
        <f>$AE$3-T33*$AE$8-U33*$AE$11-V33*$AE$14-W33*$AE$17-X33*$AE$18</f>
        <v>10</v>
      </c>
      <c r="AC33" s="81"/>
      <c r="AD33" s="3"/>
      <c r="AE33" s="3"/>
      <c r="AF33" s="3"/>
    </row>
    <row r="34" s="82" customFormat="1" spans="1:32">
      <c r="A34" s="21">
        <v>10</v>
      </c>
      <c r="B34" s="22" t="s">
        <v>30</v>
      </c>
      <c r="C34" s="23"/>
      <c r="D34" s="24"/>
      <c r="E34" s="24"/>
      <c r="F34" s="25"/>
      <c r="G34" s="26">
        <v>3</v>
      </c>
      <c r="H34" s="27">
        <v>1</v>
      </c>
      <c r="I34" s="27"/>
      <c r="J34" s="46"/>
      <c r="K34" s="47"/>
      <c r="L34" s="47"/>
      <c r="M34" s="23"/>
      <c r="N34" s="24"/>
      <c r="O34" s="24"/>
      <c r="P34" s="24"/>
      <c r="Q34" s="24"/>
      <c r="R34" s="25"/>
      <c r="S34" s="57"/>
      <c r="T34" s="58">
        <f t="shared" si="27"/>
        <v>12</v>
      </c>
      <c r="U34" s="59">
        <f t="shared" ref="U34:W34" si="36">U33+D34-H34+N34</f>
        <v>10</v>
      </c>
      <c r="V34" s="59">
        <f t="shared" si="36"/>
        <v>1</v>
      </c>
      <c r="W34" s="59">
        <f t="shared" si="36"/>
        <v>1</v>
      </c>
      <c r="X34" s="59">
        <f t="shared" si="23"/>
        <v>2</v>
      </c>
      <c r="Y34" s="74">
        <f t="shared" si="24"/>
        <v>0</v>
      </c>
      <c r="Z34" s="75">
        <f t="shared" si="25"/>
        <v>120</v>
      </c>
      <c r="AA34" s="74">
        <f t="shared" si="26"/>
        <v>-160</v>
      </c>
      <c r="AB34" s="76">
        <f>$AE$3-T34*$AE$8-U34*$AE$11-V34*$AE$14-W34*$AE$17-X34*$AE$18</f>
        <v>170</v>
      </c>
      <c r="AC34" s="81"/>
      <c r="AD34" s="3"/>
      <c r="AE34" s="3"/>
      <c r="AF34" s="3"/>
    </row>
    <row r="35" s="82" customFormat="1" spans="1:32">
      <c r="A35" s="21">
        <v>11</v>
      </c>
      <c r="B35" s="22" t="s">
        <v>28</v>
      </c>
      <c r="C35" s="23"/>
      <c r="D35" s="24"/>
      <c r="E35" s="24"/>
      <c r="F35" s="25"/>
      <c r="G35" s="26">
        <v>1</v>
      </c>
      <c r="H35" s="27">
        <v>1</v>
      </c>
      <c r="I35" s="27"/>
      <c r="J35" s="46"/>
      <c r="K35" s="47"/>
      <c r="L35" s="47"/>
      <c r="M35" s="23"/>
      <c r="N35" s="24"/>
      <c r="O35" s="24"/>
      <c r="P35" s="24"/>
      <c r="Q35" s="24"/>
      <c r="R35" s="25"/>
      <c r="S35" s="57"/>
      <c r="T35" s="58">
        <f t="shared" si="27"/>
        <v>11</v>
      </c>
      <c r="U35" s="59">
        <f t="shared" ref="U35:W35" si="37">U34+D35-H35+N35</f>
        <v>9</v>
      </c>
      <c r="V35" s="59">
        <f t="shared" si="37"/>
        <v>1</v>
      </c>
      <c r="W35" s="59">
        <f t="shared" si="37"/>
        <v>1</v>
      </c>
      <c r="X35" s="59">
        <f t="shared" si="23"/>
        <v>2</v>
      </c>
      <c r="Y35" s="74">
        <f t="shared" si="24"/>
        <v>0</v>
      </c>
      <c r="Z35" s="75">
        <f t="shared" si="25"/>
        <v>120</v>
      </c>
      <c r="AA35" s="74">
        <f t="shared" si="26"/>
        <v>-60</v>
      </c>
      <c r="AB35" s="76">
        <f>$AE$3-T35*$AE$8-U35*$AE$11-V35*$AE$14-W35*$AE$17-X35*$AE$18</f>
        <v>230</v>
      </c>
      <c r="AC35" s="81"/>
      <c r="AD35" s="3"/>
      <c r="AE35" s="3"/>
      <c r="AF35" s="3"/>
    </row>
    <row r="36" s="82" customFormat="1" spans="1:32">
      <c r="A36" s="21">
        <v>12</v>
      </c>
      <c r="B36" s="22" t="s">
        <v>25</v>
      </c>
      <c r="C36" s="23"/>
      <c r="D36" s="24"/>
      <c r="E36" s="24"/>
      <c r="F36" s="25"/>
      <c r="G36" s="26">
        <v>1</v>
      </c>
      <c r="H36" s="27">
        <v>1</v>
      </c>
      <c r="I36" s="27"/>
      <c r="J36" s="46">
        <v>1</v>
      </c>
      <c r="K36" s="47"/>
      <c r="L36" s="47"/>
      <c r="M36" s="23"/>
      <c r="N36" s="24"/>
      <c r="O36" s="24"/>
      <c r="P36" s="24"/>
      <c r="Q36" s="24"/>
      <c r="R36" s="25"/>
      <c r="S36" s="57"/>
      <c r="T36" s="58">
        <f t="shared" si="27"/>
        <v>10</v>
      </c>
      <c r="U36" s="59">
        <f t="shared" ref="U36:W36" si="38">U35+D36-H36+N36</f>
        <v>8</v>
      </c>
      <c r="V36" s="59">
        <f t="shared" si="38"/>
        <v>1</v>
      </c>
      <c r="W36" s="59">
        <f t="shared" si="38"/>
        <v>0</v>
      </c>
      <c r="X36" s="59">
        <f t="shared" si="23"/>
        <v>2</v>
      </c>
      <c r="Y36" s="74">
        <f t="shared" si="24"/>
        <v>0</v>
      </c>
      <c r="Z36" s="75">
        <f t="shared" si="25"/>
        <v>120</v>
      </c>
      <c r="AA36" s="74">
        <f t="shared" si="26"/>
        <v>-80</v>
      </c>
      <c r="AB36" s="76">
        <f>$AE$3-T36*$AE$8-U36*$AE$11-V36*$AE$14-W36*$AE$17-X36*$AE$18</f>
        <v>310</v>
      </c>
      <c r="AC36" s="81"/>
      <c r="AD36" s="3"/>
      <c r="AE36" s="3"/>
      <c r="AF36" s="3"/>
    </row>
    <row r="37" s="82" customFormat="1" spans="1:32">
      <c r="A37" s="28">
        <v>13</v>
      </c>
      <c r="B37" s="29" t="s">
        <v>24</v>
      </c>
      <c r="C37" s="30"/>
      <c r="D37" s="31"/>
      <c r="E37" s="31"/>
      <c r="F37" s="32"/>
      <c r="G37" s="33"/>
      <c r="H37" s="34"/>
      <c r="I37" s="34"/>
      <c r="J37" s="48"/>
      <c r="K37" s="49"/>
      <c r="L37" s="49"/>
      <c r="M37" s="30"/>
      <c r="N37" s="31"/>
      <c r="O37" s="31"/>
      <c r="P37" s="31"/>
      <c r="Q37" s="31"/>
      <c r="R37" s="32"/>
      <c r="S37" s="60"/>
      <c r="T37" s="58">
        <f t="shared" si="27"/>
        <v>10</v>
      </c>
      <c r="U37" s="59">
        <f t="shared" ref="U37:W37" si="39">U36+D37-H37+N37</f>
        <v>8</v>
      </c>
      <c r="V37" s="59">
        <f t="shared" si="39"/>
        <v>1</v>
      </c>
      <c r="W37" s="59">
        <f t="shared" si="39"/>
        <v>0</v>
      </c>
      <c r="X37" s="59">
        <f t="shared" si="23"/>
        <v>2</v>
      </c>
      <c r="Y37" s="74">
        <f t="shared" si="24"/>
        <v>0</v>
      </c>
      <c r="Z37" s="75">
        <f t="shared" si="25"/>
        <v>120</v>
      </c>
      <c r="AA37" s="74">
        <f t="shared" si="26"/>
        <v>0</v>
      </c>
      <c r="AB37" s="76">
        <f>$AE$3-T37*$AE$8-U37*$AE$11-V37*$AE$14-W37*$AE$17-X37*$AE$18</f>
        <v>310</v>
      </c>
      <c r="AC37" s="81"/>
      <c r="AD37" s="3"/>
      <c r="AE37" s="3"/>
      <c r="AF37" s="3"/>
    </row>
    <row r="38" s="82" customFormat="1" spans="1:32">
      <c r="A38" s="28">
        <v>14</v>
      </c>
      <c r="B38" s="29"/>
      <c r="C38" s="30"/>
      <c r="D38" s="31"/>
      <c r="E38" s="31"/>
      <c r="F38" s="32"/>
      <c r="G38" s="33"/>
      <c r="H38" s="34"/>
      <c r="I38" s="34"/>
      <c r="J38" s="48"/>
      <c r="K38" s="49"/>
      <c r="L38" s="49"/>
      <c r="M38" s="30"/>
      <c r="N38" s="31"/>
      <c r="O38" s="31"/>
      <c r="P38" s="31"/>
      <c r="Q38" s="31"/>
      <c r="R38" s="32"/>
      <c r="S38" s="60"/>
      <c r="T38" s="58">
        <f t="shared" si="27"/>
        <v>10</v>
      </c>
      <c r="U38" s="59">
        <f t="shared" ref="U38:W38" si="40">U37+D38-H38+N38</f>
        <v>8</v>
      </c>
      <c r="V38" s="59">
        <f t="shared" si="40"/>
        <v>1</v>
      </c>
      <c r="W38" s="59">
        <f t="shared" si="40"/>
        <v>0</v>
      </c>
      <c r="X38" s="59">
        <f t="shared" si="23"/>
        <v>2</v>
      </c>
      <c r="Y38" s="74">
        <f t="shared" si="24"/>
        <v>0</v>
      </c>
      <c r="Z38" s="75">
        <f t="shared" si="25"/>
        <v>120</v>
      </c>
      <c r="AA38" s="74">
        <f t="shared" si="26"/>
        <v>0</v>
      </c>
      <c r="AB38" s="76">
        <f>$AE$3-T38*$AE$8-U38*$AE$11-V38*$AE$14-W38*$AE$17-X38*$AE$18</f>
        <v>310</v>
      </c>
      <c r="AC38" s="81"/>
      <c r="AD38" s="3"/>
      <c r="AE38" s="3"/>
      <c r="AF38" s="3"/>
    </row>
    <row r="39" s="82" customFormat="1" ht="14.25" spans="1:32">
      <c r="A39" s="35">
        <v>15</v>
      </c>
      <c r="B39" s="36"/>
      <c r="C39" s="37"/>
      <c r="D39" s="38"/>
      <c r="E39" s="38"/>
      <c r="F39" s="39"/>
      <c r="G39" s="40"/>
      <c r="H39" s="41"/>
      <c r="I39" s="41"/>
      <c r="J39" s="50"/>
      <c r="K39" s="51"/>
      <c r="L39" s="51"/>
      <c r="M39" s="37"/>
      <c r="N39" s="38"/>
      <c r="O39" s="38"/>
      <c r="P39" s="38"/>
      <c r="Q39" s="38"/>
      <c r="R39" s="39"/>
      <c r="S39" s="61"/>
      <c r="T39" s="62">
        <f t="shared" si="27"/>
        <v>10</v>
      </c>
      <c r="U39" s="63">
        <f t="shared" ref="U39:W39" si="41">U38+D39-H39+N39</f>
        <v>8</v>
      </c>
      <c r="V39" s="63">
        <f t="shared" si="41"/>
        <v>1</v>
      </c>
      <c r="W39" s="63">
        <f t="shared" si="41"/>
        <v>0</v>
      </c>
      <c r="X39" s="63">
        <f t="shared" si="23"/>
        <v>2</v>
      </c>
      <c r="Y39" s="78">
        <f t="shared" si="24"/>
        <v>0</v>
      </c>
      <c r="Z39" s="79">
        <f t="shared" si="25"/>
        <v>120</v>
      </c>
      <c r="AA39" s="78">
        <f t="shared" si="26"/>
        <v>0</v>
      </c>
      <c r="AB39" s="80">
        <f>$AE$3-T39*$AE$8-U39*$AE$11-V39*$AE$14-W39*$AE$17-X39*$AE$18</f>
        <v>310</v>
      </c>
      <c r="AC39" s="81">
        <f>Z39*20+T39*5+U39*10+V39*20+W39*15+X39*100*50</f>
        <v>12550</v>
      </c>
      <c r="AD39" s="3"/>
      <c r="AE39" s="3"/>
      <c r="AF39" s="3"/>
    </row>
    <row r="40" s="82" customFormat="1" ht="14.25"/>
    <row r="41" s="82" customFormat="1" ht="36" spans="1:28">
      <c r="A41" s="4" t="s">
        <v>37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4"/>
    </row>
    <row r="42" s="82" customFormat="1" ht="14.25" spans="1:28">
      <c r="A42" s="6" t="s">
        <v>2</v>
      </c>
      <c r="B42" s="7" t="s">
        <v>3</v>
      </c>
      <c r="C42" s="8" t="s">
        <v>4</v>
      </c>
      <c r="D42" s="9"/>
      <c r="E42" s="9"/>
      <c r="F42" s="7"/>
      <c r="G42" s="8" t="s">
        <v>5</v>
      </c>
      <c r="H42" s="9"/>
      <c r="I42" s="9"/>
      <c r="J42" s="7"/>
      <c r="K42" s="42" t="s">
        <v>6</v>
      </c>
      <c r="L42" s="42" t="s">
        <v>7</v>
      </c>
      <c r="M42" s="8" t="s">
        <v>8</v>
      </c>
      <c r="N42" s="9"/>
      <c r="O42" s="9"/>
      <c r="P42" s="9"/>
      <c r="Q42" s="9"/>
      <c r="R42" s="7"/>
      <c r="S42" s="52" t="s">
        <v>9</v>
      </c>
      <c r="T42" s="8" t="s">
        <v>10</v>
      </c>
      <c r="U42" s="9"/>
      <c r="V42" s="9"/>
      <c r="W42" s="9"/>
      <c r="X42" s="9"/>
      <c r="Y42" s="9"/>
      <c r="Z42" s="9"/>
      <c r="AA42" s="9"/>
      <c r="AB42" s="67"/>
    </row>
    <row r="43" s="82" customFormat="1" ht="14.25" spans="1:28">
      <c r="A43" s="10"/>
      <c r="B43" s="11"/>
      <c r="C43" s="12" t="s">
        <v>12</v>
      </c>
      <c r="D43" s="13" t="s">
        <v>13</v>
      </c>
      <c r="E43" s="13" t="s">
        <v>14</v>
      </c>
      <c r="F43" s="11" t="s">
        <v>15</v>
      </c>
      <c r="G43" s="12" t="s">
        <v>12</v>
      </c>
      <c r="H43" s="13" t="s">
        <v>13</v>
      </c>
      <c r="I43" s="13" t="s">
        <v>14</v>
      </c>
      <c r="J43" s="11" t="s">
        <v>15</v>
      </c>
      <c r="K43" s="43" t="s">
        <v>12</v>
      </c>
      <c r="L43" s="43" t="s">
        <v>16</v>
      </c>
      <c r="M43" s="12" t="s">
        <v>12</v>
      </c>
      <c r="N43" s="13" t="s">
        <v>13</v>
      </c>
      <c r="O43" s="13" t="s">
        <v>14</v>
      </c>
      <c r="P43" s="13" t="s">
        <v>15</v>
      </c>
      <c r="Q43" s="13" t="s">
        <v>16</v>
      </c>
      <c r="R43" s="11" t="s">
        <v>17</v>
      </c>
      <c r="S43" s="53"/>
      <c r="T43" s="12" t="s">
        <v>12</v>
      </c>
      <c r="U43" s="13" t="s">
        <v>13</v>
      </c>
      <c r="V43" s="13" t="s">
        <v>14</v>
      </c>
      <c r="W43" s="13" t="s">
        <v>15</v>
      </c>
      <c r="X43" s="13" t="s">
        <v>16</v>
      </c>
      <c r="Y43" s="13" t="s">
        <v>18</v>
      </c>
      <c r="Z43" s="13" t="s">
        <v>19</v>
      </c>
      <c r="AA43" s="13" t="s">
        <v>20</v>
      </c>
      <c r="AB43" s="69" t="s">
        <v>21</v>
      </c>
    </row>
    <row r="44" s="82" customFormat="1" ht="14.25" spans="1:28">
      <c r="A44" s="14" t="s">
        <v>23</v>
      </c>
      <c r="B44" s="15" t="s">
        <v>24</v>
      </c>
      <c r="C44" s="16">
        <v>7</v>
      </c>
      <c r="D44" s="17">
        <v>6</v>
      </c>
      <c r="E44" s="17"/>
      <c r="F44" s="18">
        <v>3</v>
      </c>
      <c r="G44" s="19"/>
      <c r="H44" s="20"/>
      <c r="I44" s="20"/>
      <c r="J44" s="44"/>
      <c r="K44" s="45"/>
      <c r="L44" s="45"/>
      <c r="M44" s="16"/>
      <c r="N44" s="17"/>
      <c r="O44" s="17"/>
      <c r="P44" s="17"/>
      <c r="Q44" s="17"/>
      <c r="R44" s="18"/>
      <c r="S44" s="54"/>
      <c r="T44" s="55">
        <f>C44-G44+K44+M44</f>
        <v>7</v>
      </c>
      <c r="U44" s="56">
        <f t="shared" ref="U44:W44" si="42">D44-H44+N44</f>
        <v>6</v>
      </c>
      <c r="V44" s="56">
        <f t="shared" si="42"/>
        <v>0</v>
      </c>
      <c r="W44" s="56">
        <f t="shared" si="42"/>
        <v>3</v>
      </c>
      <c r="X44" s="56">
        <f>L44+Q44</f>
        <v>0</v>
      </c>
      <c r="Y44" s="71">
        <f>$AE$2-Z44</f>
        <v>635</v>
      </c>
      <c r="Z44" s="72">
        <f>$AE$2-C44*$AE$6-D44*$AE$9-E44*$AE$12-F44*$AE$15/3+R44</f>
        <v>365</v>
      </c>
      <c r="AA44" s="71">
        <f>$AE$3-AB44</f>
        <v>470</v>
      </c>
      <c r="AB44" s="73">
        <f>$AE$3-T44*$AE$8-U44*$AE$11-V44*$AE$14-W44*$AE$17-X44*$AE$18</f>
        <v>530</v>
      </c>
    </row>
    <row r="45" s="82" customFormat="1" spans="1:28">
      <c r="A45" s="21">
        <v>1</v>
      </c>
      <c r="B45" s="22" t="s">
        <v>25</v>
      </c>
      <c r="C45" s="23"/>
      <c r="D45" s="24"/>
      <c r="E45" s="24"/>
      <c r="F45" s="25"/>
      <c r="G45" s="26">
        <v>1</v>
      </c>
      <c r="H45" s="27">
        <v>1</v>
      </c>
      <c r="I45" s="27"/>
      <c r="J45" s="46"/>
      <c r="K45" s="47"/>
      <c r="L45" s="47"/>
      <c r="M45" s="23"/>
      <c r="N45" s="24"/>
      <c r="O45" s="24"/>
      <c r="P45" s="24"/>
      <c r="Q45" s="24"/>
      <c r="R45" s="25"/>
      <c r="S45" s="57"/>
      <c r="T45" s="58">
        <f t="shared" ref="T45:T59" si="43">T44+C45-G45+K45+M45</f>
        <v>6</v>
      </c>
      <c r="U45" s="59">
        <f t="shared" ref="U45:W45" si="44">U44+D45-H45+N45</f>
        <v>5</v>
      </c>
      <c r="V45" s="59">
        <f t="shared" si="44"/>
        <v>0</v>
      </c>
      <c r="W45" s="59">
        <f t="shared" si="44"/>
        <v>3</v>
      </c>
      <c r="X45" s="59">
        <f t="shared" ref="X45:X59" si="45">X44+L45+Q45</f>
        <v>0</v>
      </c>
      <c r="Y45" s="74">
        <f t="shared" ref="Y45:Y59" si="46">Z44-Z45</f>
        <v>0</v>
      </c>
      <c r="Z45" s="75">
        <f t="shared" ref="Z45:Z59" si="47">Z44-C45*$AE$7-D45*$AE$10-E45*$AE$13-F45*$AE$16+R45</f>
        <v>365</v>
      </c>
      <c r="AA45" s="74">
        <f t="shared" ref="AA45:AA59" si="48">AB44-AB45</f>
        <v>-60</v>
      </c>
      <c r="AB45" s="76">
        <f>$AE$3-T45*$AE$8-U45*$AE$11-V45*$AE$14-W45*$AE$17-X45*$AE$18</f>
        <v>590</v>
      </c>
    </row>
    <row r="46" s="82" customFormat="1" spans="1:28">
      <c r="A46" s="21">
        <v>2</v>
      </c>
      <c r="B46" s="22" t="s">
        <v>28</v>
      </c>
      <c r="C46" s="23"/>
      <c r="D46" s="24"/>
      <c r="E46" s="24"/>
      <c r="F46" s="25"/>
      <c r="G46" s="26">
        <v>3</v>
      </c>
      <c r="H46" s="27">
        <v>1</v>
      </c>
      <c r="I46" s="27"/>
      <c r="J46" s="46"/>
      <c r="K46" s="47"/>
      <c r="L46" s="47"/>
      <c r="M46" s="23"/>
      <c r="N46" s="24"/>
      <c r="O46" s="24"/>
      <c r="P46" s="24"/>
      <c r="Q46" s="24"/>
      <c r="R46" s="25"/>
      <c r="S46" s="57"/>
      <c r="T46" s="58">
        <f t="shared" si="43"/>
        <v>3</v>
      </c>
      <c r="U46" s="59">
        <f t="shared" ref="U46:W46" si="49">U45+D46-H46+N46</f>
        <v>4</v>
      </c>
      <c r="V46" s="59">
        <f t="shared" si="49"/>
        <v>0</v>
      </c>
      <c r="W46" s="59">
        <f t="shared" si="49"/>
        <v>3</v>
      </c>
      <c r="X46" s="59">
        <f t="shared" si="45"/>
        <v>0</v>
      </c>
      <c r="Y46" s="74">
        <f t="shared" si="46"/>
        <v>0</v>
      </c>
      <c r="Z46" s="75">
        <f t="shared" si="47"/>
        <v>365</v>
      </c>
      <c r="AA46" s="74">
        <f t="shared" si="48"/>
        <v>-160</v>
      </c>
      <c r="AB46" s="76">
        <f>$AE$3-T46*$AE$8-U46*$AE$11-V46*$AE$14-W46*$AE$17-X46*$AE$18</f>
        <v>750</v>
      </c>
    </row>
    <row r="47" s="82" customFormat="1" spans="1:28">
      <c r="A47" s="21">
        <v>3</v>
      </c>
      <c r="B47" s="22" t="s">
        <v>29</v>
      </c>
      <c r="C47" s="23"/>
      <c r="D47" s="24"/>
      <c r="E47" s="24"/>
      <c r="F47" s="25"/>
      <c r="G47" s="26">
        <v>1</v>
      </c>
      <c r="H47" s="27">
        <v>1</v>
      </c>
      <c r="I47" s="27"/>
      <c r="J47" s="46"/>
      <c r="K47" s="47">
        <v>15</v>
      </c>
      <c r="L47" s="47"/>
      <c r="M47" s="23"/>
      <c r="N47" s="24"/>
      <c r="O47" s="24"/>
      <c r="P47" s="24"/>
      <c r="Q47" s="24"/>
      <c r="R47" s="25"/>
      <c r="S47" s="57"/>
      <c r="T47" s="58">
        <f t="shared" si="43"/>
        <v>17</v>
      </c>
      <c r="U47" s="59">
        <f t="shared" ref="U47:W47" si="50">U46+D47-H47+N47</f>
        <v>3</v>
      </c>
      <c r="V47" s="59">
        <f t="shared" si="50"/>
        <v>0</v>
      </c>
      <c r="W47" s="59">
        <f t="shared" si="50"/>
        <v>3</v>
      </c>
      <c r="X47" s="59">
        <f t="shared" si="45"/>
        <v>0</v>
      </c>
      <c r="Y47" s="74">
        <f t="shared" si="46"/>
        <v>0</v>
      </c>
      <c r="Z47" s="75">
        <f t="shared" si="47"/>
        <v>365</v>
      </c>
      <c r="AA47" s="74">
        <f t="shared" si="48"/>
        <v>690</v>
      </c>
      <c r="AB47" s="76">
        <f>$AE$3-T47*$AE$8-U47*$AE$11-V47*$AE$14-W47*$AE$17-X47*$AE$18</f>
        <v>60</v>
      </c>
    </row>
    <row r="48" s="82" customFormat="1" spans="1:28">
      <c r="A48" s="21">
        <v>4</v>
      </c>
      <c r="B48" s="22" t="s">
        <v>30</v>
      </c>
      <c r="C48" s="23"/>
      <c r="D48" s="24"/>
      <c r="E48" s="24"/>
      <c r="F48" s="25"/>
      <c r="G48" s="26">
        <v>3</v>
      </c>
      <c r="H48" s="27">
        <v>1</v>
      </c>
      <c r="I48" s="27"/>
      <c r="J48" s="46"/>
      <c r="K48" s="47"/>
      <c r="L48" s="47"/>
      <c r="M48" s="23"/>
      <c r="N48" s="24"/>
      <c r="O48" s="24"/>
      <c r="P48" s="24"/>
      <c r="Q48" s="24"/>
      <c r="R48" s="25"/>
      <c r="S48" s="57"/>
      <c r="T48" s="58">
        <f t="shared" si="43"/>
        <v>14</v>
      </c>
      <c r="U48" s="59">
        <f t="shared" ref="U48:W48" si="51">U47+D48-H48+N48</f>
        <v>2</v>
      </c>
      <c r="V48" s="59">
        <f t="shared" si="51"/>
        <v>0</v>
      </c>
      <c r="W48" s="59">
        <f t="shared" si="51"/>
        <v>3</v>
      </c>
      <c r="X48" s="59">
        <f t="shared" si="45"/>
        <v>0</v>
      </c>
      <c r="Y48" s="74">
        <f t="shared" si="46"/>
        <v>0</v>
      </c>
      <c r="Z48" s="75">
        <f t="shared" si="47"/>
        <v>365</v>
      </c>
      <c r="AA48" s="74">
        <f t="shared" si="48"/>
        <v>-160</v>
      </c>
      <c r="AB48" s="76">
        <f>$AE$3-T48*$AE$8-U48*$AE$11-V48*$AE$14-W48*$AE$17-X48*$AE$18</f>
        <v>220</v>
      </c>
    </row>
    <row r="49" s="82" customFormat="1" spans="1:28">
      <c r="A49" s="21">
        <v>5</v>
      </c>
      <c r="B49" s="22" t="s">
        <v>31</v>
      </c>
      <c r="C49" s="23"/>
      <c r="D49" s="24">
        <v>12</v>
      </c>
      <c r="E49" s="24"/>
      <c r="F49" s="25">
        <v>1</v>
      </c>
      <c r="G49" s="26">
        <v>1</v>
      </c>
      <c r="H49" s="27">
        <v>1</v>
      </c>
      <c r="I49" s="27"/>
      <c r="J49" s="46"/>
      <c r="K49" s="47"/>
      <c r="L49" s="47"/>
      <c r="M49" s="23"/>
      <c r="N49" s="24"/>
      <c r="O49" s="24"/>
      <c r="P49" s="24"/>
      <c r="Q49" s="24"/>
      <c r="R49" s="25"/>
      <c r="S49" s="57"/>
      <c r="T49" s="58">
        <f t="shared" si="43"/>
        <v>13</v>
      </c>
      <c r="U49" s="59">
        <f t="shared" ref="U49:W49" si="52">U48+D49-H49+N49</f>
        <v>13</v>
      </c>
      <c r="V49" s="59">
        <f t="shared" si="52"/>
        <v>0</v>
      </c>
      <c r="W49" s="59">
        <f t="shared" si="52"/>
        <v>4</v>
      </c>
      <c r="X49" s="59">
        <f t="shared" si="45"/>
        <v>0</v>
      </c>
      <c r="Y49" s="74">
        <f t="shared" si="46"/>
        <v>160</v>
      </c>
      <c r="Z49" s="75">
        <f t="shared" si="47"/>
        <v>205</v>
      </c>
      <c r="AA49" s="74">
        <f t="shared" si="48"/>
        <v>80</v>
      </c>
      <c r="AB49" s="76">
        <f>$AE$3-T49*$AE$8-U49*$AE$11-V49*$AE$14-W49*$AE$17-X49*$AE$18</f>
        <v>140</v>
      </c>
    </row>
    <row r="50" s="82" customFormat="1" spans="1:28">
      <c r="A50" s="21">
        <v>6</v>
      </c>
      <c r="B50" s="22" t="s">
        <v>28</v>
      </c>
      <c r="C50" s="23"/>
      <c r="D50" s="24"/>
      <c r="E50" s="24"/>
      <c r="F50" s="25"/>
      <c r="G50" s="26">
        <v>1</v>
      </c>
      <c r="H50" s="27">
        <v>1</v>
      </c>
      <c r="I50" s="27"/>
      <c r="J50" s="46"/>
      <c r="K50" s="47"/>
      <c r="L50" s="47"/>
      <c r="M50" s="23"/>
      <c r="N50" s="24"/>
      <c r="O50" s="24"/>
      <c r="P50" s="24"/>
      <c r="Q50" s="24"/>
      <c r="R50" s="25"/>
      <c r="S50" s="57"/>
      <c r="T50" s="58">
        <f t="shared" si="43"/>
        <v>12</v>
      </c>
      <c r="U50" s="59">
        <f t="shared" ref="U50:W50" si="53">U49+D50-H50+N50</f>
        <v>12</v>
      </c>
      <c r="V50" s="59">
        <f t="shared" si="53"/>
        <v>0</v>
      </c>
      <c r="W50" s="59">
        <f t="shared" si="53"/>
        <v>4</v>
      </c>
      <c r="X50" s="59">
        <f t="shared" si="45"/>
        <v>0</v>
      </c>
      <c r="Y50" s="74">
        <f t="shared" si="46"/>
        <v>0</v>
      </c>
      <c r="Z50" s="75">
        <f t="shared" si="47"/>
        <v>205</v>
      </c>
      <c r="AA50" s="74">
        <f t="shared" si="48"/>
        <v>-60</v>
      </c>
      <c r="AB50" s="76">
        <f>$AE$3-T50*$AE$8-U50*$AE$11-V50*$AE$14-W50*$AE$17-X50*$AE$18</f>
        <v>200</v>
      </c>
    </row>
    <row r="51" s="82" customFormat="1" spans="1:28">
      <c r="A51" s="21">
        <v>7</v>
      </c>
      <c r="B51" s="22" t="s">
        <v>32</v>
      </c>
      <c r="C51" s="23"/>
      <c r="D51" s="24"/>
      <c r="E51" s="24"/>
      <c r="F51" s="25"/>
      <c r="G51" s="26">
        <v>1</v>
      </c>
      <c r="H51" s="27">
        <v>1</v>
      </c>
      <c r="I51" s="27"/>
      <c r="J51" s="46">
        <v>1</v>
      </c>
      <c r="K51" s="47"/>
      <c r="L51" s="47">
        <v>1</v>
      </c>
      <c r="M51" s="23"/>
      <c r="N51" s="24"/>
      <c r="O51" s="24"/>
      <c r="P51" s="24"/>
      <c r="Q51" s="24"/>
      <c r="R51" s="25"/>
      <c r="S51" s="57"/>
      <c r="T51" s="58">
        <f t="shared" si="43"/>
        <v>11</v>
      </c>
      <c r="U51" s="59">
        <f t="shared" ref="U51:W51" si="54">U50+D51-H51+N51</f>
        <v>11</v>
      </c>
      <c r="V51" s="59">
        <f t="shared" si="54"/>
        <v>0</v>
      </c>
      <c r="W51" s="59">
        <f t="shared" si="54"/>
        <v>3</v>
      </c>
      <c r="X51" s="59">
        <f t="shared" si="45"/>
        <v>1</v>
      </c>
      <c r="Y51" s="74">
        <f t="shared" si="46"/>
        <v>0</v>
      </c>
      <c r="Z51" s="75">
        <f t="shared" si="47"/>
        <v>205</v>
      </c>
      <c r="AA51" s="74">
        <f t="shared" si="48"/>
        <v>-30</v>
      </c>
      <c r="AB51" s="76">
        <f>$AE$3-T51*$AE$8-U51*$AE$11-V51*$AE$14-W51*$AE$17-X51*$AE$18</f>
        <v>230</v>
      </c>
    </row>
    <row r="52" s="82" customFormat="1" spans="1:28">
      <c r="A52" s="21">
        <v>8</v>
      </c>
      <c r="B52" s="22" t="s">
        <v>32</v>
      </c>
      <c r="C52" s="23"/>
      <c r="D52" s="24"/>
      <c r="E52" s="24"/>
      <c r="F52" s="25"/>
      <c r="G52" s="26">
        <v>1</v>
      </c>
      <c r="H52" s="27">
        <v>1</v>
      </c>
      <c r="I52" s="27"/>
      <c r="J52" s="46"/>
      <c r="K52" s="47"/>
      <c r="L52" s="47">
        <v>1</v>
      </c>
      <c r="M52" s="23"/>
      <c r="N52" s="24"/>
      <c r="O52" s="24"/>
      <c r="P52" s="24"/>
      <c r="Q52" s="24"/>
      <c r="R52" s="25"/>
      <c r="S52" s="57"/>
      <c r="T52" s="58">
        <f t="shared" si="43"/>
        <v>10</v>
      </c>
      <c r="U52" s="59">
        <f t="shared" ref="U52:W52" si="55">U51+D52-H52+N52</f>
        <v>10</v>
      </c>
      <c r="V52" s="59">
        <f t="shared" si="55"/>
        <v>0</v>
      </c>
      <c r="W52" s="59">
        <f t="shared" si="55"/>
        <v>3</v>
      </c>
      <c r="X52" s="59">
        <f t="shared" si="45"/>
        <v>2</v>
      </c>
      <c r="Y52" s="74">
        <f t="shared" si="46"/>
        <v>0</v>
      </c>
      <c r="Z52" s="75">
        <f t="shared" si="47"/>
        <v>205</v>
      </c>
      <c r="AA52" s="74">
        <f t="shared" si="48"/>
        <v>-10</v>
      </c>
      <c r="AB52" s="76">
        <f>$AE$3-T52*$AE$8-U52*$AE$11-V52*$AE$14-W52*$AE$17-X52*$AE$18</f>
        <v>240</v>
      </c>
    </row>
    <row r="53" s="82" customFormat="1" spans="1:28">
      <c r="A53" s="21">
        <v>9</v>
      </c>
      <c r="B53" s="22" t="s">
        <v>32</v>
      </c>
      <c r="C53" s="23"/>
      <c r="D53" s="24"/>
      <c r="E53" s="24"/>
      <c r="F53" s="25"/>
      <c r="G53" s="26">
        <v>3</v>
      </c>
      <c r="H53" s="27">
        <v>1</v>
      </c>
      <c r="I53" s="27"/>
      <c r="J53" s="46"/>
      <c r="K53" s="47"/>
      <c r="L53" s="47">
        <v>1</v>
      </c>
      <c r="M53" s="23"/>
      <c r="N53" s="24"/>
      <c r="O53" s="24"/>
      <c r="P53" s="24"/>
      <c r="Q53" s="24"/>
      <c r="R53" s="25"/>
      <c r="S53" s="57"/>
      <c r="T53" s="58">
        <f t="shared" si="43"/>
        <v>7</v>
      </c>
      <c r="U53" s="59">
        <f t="shared" ref="U53:W53" si="56">U52+D53-H53+N53</f>
        <v>9</v>
      </c>
      <c r="V53" s="59">
        <f t="shared" si="56"/>
        <v>0</v>
      </c>
      <c r="W53" s="59">
        <f t="shared" si="56"/>
        <v>3</v>
      </c>
      <c r="X53" s="59">
        <f t="shared" si="45"/>
        <v>3</v>
      </c>
      <c r="Y53" s="74">
        <f t="shared" si="46"/>
        <v>0</v>
      </c>
      <c r="Z53" s="75">
        <f t="shared" si="47"/>
        <v>205</v>
      </c>
      <c r="AA53" s="74">
        <f t="shared" si="48"/>
        <v>-110</v>
      </c>
      <c r="AB53" s="76">
        <f>$AE$3-T53*$AE$8-U53*$AE$11-V53*$AE$14-W53*$AE$17-X53*$AE$18</f>
        <v>350</v>
      </c>
    </row>
    <row r="54" s="82" customFormat="1" spans="1:28">
      <c r="A54" s="21">
        <v>10</v>
      </c>
      <c r="B54" s="22" t="s">
        <v>33</v>
      </c>
      <c r="C54" s="23"/>
      <c r="D54" s="24"/>
      <c r="E54" s="24"/>
      <c r="F54" s="25"/>
      <c r="G54" s="26">
        <v>1</v>
      </c>
      <c r="H54" s="27">
        <v>1</v>
      </c>
      <c r="I54" s="27"/>
      <c r="J54" s="46">
        <v>1</v>
      </c>
      <c r="K54" s="47"/>
      <c r="L54" s="47"/>
      <c r="M54" s="23"/>
      <c r="N54" s="24"/>
      <c r="O54" s="24"/>
      <c r="P54" s="24"/>
      <c r="Q54" s="24"/>
      <c r="R54" s="25"/>
      <c r="S54" s="57"/>
      <c r="T54" s="58">
        <f t="shared" si="43"/>
        <v>6</v>
      </c>
      <c r="U54" s="59">
        <f t="shared" ref="U54:W54" si="57">U53+D54-H54+N54</f>
        <v>8</v>
      </c>
      <c r="V54" s="59">
        <f t="shared" si="57"/>
        <v>0</v>
      </c>
      <c r="W54" s="59">
        <f t="shared" si="57"/>
        <v>2</v>
      </c>
      <c r="X54" s="59">
        <f t="shared" si="45"/>
        <v>3</v>
      </c>
      <c r="Y54" s="74">
        <f t="shared" si="46"/>
        <v>0</v>
      </c>
      <c r="Z54" s="75">
        <f t="shared" si="47"/>
        <v>205</v>
      </c>
      <c r="AA54" s="74">
        <f t="shared" si="48"/>
        <v>-80</v>
      </c>
      <c r="AB54" s="76">
        <f>$AE$3-T54*$AE$8-U54*$AE$11-V54*$AE$14-W54*$AE$17-X54*$AE$18</f>
        <v>430</v>
      </c>
    </row>
    <row r="55" s="82" customFormat="1" spans="1:28">
      <c r="A55" s="21">
        <v>11</v>
      </c>
      <c r="B55" s="22" t="s">
        <v>30</v>
      </c>
      <c r="C55" s="23"/>
      <c r="D55" s="24"/>
      <c r="E55" s="24"/>
      <c r="F55" s="25"/>
      <c r="G55" s="26">
        <v>1</v>
      </c>
      <c r="H55" s="27">
        <v>1</v>
      </c>
      <c r="I55" s="27"/>
      <c r="J55" s="46"/>
      <c r="K55" s="47"/>
      <c r="L55" s="47"/>
      <c r="M55" s="23"/>
      <c r="N55" s="24"/>
      <c r="O55" s="24"/>
      <c r="P55" s="24"/>
      <c r="Q55" s="24"/>
      <c r="R55" s="25"/>
      <c r="S55" s="57"/>
      <c r="T55" s="58">
        <f t="shared" si="43"/>
        <v>5</v>
      </c>
      <c r="U55" s="59">
        <f t="shared" ref="U55:W55" si="58">U54+D55-H55+N55</f>
        <v>7</v>
      </c>
      <c r="V55" s="59">
        <f t="shared" si="58"/>
        <v>0</v>
      </c>
      <c r="W55" s="59">
        <f t="shared" si="58"/>
        <v>2</v>
      </c>
      <c r="X55" s="59">
        <f t="shared" si="45"/>
        <v>3</v>
      </c>
      <c r="Y55" s="74">
        <f t="shared" si="46"/>
        <v>0</v>
      </c>
      <c r="Z55" s="75">
        <f t="shared" si="47"/>
        <v>205</v>
      </c>
      <c r="AA55" s="74">
        <f t="shared" si="48"/>
        <v>-60</v>
      </c>
      <c r="AB55" s="76">
        <f>$AE$3-T55*$AE$8-U55*$AE$11-V55*$AE$14-W55*$AE$17-X55*$AE$18</f>
        <v>490</v>
      </c>
    </row>
    <row r="56" s="82" customFormat="1" spans="1:28">
      <c r="A56" s="21">
        <v>12</v>
      </c>
      <c r="B56" s="22" t="s">
        <v>29</v>
      </c>
      <c r="C56" s="23"/>
      <c r="D56" s="24"/>
      <c r="E56" s="24"/>
      <c r="F56" s="25"/>
      <c r="G56" s="26">
        <v>3</v>
      </c>
      <c r="H56" s="27">
        <v>1</v>
      </c>
      <c r="I56" s="27"/>
      <c r="J56" s="46"/>
      <c r="K56" s="47">
        <v>13</v>
      </c>
      <c r="L56" s="47"/>
      <c r="M56" s="23"/>
      <c r="N56" s="24"/>
      <c r="O56" s="24"/>
      <c r="P56" s="24"/>
      <c r="Q56" s="24"/>
      <c r="R56" s="25"/>
      <c r="S56" s="57"/>
      <c r="T56" s="58">
        <f t="shared" si="43"/>
        <v>15</v>
      </c>
      <c r="U56" s="59">
        <f t="shared" ref="U56:W56" si="59">U55+D56-H56+N56</f>
        <v>6</v>
      </c>
      <c r="V56" s="59">
        <f t="shared" si="59"/>
        <v>0</v>
      </c>
      <c r="W56" s="59">
        <f t="shared" si="59"/>
        <v>2</v>
      </c>
      <c r="X56" s="59">
        <f t="shared" si="45"/>
        <v>3</v>
      </c>
      <c r="Y56" s="74">
        <f t="shared" si="46"/>
        <v>0</v>
      </c>
      <c r="Z56" s="75">
        <f t="shared" si="47"/>
        <v>205</v>
      </c>
      <c r="AA56" s="74">
        <f t="shared" si="48"/>
        <v>490</v>
      </c>
      <c r="AB56" s="76">
        <f>$AE$3-T56*$AE$8-U56*$AE$11-V56*$AE$14-W56*$AE$17-X56*$AE$18</f>
        <v>0</v>
      </c>
    </row>
    <row r="57" s="82" customFormat="1" spans="1:28">
      <c r="A57" s="28">
        <v>13</v>
      </c>
      <c r="B57" s="29" t="s">
        <v>28</v>
      </c>
      <c r="C57" s="30"/>
      <c r="D57" s="31"/>
      <c r="E57" s="31"/>
      <c r="F57" s="32"/>
      <c r="G57" s="33">
        <v>1</v>
      </c>
      <c r="H57" s="34">
        <v>1</v>
      </c>
      <c r="I57" s="34"/>
      <c r="J57" s="48"/>
      <c r="K57" s="49"/>
      <c r="L57" s="49"/>
      <c r="M57" s="30"/>
      <c r="N57" s="31"/>
      <c r="O57" s="31"/>
      <c r="P57" s="31"/>
      <c r="Q57" s="31"/>
      <c r="R57" s="32"/>
      <c r="S57" s="60"/>
      <c r="T57" s="58">
        <f t="shared" si="43"/>
        <v>14</v>
      </c>
      <c r="U57" s="59">
        <f t="shared" ref="U57:W57" si="60">U56+D57-H57+N57</f>
        <v>5</v>
      </c>
      <c r="V57" s="59">
        <f t="shared" si="60"/>
        <v>0</v>
      </c>
      <c r="W57" s="59">
        <f t="shared" si="60"/>
        <v>2</v>
      </c>
      <c r="X57" s="59">
        <f t="shared" si="45"/>
        <v>3</v>
      </c>
      <c r="Y57" s="74">
        <f t="shared" si="46"/>
        <v>0</v>
      </c>
      <c r="Z57" s="75">
        <f t="shared" si="47"/>
        <v>205</v>
      </c>
      <c r="AA57" s="74">
        <f t="shared" si="48"/>
        <v>-60</v>
      </c>
      <c r="AB57" s="76">
        <f>$AE$3-T57*$AE$8-U57*$AE$11-V57*$AE$14-W57*$AE$17-X57*$AE$18</f>
        <v>60</v>
      </c>
    </row>
    <row r="58" s="82" customFormat="1" spans="1:28">
      <c r="A58" s="28">
        <v>14</v>
      </c>
      <c r="B58" s="29" t="s">
        <v>25</v>
      </c>
      <c r="C58" s="30"/>
      <c r="D58" s="31"/>
      <c r="E58" s="31"/>
      <c r="F58" s="32"/>
      <c r="G58" s="33">
        <v>3</v>
      </c>
      <c r="H58" s="34">
        <v>1</v>
      </c>
      <c r="I58" s="34"/>
      <c r="J58" s="48"/>
      <c r="K58" s="49"/>
      <c r="L58" s="49"/>
      <c r="M58" s="30"/>
      <c r="N58" s="31"/>
      <c r="O58" s="31"/>
      <c r="P58" s="31"/>
      <c r="Q58" s="31"/>
      <c r="R58" s="32"/>
      <c r="S58" s="60"/>
      <c r="T58" s="58">
        <f t="shared" si="43"/>
        <v>11</v>
      </c>
      <c r="U58" s="59">
        <f t="shared" ref="U58:W58" si="61">U57+D58-H58+N58</f>
        <v>4</v>
      </c>
      <c r="V58" s="59">
        <f t="shared" si="61"/>
        <v>0</v>
      </c>
      <c r="W58" s="59">
        <f t="shared" si="61"/>
        <v>2</v>
      </c>
      <c r="X58" s="59">
        <f t="shared" si="45"/>
        <v>3</v>
      </c>
      <c r="Y58" s="74">
        <f t="shared" si="46"/>
        <v>0</v>
      </c>
      <c r="Z58" s="75">
        <f t="shared" si="47"/>
        <v>205</v>
      </c>
      <c r="AA58" s="74">
        <f t="shared" si="48"/>
        <v>-160</v>
      </c>
      <c r="AB58" s="76">
        <f>$AE$3-T58*$AE$8-U58*$AE$11-V58*$AE$14-W58*$AE$17-X58*$AE$18</f>
        <v>220</v>
      </c>
    </row>
    <row r="59" s="82" customFormat="1" ht="14.25" spans="1:29">
      <c r="A59" s="35">
        <v>15</v>
      </c>
      <c r="B59" s="36" t="s">
        <v>24</v>
      </c>
      <c r="C59" s="37"/>
      <c r="D59" s="38"/>
      <c r="E59" s="38"/>
      <c r="F59" s="39"/>
      <c r="G59" s="40"/>
      <c r="H59" s="41"/>
      <c r="I59" s="41"/>
      <c r="J59" s="50"/>
      <c r="K59" s="51"/>
      <c r="L59" s="51"/>
      <c r="M59" s="37"/>
      <c r="N59" s="38"/>
      <c r="O59" s="38"/>
      <c r="P59" s="38"/>
      <c r="Q59" s="38"/>
      <c r="R59" s="39"/>
      <c r="S59" s="61"/>
      <c r="T59" s="62">
        <f t="shared" si="43"/>
        <v>11</v>
      </c>
      <c r="U59" s="63">
        <f t="shared" ref="U59:W59" si="62">U58+D59-H59+N59</f>
        <v>4</v>
      </c>
      <c r="V59" s="63">
        <f t="shared" si="62"/>
        <v>0</v>
      </c>
      <c r="W59" s="63">
        <f t="shared" si="62"/>
        <v>2</v>
      </c>
      <c r="X59" s="63">
        <f t="shared" si="45"/>
        <v>3</v>
      </c>
      <c r="Y59" s="78">
        <f t="shared" si="46"/>
        <v>0</v>
      </c>
      <c r="Z59" s="79">
        <f t="shared" si="47"/>
        <v>205</v>
      </c>
      <c r="AA59" s="78">
        <f t="shared" si="48"/>
        <v>0</v>
      </c>
      <c r="AB59" s="80">
        <f>$AE$3-T59*$AE$8-U59*$AE$11-V59*$AE$14-W59*$AE$17-X59*$AE$18</f>
        <v>220</v>
      </c>
      <c r="AC59" s="81">
        <f>Z59*20+T59*5+U59*10+V59*20+W59*15+X59*90*50</f>
        <v>17725</v>
      </c>
    </row>
    <row r="60" s="82" customFormat="1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</sheetData>
  <mergeCells count="29">
    <mergeCell ref="A1:AB1"/>
    <mergeCell ref="AD1:AF1"/>
    <mergeCell ref="C2:F2"/>
    <mergeCell ref="G2:J2"/>
    <mergeCell ref="M2:R2"/>
    <mergeCell ref="T2:AB2"/>
    <mergeCell ref="A21:AB21"/>
    <mergeCell ref="C22:F22"/>
    <mergeCell ref="G22:J22"/>
    <mergeCell ref="M22:R22"/>
    <mergeCell ref="T22:AB22"/>
    <mergeCell ref="A41:AB41"/>
    <mergeCell ref="C42:F42"/>
    <mergeCell ref="G42:J42"/>
    <mergeCell ref="M42:R42"/>
    <mergeCell ref="T42:AB42"/>
    <mergeCell ref="A2:A3"/>
    <mergeCell ref="A22:A23"/>
    <mergeCell ref="A42:A43"/>
    <mergeCell ref="B2:B3"/>
    <mergeCell ref="B22:B23"/>
    <mergeCell ref="B42:B43"/>
    <mergeCell ref="S2:S3"/>
    <mergeCell ref="S22:S23"/>
    <mergeCell ref="S42:S43"/>
    <mergeCell ref="AD6:AD8"/>
    <mergeCell ref="AD9:AD11"/>
    <mergeCell ref="AD12:AD14"/>
    <mergeCell ref="AD15:AD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2"/>
  <sheetViews>
    <sheetView topLeftCell="A2" workbookViewId="0">
      <selection activeCell="J30" sqref="J30"/>
    </sheetView>
  </sheetViews>
  <sheetFormatPr defaultColWidth="9.625" defaultRowHeight="13.5"/>
  <cols>
    <col min="1" max="1" width="9.625" style="1" customWidth="1"/>
    <col min="2" max="2" width="6.125" style="1" customWidth="1"/>
    <col min="3" max="18" width="6.625" style="1" customWidth="1"/>
    <col min="19" max="19" width="8.625" style="1" customWidth="1"/>
    <col min="20" max="24" width="6.625" style="1" customWidth="1"/>
    <col min="25" max="25" width="9.625" style="1" customWidth="1"/>
    <col min="26" max="26" width="5.625" style="1" customWidth="1"/>
    <col min="27" max="27" width="9.625" style="1" customWidth="1"/>
    <col min="28" max="28" width="8.5" style="1" customWidth="1"/>
    <col min="29" max="29" width="3.25833333333333" style="2" customWidth="1"/>
    <col min="30" max="32" width="9.625" style="3" customWidth="1"/>
    <col min="33" max="16379" width="9.625" style="1" customWidth="1"/>
    <col min="16380" max="16384" width="9.625" style="1"/>
  </cols>
  <sheetData>
    <row r="1" ht="36" spans="1:3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4"/>
      <c r="AC1" s="65"/>
      <c r="AD1" s="66" t="s">
        <v>1</v>
      </c>
      <c r="AE1" s="66"/>
      <c r="AF1" s="66"/>
    </row>
    <row r="2" spans="1:32">
      <c r="A2" s="6" t="s">
        <v>2</v>
      </c>
      <c r="B2" s="7" t="s">
        <v>3</v>
      </c>
      <c r="C2" s="8" t="s">
        <v>4</v>
      </c>
      <c r="D2" s="9"/>
      <c r="E2" s="9"/>
      <c r="F2" s="7"/>
      <c r="G2" s="8" t="s">
        <v>5</v>
      </c>
      <c r="H2" s="9"/>
      <c r="I2" s="9"/>
      <c r="J2" s="7"/>
      <c r="K2" s="42" t="s">
        <v>6</v>
      </c>
      <c r="L2" s="42" t="s">
        <v>7</v>
      </c>
      <c r="M2" s="8" t="s">
        <v>8</v>
      </c>
      <c r="N2" s="9"/>
      <c r="O2" s="9"/>
      <c r="P2" s="9"/>
      <c r="Q2" s="9"/>
      <c r="R2" s="7"/>
      <c r="S2" s="52" t="s">
        <v>9</v>
      </c>
      <c r="T2" s="8" t="s">
        <v>10</v>
      </c>
      <c r="U2" s="9"/>
      <c r="V2" s="9"/>
      <c r="W2" s="9"/>
      <c r="X2" s="9"/>
      <c r="Y2" s="9"/>
      <c r="Z2" s="9"/>
      <c r="AA2" s="9"/>
      <c r="AB2" s="67"/>
      <c r="AC2" s="68"/>
      <c r="AD2" s="66" t="s">
        <v>11</v>
      </c>
      <c r="AE2" s="66">
        <v>1000</v>
      </c>
      <c r="AF2" s="66"/>
    </row>
    <row r="3" spans="1:32">
      <c r="A3" s="10"/>
      <c r="B3" s="11"/>
      <c r="C3" s="12" t="s">
        <v>12</v>
      </c>
      <c r="D3" s="13" t="s">
        <v>13</v>
      </c>
      <c r="E3" s="13" t="s">
        <v>14</v>
      </c>
      <c r="F3" s="11" t="s">
        <v>15</v>
      </c>
      <c r="G3" s="12" t="s">
        <v>12</v>
      </c>
      <c r="H3" s="13" t="s">
        <v>13</v>
      </c>
      <c r="I3" s="13" t="s">
        <v>14</v>
      </c>
      <c r="J3" s="11" t="s">
        <v>15</v>
      </c>
      <c r="K3" s="43" t="s">
        <v>12</v>
      </c>
      <c r="L3" s="43" t="s">
        <v>16</v>
      </c>
      <c r="M3" s="12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1" t="s">
        <v>17</v>
      </c>
      <c r="S3" s="53"/>
      <c r="T3" s="12" t="s">
        <v>12</v>
      </c>
      <c r="U3" s="13" t="s">
        <v>13</v>
      </c>
      <c r="V3" s="13" t="s">
        <v>14</v>
      </c>
      <c r="W3" s="13" t="s">
        <v>15</v>
      </c>
      <c r="X3" s="13" t="s">
        <v>16</v>
      </c>
      <c r="Y3" s="13" t="s">
        <v>18</v>
      </c>
      <c r="Z3" s="13" t="s">
        <v>19</v>
      </c>
      <c r="AA3" s="13" t="s">
        <v>20</v>
      </c>
      <c r="AB3" s="69" t="s">
        <v>21</v>
      </c>
      <c r="AC3" s="70"/>
      <c r="AD3" s="66" t="s">
        <v>22</v>
      </c>
      <c r="AE3" s="66">
        <v>1000</v>
      </c>
      <c r="AF3" s="66"/>
    </row>
    <row r="4" spans="1:32">
      <c r="A4" s="14" t="s">
        <v>23</v>
      </c>
      <c r="B4" s="15"/>
      <c r="C4" s="16"/>
      <c r="D4" s="17"/>
      <c r="E4" s="17"/>
      <c r="F4" s="18"/>
      <c r="G4" s="19"/>
      <c r="H4" s="20"/>
      <c r="I4" s="20"/>
      <c r="J4" s="44"/>
      <c r="K4" s="45"/>
      <c r="L4" s="45"/>
      <c r="M4" s="16"/>
      <c r="N4" s="17"/>
      <c r="O4" s="17"/>
      <c r="P4" s="17"/>
      <c r="Q4" s="17"/>
      <c r="R4" s="18"/>
      <c r="S4" s="54"/>
      <c r="T4" s="55">
        <f>C4-G4+K4+M4</f>
        <v>0</v>
      </c>
      <c r="U4" s="56">
        <f>D4-H4+N4</f>
        <v>0</v>
      </c>
      <c r="V4" s="56">
        <f>E4-I4+O4</f>
        <v>0</v>
      </c>
      <c r="W4" s="56">
        <f>F4-J4+P4</f>
        <v>0</v>
      </c>
      <c r="X4" s="56">
        <f>L4+Q4</f>
        <v>0</v>
      </c>
      <c r="Y4" s="71">
        <f>$AE$2-Z4</f>
        <v>0</v>
      </c>
      <c r="Z4" s="72">
        <f>$AE$2-C4*$AE$6-D4*$AE$9-E4*$AE$12-F4*$AE$15/3+R4</f>
        <v>1000</v>
      </c>
      <c r="AA4" s="71">
        <f>$AE$3-AB4</f>
        <v>0</v>
      </c>
      <c r="AB4" s="73">
        <f>$AE$3-T4*$AE$8-U4*$AE$11-V4*$AE$14-W4*$AE$17-X4*$AE$18</f>
        <v>1000</v>
      </c>
      <c r="AC4" s="68"/>
      <c r="AD4" s="66"/>
      <c r="AE4" s="66"/>
      <c r="AF4" s="66"/>
    </row>
    <row r="5" spans="1:32">
      <c r="A5" s="21">
        <v>1</v>
      </c>
      <c r="B5" s="22"/>
      <c r="C5" s="23"/>
      <c r="D5" s="24"/>
      <c r="E5" s="24"/>
      <c r="F5" s="25"/>
      <c r="G5" s="26"/>
      <c r="H5" s="27"/>
      <c r="I5" s="27"/>
      <c r="J5" s="46"/>
      <c r="K5" s="47"/>
      <c r="L5" s="47"/>
      <c r="M5" s="23"/>
      <c r="N5" s="24"/>
      <c r="O5" s="24"/>
      <c r="P5" s="24"/>
      <c r="Q5" s="24"/>
      <c r="R5" s="25"/>
      <c r="S5" s="57"/>
      <c r="T5" s="58">
        <f>T4+C5-G5+K5+M5</f>
        <v>0</v>
      </c>
      <c r="U5" s="59">
        <f>U4+D5-H5+N5</f>
        <v>0</v>
      </c>
      <c r="V5" s="59">
        <f>V4+E5-I5+O5</f>
        <v>0</v>
      </c>
      <c r="W5" s="59">
        <f>W4+F5-J5+P5</f>
        <v>0</v>
      </c>
      <c r="X5" s="59">
        <f>X4+L5+Q5</f>
        <v>0</v>
      </c>
      <c r="Y5" s="74">
        <f>Z4-Z5</f>
        <v>0</v>
      </c>
      <c r="Z5" s="75">
        <f>Z4-C5*$AE$7-D5*$AE$10-E5*$AE$13-F5*$AE$16+R5</f>
        <v>1000</v>
      </c>
      <c r="AA5" s="74">
        <f>AB4-AB5</f>
        <v>0</v>
      </c>
      <c r="AB5" s="76">
        <f t="shared" ref="AB5:AB19" si="0">$AE$3-T5*$AE$8-U5*$AE$11-V5*$AE$14-W5*$AE$17-X5*$AE$18</f>
        <v>1000</v>
      </c>
      <c r="AC5" s="77"/>
      <c r="AD5" s="66" t="s">
        <v>26</v>
      </c>
      <c r="AE5" s="66" t="s">
        <v>23</v>
      </c>
      <c r="AF5" s="66" t="s">
        <v>27</v>
      </c>
    </row>
    <row r="6" spans="1:32">
      <c r="A6" s="21">
        <v>2</v>
      </c>
      <c r="B6" s="22"/>
      <c r="C6" s="23"/>
      <c r="D6" s="24"/>
      <c r="E6" s="24"/>
      <c r="F6" s="25"/>
      <c r="G6" s="26"/>
      <c r="H6" s="27"/>
      <c r="I6" s="27"/>
      <c r="J6" s="46"/>
      <c r="K6" s="47"/>
      <c r="L6" s="47"/>
      <c r="M6" s="23"/>
      <c r="N6" s="24"/>
      <c r="O6" s="24"/>
      <c r="P6" s="24"/>
      <c r="Q6" s="24"/>
      <c r="R6" s="25"/>
      <c r="S6" s="57"/>
      <c r="T6" s="58">
        <f t="shared" ref="T6:T19" si="1">T5+C6-G6+K6+M6</f>
        <v>0</v>
      </c>
      <c r="U6" s="59">
        <f>U5+D6-H6+N6</f>
        <v>0</v>
      </c>
      <c r="V6" s="59">
        <f t="shared" ref="V6:V19" si="2">V5+E6-I6+O6</f>
        <v>0</v>
      </c>
      <c r="W6" s="59">
        <f t="shared" ref="W6:W19" si="3">W5+F6-J6+P6</f>
        <v>0</v>
      </c>
      <c r="X6" s="59">
        <f t="shared" ref="X6:X19" si="4">X5+L6+Q6</f>
        <v>0</v>
      </c>
      <c r="Y6" s="74">
        <f t="shared" ref="Y6:Y19" si="5">Z5-Z6</f>
        <v>0</v>
      </c>
      <c r="Z6" s="75">
        <f t="shared" ref="Z6:Z19" si="6">Z5-C6*$AE$7-D6*$AE$10-E6*$AE$13-F6*$AE$16+R6</f>
        <v>1000</v>
      </c>
      <c r="AA6" s="74">
        <f t="shared" ref="AA6:AA19" si="7">AB5-AB6</f>
        <v>0</v>
      </c>
      <c r="AB6" s="76">
        <f t="shared" si="0"/>
        <v>1000</v>
      </c>
      <c r="AC6" s="77"/>
      <c r="AD6" s="66" t="s">
        <v>12</v>
      </c>
      <c r="AE6" s="66">
        <v>25</v>
      </c>
      <c r="AF6" s="66" t="s">
        <v>23</v>
      </c>
    </row>
    <row r="7" spans="1:32">
      <c r="A7" s="21">
        <v>3</v>
      </c>
      <c r="B7" s="22"/>
      <c r="C7" s="23"/>
      <c r="D7" s="24"/>
      <c r="E7" s="24"/>
      <c r="F7" s="25"/>
      <c r="G7" s="26"/>
      <c r="H7" s="27"/>
      <c r="I7" s="27"/>
      <c r="J7" s="46"/>
      <c r="K7" s="47"/>
      <c r="L7" s="47"/>
      <c r="M7" s="23"/>
      <c r="N7" s="24"/>
      <c r="O7" s="24"/>
      <c r="P7" s="24"/>
      <c r="Q7" s="24"/>
      <c r="R7" s="25"/>
      <c r="S7" s="57"/>
      <c r="T7" s="58">
        <f t="shared" si="1"/>
        <v>0</v>
      </c>
      <c r="U7" s="59">
        <f t="shared" ref="U6:U19" si="8">U6+D7-H7+N7</f>
        <v>0</v>
      </c>
      <c r="V7" s="59">
        <f t="shared" si="2"/>
        <v>0</v>
      </c>
      <c r="W7" s="59">
        <f t="shared" si="3"/>
        <v>0</v>
      </c>
      <c r="X7" s="59">
        <f t="shared" si="4"/>
        <v>0</v>
      </c>
      <c r="Y7" s="74">
        <f t="shared" si="5"/>
        <v>0</v>
      </c>
      <c r="Z7" s="75">
        <f t="shared" si="6"/>
        <v>1000</v>
      </c>
      <c r="AA7" s="74">
        <f t="shared" si="7"/>
        <v>0</v>
      </c>
      <c r="AB7" s="76">
        <f t="shared" si="0"/>
        <v>1000</v>
      </c>
      <c r="AC7" s="77"/>
      <c r="AD7" s="66"/>
      <c r="AE7" s="66">
        <v>15</v>
      </c>
      <c r="AF7" s="66" t="s">
        <v>27</v>
      </c>
    </row>
    <row r="8" spans="1:32">
      <c r="A8" s="21">
        <v>4</v>
      </c>
      <c r="B8" s="22"/>
      <c r="C8" s="23"/>
      <c r="D8" s="24"/>
      <c r="E8" s="24"/>
      <c r="F8" s="25"/>
      <c r="G8" s="26"/>
      <c r="H8" s="27"/>
      <c r="I8" s="27"/>
      <c r="J8" s="46"/>
      <c r="K8" s="47"/>
      <c r="L8" s="47"/>
      <c r="M8" s="23"/>
      <c r="N8" s="24"/>
      <c r="O8" s="24"/>
      <c r="P8" s="24"/>
      <c r="Q8" s="24"/>
      <c r="R8" s="25"/>
      <c r="S8" s="57"/>
      <c r="T8" s="58">
        <f t="shared" si="1"/>
        <v>0</v>
      </c>
      <c r="U8" s="59">
        <f t="shared" si="8"/>
        <v>0</v>
      </c>
      <c r="V8" s="59">
        <f t="shared" si="2"/>
        <v>0</v>
      </c>
      <c r="W8" s="59">
        <f t="shared" si="3"/>
        <v>0</v>
      </c>
      <c r="X8" s="59">
        <f t="shared" si="4"/>
        <v>0</v>
      </c>
      <c r="Y8" s="74">
        <f t="shared" si="5"/>
        <v>0</v>
      </c>
      <c r="Z8" s="75">
        <f t="shared" si="6"/>
        <v>1000</v>
      </c>
      <c r="AA8" s="74">
        <f t="shared" si="7"/>
        <v>0</v>
      </c>
      <c r="AB8" s="76">
        <f t="shared" si="0"/>
        <v>1000</v>
      </c>
      <c r="AC8" s="77"/>
      <c r="AD8" s="66"/>
      <c r="AE8" s="66">
        <v>50</v>
      </c>
      <c r="AF8" s="66"/>
    </row>
    <row r="9" spans="1:32">
      <c r="A9" s="21">
        <v>5</v>
      </c>
      <c r="B9" s="22"/>
      <c r="C9" s="23"/>
      <c r="D9" s="24"/>
      <c r="E9" s="24"/>
      <c r="F9" s="25"/>
      <c r="G9" s="26"/>
      <c r="H9" s="27"/>
      <c r="I9" s="27"/>
      <c r="J9" s="46"/>
      <c r="K9" s="47"/>
      <c r="L9" s="47"/>
      <c r="M9" s="23"/>
      <c r="N9" s="24"/>
      <c r="O9" s="24"/>
      <c r="P9" s="24"/>
      <c r="Q9" s="24"/>
      <c r="R9" s="25"/>
      <c r="S9" s="57"/>
      <c r="T9" s="58">
        <f t="shared" si="1"/>
        <v>0</v>
      </c>
      <c r="U9" s="59">
        <f t="shared" si="8"/>
        <v>0</v>
      </c>
      <c r="V9" s="59">
        <f t="shared" si="2"/>
        <v>0</v>
      </c>
      <c r="W9" s="59">
        <f t="shared" si="3"/>
        <v>0</v>
      </c>
      <c r="X9" s="59">
        <f t="shared" si="4"/>
        <v>0</v>
      </c>
      <c r="Y9" s="74">
        <f t="shared" si="5"/>
        <v>0</v>
      </c>
      <c r="Z9" s="75">
        <f t="shared" si="6"/>
        <v>1000</v>
      </c>
      <c r="AA9" s="74">
        <f t="shared" si="7"/>
        <v>0</v>
      </c>
      <c r="AB9" s="76">
        <f t="shared" si="0"/>
        <v>1000</v>
      </c>
      <c r="AC9" s="77"/>
      <c r="AD9" s="66" t="s">
        <v>13</v>
      </c>
      <c r="AE9" s="66">
        <v>10</v>
      </c>
      <c r="AF9" s="66" t="s">
        <v>23</v>
      </c>
    </row>
    <row r="10" spans="1:32">
      <c r="A10" s="21">
        <v>6</v>
      </c>
      <c r="B10" s="22"/>
      <c r="C10" s="23"/>
      <c r="D10" s="24"/>
      <c r="E10" s="24"/>
      <c r="F10" s="25"/>
      <c r="G10" s="26"/>
      <c r="H10" s="27"/>
      <c r="I10" s="27"/>
      <c r="J10" s="46"/>
      <c r="K10" s="47"/>
      <c r="L10" s="47"/>
      <c r="M10" s="23"/>
      <c r="N10" s="24"/>
      <c r="O10" s="24"/>
      <c r="P10" s="24"/>
      <c r="Q10" s="24"/>
      <c r="R10" s="25"/>
      <c r="S10" s="57"/>
      <c r="T10" s="58">
        <f t="shared" si="1"/>
        <v>0</v>
      </c>
      <c r="U10" s="59">
        <f t="shared" si="8"/>
        <v>0</v>
      </c>
      <c r="V10" s="59">
        <f t="shared" si="2"/>
        <v>0</v>
      </c>
      <c r="W10" s="59">
        <f t="shared" si="3"/>
        <v>0</v>
      </c>
      <c r="X10" s="59">
        <f t="shared" si="4"/>
        <v>0</v>
      </c>
      <c r="Y10" s="74">
        <f t="shared" si="5"/>
        <v>0</v>
      </c>
      <c r="Z10" s="75">
        <f t="shared" si="6"/>
        <v>1000</v>
      </c>
      <c r="AA10" s="74">
        <f t="shared" si="7"/>
        <v>0</v>
      </c>
      <c r="AB10" s="76">
        <f t="shared" si="0"/>
        <v>1000</v>
      </c>
      <c r="AC10" s="77"/>
      <c r="AD10" s="66"/>
      <c r="AE10" s="66">
        <v>5</v>
      </c>
      <c r="AF10" s="66" t="s">
        <v>27</v>
      </c>
    </row>
    <row r="11" spans="1:32">
      <c r="A11" s="21">
        <v>7</v>
      </c>
      <c r="B11" s="22"/>
      <c r="C11" s="23"/>
      <c r="D11" s="24"/>
      <c r="E11" s="24"/>
      <c r="F11" s="25"/>
      <c r="G11" s="26"/>
      <c r="H11" s="27"/>
      <c r="I11" s="27"/>
      <c r="J11" s="46"/>
      <c r="K11" s="47"/>
      <c r="L11" s="47"/>
      <c r="M11" s="23"/>
      <c r="N11" s="24"/>
      <c r="O11" s="24"/>
      <c r="P11" s="24"/>
      <c r="Q11" s="24"/>
      <c r="R11" s="25"/>
      <c r="S11" s="57"/>
      <c r="T11" s="58">
        <f t="shared" si="1"/>
        <v>0</v>
      </c>
      <c r="U11" s="59">
        <f t="shared" si="8"/>
        <v>0</v>
      </c>
      <c r="V11" s="59">
        <f t="shared" si="2"/>
        <v>0</v>
      </c>
      <c r="W11" s="59">
        <f t="shared" si="3"/>
        <v>0</v>
      </c>
      <c r="X11" s="59">
        <f t="shared" si="4"/>
        <v>0</v>
      </c>
      <c r="Y11" s="74">
        <f t="shared" si="5"/>
        <v>0</v>
      </c>
      <c r="Z11" s="75">
        <f t="shared" si="6"/>
        <v>1000</v>
      </c>
      <c r="AA11" s="74">
        <f t="shared" si="7"/>
        <v>0</v>
      </c>
      <c r="AB11" s="76">
        <f t="shared" si="0"/>
        <v>1000</v>
      </c>
      <c r="AC11" s="77"/>
      <c r="AD11" s="66"/>
      <c r="AE11" s="66">
        <v>10</v>
      </c>
      <c r="AF11" s="66"/>
    </row>
    <row r="12" spans="1:32">
      <c r="A12" s="21">
        <v>8</v>
      </c>
      <c r="B12" s="22"/>
      <c r="C12" s="23"/>
      <c r="D12" s="24"/>
      <c r="E12" s="24"/>
      <c r="F12" s="25"/>
      <c r="G12" s="26"/>
      <c r="H12" s="27"/>
      <c r="I12" s="27"/>
      <c r="J12" s="46"/>
      <c r="K12" s="47"/>
      <c r="L12" s="47"/>
      <c r="M12" s="23"/>
      <c r="N12" s="24"/>
      <c r="O12" s="24"/>
      <c r="P12" s="24"/>
      <c r="Q12" s="24"/>
      <c r="R12" s="25"/>
      <c r="S12" s="57"/>
      <c r="T12" s="58">
        <f t="shared" si="1"/>
        <v>0</v>
      </c>
      <c r="U12" s="59">
        <f t="shared" si="8"/>
        <v>0</v>
      </c>
      <c r="V12" s="59">
        <f t="shared" si="2"/>
        <v>0</v>
      </c>
      <c r="W12" s="59">
        <f t="shared" si="3"/>
        <v>0</v>
      </c>
      <c r="X12" s="59">
        <f t="shared" si="4"/>
        <v>0</v>
      </c>
      <c r="Y12" s="74">
        <f t="shared" si="5"/>
        <v>0</v>
      </c>
      <c r="Z12" s="75">
        <f t="shared" si="6"/>
        <v>1000</v>
      </c>
      <c r="AA12" s="74">
        <f t="shared" si="7"/>
        <v>0</v>
      </c>
      <c r="AB12" s="76">
        <f t="shared" si="0"/>
        <v>1000</v>
      </c>
      <c r="AC12" s="77"/>
      <c r="AD12" s="66" t="s">
        <v>14</v>
      </c>
      <c r="AE12" s="66">
        <v>100</v>
      </c>
      <c r="AF12" s="66" t="s">
        <v>23</v>
      </c>
    </row>
    <row r="13" spans="1:32">
      <c r="A13" s="21">
        <v>9</v>
      </c>
      <c r="B13" s="22"/>
      <c r="C13" s="23"/>
      <c r="D13" s="24"/>
      <c r="E13" s="24"/>
      <c r="F13" s="25"/>
      <c r="G13" s="26"/>
      <c r="H13" s="27"/>
      <c r="I13" s="27"/>
      <c r="J13" s="46"/>
      <c r="K13" s="47"/>
      <c r="L13" s="47"/>
      <c r="M13" s="23"/>
      <c r="N13" s="24"/>
      <c r="O13" s="24"/>
      <c r="P13" s="24"/>
      <c r="Q13" s="24"/>
      <c r="R13" s="25"/>
      <c r="S13" s="57"/>
      <c r="T13" s="58">
        <f t="shared" si="1"/>
        <v>0</v>
      </c>
      <c r="U13" s="59">
        <f t="shared" si="8"/>
        <v>0</v>
      </c>
      <c r="V13" s="59">
        <f t="shared" si="2"/>
        <v>0</v>
      </c>
      <c r="W13" s="59">
        <f t="shared" si="3"/>
        <v>0</v>
      </c>
      <c r="X13" s="59">
        <f t="shared" si="4"/>
        <v>0</v>
      </c>
      <c r="Y13" s="74">
        <f t="shared" si="5"/>
        <v>0</v>
      </c>
      <c r="Z13" s="75">
        <f t="shared" si="6"/>
        <v>1000</v>
      </c>
      <c r="AA13" s="74">
        <f t="shared" si="7"/>
        <v>0</v>
      </c>
      <c r="AB13" s="76">
        <f t="shared" si="0"/>
        <v>1000</v>
      </c>
      <c r="AC13" s="77"/>
      <c r="AD13" s="66"/>
      <c r="AE13" s="66">
        <v>50</v>
      </c>
      <c r="AF13" s="66" t="s">
        <v>27</v>
      </c>
    </row>
    <row r="14" spans="1:32">
      <c r="A14" s="21">
        <v>10</v>
      </c>
      <c r="B14" s="22"/>
      <c r="C14" s="23"/>
      <c r="D14" s="24"/>
      <c r="E14" s="24"/>
      <c r="F14" s="25"/>
      <c r="G14" s="26"/>
      <c r="H14" s="27"/>
      <c r="I14" s="27"/>
      <c r="J14" s="46"/>
      <c r="K14" s="47"/>
      <c r="L14" s="47"/>
      <c r="M14" s="23"/>
      <c r="N14" s="24"/>
      <c r="O14" s="24"/>
      <c r="P14" s="24"/>
      <c r="Q14" s="24"/>
      <c r="R14" s="25"/>
      <c r="S14" s="57"/>
      <c r="T14" s="58">
        <f t="shared" si="1"/>
        <v>0</v>
      </c>
      <c r="U14" s="59">
        <f t="shared" si="8"/>
        <v>0</v>
      </c>
      <c r="V14" s="59">
        <f t="shared" si="2"/>
        <v>0</v>
      </c>
      <c r="W14" s="59">
        <f t="shared" si="3"/>
        <v>0</v>
      </c>
      <c r="X14" s="59">
        <f t="shared" si="4"/>
        <v>0</v>
      </c>
      <c r="Y14" s="74">
        <f t="shared" si="5"/>
        <v>0</v>
      </c>
      <c r="Z14" s="75">
        <f t="shared" si="6"/>
        <v>1000</v>
      </c>
      <c r="AA14" s="74">
        <f t="shared" si="7"/>
        <v>0</v>
      </c>
      <c r="AB14" s="76">
        <f t="shared" si="0"/>
        <v>1000</v>
      </c>
      <c r="AC14" s="77"/>
      <c r="AD14" s="66"/>
      <c r="AE14" s="66">
        <v>10</v>
      </c>
      <c r="AF14" s="66"/>
    </row>
    <row r="15" spans="1:32">
      <c r="A15" s="21">
        <v>11</v>
      </c>
      <c r="B15" s="22"/>
      <c r="C15" s="23"/>
      <c r="D15" s="24"/>
      <c r="E15" s="24"/>
      <c r="F15" s="25"/>
      <c r="G15" s="26"/>
      <c r="H15" s="27"/>
      <c r="I15" s="27"/>
      <c r="J15" s="46"/>
      <c r="K15" s="47"/>
      <c r="L15" s="47"/>
      <c r="M15" s="23"/>
      <c r="N15" s="24"/>
      <c r="O15" s="24"/>
      <c r="P15" s="24"/>
      <c r="Q15" s="24"/>
      <c r="R15" s="25"/>
      <c r="S15" s="57"/>
      <c r="T15" s="58">
        <f t="shared" si="1"/>
        <v>0</v>
      </c>
      <c r="U15" s="59">
        <f t="shared" si="8"/>
        <v>0</v>
      </c>
      <c r="V15" s="59">
        <f t="shared" si="2"/>
        <v>0</v>
      </c>
      <c r="W15" s="59">
        <f t="shared" si="3"/>
        <v>0</v>
      </c>
      <c r="X15" s="59">
        <f t="shared" si="4"/>
        <v>0</v>
      </c>
      <c r="Y15" s="74">
        <f t="shared" si="5"/>
        <v>0</v>
      </c>
      <c r="Z15" s="75">
        <f t="shared" si="6"/>
        <v>1000</v>
      </c>
      <c r="AA15" s="74">
        <f t="shared" si="7"/>
        <v>0</v>
      </c>
      <c r="AB15" s="76">
        <f t="shared" si="0"/>
        <v>1000</v>
      </c>
      <c r="AC15" s="77"/>
      <c r="AD15" s="66" t="s">
        <v>15</v>
      </c>
      <c r="AE15" s="66">
        <v>400</v>
      </c>
      <c r="AF15" s="66" t="s">
        <v>23</v>
      </c>
    </row>
    <row r="16" spans="1:32">
      <c r="A16" s="21">
        <v>12</v>
      </c>
      <c r="B16" s="22"/>
      <c r="C16" s="23"/>
      <c r="D16" s="24"/>
      <c r="E16" s="24"/>
      <c r="F16" s="25"/>
      <c r="G16" s="26"/>
      <c r="H16" s="27"/>
      <c r="I16" s="27"/>
      <c r="J16" s="46"/>
      <c r="K16" s="47"/>
      <c r="L16" s="47"/>
      <c r="M16" s="23"/>
      <c r="N16" s="24"/>
      <c r="O16" s="24"/>
      <c r="P16" s="24"/>
      <c r="Q16" s="24"/>
      <c r="R16" s="25"/>
      <c r="S16" s="57"/>
      <c r="T16" s="58">
        <f t="shared" si="1"/>
        <v>0</v>
      </c>
      <c r="U16" s="59">
        <f t="shared" si="8"/>
        <v>0</v>
      </c>
      <c r="V16" s="59">
        <f t="shared" si="2"/>
        <v>0</v>
      </c>
      <c r="W16" s="59">
        <f t="shared" si="3"/>
        <v>0</v>
      </c>
      <c r="X16" s="59">
        <f t="shared" si="4"/>
        <v>0</v>
      </c>
      <c r="Y16" s="74">
        <f t="shared" si="5"/>
        <v>0</v>
      </c>
      <c r="Z16" s="75">
        <f t="shared" si="6"/>
        <v>1000</v>
      </c>
      <c r="AA16" s="74">
        <f t="shared" si="7"/>
        <v>0</v>
      </c>
      <c r="AB16" s="76">
        <f t="shared" si="0"/>
        <v>1000</v>
      </c>
      <c r="AC16" s="77"/>
      <c r="AD16" s="66"/>
      <c r="AE16" s="66">
        <v>100</v>
      </c>
      <c r="AF16" s="66" t="s">
        <v>27</v>
      </c>
    </row>
    <row r="17" spans="1:32">
      <c r="A17" s="28">
        <v>13</v>
      </c>
      <c r="B17" s="29"/>
      <c r="C17" s="30"/>
      <c r="D17" s="31"/>
      <c r="E17" s="31"/>
      <c r="F17" s="32"/>
      <c r="G17" s="33"/>
      <c r="H17" s="34"/>
      <c r="I17" s="34"/>
      <c r="J17" s="48"/>
      <c r="K17" s="49"/>
      <c r="L17" s="49"/>
      <c r="M17" s="30"/>
      <c r="N17" s="31"/>
      <c r="O17" s="31"/>
      <c r="P17" s="31"/>
      <c r="Q17" s="31"/>
      <c r="R17" s="32"/>
      <c r="S17" s="60"/>
      <c r="T17" s="58">
        <f t="shared" si="1"/>
        <v>0</v>
      </c>
      <c r="U17" s="59">
        <f t="shared" si="8"/>
        <v>0</v>
      </c>
      <c r="V17" s="59">
        <f t="shared" si="2"/>
        <v>0</v>
      </c>
      <c r="W17" s="59">
        <f t="shared" si="3"/>
        <v>0</v>
      </c>
      <c r="X17" s="59">
        <f t="shared" si="4"/>
        <v>0</v>
      </c>
      <c r="Y17" s="74">
        <f t="shared" si="5"/>
        <v>0</v>
      </c>
      <c r="Z17" s="75">
        <f t="shared" si="6"/>
        <v>1000</v>
      </c>
      <c r="AA17" s="74">
        <f t="shared" si="7"/>
        <v>0</v>
      </c>
      <c r="AB17" s="76">
        <f t="shared" si="0"/>
        <v>1000</v>
      </c>
      <c r="AC17" s="77"/>
      <c r="AD17" s="66"/>
      <c r="AE17" s="66">
        <v>20</v>
      </c>
      <c r="AF17" s="66"/>
    </row>
    <row r="18" spans="1:32">
      <c r="A18" s="28">
        <v>14</v>
      </c>
      <c r="B18" s="29"/>
      <c r="C18" s="30"/>
      <c r="D18" s="31"/>
      <c r="E18" s="31"/>
      <c r="F18" s="32"/>
      <c r="G18" s="33"/>
      <c r="H18" s="34"/>
      <c r="I18" s="34"/>
      <c r="J18" s="48"/>
      <c r="K18" s="49"/>
      <c r="L18" s="49"/>
      <c r="M18" s="30"/>
      <c r="N18" s="31"/>
      <c r="O18" s="31"/>
      <c r="P18" s="31"/>
      <c r="Q18" s="31"/>
      <c r="R18" s="32"/>
      <c r="S18" s="60"/>
      <c r="T18" s="58">
        <f t="shared" si="1"/>
        <v>0</v>
      </c>
      <c r="U18" s="59">
        <f t="shared" si="8"/>
        <v>0</v>
      </c>
      <c r="V18" s="59">
        <f t="shared" si="2"/>
        <v>0</v>
      </c>
      <c r="W18" s="59">
        <f t="shared" si="3"/>
        <v>0</v>
      </c>
      <c r="X18" s="59">
        <f t="shared" si="4"/>
        <v>0</v>
      </c>
      <c r="Y18" s="74">
        <f t="shared" si="5"/>
        <v>0</v>
      </c>
      <c r="Z18" s="75">
        <f t="shared" si="6"/>
        <v>1000</v>
      </c>
      <c r="AA18" s="74">
        <f t="shared" si="7"/>
        <v>0</v>
      </c>
      <c r="AB18" s="76">
        <f t="shared" si="0"/>
        <v>1000</v>
      </c>
      <c r="AC18" s="77"/>
      <c r="AD18" s="66" t="s">
        <v>16</v>
      </c>
      <c r="AE18" s="66">
        <v>50</v>
      </c>
      <c r="AF18" s="66"/>
    </row>
    <row r="19" ht="14.25" spans="1:29">
      <c r="A19" s="35">
        <v>15</v>
      </c>
      <c r="B19" s="36"/>
      <c r="C19" s="37"/>
      <c r="D19" s="38"/>
      <c r="E19" s="38"/>
      <c r="F19" s="39"/>
      <c r="G19" s="40"/>
      <c r="H19" s="41"/>
      <c r="I19" s="41"/>
      <c r="J19" s="50"/>
      <c r="K19" s="51"/>
      <c r="L19" s="51"/>
      <c r="M19" s="37"/>
      <c r="N19" s="38"/>
      <c r="O19" s="38"/>
      <c r="P19" s="38"/>
      <c r="Q19" s="38"/>
      <c r="R19" s="39"/>
      <c r="S19" s="61"/>
      <c r="T19" s="62">
        <f t="shared" si="1"/>
        <v>0</v>
      </c>
      <c r="U19" s="63">
        <f t="shared" si="8"/>
        <v>0</v>
      </c>
      <c r="V19" s="63">
        <f t="shared" si="2"/>
        <v>0</v>
      </c>
      <c r="W19" s="63">
        <f t="shared" si="3"/>
        <v>0</v>
      </c>
      <c r="X19" s="63">
        <f t="shared" si="4"/>
        <v>0</v>
      </c>
      <c r="Y19" s="78">
        <f t="shared" si="5"/>
        <v>0</v>
      </c>
      <c r="Z19" s="79">
        <f t="shared" si="6"/>
        <v>1000</v>
      </c>
      <c r="AA19" s="78">
        <f t="shared" si="7"/>
        <v>0</v>
      </c>
      <c r="AB19" s="80">
        <f t="shared" si="0"/>
        <v>1000</v>
      </c>
      <c r="AC19" s="81"/>
    </row>
    <row r="20" spans="20:25">
      <c r="T20" s="1" t="s">
        <v>38</v>
      </c>
      <c r="Y20" s="1">
        <f>Z19*20+T19*5+U19*10+V19*20+W19*15+X19*AE18*100</f>
        <v>20000</v>
      </c>
    </row>
    <row r="22" ht="14.25"/>
    <row r="23" ht="36" spans="1:28">
      <c r="A23" s="4" t="s">
        <v>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4"/>
    </row>
    <row r="24" ht="14.25" spans="1:28">
      <c r="A24" s="6" t="s">
        <v>2</v>
      </c>
      <c r="B24" s="7" t="s">
        <v>3</v>
      </c>
      <c r="C24" s="8" t="s">
        <v>4</v>
      </c>
      <c r="D24" s="9"/>
      <c r="E24" s="9"/>
      <c r="F24" s="7"/>
      <c r="G24" s="8" t="s">
        <v>5</v>
      </c>
      <c r="H24" s="9"/>
      <c r="I24" s="9"/>
      <c r="J24" s="7"/>
      <c r="K24" s="42" t="s">
        <v>6</v>
      </c>
      <c r="L24" s="42" t="s">
        <v>7</v>
      </c>
      <c r="M24" s="8" t="s">
        <v>8</v>
      </c>
      <c r="N24" s="9"/>
      <c r="O24" s="9"/>
      <c r="P24" s="9"/>
      <c r="Q24" s="9"/>
      <c r="R24" s="7"/>
      <c r="S24" s="52" t="s">
        <v>9</v>
      </c>
      <c r="T24" s="8" t="s">
        <v>10</v>
      </c>
      <c r="U24" s="9"/>
      <c r="V24" s="9"/>
      <c r="W24" s="9"/>
      <c r="X24" s="9"/>
      <c r="Y24" s="9"/>
      <c r="Z24" s="9"/>
      <c r="AA24" s="9"/>
      <c r="AB24" s="67"/>
    </row>
    <row r="25" ht="14.25" spans="1:28">
      <c r="A25" s="10"/>
      <c r="B25" s="11"/>
      <c r="C25" s="12" t="s">
        <v>12</v>
      </c>
      <c r="D25" s="13" t="s">
        <v>13</v>
      </c>
      <c r="E25" s="13" t="s">
        <v>14</v>
      </c>
      <c r="F25" s="11" t="s">
        <v>15</v>
      </c>
      <c r="G25" s="12" t="s">
        <v>12</v>
      </c>
      <c r="H25" s="13" t="s">
        <v>13</v>
      </c>
      <c r="I25" s="13" t="s">
        <v>14</v>
      </c>
      <c r="J25" s="11" t="s">
        <v>15</v>
      </c>
      <c r="K25" s="43" t="s">
        <v>12</v>
      </c>
      <c r="L25" s="43" t="s">
        <v>16</v>
      </c>
      <c r="M25" s="12" t="s">
        <v>12</v>
      </c>
      <c r="N25" s="13" t="s">
        <v>13</v>
      </c>
      <c r="O25" s="13" t="s">
        <v>14</v>
      </c>
      <c r="P25" s="13" t="s">
        <v>15</v>
      </c>
      <c r="Q25" s="13" t="s">
        <v>16</v>
      </c>
      <c r="R25" s="11" t="s">
        <v>17</v>
      </c>
      <c r="S25" s="53"/>
      <c r="T25" s="12" t="s">
        <v>12</v>
      </c>
      <c r="U25" s="13" t="s">
        <v>13</v>
      </c>
      <c r="V25" s="13" t="s">
        <v>14</v>
      </c>
      <c r="W25" s="13" t="s">
        <v>15</v>
      </c>
      <c r="X25" s="13" t="s">
        <v>16</v>
      </c>
      <c r="Y25" s="13" t="s">
        <v>18</v>
      </c>
      <c r="Z25" s="13" t="s">
        <v>19</v>
      </c>
      <c r="AA25" s="13" t="s">
        <v>20</v>
      </c>
      <c r="AB25" s="69" t="s">
        <v>21</v>
      </c>
    </row>
    <row r="26" ht="14.25" spans="1:28">
      <c r="A26" s="14" t="s">
        <v>23</v>
      </c>
      <c r="B26" s="15" t="s">
        <v>24</v>
      </c>
      <c r="C26" s="16">
        <v>11</v>
      </c>
      <c r="D26" s="17">
        <v>6</v>
      </c>
      <c r="E26" s="17"/>
      <c r="F26" s="18">
        <v>3</v>
      </c>
      <c r="G26" s="19"/>
      <c r="H26" s="20"/>
      <c r="I26" s="20"/>
      <c r="J26" s="44"/>
      <c r="K26" s="45"/>
      <c r="L26" s="45"/>
      <c r="M26" s="16"/>
      <c r="N26" s="17"/>
      <c r="O26" s="17"/>
      <c r="P26" s="17"/>
      <c r="Q26" s="17"/>
      <c r="R26" s="18"/>
      <c r="S26" s="54"/>
      <c r="T26" s="55">
        <f>C26-G26+K26+M26</f>
        <v>11</v>
      </c>
      <c r="U26" s="56">
        <f t="shared" ref="U26:W26" si="9">D26-H26+N26</f>
        <v>6</v>
      </c>
      <c r="V26" s="56">
        <f t="shared" si="9"/>
        <v>0</v>
      </c>
      <c r="W26" s="56">
        <f t="shared" si="9"/>
        <v>3</v>
      </c>
      <c r="X26" s="56">
        <f>L26+Q26</f>
        <v>0</v>
      </c>
      <c r="Y26" s="71">
        <f>$AE$2-Z26</f>
        <v>735</v>
      </c>
      <c r="Z26" s="72">
        <f>$AE$2-C26*$AE$6-D26*$AE$9-E26*$AE$12-F26*$AE$15/3+R26</f>
        <v>265</v>
      </c>
      <c r="AA26" s="71">
        <f>$AE$3-AB26</f>
        <v>670</v>
      </c>
      <c r="AB26" s="73">
        <f>$AE$3-T26*$AE$8-U26*$AE$11-V26*$AE$14-W26*$AE$17-X26*$AE$18</f>
        <v>330</v>
      </c>
    </row>
    <row r="27" spans="1:28">
      <c r="A27" s="21">
        <v>1</v>
      </c>
      <c r="B27" s="22" t="s">
        <v>25</v>
      </c>
      <c r="C27" s="23"/>
      <c r="D27" s="24"/>
      <c r="E27" s="24"/>
      <c r="F27" s="25"/>
      <c r="G27" s="26">
        <v>1</v>
      </c>
      <c r="H27" s="27">
        <v>1</v>
      </c>
      <c r="I27" s="27"/>
      <c r="J27" s="46"/>
      <c r="K27" s="47"/>
      <c r="L27" s="47"/>
      <c r="M27" s="23"/>
      <c r="N27" s="24"/>
      <c r="O27" s="24"/>
      <c r="P27" s="24"/>
      <c r="Q27" s="24"/>
      <c r="R27" s="25"/>
      <c r="S27" s="57"/>
      <c r="T27" s="58">
        <f t="shared" ref="T27:T41" si="10">T26+C27-G27+K27+M27</f>
        <v>10</v>
      </c>
      <c r="U27" s="59">
        <f t="shared" ref="U27:W27" si="11">U26+D27-H27+N27</f>
        <v>5</v>
      </c>
      <c r="V27" s="59">
        <f t="shared" si="11"/>
        <v>0</v>
      </c>
      <c r="W27" s="59">
        <f t="shared" si="11"/>
        <v>3</v>
      </c>
      <c r="X27" s="59">
        <f t="shared" ref="X27:X41" si="12">X26+L27+Q27</f>
        <v>0</v>
      </c>
      <c r="Y27" s="74">
        <f t="shared" ref="Y27:Y41" si="13">Z26-Z27</f>
        <v>0</v>
      </c>
      <c r="Z27" s="75">
        <f t="shared" ref="Z27:Z41" si="14">Z26-C27*$AE$7-D27*$AE$10-E27*$AE$13-F27*$AE$16+R27</f>
        <v>265</v>
      </c>
      <c r="AA27" s="74">
        <f t="shared" ref="AA27:AA41" si="15">AB26-AB27</f>
        <v>-60</v>
      </c>
      <c r="AB27" s="76">
        <f>$AE$3-T27*$AE$8-U27*$AE$11-V27*$AE$14-W27*$AE$17-X27*$AE$18</f>
        <v>390</v>
      </c>
    </row>
    <row r="28" spans="1:28">
      <c r="A28" s="21">
        <v>2</v>
      </c>
      <c r="B28" s="22" t="s">
        <v>28</v>
      </c>
      <c r="C28" s="23"/>
      <c r="D28" s="24"/>
      <c r="E28" s="24"/>
      <c r="F28" s="25"/>
      <c r="G28" s="26">
        <v>1</v>
      </c>
      <c r="H28" s="27">
        <v>1</v>
      </c>
      <c r="I28" s="27"/>
      <c r="J28" s="46"/>
      <c r="K28" s="47"/>
      <c r="L28" s="47"/>
      <c r="M28" s="23"/>
      <c r="N28" s="24"/>
      <c r="O28" s="24"/>
      <c r="P28" s="24"/>
      <c r="Q28" s="24"/>
      <c r="R28" s="25"/>
      <c r="S28" s="57"/>
      <c r="T28" s="58">
        <f t="shared" si="10"/>
        <v>9</v>
      </c>
      <c r="U28" s="59">
        <f t="shared" ref="U28:W28" si="16">U27+D28-H28+N28</f>
        <v>4</v>
      </c>
      <c r="V28" s="59">
        <f t="shared" si="16"/>
        <v>0</v>
      </c>
      <c r="W28" s="59">
        <f t="shared" si="16"/>
        <v>3</v>
      </c>
      <c r="X28" s="59">
        <f t="shared" si="12"/>
        <v>0</v>
      </c>
      <c r="Y28" s="74">
        <f t="shared" si="13"/>
        <v>0</v>
      </c>
      <c r="Z28" s="75">
        <f t="shared" si="14"/>
        <v>265</v>
      </c>
      <c r="AA28" s="74">
        <f t="shared" si="15"/>
        <v>-60</v>
      </c>
      <c r="AB28" s="76">
        <f>$AE$3-T28*$AE$8-U28*$AE$11-V28*$AE$14-W28*$AE$17-X28*$AE$18</f>
        <v>450</v>
      </c>
    </row>
    <row r="29" spans="1:28">
      <c r="A29" s="21">
        <v>3</v>
      </c>
      <c r="B29" s="22" t="s">
        <v>30</v>
      </c>
      <c r="C29" s="23"/>
      <c r="D29" s="24"/>
      <c r="E29" s="24"/>
      <c r="F29" s="25"/>
      <c r="G29" s="26">
        <v>3</v>
      </c>
      <c r="H29" s="27">
        <v>1</v>
      </c>
      <c r="I29" s="27"/>
      <c r="J29" s="46"/>
      <c r="K29" s="47"/>
      <c r="L29" s="47"/>
      <c r="M29" s="23"/>
      <c r="N29" s="24"/>
      <c r="O29" s="24"/>
      <c r="P29" s="24"/>
      <c r="Q29" s="24">
        <v>1</v>
      </c>
      <c r="R29" s="25"/>
      <c r="S29" s="57"/>
      <c r="T29" s="58">
        <f t="shared" si="10"/>
        <v>6</v>
      </c>
      <c r="U29" s="59">
        <f t="shared" ref="U29:W29" si="17">U28+D29-H29+N29</f>
        <v>3</v>
      </c>
      <c r="V29" s="59">
        <f t="shared" si="17"/>
        <v>0</v>
      </c>
      <c r="W29" s="59">
        <f t="shared" si="17"/>
        <v>3</v>
      </c>
      <c r="X29" s="59">
        <f t="shared" si="12"/>
        <v>1</v>
      </c>
      <c r="Y29" s="74">
        <f t="shared" si="13"/>
        <v>0</v>
      </c>
      <c r="Z29" s="75">
        <f t="shared" si="14"/>
        <v>265</v>
      </c>
      <c r="AA29" s="74">
        <f t="shared" si="15"/>
        <v>-110</v>
      </c>
      <c r="AB29" s="76">
        <f>$AE$3-T29*$AE$8-U29*$AE$11-V29*$AE$14-W29*$AE$17-X29*$AE$18</f>
        <v>560</v>
      </c>
    </row>
    <row r="30" spans="1:28">
      <c r="A30" s="21">
        <v>4</v>
      </c>
      <c r="B30" s="22" t="s">
        <v>28</v>
      </c>
      <c r="C30" s="23"/>
      <c r="D30" s="24"/>
      <c r="E30" s="24"/>
      <c r="F30" s="25"/>
      <c r="G30" s="26">
        <v>3</v>
      </c>
      <c r="H30" s="27">
        <v>1</v>
      </c>
      <c r="I30" s="27"/>
      <c r="J30" s="46"/>
      <c r="K30" s="47"/>
      <c r="L30" s="47"/>
      <c r="M30" s="23"/>
      <c r="N30" s="24"/>
      <c r="O30" s="24"/>
      <c r="P30" s="24"/>
      <c r="Q30" s="24"/>
      <c r="R30" s="25"/>
      <c r="S30" s="57"/>
      <c r="T30" s="58">
        <f t="shared" si="10"/>
        <v>3</v>
      </c>
      <c r="U30" s="59">
        <f t="shared" ref="U30:W30" si="18">U29+D30-H30+N30</f>
        <v>2</v>
      </c>
      <c r="V30" s="59">
        <f t="shared" si="18"/>
        <v>0</v>
      </c>
      <c r="W30" s="59">
        <f t="shared" si="18"/>
        <v>3</v>
      </c>
      <c r="X30" s="59">
        <f t="shared" si="12"/>
        <v>1</v>
      </c>
      <c r="Y30" s="74">
        <f t="shared" si="13"/>
        <v>0</v>
      </c>
      <c r="Z30" s="75">
        <f t="shared" si="14"/>
        <v>265</v>
      </c>
      <c r="AA30" s="74">
        <f t="shared" si="15"/>
        <v>-160</v>
      </c>
      <c r="AB30" s="76">
        <f>$AE$3-T30*$AE$8-U30*$AE$11-V30*$AE$14-W30*$AE$17-X30*$AE$18</f>
        <v>720</v>
      </c>
    </row>
    <row r="31" spans="1:28">
      <c r="A31" s="21">
        <v>5</v>
      </c>
      <c r="B31" s="22" t="s">
        <v>25</v>
      </c>
      <c r="C31" s="23"/>
      <c r="D31" s="24"/>
      <c r="E31" s="24"/>
      <c r="F31" s="25"/>
      <c r="G31" s="26">
        <v>3</v>
      </c>
      <c r="H31" s="27">
        <v>1</v>
      </c>
      <c r="I31" s="27"/>
      <c r="J31" s="46"/>
      <c r="K31" s="47"/>
      <c r="L31" s="47"/>
      <c r="M31" s="23"/>
      <c r="N31" s="24"/>
      <c r="O31" s="24"/>
      <c r="P31" s="24"/>
      <c r="Q31" s="24"/>
      <c r="R31" s="25"/>
      <c r="S31" s="57"/>
      <c r="T31" s="58">
        <f t="shared" si="10"/>
        <v>0</v>
      </c>
      <c r="U31" s="59">
        <f t="shared" ref="U31:W31" si="19">U30+D31-H31+N31</f>
        <v>1</v>
      </c>
      <c r="V31" s="59">
        <f t="shared" si="19"/>
        <v>0</v>
      </c>
      <c r="W31" s="59">
        <f t="shared" si="19"/>
        <v>3</v>
      </c>
      <c r="X31" s="59">
        <f t="shared" si="12"/>
        <v>1</v>
      </c>
      <c r="Y31" s="74">
        <f t="shared" si="13"/>
        <v>0</v>
      </c>
      <c r="Z31" s="75">
        <f t="shared" si="14"/>
        <v>265</v>
      </c>
      <c r="AA31" s="74">
        <f t="shared" si="15"/>
        <v>-160</v>
      </c>
      <c r="AB31" s="76">
        <f>$AE$3-T31*$AE$8-U31*$AE$11-V31*$AE$14-W31*$AE$17-X31*$AE$18</f>
        <v>880</v>
      </c>
    </row>
    <row r="32" spans="1:28">
      <c r="A32" s="21">
        <v>6</v>
      </c>
      <c r="B32" s="22" t="s">
        <v>24</v>
      </c>
      <c r="C32" s="23"/>
      <c r="D32" s="24"/>
      <c r="E32" s="24"/>
      <c r="F32" s="25"/>
      <c r="G32" s="26"/>
      <c r="H32" s="27"/>
      <c r="I32" s="27"/>
      <c r="J32" s="46"/>
      <c r="K32" s="47"/>
      <c r="L32" s="47"/>
      <c r="M32" s="23"/>
      <c r="N32" s="24"/>
      <c r="O32" s="24"/>
      <c r="P32" s="24"/>
      <c r="Q32" s="24"/>
      <c r="R32" s="25"/>
      <c r="S32" s="57"/>
      <c r="T32" s="58">
        <f t="shared" si="10"/>
        <v>0</v>
      </c>
      <c r="U32" s="59">
        <f t="shared" ref="U32:W32" si="20">U31+D32-H32+N32</f>
        <v>1</v>
      </c>
      <c r="V32" s="59">
        <f t="shared" si="20"/>
        <v>0</v>
      </c>
      <c r="W32" s="59">
        <f t="shared" si="20"/>
        <v>3</v>
      </c>
      <c r="X32" s="59">
        <f t="shared" si="12"/>
        <v>1</v>
      </c>
      <c r="Y32" s="74">
        <f t="shared" si="13"/>
        <v>0</v>
      </c>
      <c r="Z32" s="75">
        <f t="shared" si="14"/>
        <v>265</v>
      </c>
      <c r="AA32" s="74">
        <f t="shared" si="15"/>
        <v>0</v>
      </c>
      <c r="AB32" s="76">
        <f>$AE$3-T32*$AE$8-U32*$AE$11-V32*$AE$14-W32*$AE$17-X32*$AE$18</f>
        <v>880</v>
      </c>
    </row>
    <row r="33" spans="1:28">
      <c r="A33" s="21">
        <v>7</v>
      </c>
      <c r="B33" s="22"/>
      <c r="C33" s="23"/>
      <c r="D33" s="24"/>
      <c r="E33" s="24"/>
      <c r="F33" s="25"/>
      <c r="G33" s="26"/>
      <c r="H33" s="27"/>
      <c r="I33" s="27"/>
      <c r="J33" s="46"/>
      <c r="K33" s="47"/>
      <c r="L33" s="47"/>
      <c r="M33" s="23"/>
      <c r="N33" s="24"/>
      <c r="O33" s="24"/>
      <c r="P33" s="24"/>
      <c r="Q33" s="24"/>
      <c r="R33" s="25"/>
      <c r="S33" s="57"/>
      <c r="T33" s="58">
        <f t="shared" si="10"/>
        <v>0</v>
      </c>
      <c r="U33" s="59">
        <f t="shared" ref="U33:W33" si="21">U32+D33-H33+N33</f>
        <v>1</v>
      </c>
      <c r="V33" s="59">
        <f t="shared" si="21"/>
        <v>0</v>
      </c>
      <c r="W33" s="59">
        <f t="shared" si="21"/>
        <v>3</v>
      </c>
      <c r="X33" s="59">
        <f t="shared" si="12"/>
        <v>1</v>
      </c>
      <c r="Y33" s="74">
        <f t="shared" si="13"/>
        <v>0</v>
      </c>
      <c r="Z33" s="75">
        <f t="shared" si="14"/>
        <v>265</v>
      </c>
      <c r="AA33" s="74">
        <f t="shared" si="15"/>
        <v>0</v>
      </c>
      <c r="AB33" s="76">
        <f>$AE$3-T33*$AE$8-U33*$AE$11-V33*$AE$14-W33*$AE$17-X33*$AE$18</f>
        <v>880</v>
      </c>
    </row>
    <row r="34" spans="1:28">
      <c r="A34" s="21">
        <v>8</v>
      </c>
      <c r="B34" s="22"/>
      <c r="C34" s="23"/>
      <c r="D34" s="24"/>
      <c r="E34" s="24"/>
      <c r="F34" s="25"/>
      <c r="G34" s="26"/>
      <c r="H34" s="27"/>
      <c r="I34" s="27"/>
      <c r="J34" s="46"/>
      <c r="K34" s="47"/>
      <c r="L34" s="47"/>
      <c r="M34" s="23"/>
      <c r="N34" s="24"/>
      <c r="O34" s="24"/>
      <c r="P34" s="24"/>
      <c r="Q34" s="24"/>
      <c r="R34" s="25"/>
      <c r="S34" s="57"/>
      <c r="T34" s="58">
        <f t="shared" si="10"/>
        <v>0</v>
      </c>
      <c r="U34" s="59">
        <f t="shared" ref="U34:W34" si="22">U33+D34-H34+N34</f>
        <v>1</v>
      </c>
      <c r="V34" s="59">
        <f t="shared" si="22"/>
        <v>0</v>
      </c>
      <c r="W34" s="59">
        <f t="shared" si="22"/>
        <v>3</v>
      </c>
      <c r="X34" s="59">
        <f t="shared" si="12"/>
        <v>1</v>
      </c>
      <c r="Y34" s="74">
        <f t="shared" si="13"/>
        <v>0</v>
      </c>
      <c r="Z34" s="75">
        <f t="shared" si="14"/>
        <v>265</v>
      </c>
      <c r="AA34" s="74">
        <f t="shared" si="15"/>
        <v>0</v>
      </c>
      <c r="AB34" s="76">
        <f>$AE$3-T34*$AE$8-U34*$AE$11-V34*$AE$14-W34*$AE$17-X34*$AE$18</f>
        <v>880</v>
      </c>
    </row>
    <row r="35" spans="1:28">
      <c r="A35" s="21">
        <v>9</v>
      </c>
      <c r="B35" s="22"/>
      <c r="C35" s="23"/>
      <c r="D35" s="24"/>
      <c r="E35" s="24"/>
      <c r="F35" s="25"/>
      <c r="G35" s="26"/>
      <c r="H35" s="27"/>
      <c r="I35" s="27"/>
      <c r="J35" s="46"/>
      <c r="K35" s="47"/>
      <c r="L35" s="47"/>
      <c r="M35" s="23"/>
      <c r="N35" s="24"/>
      <c r="O35" s="24"/>
      <c r="P35" s="24"/>
      <c r="Q35" s="24"/>
      <c r="R35" s="25"/>
      <c r="S35" s="57"/>
      <c r="T35" s="58">
        <f t="shared" si="10"/>
        <v>0</v>
      </c>
      <c r="U35" s="59">
        <f t="shared" ref="U35:W35" si="23">U34+D35-H35+N35</f>
        <v>1</v>
      </c>
      <c r="V35" s="59">
        <f t="shared" si="23"/>
        <v>0</v>
      </c>
      <c r="W35" s="59">
        <f t="shared" si="23"/>
        <v>3</v>
      </c>
      <c r="X35" s="59">
        <f t="shared" si="12"/>
        <v>1</v>
      </c>
      <c r="Y35" s="74">
        <f t="shared" si="13"/>
        <v>0</v>
      </c>
      <c r="Z35" s="75">
        <f t="shared" si="14"/>
        <v>265</v>
      </c>
      <c r="AA35" s="74">
        <f t="shared" si="15"/>
        <v>0</v>
      </c>
      <c r="AB35" s="76">
        <f>$AE$3-T35*$AE$8-U35*$AE$11-V35*$AE$14-W35*$AE$17-X35*$AE$18</f>
        <v>880</v>
      </c>
    </row>
    <row r="36" spans="1:28">
      <c r="A36" s="21">
        <v>10</v>
      </c>
      <c r="B36" s="22"/>
      <c r="C36" s="23"/>
      <c r="D36" s="24"/>
      <c r="E36" s="24"/>
      <c r="F36" s="25"/>
      <c r="G36" s="26"/>
      <c r="H36" s="27"/>
      <c r="I36" s="27"/>
      <c r="J36" s="46"/>
      <c r="K36" s="47"/>
      <c r="L36" s="47"/>
      <c r="M36" s="23"/>
      <c r="N36" s="24"/>
      <c r="O36" s="24"/>
      <c r="P36" s="24"/>
      <c r="Q36" s="24"/>
      <c r="R36" s="25"/>
      <c r="S36" s="57"/>
      <c r="T36" s="58">
        <f t="shared" si="10"/>
        <v>0</v>
      </c>
      <c r="U36" s="59">
        <f t="shared" ref="U36:W36" si="24">U35+D36-H36+N36</f>
        <v>1</v>
      </c>
      <c r="V36" s="59">
        <f t="shared" si="24"/>
        <v>0</v>
      </c>
      <c r="W36" s="59">
        <f t="shared" si="24"/>
        <v>3</v>
      </c>
      <c r="X36" s="59">
        <f t="shared" si="12"/>
        <v>1</v>
      </c>
      <c r="Y36" s="74">
        <f t="shared" si="13"/>
        <v>0</v>
      </c>
      <c r="Z36" s="75">
        <f t="shared" si="14"/>
        <v>265</v>
      </c>
      <c r="AA36" s="74">
        <f t="shared" si="15"/>
        <v>0</v>
      </c>
      <c r="AB36" s="76">
        <f>$AE$3-T36*$AE$8-U36*$AE$11-V36*$AE$14-W36*$AE$17-X36*$AE$18</f>
        <v>880</v>
      </c>
    </row>
    <row r="37" spans="1:28">
      <c r="A37" s="21">
        <v>11</v>
      </c>
      <c r="B37" s="22"/>
      <c r="C37" s="23"/>
      <c r="D37" s="24"/>
      <c r="E37" s="24"/>
      <c r="F37" s="25"/>
      <c r="G37" s="26"/>
      <c r="H37" s="27"/>
      <c r="I37" s="27"/>
      <c r="J37" s="46"/>
      <c r="K37" s="47"/>
      <c r="L37" s="47"/>
      <c r="M37" s="23"/>
      <c r="N37" s="24"/>
      <c r="O37" s="24"/>
      <c r="P37" s="24"/>
      <c r="Q37" s="24"/>
      <c r="R37" s="25"/>
      <c r="S37" s="57"/>
      <c r="T37" s="58">
        <f t="shared" si="10"/>
        <v>0</v>
      </c>
      <c r="U37" s="59">
        <f t="shared" ref="U37:W37" si="25">U36+D37-H37+N37</f>
        <v>1</v>
      </c>
      <c r="V37" s="59">
        <f t="shared" si="25"/>
        <v>0</v>
      </c>
      <c r="W37" s="59">
        <f t="shared" si="25"/>
        <v>3</v>
      </c>
      <c r="X37" s="59">
        <f t="shared" si="12"/>
        <v>1</v>
      </c>
      <c r="Y37" s="74">
        <f t="shared" si="13"/>
        <v>0</v>
      </c>
      <c r="Z37" s="75">
        <f t="shared" si="14"/>
        <v>265</v>
      </c>
      <c r="AA37" s="74">
        <f t="shared" si="15"/>
        <v>0</v>
      </c>
      <c r="AB37" s="76">
        <f>$AE$3-T37*$AE$8-U37*$AE$11-V37*$AE$14-W37*$AE$17-X37*$AE$18</f>
        <v>880</v>
      </c>
    </row>
    <row r="38" spans="1:28">
      <c r="A38" s="21">
        <v>12</v>
      </c>
      <c r="B38" s="22"/>
      <c r="C38" s="23"/>
      <c r="D38" s="24"/>
      <c r="E38" s="24"/>
      <c r="F38" s="25"/>
      <c r="G38" s="26"/>
      <c r="H38" s="27"/>
      <c r="I38" s="27"/>
      <c r="J38" s="46"/>
      <c r="K38" s="47"/>
      <c r="L38" s="47"/>
      <c r="M38" s="23"/>
      <c r="N38" s="24"/>
      <c r="O38" s="24"/>
      <c r="P38" s="24"/>
      <c r="Q38" s="24"/>
      <c r="R38" s="25"/>
      <c r="S38" s="57"/>
      <c r="T38" s="58">
        <f t="shared" si="10"/>
        <v>0</v>
      </c>
      <c r="U38" s="59">
        <f t="shared" ref="U38:W38" si="26">U37+D38-H38+N38</f>
        <v>1</v>
      </c>
      <c r="V38" s="59">
        <f t="shared" si="26"/>
        <v>0</v>
      </c>
      <c r="W38" s="59">
        <f t="shared" si="26"/>
        <v>3</v>
      </c>
      <c r="X38" s="59">
        <f t="shared" si="12"/>
        <v>1</v>
      </c>
      <c r="Y38" s="74">
        <f t="shared" si="13"/>
        <v>0</v>
      </c>
      <c r="Z38" s="75">
        <f t="shared" si="14"/>
        <v>265</v>
      </c>
      <c r="AA38" s="74">
        <f t="shared" si="15"/>
        <v>0</v>
      </c>
      <c r="AB38" s="76">
        <f>$AE$3-T38*$AE$8-U38*$AE$11-V38*$AE$14-W38*$AE$17-X38*$AE$18</f>
        <v>880</v>
      </c>
    </row>
    <row r="39" spans="1:28">
      <c r="A39" s="28">
        <v>13</v>
      </c>
      <c r="B39" s="29"/>
      <c r="C39" s="30"/>
      <c r="D39" s="31"/>
      <c r="E39" s="31"/>
      <c r="F39" s="32"/>
      <c r="G39" s="33"/>
      <c r="H39" s="34"/>
      <c r="I39" s="34"/>
      <c r="J39" s="48"/>
      <c r="K39" s="49"/>
      <c r="L39" s="49"/>
      <c r="M39" s="30"/>
      <c r="N39" s="31"/>
      <c r="O39" s="31"/>
      <c r="P39" s="31"/>
      <c r="Q39" s="31"/>
      <c r="R39" s="32"/>
      <c r="S39" s="60"/>
      <c r="T39" s="58">
        <f t="shared" si="10"/>
        <v>0</v>
      </c>
      <c r="U39" s="59">
        <f t="shared" ref="U39:W39" si="27">U38+D39-H39+N39</f>
        <v>1</v>
      </c>
      <c r="V39" s="59">
        <f t="shared" si="27"/>
        <v>0</v>
      </c>
      <c r="W39" s="59">
        <f t="shared" si="27"/>
        <v>3</v>
      </c>
      <c r="X39" s="59">
        <f t="shared" si="12"/>
        <v>1</v>
      </c>
      <c r="Y39" s="74">
        <f t="shared" si="13"/>
        <v>0</v>
      </c>
      <c r="Z39" s="75">
        <f t="shared" si="14"/>
        <v>265</v>
      </c>
      <c r="AA39" s="74">
        <f t="shared" si="15"/>
        <v>0</v>
      </c>
      <c r="AB39" s="76">
        <f>$AE$3-T39*$AE$8-U39*$AE$11-V39*$AE$14-W39*$AE$17-X39*$AE$18</f>
        <v>880</v>
      </c>
    </row>
    <row r="40" spans="1:28">
      <c r="A40" s="28">
        <v>14</v>
      </c>
      <c r="B40" s="29"/>
      <c r="C40" s="30"/>
      <c r="D40" s="31"/>
      <c r="E40" s="31"/>
      <c r="F40" s="32"/>
      <c r="G40" s="33"/>
      <c r="H40" s="34"/>
      <c r="I40" s="34"/>
      <c r="J40" s="48"/>
      <c r="K40" s="49"/>
      <c r="L40" s="49"/>
      <c r="M40" s="30"/>
      <c r="N40" s="31"/>
      <c r="O40" s="31"/>
      <c r="P40" s="31"/>
      <c r="Q40" s="31"/>
      <c r="R40" s="32"/>
      <c r="S40" s="60"/>
      <c r="T40" s="58">
        <f t="shared" si="10"/>
        <v>0</v>
      </c>
      <c r="U40" s="59">
        <f t="shared" ref="U40:W40" si="28">U39+D40-H40+N40</f>
        <v>1</v>
      </c>
      <c r="V40" s="59">
        <f t="shared" si="28"/>
        <v>0</v>
      </c>
      <c r="W40" s="59">
        <f t="shared" si="28"/>
        <v>3</v>
      </c>
      <c r="X40" s="59">
        <f t="shared" si="12"/>
        <v>1</v>
      </c>
      <c r="Y40" s="74">
        <f t="shared" si="13"/>
        <v>0</v>
      </c>
      <c r="Z40" s="75">
        <f t="shared" si="14"/>
        <v>265</v>
      </c>
      <c r="AA40" s="74">
        <f t="shared" si="15"/>
        <v>0</v>
      </c>
      <c r="AB40" s="76">
        <f>$AE$3-T40*$AE$8-U40*$AE$11-V40*$AE$14-W40*$AE$17-X40*$AE$18</f>
        <v>880</v>
      </c>
    </row>
    <row r="41" ht="14.25" spans="1:28">
      <c r="A41" s="35">
        <v>15</v>
      </c>
      <c r="B41" s="36"/>
      <c r="C41" s="37"/>
      <c r="D41" s="38"/>
      <c r="E41" s="38"/>
      <c r="F41" s="39"/>
      <c r="G41" s="40"/>
      <c r="H41" s="41"/>
      <c r="I41" s="41"/>
      <c r="J41" s="50"/>
      <c r="K41" s="51"/>
      <c r="L41" s="51"/>
      <c r="M41" s="37"/>
      <c r="N41" s="38"/>
      <c r="O41" s="38"/>
      <c r="P41" s="38"/>
      <c r="Q41" s="38"/>
      <c r="R41" s="39"/>
      <c r="S41" s="61"/>
      <c r="T41" s="62">
        <f t="shared" si="10"/>
        <v>0</v>
      </c>
      <c r="U41" s="63">
        <f t="shared" ref="U41:W41" si="29">U40+D41-H41+N41</f>
        <v>1</v>
      </c>
      <c r="V41" s="63">
        <f t="shared" si="29"/>
        <v>0</v>
      </c>
      <c r="W41" s="63">
        <f t="shared" si="29"/>
        <v>3</v>
      </c>
      <c r="X41" s="63">
        <f t="shared" si="12"/>
        <v>1</v>
      </c>
      <c r="Y41" s="78">
        <f t="shared" si="13"/>
        <v>0</v>
      </c>
      <c r="Z41" s="79">
        <f t="shared" si="14"/>
        <v>265</v>
      </c>
      <c r="AA41" s="78">
        <f t="shared" si="15"/>
        <v>0</v>
      </c>
      <c r="AB41" s="80">
        <f>$AE$3-T41*$AE$8-U41*$AE$11-V41*$AE$14-W41*$AE$17-X41*$AE$18</f>
        <v>880</v>
      </c>
    </row>
    <row r="42" spans="20:25">
      <c r="T42" s="1" t="s">
        <v>38</v>
      </c>
      <c r="Y42" s="1">
        <f>Z41*20+T41*5+U41*10+V41*20+W41*15+X41*AE40*100</f>
        <v>5355</v>
      </c>
    </row>
  </sheetData>
  <mergeCells count="25">
    <mergeCell ref="A1:AB1"/>
    <mergeCell ref="AD1:AF1"/>
    <mergeCell ref="C2:F2"/>
    <mergeCell ref="G2:J2"/>
    <mergeCell ref="M2:R2"/>
    <mergeCell ref="T2:AB2"/>
    <mergeCell ref="T20:X20"/>
    <mergeCell ref="Y20:AB20"/>
    <mergeCell ref="A23:AB23"/>
    <mergeCell ref="C24:F24"/>
    <mergeCell ref="G24:J24"/>
    <mergeCell ref="M24:R24"/>
    <mergeCell ref="T24:AB24"/>
    <mergeCell ref="T42:X42"/>
    <mergeCell ref="Y42:AB42"/>
    <mergeCell ref="A2:A3"/>
    <mergeCell ref="A24:A25"/>
    <mergeCell ref="B2:B3"/>
    <mergeCell ref="B24:B25"/>
    <mergeCell ref="S2:S3"/>
    <mergeCell ref="S24:S25"/>
    <mergeCell ref="AD6:AD8"/>
    <mergeCell ref="AD9:AD11"/>
    <mergeCell ref="AD12:AD14"/>
    <mergeCell ref="AD15:AD17"/>
  </mergeCells>
  <pageMargins left="0.75" right="0.75" top="1" bottom="1" header="0.5" footer="0.5"/>
  <headerFooter/>
  <ignoredErrors>
    <ignoredError sqref="S15 A15:B15 S14 A14:B14 S13 A13:B13 S12 A12:B12 S11 A11:B11 S10 A10:B10 S9 A9:B9 S8 A8:B8 S7 A7:B7 S6 A6:B6 S5 A5:B5 S16 A16:B16 S17 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新版使用</vt:lpstr>
      <vt:lpstr>新版模板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宋</cp:lastModifiedBy>
  <dcterms:created xsi:type="dcterms:W3CDTF">2022-05-14T00:41:00Z</dcterms:created>
  <dcterms:modified xsi:type="dcterms:W3CDTF">2024-03-15T09:31:57Z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C41A76F5525D4875A41AC58086C5FAAF</vt:lpwstr>
  </property>
</Properties>
</file>