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andre\Documents\Sonia\control\control_library\script\Matlab\AUV8\"/>
    </mc:Choice>
  </mc:AlternateContent>
  <xr:revisionPtr revIDLastSave="0" documentId="8_{074F353E-816C-41F4-8ABB-C02BAEDE2E5A}" xr6:coauthVersionLast="45" xr6:coauthVersionMax="45" xr10:uidLastSave="{00000000-0000-0000-0000-000000000000}"/>
  <bookViews>
    <workbookView xWindow="-110" yWindow="350" windowWidth="38620" windowHeight="21360" xr2:uid="{C8B448DB-E769-46D8-B47B-F0DCDF53B128}"/>
  </bookViews>
  <sheets>
    <sheet name="Feuil1" sheetId="1" r:id="rId1"/>
  </sheets>
  <definedNames>
    <definedName name="solver_adj" localSheetId="0" hidden="1">Feuil1!$E$6:$L$6,Feuil1!$E$8:$L$9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Feuil1!$E$28:$E$33</definedName>
    <definedName name="solver_lhs2" localSheetId="0" hidden="1">Feuil1!$E$35:$E$42</definedName>
    <definedName name="solver_lhs3" localSheetId="0" hidden="1">Feuil1!$E$44:$E$51</definedName>
    <definedName name="solver_lhs4" localSheetId="0" hidden="1">Feuil1!$E$53:$E$60</definedName>
    <definedName name="solver_lhs5" localSheetId="0" hidden="1">Feuil1!$E$62:$E$77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Feuil1!$G$62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hs1" localSheetId="0" hidden="1">Feuil1!$G$28:$G$33</definedName>
    <definedName name="solver_rhs2" localSheetId="0" hidden="1">Feuil1!$G$35:$G$42</definedName>
    <definedName name="solver_rhs3" localSheetId="0" hidden="1">Feuil1!$G$44:$G$51</definedName>
    <definedName name="solver_rhs4" localSheetId="0" hidden="1">Feuil1!$G$53:$G$60</definedName>
    <definedName name="solver_rhs5" localSheetId="0" hidden="1">Feuil1!$G$62:$G$77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62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N8" i="1"/>
  <c r="E53" i="1"/>
  <c r="E60" i="1"/>
  <c r="E59" i="1"/>
  <c r="E58" i="1"/>
  <c r="E57" i="1"/>
  <c r="E56" i="1"/>
  <c r="E55" i="1"/>
  <c r="E54" i="1"/>
  <c r="G60" i="1"/>
  <c r="G59" i="1"/>
  <c r="G58" i="1"/>
  <c r="G57" i="1"/>
  <c r="G56" i="1"/>
  <c r="G55" i="1"/>
  <c r="G54" i="1"/>
  <c r="G53" i="1"/>
  <c r="G45" i="1"/>
  <c r="G46" i="1"/>
  <c r="G47" i="1"/>
  <c r="G48" i="1"/>
  <c r="G49" i="1"/>
  <c r="G50" i="1"/>
  <c r="G51" i="1"/>
  <c r="G44" i="1"/>
  <c r="G36" i="1"/>
  <c r="G37" i="1"/>
  <c r="G38" i="1"/>
  <c r="G39" i="1"/>
  <c r="G40" i="1"/>
  <c r="G41" i="1"/>
  <c r="G42" i="1"/>
  <c r="G35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G29" i="1"/>
  <c r="G30" i="1"/>
  <c r="G31" i="1"/>
  <c r="G32" i="1"/>
  <c r="G33" i="1"/>
  <c r="G28" i="1"/>
  <c r="L20" i="1"/>
  <c r="K20" i="1"/>
  <c r="J20" i="1"/>
  <c r="I20" i="1"/>
  <c r="G20" i="1"/>
  <c r="H20" i="1"/>
  <c r="F20" i="1"/>
  <c r="J21" i="1"/>
  <c r="K21" i="1"/>
  <c r="L21" i="1"/>
  <c r="I21" i="1"/>
  <c r="H21" i="1"/>
  <c r="G21" i="1"/>
  <c r="F21" i="1"/>
  <c r="K19" i="1"/>
  <c r="J19" i="1"/>
  <c r="L19" i="1"/>
  <c r="I19" i="1"/>
  <c r="H19" i="1"/>
  <c r="F19" i="1"/>
  <c r="G19" i="1"/>
  <c r="L18" i="1"/>
  <c r="J18" i="1"/>
  <c r="K18" i="1"/>
  <c r="I18" i="1"/>
  <c r="F18" i="1"/>
  <c r="G18" i="1"/>
  <c r="H18" i="1"/>
  <c r="L17" i="1"/>
  <c r="J17" i="1"/>
  <c r="K17" i="1"/>
  <c r="I17" i="1"/>
  <c r="H17" i="1"/>
  <c r="F17" i="1"/>
  <c r="G17" i="1"/>
  <c r="J16" i="1"/>
  <c r="K16" i="1"/>
  <c r="L16" i="1"/>
  <c r="I16" i="1"/>
  <c r="H16" i="1"/>
  <c r="F16" i="1"/>
  <c r="G16" i="1"/>
  <c r="E21" i="1"/>
  <c r="E20" i="1"/>
  <c r="E19" i="1"/>
  <c r="E31" i="1" s="1"/>
  <c r="E18" i="1"/>
  <c r="E17" i="1"/>
  <c r="E16" i="1"/>
  <c r="E29" i="1" l="1"/>
  <c r="E30" i="1"/>
  <c r="E32" i="1"/>
  <c r="E33" i="1"/>
  <c r="E28" i="1"/>
</calcChain>
</file>

<file path=xl/sharedStrings.xml><?xml version="1.0" encoding="utf-8"?>
<sst xmlns="http://schemas.openxmlformats.org/spreadsheetml/2006/main" count="128" uniqueCount="47">
  <si>
    <t>T1</t>
  </si>
  <si>
    <t>T2</t>
  </si>
  <si>
    <t>T3</t>
  </si>
  <si>
    <t>T4</t>
  </si>
  <si>
    <t>T5</t>
  </si>
  <si>
    <t>T6</t>
  </si>
  <si>
    <t>T7</t>
  </si>
  <si>
    <t>T8</t>
  </si>
  <si>
    <t>X</t>
  </si>
  <si>
    <t>Y</t>
  </si>
  <si>
    <t>Z</t>
  </si>
  <si>
    <t>rX</t>
  </si>
  <si>
    <t>rY</t>
  </si>
  <si>
    <t>rZ</t>
  </si>
  <si>
    <t>Matrice Coefficient</t>
  </si>
  <si>
    <t xml:space="preserve">Force total </t>
  </si>
  <si>
    <t>Vecteur résulant</t>
  </si>
  <si>
    <t>Contraintes</t>
  </si>
  <si>
    <t>C1</t>
  </si>
  <si>
    <t>C2</t>
  </si>
  <si>
    <t>C3</t>
  </si>
  <si>
    <t>C4</t>
  </si>
  <si>
    <t>C5</t>
  </si>
  <si>
    <t>C6</t>
  </si>
  <si>
    <t>=</t>
  </si>
  <si>
    <t>Respect du vecteur résultant</t>
  </si>
  <si>
    <t>Borne Positif</t>
  </si>
  <si>
    <t>Max force</t>
  </si>
  <si>
    <t>Min force</t>
  </si>
  <si>
    <t>C7</t>
  </si>
  <si>
    <t>C8</t>
  </si>
  <si>
    <t>Borne Négative</t>
  </si>
  <si>
    <t>&lt;=</t>
  </si>
  <si>
    <t>&gt;=</t>
  </si>
  <si>
    <t>Fonction OBJ</t>
  </si>
  <si>
    <t>P</t>
  </si>
  <si>
    <t>N</t>
  </si>
  <si>
    <t>C9</t>
  </si>
  <si>
    <t>C10</t>
  </si>
  <si>
    <t>C11</t>
  </si>
  <si>
    <t>C12</t>
  </si>
  <si>
    <t>C13</t>
  </si>
  <si>
    <t>C14</t>
  </si>
  <si>
    <t>C15</t>
  </si>
  <si>
    <t>C16</t>
  </si>
  <si>
    <t>contraintre de valeur absolue</t>
  </si>
  <si>
    <t>Contrainte de positivité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</si>
</sst>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5" xfId="0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1" fillId="3" borderId="1" xfId="2" applyBorder="1"/>
    <xf numFmtId="0" fontId="1" fillId="3" borderId="1" xfId="2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/>
    </xf>
    <xf numFmtId="0" fontId="1" fillId="2" borderId="5" xfId="1" applyBorder="1"/>
    <xf numFmtId="0" fontId="1" fillId="2" borderId="6" xfId="1" applyBorder="1"/>
    <xf numFmtId="0" fontId="1" fillId="3" borderId="5" xfId="2" applyBorder="1"/>
    <xf numFmtId="0" fontId="1" fillId="3" borderId="6" xfId="2" applyBorder="1"/>
    <xf numFmtId="0" fontId="1" fillId="5" borderId="5" xfId="4" applyBorder="1"/>
    <xf numFmtId="0" fontId="1" fillId="5" borderId="6" xfId="4" applyBorder="1"/>
    <xf numFmtId="0" fontId="1" fillId="2" borderId="13" xfId="1" applyBorder="1"/>
    <xf numFmtId="0" fontId="1" fillId="2" borderId="14" xfId="1" applyBorder="1"/>
    <xf numFmtId="0" fontId="1" fillId="2" borderId="14" xfId="1" applyBorder="1" applyAlignment="1">
      <alignment horizontal="center"/>
    </xf>
    <xf numFmtId="0" fontId="1" fillId="2" borderId="15" xfId="1" applyBorder="1"/>
    <xf numFmtId="0" fontId="1" fillId="3" borderId="13" xfId="2" applyBorder="1"/>
    <xf numFmtId="0" fontId="1" fillId="3" borderId="14" xfId="2" applyBorder="1"/>
    <xf numFmtId="0" fontId="1" fillId="3" borderId="14" xfId="2" applyBorder="1" applyAlignment="1">
      <alignment horizontal="center"/>
    </xf>
    <xf numFmtId="0" fontId="1" fillId="3" borderId="15" xfId="2" applyBorder="1"/>
    <xf numFmtId="0" fontId="1" fillId="2" borderId="10" xfId="1" applyBorder="1"/>
    <xf numFmtId="0" fontId="1" fillId="2" borderId="11" xfId="1" applyBorder="1"/>
    <xf numFmtId="0" fontId="1" fillId="2" borderId="11" xfId="1" applyBorder="1" applyAlignment="1">
      <alignment horizontal="center"/>
    </xf>
    <xf numFmtId="0" fontId="1" fillId="2" borderId="12" xfId="1" applyBorder="1"/>
    <xf numFmtId="0" fontId="1" fillId="3" borderId="10" xfId="2" applyBorder="1"/>
    <xf numFmtId="0" fontId="1" fillId="3" borderId="11" xfId="2" applyBorder="1"/>
    <xf numFmtId="0" fontId="1" fillId="3" borderId="11" xfId="2" applyBorder="1" applyAlignment="1">
      <alignment horizontal="center"/>
    </xf>
    <xf numFmtId="0" fontId="1" fillId="3" borderId="12" xfId="2" applyBorder="1"/>
    <xf numFmtId="0" fontId="1" fillId="5" borderId="10" xfId="4" applyBorder="1"/>
    <xf numFmtId="0" fontId="1" fillId="5" borderId="11" xfId="4" applyBorder="1"/>
    <xf numFmtId="0" fontId="1" fillId="5" borderId="11" xfId="4" applyBorder="1" applyAlignment="1">
      <alignment horizontal="center"/>
    </xf>
    <xf numFmtId="0" fontId="1" fillId="5" borderId="12" xfId="4" applyBorder="1"/>
    <xf numFmtId="0" fontId="0" fillId="0" borderId="26" xfId="0" applyBorder="1"/>
    <xf numFmtId="0" fontId="0" fillId="0" borderId="22" xfId="0" applyBorder="1"/>
    <xf numFmtId="0" fontId="0" fillId="0" borderId="23" xfId="0" applyBorder="1"/>
    <xf numFmtId="0" fontId="1" fillId="5" borderId="13" xfId="4" applyBorder="1"/>
    <xf numFmtId="0" fontId="1" fillId="5" borderId="14" xfId="4" applyBorder="1"/>
    <xf numFmtId="0" fontId="1" fillId="5" borderId="14" xfId="4" applyBorder="1" applyAlignment="1">
      <alignment horizontal="center"/>
    </xf>
    <xf numFmtId="0" fontId="1" fillId="5" borderId="15" xfId="4" applyBorder="1"/>
    <xf numFmtId="0" fontId="1" fillId="6" borderId="1" xfId="5" applyBorder="1"/>
    <xf numFmtId="0" fontId="1" fillId="6" borderId="5" xfId="5" applyBorder="1"/>
    <xf numFmtId="0" fontId="1" fillId="6" borderId="6" xfId="5" applyBorder="1"/>
    <xf numFmtId="0" fontId="1" fillId="6" borderId="7" xfId="5" applyBorder="1"/>
    <xf numFmtId="0" fontId="1" fillId="6" borderId="8" xfId="5" applyBorder="1"/>
    <xf numFmtId="0" fontId="1" fillId="6" borderId="9" xfId="5" applyBorder="1"/>
    <xf numFmtId="0" fontId="1" fillId="6" borderId="2" xfId="5" applyBorder="1"/>
    <xf numFmtId="0" fontId="1" fillId="6" borderId="3" xfId="5" applyBorder="1"/>
    <xf numFmtId="0" fontId="1" fillId="6" borderId="4" xfId="5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164" fontId="1" fillId="2" borderId="1" xfId="1" applyNumberFormat="1" applyBorder="1"/>
    <xf numFmtId="11" fontId="0" fillId="0" borderId="17" xfId="0" applyNumberFormat="1" applyBorder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6">
    <cellStyle name="40 % - Accent1" xfId="1" builtinId="31"/>
    <cellStyle name="40 % - Accent2" xfId="2" builtinId="35"/>
    <cellStyle name="40 % - Accent3" xfId="3" builtinId="39"/>
    <cellStyle name="40 % - Accent4" xfId="4" builtinId="43"/>
    <cellStyle name="40 % - Accent6" xfId="5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7340-66BA-44A1-826C-F88A14F16B7B}">
  <dimension ref="B2:O77"/>
  <sheetViews>
    <sheetView tabSelected="1" workbookViewId="0">
      <selection activeCell="E10" sqref="E10"/>
    </sheetView>
  </sheetViews>
  <sheetFormatPr baseColWidth="10" defaultRowHeight="14.5" x14ac:dyDescent="0.35"/>
  <cols>
    <col min="5" max="5" width="12.453125" bestFit="1" customWidth="1"/>
    <col min="14" max="14" width="21.6328125" customWidth="1"/>
  </cols>
  <sheetData>
    <row r="2" spans="2:15" ht="15" thickBot="1" x14ac:dyDescent="0.4"/>
    <row r="3" spans="2:15" x14ac:dyDescent="0.35">
      <c r="E3" s="92" t="s">
        <v>15</v>
      </c>
      <c r="F3" s="93"/>
      <c r="G3" s="93"/>
      <c r="H3" s="93"/>
      <c r="I3" s="93"/>
      <c r="J3" s="93"/>
      <c r="K3" s="93"/>
      <c r="L3" s="94"/>
    </row>
    <row r="4" spans="2:15" ht="15" thickBot="1" x14ac:dyDescent="0.4">
      <c r="B4" t="s">
        <v>27</v>
      </c>
      <c r="C4">
        <v>51.453798189600001</v>
      </c>
      <c r="D4" s="1"/>
      <c r="E4" s="98"/>
      <c r="F4" s="99"/>
      <c r="G4" s="99"/>
      <c r="H4" s="99"/>
      <c r="I4" s="99"/>
      <c r="J4" s="99"/>
      <c r="K4" s="99"/>
      <c r="L4" s="100"/>
      <c r="N4" s="30"/>
      <c r="O4" s="30"/>
    </row>
    <row r="5" spans="2:15" ht="15" thickBot="1" x14ac:dyDescent="0.4">
      <c r="B5" t="s">
        <v>28</v>
      </c>
      <c r="C5">
        <v>-39.921561783599998</v>
      </c>
      <c r="E5" s="13" t="s">
        <v>0</v>
      </c>
      <c r="F5" s="14" t="s">
        <v>1</v>
      </c>
      <c r="G5" s="14" t="s">
        <v>2</v>
      </c>
      <c r="H5" s="14" t="s">
        <v>3</v>
      </c>
      <c r="I5" s="14" t="s">
        <v>4</v>
      </c>
      <c r="J5" s="14" t="s">
        <v>5</v>
      </c>
      <c r="K5" s="14" t="s">
        <v>6</v>
      </c>
      <c r="L5" s="15" t="s">
        <v>7</v>
      </c>
      <c r="N5" s="30"/>
      <c r="O5" s="30"/>
    </row>
    <row r="6" spans="2:15" ht="15" thickBot="1" x14ac:dyDescent="0.4">
      <c r="E6" s="10">
        <v>0</v>
      </c>
      <c r="F6" s="11">
        <v>21.213406873143633</v>
      </c>
      <c r="G6" s="11">
        <v>0</v>
      </c>
      <c r="H6" s="11">
        <v>21.213406873143338</v>
      </c>
      <c r="I6" s="90">
        <v>1.54056728035849E-14</v>
      </c>
      <c r="J6" s="11">
        <v>-11.738223890832085</v>
      </c>
      <c r="K6" s="11">
        <v>-14.51716382825545</v>
      </c>
      <c r="L6" s="12">
        <v>-10.778939937423011</v>
      </c>
    </row>
    <row r="7" spans="2:15" ht="15" thickBot="1" x14ac:dyDescent="0.4"/>
    <row r="8" spans="2:15" x14ac:dyDescent="0.35">
      <c r="D8" s="66" t="s">
        <v>35</v>
      </c>
      <c r="E8" s="64">
        <v>0</v>
      </c>
      <c r="F8" s="18">
        <v>21.213406873143633</v>
      </c>
      <c r="G8" s="18">
        <v>0</v>
      </c>
      <c r="H8" s="18">
        <v>21.213406873143342</v>
      </c>
      <c r="I8" s="18">
        <v>0</v>
      </c>
      <c r="J8" s="18">
        <v>0</v>
      </c>
      <c r="K8" s="18">
        <v>0</v>
      </c>
      <c r="L8" s="19">
        <v>0</v>
      </c>
      <c r="N8">
        <f>E8-E9</f>
        <v>0</v>
      </c>
    </row>
    <row r="9" spans="2:15" ht="15" thickBot="1" x14ac:dyDescent="0.4">
      <c r="D9" s="31" t="s">
        <v>36</v>
      </c>
      <c r="E9" s="65">
        <v>0</v>
      </c>
      <c r="F9" s="5">
        <v>0</v>
      </c>
      <c r="G9" s="5">
        <v>0</v>
      </c>
      <c r="H9" s="5">
        <v>0</v>
      </c>
      <c r="I9" s="5">
        <v>0</v>
      </c>
      <c r="J9" s="5">
        <v>11.738223890832151</v>
      </c>
      <c r="K9" s="5">
        <v>14.51716382825545</v>
      </c>
      <c r="L9" s="6">
        <v>10.778939937423011</v>
      </c>
    </row>
    <row r="12" spans="2:15" ht="15" thickBot="1" x14ac:dyDescent="0.4"/>
    <row r="13" spans="2:15" ht="15" thickBot="1" x14ac:dyDescent="0.4">
      <c r="D13" s="92" t="s">
        <v>14</v>
      </c>
      <c r="E13" s="93"/>
      <c r="F13" s="93"/>
      <c r="G13" s="93"/>
      <c r="H13" s="93"/>
      <c r="I13" s="93"/>
      <c r="J13" s="93"/>
      <c r="K13" s="93"/>
      <c r="L13" s="94"/>
    </row>
    <row r="14" spans="2:15" ht="15" thickBot="1" x14ac:dyDescent="0.4">
      <c r="D14" s="95"/>
      <c r="E14" s="96"/>
      <c r="F14" s="96"/>
      <c r="G14" s="96"/>
      <c r="H14" s="96"/>
      <c r="I14" s="96"/>
      <c r="J14" s="96"/>
      <c r="K14" s="96"/>
      <c r="L14" s="97"/>
      <c r="N14" s="101" t="s">
        <v>16</v>
      </c>
    </row>
    <row r="15" spans="2:15" ht="15" thickBot="1" x14ac:dyDescent="0.4">
      <c r="D15" s="13"/>
      <c r="E15" s="27" t="s">
        <v>0</v>
      </c>
      <c r="F15" s="27" t="s">
        <v>1</v>
      </c>
      <c r="G15" s="27" t="s">
        <v>2</v>
      </c>
      <c r="H15" s="27" t="s">
        <v>3</v>
      </c>
      <c r="I15" s="27" t="s">
        <v>4</v>
      </c>
      <c r="J15" s="27" t="s">
        <v>5</v>
      </c>
      <c r="K15" s="27" t="s">
        <v>6</v>
      </c>
      <c r="L15" s="28" t="s">
        <v>7</v>
      </c>
      <c r="N15" s="102"/>
    </row>
    <row r="16" spans="2:15" x14ac:dyDescent="0.35">
      <c r="D16" s="24" t="s">
        <v>8</v>
      </c>
      <c r="E16" s="20">
        <f>0.7071*E6</f>
        <v>0</v>
      </c>
      <c r="F16" s="21">
        <f>0.7071*F6</f>
        <v>14.999999999999861</v>
      </c>
      <c r="G16" s="21">
        <f>0.7071*G6</f>
        <v>0</v>
      </c>
      <c r="H16" s="21">
        <f>0.7071*H6</f>
        <v>14.999999999999654</v>
      </c>
      <c r="I16" s="21">
        <f>0*I6</f>
        <v>0</v>
      </c>
      <c r="J16" s="21">
        <f>0*J6</f>
        <v>0</v>
      </c>
      <c r="K16" s="21">
        <f>0*K6</f>
        <v>0</v>
      </c>
      <c r="L16" s="22">
        <f>0*L6</f>
        <v>0</v>
      </c>
      <c r="N16" s="16">
        <v>30</v>
      </c>
    </row>
    <row r="17" spans="4:14" x14ac:dyDescent="0.35">
      <c r="D17" s="25" t="s">
        <v>9</v>
      </c>
      <c r="E17" s="3">
        <f>-0.7071*E6</f>
        <v>0</v>
      </c>
      <c r="F17" s="2">
        <f>0.7071*F6</f>
        <v>14.999999999999861</v>
      </c>
      <c r="G17" s="2">
        <f>-0.7071*G6</f>
        <v>0</v>
      </c>
      <c r="H17" s="2">
        <f>0.7071*H6</f>
        <v>14.999999999999654</v>
      </c>
      <c r="I17" s="2">
        <f>0*I6</f>
        <v>0</v>
      </c>
      <c r="J17" s="2">
        <f>0*J6</f>
        <v>0</v>
      </c>
      <c r="K17" s="2">
        <f>0*K6</f>
        <v>0</v>
      </c>
      <c r="L17" s="4">
        <f>0*L6</f>
        <v>0</v>
      </c>
      <c r="N17" s="16">
        <v>30</v>
      </c>
    </row>
    <row r="18" spans="4:14" x14ac:dyDescent="0.35">
      <c r="D18" s="25" t="s">
        <v>10</v>
      </c>
      <c r="E18" s="3">
        <f>0*E6</f>
        <v>0</v>
      </c>
      <c r="F18" s="2">
        <f>0*F6</f>
        <v>0</v>
      </c>
      <c r="G18" s="2">
        <f>0*G6</f>
        <v>0</v>
      </c>
      <c r="H18" s="2">
        <f>0*H6</f>
        <v>0</v>
      </c>
      <c r="I18" s="2">
        <f>1*I6</f>
        <v>1.54056728035849E-14</v>
      </c>
      <c r="J18" s="2">
        <f>-1*J6</f>
        <v>11.738223890832085</v>
      </c>
      <c r="K18" s="2">
        <f>1*K6</f>
        <v>-14.51716382825545</v>
      </c>
      <c r="L18" s="4">
        <f>-1*L6</f>
        <v>10.778939937423011</v>
      </c>
      <c r="N18" s="16">
        <v>8</v>
      </c>
    </row>
    <row r="19" spans="4:14" x14ac:dyDescent="0.35">
      <c r="D19" s="25" t="s">
        <v>11</v>
      </c>
      <c r="E19" s="23">
        <f>0.058*E6</f>
        <v>0</v>
      </c>
      <c r="F19" s="29">
        <f>-0.058*F6</f>
        <v>-1.2303775986423309</v>
      </c>
      <c r="G19" s="29">
        <f>0.058*G6</f>
        <v>0</v>
      </c>
      <c r="H19" s="29">
        <f>-0.058*H6</f>
        <v>-1.2303775986423138</v>
      </c>
      <c r="I19" s="2">
        <f>0.159*I6</f>
        <v>2.4495019757699989E-15</v>
      </c>
      <c r="J19" s="2">
        <f>-0.159*J6</f>
        <v>1.8663775986423015</v>
      </c>
      <c r="K19" s="2">
        <f>-0.159*K6</f>
        <v>2.3082290486926165</v>
      </c>
      <c r="L19" s="4">
        <f>0.159*L6</f>
        <v>-1.7138514500502589</v>
      </c>
      <c r="N19" s="16">
        <v>0</v>
      </c>
    </row>
    <row r="20" spans="4:14" x14ac:dyDescent="0.35">
      <c r="D20" s="25" t="s">
        <v>12</v>
      </c>
      <c r="E20" s="23">
        <f>0.058*E6</f>
        <v>0</v>
      </c>
      <c r="F20" s="29">
        <f>0.058*F6</f>
        <v>1.2303775986423309</v>
      </c>
      <c r="G20" s="29">
        <f>0.058*G6</f>
        <v>0</v>
      </c>
      <c r="H20" s="29">
        <f>0.058*H6</f>
        <v>1.2303775986423138</v>
      </c>
      <c r="I20" s="2">
        <f>-0.1815*I6</f>
        <v>-2.7961296138506593E-15</v>
      </c>
      <c r="J20" s="2">
        <f>-0.1815*J6</f>
        <v>2.1304876361860234</v>
      </c>
      <c r="K20" s="2">
        <f>0.1815*K6</f>
        <v>-2.6348652348283643</v>
      </c>
      <c r="L20" s="4">
        <f>0.1815*L6</f>
        <v>-1.9563775986422764</v>
      </c>
      <c r="N20" s="16">
        <v>0</v>
      </c>
    </row>
    <row r="21" spans="4:14" ht="15" thickBot="1" x14ac:dyDescent="0.4">
      <c r="D21" s="26" t="s">
        <v>13</v>
      </c>
      <c r="E21" s="7">
        <f>-0.3394*E6</f>
        <v>0</v>
      </c>
      <c r="F21" s="8">
        <f>-0.3394*F6</f>
        <v>-7.1998302927449487</v>
      </c>
      <c r="G21" s="8">
        <f>0.3394*G6</f>
        <v>0</v>
      </c>
      <c r="H21" s="8">
        <f>0.3394*H6</f>
        <v>7.1998302927448483</v>
      </c>
      <c r="I21" s="8">
        <f>0*I6</f>
        <v>0</v>
      </c>
      <c r="J21" s="8">
        <f>0*J6</f>
        <v>0</v>
      </c>
      <c r="K21" s="8">
        <f>0*K6</f>
        <v>0</v>
      </c>
      <c r="L21" s="9">
        <f>0*L6</f>
        <v>0</v>
      </c>
      <c r="N21" s="17">
        <v>0</v>
      </c>
    </row>
    <row r="24" spans="4:14" ht="15" thickBot="1" x14ac:dyDescent="0.4"/>
    <row r="25" spans="4:14" x14ac:dyDescent="0.35">
      <c r="D25" s="107" t="s">
        <v>17</v>
      </c>
      <c r="E25" s="108"/>
      <c r="F25" s="108"/>
      <c r="G25" s="109"/>
      <c r="I25" s="91" t="s">
        <v>34</v>
      </c>
      <c r="J25" s="91"/>
      <c r="K25" s="91"/>
      <c r="L25" s="30"/>
    </row>
    <row r="26" spans="4:14" ht="15" thickBot="1" x14ac:dyDescent="0.4">
      <c r="D26" s="110"/>
      <c r="E26" s="111"/>
      <c r="F26" s="111"/>
      <c r="G26" s="112"/>
      <c r="I26" s="91"/>
      <c r="J26" s="91"/>
      <c r="K26" s="91"/>
      <c r="L26" s="30"/>
    </row>
    <row r="27" spans="4:14" ht="15" thickBot="1" x14ac:dyDescent="0.4">
      <c r="D27" s="113" t="s">
        <v>25</v>
      </c>
      <c r="E27" s="114"/>
      <c r="F27" s="114"/>
      <c r="G27" s="115"/>
      <c r="I27" s="91">
        <f>SUM(E8:L9)</f>
        <v>79.46114140279758</v>
      </c>
      <c r="J27" s="91"/>
      <c r="K27" s="91"/>
    </row>
    <row r="28" spans="4:14" x14ac:dyDescent="0.35">
      <c r="D28" s="52" t="s">
        <v>18</v>
      </c>
      <c r="E28" s="53">
        <f t="shared" ref="E28:E33" si="0">SUM(E16:L16)</f>
        <v>29.999999999999517</v>
      </c>
      <c r="F28" s="54" t="s">
        <v>24</v>
      </c>
      <c r="G28" s="55">
        <f t="shared" ref="G28:G33" si="1">N16</f>
        <v>30</v>
      </c>
      <c r="I28" s="91"/>
      <c r="J28" s="91"/>
      <c r="K28" s="91"/>
    </row>
    <row r="29" spans="4:14" x14ac:dyDescent="0.35">
      <c r="D29" s="38" t="s">
        <v>19</v>
      </c>
      <c r="E29" s="32">
        <f t="shared" si="0"/>
        <v>29.999999999999517</v>
      </c>
      <c r="F29" s="33" t="s">
        <v>24</v>
      </c>
      <c r="G29" s="39">
        <f t="shared" si="1"/>
        <v>30</v>
      </c>
    </row>
    <row r="30" spans="4:14" x14ac:dyDescent="0.35">
      <c r="D30" s="38" t="s">
        <v>20</v>
      </c>
      <c r="E30" s="32">
        <f t="shared" si="0"/>
        <v>7.9999999999996625</v>
      </c>
      <c r="F30" s="33" t="s">
        <v>24</v>
      </c>
      <c r="G30" s="39">
        <f t="shared" si="1"/>
        <v>8</v>
      </c>
    </row>
    <row r="31" spans="4:14" x14ac:dyDescent="0.35">
      <c r="D31" s="38" t="s">
        <v>21</v>
      </c>
      <c r="E31" s="89">
        <f t="shared" si="0"/>
        <v>1.7319479184152442E-14</v>
      </c>
      <c r="F31" s="33" t="s">
        <v>24</v>
      </c>
      <c r="G31" s="39">
        <f t="shared" si="1"/>
        <v>0</v>
      </c>
    </row>
    <row r="32" spans="4:14" x14ac:dyDescent="0.35">
      <c r="D32" s="38" t="s">
        <v>22</v>
      </c>
      <c r="E32" s="32">
        <f t="shared" si="0"/>
        <v>2.4424906541753444E-14</v>
      </c>
      <c r="F32" s="33" t="s">
        <v>24</v>
      </c>
      <c r="G32" s="39">
        <f t="shared" si="1"/>
        <v>0</v>
      </c>
    </row>
    <row r="33" spans="4:7" ht="15" thickBot="1" x14ac:dyDescent="0.4">
      <c r="D33" s="44" t="s">
        <v>23</v>
      </c>
      <c r="E33" s="45">
        <f t="shared" si="0"/>
        <v>-1.0036416142611415E-13</v>
      </c>
      <c r="F33" s="46" t="s">
        <v>24</v>
      </c>
      <c r="G33" s="47">
        <f t="shared" si="1"/>
        <v>0</v>
      </c>
    </row>
    <row r="34" spans="4:7" ht="15" thickBot="1" x14ac:dyDescent="0.4">
      <c r="D34" s="113" t="s">
        <v>26</v>
      </c>
      <c r="E34" s="114"/>
      <c r="F34" s="114"/>
      <c r="G34" s="115"/>
    </row>
    <row r="35" spans="4:7" x14ac:dyDescent="0.35">
      <c r="D35" s="56" t="s">
        <v>18</v>
      </c>
      <c r="E35" s="57">
        <f>$E$6</f>
        <v>0</v>
      </c>
      <c r="F35" s="58" t="s">
        <v>32</v>
      </c>
      <c r="G35" s="59">
        <f>$C$4</f>
        <v>51.453798189600001</v>
      </c>
    </row>
    <row r="36" spans="4:7" x14ac:dyDescent="0.35">
      <c r="D36" s="40" t="s">
        <v>19</v>
      </c>
      <c r="E36" s="34">
        <f>$F$6</f>
        <v>21.213406873143633</v>
      </c>
      <c r="F36" s="35" t="s">
        <v>32</v>
      </c>
      <c r="G36" s="41">
        <f t="shared" ref="G36:G42" si="2">$C$4</f>
        <v>51.453798189600001</v>
      </c>
    </row>
    <row r="37" spans="4:7" x14ac:dyDescent="0.35">
      <c r="D37" s="40" t="s">
        <v>20</v>
      </c>
      <c r="E37" s="34">
        <f>$G$6</f>
        <v>0</v>
      </c>
      <c r="F37" s="35" t="s">
        <v>32</v>
      </c>
      <c r="G37" s="41">
        <f t="shared" si="2"/>
        <v>51.453798189600001</v>
      </c>
    </row>
    <row r="38" spans="4:7" x14ac:dyDescent="0.35">
      <c r="D38" s="40" t="s">
        <v>21</v>
      </c>
      <c r="E38" s="34">
        <f>$H$6</f>
        <v>21.213406873143338</v>
      </c>
      <c r="F38" s="35" t="s">
        <v>32</v>
      </c>
      <c r="G38" s="41">
        <f t="shared" si="2"/>
        <v>51.453798189600001</v>
      </c>
    </row>
    <row r="39" spans="4:7" x14ac:dyDescent="0.35">
      <c r="D39" s="40" t="s">
        <v>22</v>
      </c>
      <c r="E39" s="34">
        <f>$I$6</f>
        <v>1.54056728035849E-14</v>
      </c>
      <c r="F39" s="35" t="s">
        <v>32</v>
      </c>
      <c r="G39" s="41">
        <f t="shared" si="2"/>
        <v>51.453798189600001</v>
      </c>
    </row>
    <row r="40" spans="4:7" x14ac:dyDescent="0.35">
      <c r="D40" s="40" t="s">
        <v>23</v>
      </c>
      <c r="E40" s="34">
        <f>$J$6</f>
        <v>-11.738223890832085</v>
      </c>
      <c r="F40" s="35" t="s">
        <v>32</v>
      </c>
      <c r="G40" s="41">
        <f t="shared" si="2"/>
        <v>51.453798189600001</v>
      </c>
    </row>
    <row r="41" spans="4:7" x14ac:dyDescent="0.35">
      <c r="D41" s="40" t="s">
        <v>29</v>
      </c>
      <c r="E41" s="34">
        <f>$K$6</f>
        <v>-14.51716382825545</v>
      </c>
      <c r="F41" s="35" t="s">
        <v>32</v>
      </c>
      <c r="G41" s="41">
        <f t="shared" si="2"/>
        <v>51.453798189600001</v>
      </c>
    </row>
    <row r="42" spans="4:7" ht="15" thickBot="1" x14ac:dyDescent="0.4">
      <c r="D42" s="48" t="s">
        <v>30</v>
      </c>
      <c r="E42" s="49">
        <f>$L$6</f>
        <v>-10.778939937423011</v>
      </c>
      <c r="F42" s="50" t="s">
        <v>32</v>
      </c>
      <c r="G42" s="51">
        <f t="shared" si="2"/>
        <v>51.453798189600001</v>
      </c>
    </row>
    <row r="43" spans="4:7" ht="15" thickBot="1" x14ac:dyDescent="0.4">
      <c r="D43" s="113" t="s">
        <v>31</v>
      </c>
      <c r="E43" s="114"/>
      <c r="F43" s="114"/>
      <c r="G43" s="115"/>
    </row>
    <row r="44" spans="4:7" x14ac:dyDescent="0.35">
      <c r="D44" s="60" t="s">
        <v>18</v>
      </c>
      <c r="E44" s="61">
        <f>$E$6</f>
        <v>0</v>
      </c>
      <c r="F44" s="62" t="s">
        <v>33</v>
      </c>
      <c r="G44" s="63">
        <f>$C$5</f>
        <v>-39.921561783599998</v>
      </c>
    </row>
    <row r="45" spans="4:7" x14ac:dyDescent="0.35">
      <c r="D45" s="42" t="s">
        <v>19</v>
      </c>
      <c r="E45" s="36">
        <f>$F$6</f>
        <v>21.213406873143633</v>
      </c>
      <c r="F45" s="37" t="s">
        <v>33</v>
      </c>
      <c r="G45" s="43">
        <f t="shared" ref="G45:G51" si="3">$C$5</f>
        <v>-39.921561783599998</v>
      </c>
    </row>
    <row r="46" spans="4:7" x14ac:dyDescent="0.35">
      <c r="D46" s="42" t="s">
        <v>20</v>
      </c>
      <c r="E46" s="36">
        <f>$G$6</f>
        <v>0</v>
      </c>
      <c r="F46" s="37" t="s">
        <v>33</v>
      </c>
      <c r="G46" s="43">
        <f t="shared" si="3"/>
        <v>-39.921561783599998</v>
      </c>
    </row>
    <row r="47" spans="4:7" x14ac:dyDescent="0.35">
      <c r="D47" s="42" t="s">
        <v>21</v>
      </c>
      <c r="E47" s="36">
        <f>$H$6</f>
        <v>21.213406873143338</v>
      </c>
      <c r="F47" s="37" t="s">
        <v>33</v>
      </c>
      <c r="G47" s="43">
        <f t="shared" si="3"/>
        <v>-39.921561783599998</v>
      </c>
    </row>
    <row r="48" spans="4:7" x14ac:dyDescent="0.35">
      <c r="D48" s="42" t="s">
        <v>22</v>
      </c>
      <c r="E48" s="36">
        <f>$I$6</f>
        <v>1.54056728035849E-14</v>
      </c>
      <c r="F48" s="37" t="s">
        <v>33</v>
      </c>
      <c r="G48" s="43">
        <f t="shared" si="3"/>
        <v>-39.921561783599998</v>
      </c>
    </row>
    <row r="49" spans="4:7" x14ac:dyDescent="0.35">
      <c r="D49" s="42" t="s">
        <v>23</v>
      </c>
      <c r="E49" s="36">
        <f>$J$6</f>
        <v>-11.738223890832085</v>
      </c>
      <c r="F49" s="37" t="s">
        <v>33</v>
      </c>
      <c r="G49" s="43">
        <f t="shared" si="3"/>
        <v>-39.921561783599998</v>
      </c>
    </row>
    <row r="50" spans="4:7" x14ac:dyDescent="0.35">
      <c r="D50" s="42" t="s">
        <v>29</v>
      </c>
      <c r="E50" s="36">
        <f>$K$6</f>
        <v>-14.51716382825545</v>
      </c>
      <c r="F50" s="37" t="s">
        <v>33</v>
      </c>
      <c r="G50" s="43">
        <f t="shared" si="3"/>
        <v>-39.921561783599998</v>
      </c>
    </row>
    <row r="51" spans="4:7" ht="15" thickBot="1" x14ac:dyDescent="0.4">
      <c r="D51" s="67" t="s">
        <v>30</v>
      </c>
      <c r="E51" s="68">
        <f>$L$6</f>
        <v>-10.778939937423011</v>
      </c>
      <c r="F51" s="69" t="s">
        <v>33</v>
      </c>
      <c r="G51" s="70">
        <f t="shared" si="3"/>
        <v>-39.921561783599998</v>
      </c>
    </row>
    <row r="52" spans="4:7" ht="15" thickBot="1" x14ac:dyDescent="0.4">
      <c r="D52" s="103" t="s">
        <v>45</v>
      </c>
      <c r="E52" s="104"/>
      <c r="F52" s="104"/>
      <c r="G52" s="105"/>
    </row>
    <row r="53" spans="4:7" x14ac:dyDescent="0.35">
      <c r="D53" s="77" t="s">
        <v>18</v>
      </c>
      <c r="E53" s="78">
        <f>E8-E9</f>
        <v>0</v>
      </c>
      <c r="F53" s="78" t="s">
        <v>24</v>
      </c>
      <c r="G53" s="79">
        <f>$E$6</f>
        <v>0</v>
      </c>
    </row>
    <row r="54" spans="4:7" x14ac:dyDescent="0.35">
      <c r="D54" s="72" t="s">
        <v>19</v>
      </c>
      <c r="E54" s="71">
        <f>F8-F9</f>
        <v>21.213406873143633</v>
      </c>
      <c r="F54" s="71" t="s">
        <v>24</v>
      </c>
      <c r="G54" s="73">
        <f>$F$6</f>
        <v>21.213406873143633</v>
      </c>
    </row>
    <row r="55" spans="4:7" x14ac:dyDescent="0.35">
      <c r="D55" s="72" t="s">
        <v>20</v>
      </c>
      <c r="E55" s="71">
        <f>G8-G9</f>
        <v>0</v>
      </c>
      <c r="F55" s="71" t="s">
        <v>24</v>
      </c>
      <c r="G55" s="73">
        <f>$G$6</f>
        <v>0</v>
      </c>
    </row>
    <row r="56" spans="4:7" x14ac:dyDescent="0.35">
      <c r="D56" s="72" t="s">
        <v>21</v>
      </c>
      <c r="E56" s="71">
        <f>H8-H9</f>
        <v>21.213406873143342</v>
      </c>
      <c r="F56" s="71" t="s">
        <v>24</v>
      </c>
      <c r="G56" s="73">
        <f>$H$6</f>
        <v>21.213406873143338</v>
      </c>
    </row>
    <row r="57" spans="4:7" x14ac:dyDescent="0.35">
      <c r="D57" s="72" t="s">
        <v>22</v>
      </c>
      <c r="E57" s="71">
        <f>-I8-I9</f>
        <v>0</v>
      </c>
      <c r="F57" s="71" t="s">
        <v>24</v>
      </c>
      <c r="G57" s="73">
        <f>$I$6</f>
        <v>1.54056728035849E-14</v>
      </c>
    </row>
    <row r="58" spans="4:7" x14ac:dyDescent="0.35">
      <c r="D58" s="72" t="s">
        <v>23</v>
      </c>
      <c r="E58" s="71">
        <f>J8-J9</f>
        <v>-11.738223890832151</v>
      </c>
      <c r="F58" s="71" t="s">
        <v>24</v>
      </c>
      <c r="G58" s="73">
        <f>$J$6</f>
        <v>-11.738223890832085</v>
      </c>
    </row>
    <row r="59" spans="4:7" x14ac:dyDescent="0.35">
      <c r="D59" s="72" t="s">
        <v>29</v>
      </c>
      <c r="E59" s="71">
        <f>K8-K9</f>
        <v>-14.51716382825545</v>
      </c>
      <c r="F59" s="71" t="s">
        <v>24</v>
      </c>
      <c r="G59" s="73">
        <f>$K$6</f>
        <v>-14.51716382825545</v>
      </c>
    </row>
    <row r="60" spans="4:7" ht="15" thickBot="1" x14ac:dyDescent="0.4">
      <c r="D60" s="74" t="s">
        <v>30</v>
      </c>
      <c r="E60" s="75">
        <f>L8-L9</f>
        <v>-10.778939937423011</v>
      </c>
      <c r="F60" s="75" t="s">
        <v>24</v>
      </c>
      <c r="G60" s="76">
        <f>$L$6</f>
        <v>-10.778939937423011</v>
      </c>
    </row>
    <row r="61" spans="4:7" ht="15" thickBot="1" x14ac:dyDescent="0.4">
      <c r="D61" s="106" t="s">
        <v>46</v>
      </c>
      <c r="E61" s="106"/>
      <c r="F61" s="106"/>
      <c r="G61" s="106"/>
    </row>
    <row r="62" spans="4:7" x14ac:dyDescent="0.35">
      <c r="D62" s="81" t="s">
        <v>18</v>
      </c>
      <c r="E62" s="82">
        <f>E8</f>
        <v>0</v>
      </c>
      <c r="F62" s="82" t="s">
        <v>33</v>
      </c>
      <c r="G62" s="83">
        <f>0</f>
        <v>0</v>
      </c>
    </row>
    <row r="63" spans="4:7" x14ac:dyDescent="0.35">
      <c r="D63" s="84" t="s">
        <v>19</v>
      </c>
      <c r="E63" s="80">
        <f>E9</f>
        <v>0</v>
      </c>
      <c r="F63" s="80" t="s">
        <v>33</v>
      </c>
      <c r="G63" s="85">
        <f>0</f>
        <v>0</v>
      </c>
    </row>
    <row r="64" spans="4:7" x14ac:dyDescent="0.35">
      <c r="D64" s="84" t="s">
        <v>20</v>
      </c>
      <c r="E64" s="80">
        <f>F8</f>
        <v>21.213406873143633</v>
      </c>
      <c r="F64" s="80" t="s">
        <v>33</v>
      </c>
      <c r="G64" s="85">
        <f>0</f>
        <v>0</v>
      </c>
    </row>
    <row r="65" spans="4:7" x14ac:dyDescent="0.35">
      <c r="D65" s="84" t="s">
        <v>21</v>
      </c>
      <c r="E65" s="80">
        <f>F9</f>
        <v>0</v>
      </c>
      <c r="F65" s="80" t="s">
        <v>33</v>
      </c>
      <c r="G65" s="85">
        <f>0</f>
        <v>0</v>
      </c>
    </row>
    <row r="66" spans="4:7" x14ac:dyDescent="0.35">
      <c r="D66" s="84" t="s">
        <v>22</v>
      </c>
      <c r="E66" s="80">
        <f>G8</f>
        <v>0</v>
      </c>
      <c r="F66" s="80" t="s">
        <v>33</v>
      </c>
      <c r="G66" s="85">
        <f>0</f>
        <v>0</v>
      </c>
    </row>
    <row r="67" spans="4:7" x14ac:dyDescent="0.35">
      <c r="D67" s="84" t="s">
        <v>23</v>
      </c>
      <c r="E67" s="80">
        <f>G9</f>
        <v>0</v>
      </c>
      <c r="F67" s="80" t="s">
        <v>33</v>
      </c>
      <c r="G67" s="85">
        <f>0</f>
        <v>0</v>
      </c>
    </row>
    <row r="68" spans="4:7" x14ac:dyDescent="0.35">
      <c r="D68" s="84" t="s">
        <v>29</v>
      </c>
      <c r="E68" s="80">
        <f>H8</f>
        <v>21.213406873143342</v>
      </c>
      <c r="F68" s="80" t="s">
        <v>33</v>
      </c>
      <c r="G68" s="85">
        <f>0</f>
        <v>0</v>
      </c>
    </row>
    <row r="69" spans="4:7" x14ac:dyDescent="0.35">
      <c r="D69" s="84" t="s">
        <v>30</v>
      </c>
      <c r="E69" s="80">
        <f>H9</f>
        <v>0</v>
      </c>
      <c r="F69" s="80" t="s">
        <v>33</v>
      </c>
      <c r="G69" s="85">
        <f>0</f>
        <v>0</v>
      </c>
    </row>
    <row r="70" spans="4:7" x14ac:dyDescent="0.35">
      <c r="D70" s="84" t="s">
        <v>37</v>
      </c>
      <c r="E70" s="80">
        <f>I8</f>
        <v>0</v>
      </c>
      <c r="F70" s="80" t="s">
        <v>33</v>
      </c>
      <c r="G70" s="85">
        <f>0</f>
        <v>0</v>
      </c>
    </row>
    <row r="71" spans="4:7" x14ac:dyDescent="0.35">
      <c r="D71" s="84" t="s">
        <v>38</v>
      </c>
      <c r="E71" s="80">
        <f>I9</f>
        <v>0</v>
      </c>
      <c r="F71" s="80" t="s">
        <v>33</v>
      </c>
      <c r="G71" s="85">
        <f>0</f>
        <v>0</v>
      </c>
    </row>
    <row r="72" spans="4:7" x14ac:dyDescent="0.35">
      <c r="D72" s="84" t="s">
        <v>39</v>
      </c>
      <c r="E72" s="80">
        <f>J8</f>
        <v>0</v>
      </c>
      <c r="F72" s="80" t="s">
        <v>33</v>
      </c>
      <c r="G72" s="85">
        <f>0</f>
        <v>0</v>
      </c>
    </row>
    <row r="73" spans="4:7" x14ac:dyDescent="0.35">
      <c r="D73" s="84" t="s">
        <v>40</v>
      </c>
      <c r="E73" s="80">
        <f>J9</f>
        <v>11.738223890832151</v>
      </c>
      <c r="F73" s="80" t="s">
        <v>33</v>
      </c>
      <c r="G73" s="85">
        <f>0</f>
        <v>0</v>
      </c>
    </row>
    <row r="74" spans="4:7" x14ac:dyDescent="0.35">
      <c r="D74" s="84" t="s">
        <v>41</v>
      </c>
      <c r="E74" s="80">
        <f>K8</f>
        <v>0</v>
      </c>
      <c r="F74" s="80" t="s">
        <v>33</v>
      </c>
      <c r="G74" s="85">
        <f>0</f>
        <v>0</v>
      </c>
    </row>
    <row r="75" spans="4:7" x14ac:dyDescent="0.35">
      <c r="D75" s="84" t="s">
        <v>42</v>
      </c>
      <c r="E75" s="80">
        <f>K9</f>
        <v>14.51716382825545</v>
      </c>
      <c r="F75" s="80" t="s">
        <v>33</v>
      </c>
      <c r="G75" s="85">
        <f>0</f>
        <v>0</v>
      </c>
    </row>
    <row r="76" spans="4:7" x14ac:dyDescent="0.35">
      <c r="D76" s="84" t="s">
        <v>43</v>
      </c>
      <c r="E76" s="80">
        <f>L8</f>
        <v>0</v>
      </c>
      <c r="F76" s="80" t="s">
        <v>33</v>
      </c>
      <c r="G76" s="85">
        <f>0</f>
        <v>0</v>
      </c>
    </row>
    <row r="77" spans="4:7" ht="15" thickBot="1" x14ac:dyDescent="0.4">
      <c r="D77" s="86" t="s">
        <v>44</v>
      </c>
      <c r="E77" s="87">
        <f>L9</f>
        <v>10.778939937423011</v>
      </c>
      <c r="F77" s="87" t="s">
        <v>33</v>
      </c>
      <c r="G77" s="88">
        <f>0</f>
        <v>0</v>
      </c>
    </row>
  </sheetData>
  <mergeCells count="11">
    <mergeCell ref="D52:G52"/>
    <mergeCell ref="D61:G61"/>
    <mergeCell ref="D25:G26"/>
    <mergeCell ref="D27:G27"/>
    <mergeCell ref="D34:G34"/>
    <mergeCell ref="D43:G43"/>
    <mergeCell ref="I25:K26"/>
    <mergeCell ref="I27:K28"/>
    <mergeCell ref="D13:L14"/>
    <mergeCell ref="E3:L4"/>
    <mergeCell ref="N14:N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Lamarre</dc:creator>
  <cp:lastModifiedBy>Lamarre</cp:lastModifiedBy>
  <dcterms:created xsi:type="dcterms:W3CDTF">2020-05-23T00:38:01Z</dcterms:created>
  <dcterms:modified xsi:type="dcterms:W3CDTF">2020-05-24T02:33:10Z</dcterms:modified>
</cp:coreProperties>
</file>