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240" yWindow="135" windowWidth="20055" windowHeight="7695" activeTab="1"/>
  </bookViews>
  <sheets>
    <sheet name="Sheet2" sheetId="5" r:id="rId1"/>
    <sheet name="Sheet1" sheetId="1" r:id="rId2"/>
    <sheet name="Sheet3" sheetId="3" r:id="rId3"/>
  </sheets>
  <calcPr calcId="124519"/>
  <pivotCaches>
    <pivotCache cacheId="0" r:id="rId4"/>
  </pivotCaches>
</workbook>
</file>

<file path=xl/calcChain.xml><?xml version="1.0" encoding="utf-8"?>
<calcChain xmlns="http://schemas.openxmlformats.org/spreadsheetml/2006/main">
  <c r="C169" i="1"/>
  <c r="C168"/>
  <c r="C167"/>
  <c r="F151"/>
  <c r="F152"/>
  <c r="F150"/>
  <c r="F149"/>
  <c r="F157"/>
  <c r="L130"/>
  <c r="L131"/>
  <c r="L132"/>
  <c r="L129"/>
  <c r="L137"/>
  <c r="F137"/>
  <c r="F130"/>
  <c r="F131"/>
  <c r="F132"/>
  <c r="F129"/>
  <c r="F8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E104" l="1"/>
  <c r="F104" s="1"/>
  <c r="G104" s="1"/>
  <c r="E102"/>
  <c r="F102" s="1"/>
  <c r="G102" s="1"/>
  <c r="I150"/>
  <c r="I148"/>
  <c r="I149"/>
  <c r="J150"/>
  <c r="J149"/>
  <c r="E103"/>
  <c r="F103" s="1"/>
  <c r="G103" s="1"/>
  <c r="E106"/>
  <c r="F106" s="1"/>
  <c r="G106" s="1"/>
  <c r="E105"/>
  <c r="F105" s="1"/>
  <c r="G105" s="1"/>
  <c r="E101"/>
  <c r="F101" s="1"/>
  <c r="G101" s="1"/>
  <c r="J148"/>
  <c r="C87"/>
  <c r="I3"/>
  <c r="C86"/>
  <c r="C82"/>
  <c r="C85"/>
  <c r="C83"/>
  <c r="C84"/>
  <c r="H101" l="1"/>
  <c r="H102" s="1"/>
  <c r="K149"/>
  <c r="L150"/>
  <c r="L149"/>
  <c r="K150"/>
  <c r="K148"/>
  <c r="L148"/>
</calcChain>
</file>

<file path=xl/sharedStrings.xml><?xml version="1.0" encoding="utf-8"?>
<sst xmlns="http://schemas.openxmlformats.org/spreadsheetml/2006/main" count="409" uniqueCount="89">
  <si>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</si>
  <si>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</si>
  <si>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</si>
  <si>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</si>
  <si>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</si>
  <si>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</si>
  <si>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</si>
  <si>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</si>
  <si>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Chittagong</t>
  </si>
  <si>
    <t>Khulna</t>
  </si>
  <si>
    <t>Rajshahi</t>
  </si>
  <si>
    <t>Sylhet</t>
  </si>
  <si>
    <t>Dhaka</t>
  </si>
  <si>
    <t>Arif Hossain</t>
  </si>
  <si>
    <t>Oishi Das</t>
  </si>
  <si>
    <t>Parvez Hasan</t>
  </si>
  <si>
    <t>Nabila Sultana</t>
  </si>
  <si>
    <t>Eva Karim</t>
  </si>
  <si>
    <t>Farhan Islam</t>
  </si>
  <si>
    <t>Laptop</t>
  </si>
  <si>
    <t>Desktop</t>
  </si>
  <si>
    <t>Tablet</t>
  </si>
  <si>
    <t>Smartphone</t>
  </si>
  <si>
    <t>Total sell of 3 months</t>
  </si>
  <si>
    <t>Devision</t>
  </si>
  <si>
    <t>Total sell</t>
  </si>
  <si>
    <t>Name</t>
  </si>
  <si>
    <t>sold smartphone</t>
  </si>
  <si>
    <t>Row Labels</t>
  </si>
  <si>
    <t>Grand Total</t>
  </si>
  <si>
    <t>Sum of Total Sales (BDT)</t>
  </si>
  <si>
    <r>
      <t xml:space="preserve">                              </t>
    </r>
    <r>
      <rPr>
        <sz val="18"/>
        <color theme="1"/>
        <rFont val="Times New Roman"/>
        <family val="1"/>
      </rPr>
      <t>Statistics of sales representative  January</t>
    </r>
  </si>
  <si>
    <t>Id</t>
  </si>
  <si>
    <t>Salary</t>
  </si>
  <si>
    <t>Sales</t>
  </si>
  <si>
    <t>Bonus</t>
  </si>
  <si>
    <t>Total</t>
  </si>
  <si>
    <t>Evarage salary</t>
  </si>
  <si>
    <t>Expenses</t>
  </si>
  <si>
    <t>sales</t>
  </si>
  <si>
    <t>Profit/loss</t>
  </si>
  <si>
    <t>January</t>
  </si>
  <si>
    <t>February</t>
  </si>
  <si>
    <t>March</t>
  </si>
  <si>
    <t xml:space="preserve">                                               Expensese report of XYZ company</t>
  </si>
  <si>
    <t xml:space="preserve">                                              January</t>
  </si>
  <si>
    <t>Item</t>
  </si>
  <si>
    <t>Category</t>
  </si>
  <si>
    <t>Unit Price</t>
  </si>
  <si>
    <t>Office rent</t>
  </si>
  <si>
    <t>Advertisement</t>
  </si>
  <si>
    <t>Warehouse rent</t>
  </si>
  <si>
    <t>Internet</t>
  </si>
  <si>
    <t>staff salary</t>
  </si>
  <si>
    <t>Administration</t>
  </si>
  <si>
    <t>computer bill</t>
  </si>
  <si>
    <t>voucher</t>
  </si>
  <si>
    <t>printing materials</t>
  </si>
  <si>
    <t>Additional cost</t>
  </si>
  <si>
    <t>product</t>
  </si>
  <si>
    <t>Rent Expenses</t>
  </si>
  <si>
    <t>Marketing Expenses</t>
  </si>
  <si>
    <t>office expenses</t>
  </si>
  <si>
    <t>operation expenses</t>
  </si>
  <si>
    <t xml:space="preserve">                                              February</t>
  </si>
  <si>
    <t xml:space="preserve">                                              March</t>
  </si>
  <si>
    <t>Month</t>
  </si>
  <si>
    <t>Retails Profit</t>
  </si>
  <si>
    <t>No.2:</t>
  </si>
  <si>
    <t>No.3:</t>
  </si>
  <si>
    <t>Total Product</t>
  </si>
  <si>
    <t>NO.4</t>
  </si>
  <si>
    <t xml:space="preserve">                                                       Yearly Report</t>
  </si>
  <si>
    <t>NO-1</t>
  </si>
  <si>
    <t>Profit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</si>
  <si>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</si>
  <si>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</si>
  <si>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</si>
  <si>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</si>
  <si>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</si>
  <si>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</si>
  <si>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</si>
  <si>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</si>
  <si>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</si>
  <si>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1[c]</t>
  </si>
  <si>
    <t xml:space="preserve">            1[e]</t>
  </si>
  <si>
    <t>1[d]</t>
  </si>
  <si>
    <r>
      <t xml:space="preserve">                   </t>
    </r>
    <r>
      <rPr>
        <b/>
        <sz val="14"/>
        <color theme="1"/>
        <rFont val="Calibri"/>
        <family val="2"/>
        <scheme val="minor"/>
      </rPr>
      <t>3[a]</t>
    </r>
  </si>
  <si>
    <t>3[b]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</si>
</sst>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8" fillId="0" borderId="1" xfId="0" applyFont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2" xfId="0" applyFill="1" applyBorder="1"/>
    <xf numFmtId="0" fontId="7" fillId="0" borderId="0" xfId="0" applyFont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18" borderId="1" xfId="0" applyFill="1" applyBorder="1"/>
    <xf numFmtId="0" fontId="0" fillId="0" borderId="2" xfId="0" applyBorder="1"/>
    <xf numFmtId="0" fontId="0" fillId="0" borderId="3" xfId="0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4" xfId="0" applyFill="1" applyBorder="1"/>
    <xf numFmtId="0" fontId="0" fillId="1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0" fontId="3" fillId="0" borderId="0" xfId="0" applyFont="1"/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</cellXfs>
  <cellStyles count="1">
    <cellStyle name="Normal" xfId="0" builtinId="0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project.xlsx]Sheet2!PivotTable2</c:name>
    <c:fmtId val="0"/>
  </c:pivotSource>
  <c:chart>
    <c:title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Sheet2!$A$2:$A$6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Sheet2!$B$2:$B$6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</c:ser>
        <c:axId val="118383360"/>
        <c:axId val="118384896"/>
      </c:barChart>
      <c:catAx>
        <c:axId val="118383360"/>
        <c:scaling>
          <c:orientation val="minMax"/>
        </c:scaling>
        <c:axPos val="b"/>
        <c:tickLblPos val="nextTo"/>
        <c:crossAx val="118384896"/>
        <c:crosses val="autoZero"/>
        <c:auto val="1"/>
        <c:lblAlgn val="ctr"/>
        <c:lblOffset val="100"/>
      </c:catAx>
      <c:valAx>
        <c:axId val="118384896"/>
        <c:scaling>
          <c:orientation val="minMax"/>
        </c:scaling>
        <c:axPos val="l"/>
        <c:majorGridlines/>
        <c:numFmt formatCode="General" sourceLinked="1"/>
        <c:tickLblPos val="nextTo"/>
        <c:crossAx val="11838336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7876467537366223"/>
          <c:y val="6.9444444444444461E-2"/>
          <c:w val="0.57478282280583193"/>
          <c:h val="0.79869969378827677"/>
        </c:manualLayout>
      </c:layout>
      <c:barChart>
        <c:barDir val="bar"/>
        <c:grouping val="clustered"/>
        <c:ser>
          <c:idx val="0"/>
          <c:order val="0"/>
          <c:cat>
            <c:strRef>
              <c:f>Sheet1!$C$101:$C$106</c:f>
              <c:strCache>
                <c:ptCount val="6"/>
                <c:pt idx="0">
                  <c:v>Arif Hossain</c:v>
                </c:pt>
                <c:pt idx="1">
                  <c:v>Oishi Das</c:v>
                </c:pt>
                <c:pt idx="2">
                  <c:v>Parvez Hasan</c:v>
                </c:pt>
                <c:pt idx="3">
                  <c:v>Nabila Sultana</c:v>
                </c:pt>
                <c:pt idx="4">
                  <c:v>Eva Karim</c:v>
                </c:pt>
                <c:pt idx="5">
                  <c:v>Farhan Islam</c:v>
                </c:pt>
              </c:strCache>
            </c:strRef>
          </c:cat>
          <c:val>
            <c:numRef>
              <c:f>Sheet1!$D$101:$D$106</c:f>
              <c:numCache>
                <c:formatCode>General</c:formatCode>
                <c:ptCount val="6"/>
                <c:pt idx="0">
                  <c:v>30000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</c:numCache>
            </c:numRef>
          </c:val>
        </c:ser>
        <c:ser>
          <c:idx val="1"/>
          <c:order val="1"/>
          <c:cat>
            <c:strRef>
              <c:f>Sheet1!$C$101:$C$106</c:f>
              <c:strCache>
                <c:ptCount val="6"/>
                <c:pt idx="0">
                  <c:v>Arif Hossain</c:v>
                </c:pt>
                <c:pt idx="1">
                  <c:v>Oishi Das</c:v>
                </c:pt>
                <c:pt idx="2">
                  <c:v>Parvez Hasan</c:v>
                </c:pt>
                <c:pt idx="3">
                  <c:v>Nabila Sultana</c:v>
                </c:pt>
                <c:pt idx="4">
                  <c:v>Eva Karim</c:v>
                </c:pt>
                <c:pt idx="5">
                  <c:v>Farhan Islam</c:v>
                </c:pt>
              </c:strCache>
            </c:strRef>
          </c:cat>
          <c:val>
            <c:numRef>
              <c:f>Sheet1!$E$101:$E$106</c:f>
              <c:numCache>
                <c:formatCode>General</c:formatCode>
                <c:ptCount val="6"/>
                <c:pt idx="0">
                  <c:v>1760000</c:v>
                </c:pt>
                <c:pt idx="1">
                  <c:v>840000</c:v>
                </c:pt>
                <c:pt idx="2">
                  <c:v>1150000</c:v>
                </c:pt>
                <c:pt idx="3">
                  <c:v>3340000</c:v>
                </c:pt>
                <c:pt idx="4">
                  <c:v>960000</c:v>
                </c:pt>
                <c:pt idx="5">
                  <c:v>700000</c:v>
                </c:pt>
              </c:numCache>
            </c:numRef>
          </c:val>
        </c:ser>
        <c:ser>
          <c:idx val="2"/>
          <c:order val="2"/>
          <c:cat>
            <c:strRef>
              <c:f>Sheet1!$C$101:$C$106</c:f>
              <c:strCache>
                <c:ptCount val="6"/>
                <c:pt idx="0">
                  <c:v>Arif Hossain</c:v>
                </c:pt>
                <c:pt idx="1">
                  <c:v>Oishi Das</c:v>
                </c:pt>
                <c:pt idx="2">
                  <c:v>Parvez Hasan</c:v>
                </c:pt>
                <c:pt idx="3">
                  <c:v>Nabila Sultana</c:v>
                </c:pt>
                <c:pt idx="4">
                  <c:v>Eva Karim</c:v>
                </c:pt>
                <c:pt idx="5">
                  <c:v>Farhan Islam</c:v>
                </c:pt>
              </c:strCache>
            </c:strRef>
          </c:cat>
          <c:val>
            <c:numRef>
              <c:f>Sheet1!$F$101:$F$106</c:f>
              <c:numCache>
                <c:formatCode>General</c:formatCode>
                <c:ptCount val="6"/>
                <c:pt idx="0">
                  <c:v>140800</c:v>
                </c:pt>
                <c:pt idx="1">
                  <c:v>50400</c:v>
                </c:pt>
                <c:pt idx="2">
                  <c:v>92000</c:v>
                </c:pt>
                <c:pt idx="3">
                  <c:v>334000</c:v>
                </c:pt>
                <c:pt idx="4">
                  <c:v>57600</c:v>
                </c:pt>
                <c:pt idx="5">
                  <c:v>42000</c:v>
                </c:pt>
              </c:numCache>
            </c:numRef>
          </c:val>
        </c:ser>
        <c:ser>
          <c:idx val="3"/>
          <c:order val="3"/>
          <c:cat>
            <c:strRef>
              <c:f>Sheet1!$C$101:$C$106</c:f>
              <c:strCache>
                <c:ptCount val="6"/>
                <c:pt idx="0">
                  <c:v>Arif Hossain</c:v>
                </c:pt>
                <c:pt idx="1">
                  <c:v>Oishi Das</c:v>
                </c:pt>
                <c:pt idx="2">
                  <c:v>Parvez Hasan</c:v>
                </c:pt>
                <c:pt idx="3">
                  <c:v>Nabila Sultana</c:v>
                </c:pt>
                <c:pt idx="4">
                  <c:v>Eva Karim</c:v>
                </c:pt>
                <c:pt idx="5">
                  <c:v>Farhan Islam</c:v>
                </c:pt>
              </c:strCache>
            </c:strRef>
          </c:cat>
          <c:val>
            <c:numRef>
              <c:f>Sheet1!$G$101:$G$106</c:f>
              <c:numCache>
                <c:formatCode>General</c:formatCode>
                <c:ptCount val="6"/>
                <c:pt idx="0">
                  <c:v>170800</c:v>
                </c:pt>
                <c:pt idx="1">
                  <c:v>80400</c:v>
                </c:pt>
                <c:pt idx="2">
                  <c:v>122000</c:v>
                </c:pt>
                <c:pt idx="3">
                  <c:v>364000</c:v>
                </c:pt>
                <c:pt idx="4">
                  <c:v>87600</c:v>
                </c:pt>
                <c:pt idx="5">
                  <c:v>72000</c:v>
                </c:pt>
              </c:numCache>
            </c:numRef>
          </c:val>
        </c:ser>
        <c:axId val="120255616"/>
        <c:axId val="120257152"/>
      </c:barChart>
      <c:catAx>
        <c:axId val="120255616"/>
        <c:scaling>
          <c:orientation val="minMax"/>
        </c:scaling>
        <c:axPos val="l"/>
        <c:tickLblPos val="nextTo"/>
        <c:crossAx val="120257152"/>
        <c:crosses val="autoZero"/>
        <c:auto val="1"/>
        <c:lblAlgn val="ctr"/>
        <c:lblOffset val="100"/>
      </c:catAx>
      <c:valAx>
        <c:axId val="120257152"/>
        <c:scaling>
          <c:orientation val="minMax"/>
        </c:scaling>
        <c:axPos val="b"/>
        <c:majorGridlines/>
        <c:numFmt formatCode="General" sourceLinked="1"/>
        <c:tickLblPos val="nextTo"/>
        <c:crossAx val="1202556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Sheet1!$C$175:$C$176</c:f>
              <c:strCache>
                <c:ptCount val="1"/>
                <c:pt idx="0">
                  <c:v>                                                       Yearly Report Expenses</c:v>
                </c:pt>
              </c:strCache>
            </c:strRef>
          </c:tx>
          <c:cat>
            <c:strRef>
              <c:f>Sheet1!$B$177:$B$188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Sheet1!$C$177:$C$188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</c:ser>
        <c:ser>
          <c:idx val="1"/>
          <c:order val="1"/>
          <c:tx>
            <c:strRef>
              <c:f>Sheet1!$D$175:$D$176</c:f>
              <c:strCache>
                <c:ptCount val="1"/>
                <c:pt idx="0">
                  <c:v>                                                       Yearly Report Sales</c:v>
                </c:pt>
              </c:strCache>
            </c:strRef>
          </c:tx>
          <c:cat>
            <c:strRef>
              <c:f>Sheet1!$B$177:$B$188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Sheet1!$D$177:$D$188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</c:ser>
        <c:ser>
          <c:idx val="2"/>
          <c:order val="2"/>
          <c:tx>
            <c:strRef>
              <c:f>Sheet1!$E$175:$E$176</c:f>
              <c:strCache>
                <c:ptCount val="1"/>
                <c:pt idx="0">
                  <c:v>                                                       Yearly Report Profit</c:v>
                </c:pt>
              </c:strCache>
            </c:strRef>
          </c:tx>
          <c:cat>
            <c:strRef>
              <c:f>Sheet1!$B$177:$B$188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Sheet1!$E$177:$E$188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</c:ser>
        <c:axId val="118459776"/>
        <c:axId val="118461568"/>
      </c:barChart>
      <c:catAx>
        <c:axId val="118459776"/>
        <c:scaling>
          <c:orientation val="minMax"/>
        </c:scaling>
        <c:axPos val="b"/>
        <c:tickLblPos val="nextTo"/>
        <c:crossAx val="118461568"/>
        <c:crosses val="autoZero"/>
        <c:auto val="1"/>
        <c:lblAlgn val="ctr"/>
        <c:lblOffset val="100"/>
      </c:catAx>
      <c:valAx>
        <c:axId val="118461568"/>
        <c:scaling>
          <c:orientation val="minMax"/>
        </c:scaling>
        <c:axPos val="l"/>
        <c:majorGridlines/>
        <c:numFmt formatCode="General" sourceLinked="1"/>
        <c:tickLblPos val="nextTo"/>
        <c:crossAx val="1184597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Sheet1!$C$175:$C$176</c:f>
              <c:strCache>
                <c:ptCount val="1"/>
                <c:pt idx="0">
                  <c:v>                                                       Yearly Report Expenses</c:v>
                </c:pt>
              </c:strCache>
            </c:strRef>
          </c:tx>
          <c:cat>
            <c:strRef>
              <c:f>Sheet1!$B$177:$B$188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Sheet1!$C$177:$C$188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</c:ser>
        <c:ser>
          <c:idx val="1"/>
          <c:order val="1"/>
          <c:tx>
            <c:strRef>
              <c:f>Sheet1!$D$175:$D$176</c:f>
              <c:strCache>
                <c:ptCount val="1"/>
                <c:pt idx="0">
                  <c:v>                                                       Yearly Report Sales</c:v>
                </c:pt>
              </c:strCache>
            </c:strRef>
          </c:tx>
          <c:cat>
            <c:strRef>
              <c:f>Sheet1!$B$177:$B$188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Sheet1!$D$177:$D$188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</c:ser>
        <c:ser>
          <c:idx val="2"/>
          <c:order val="2"/>
          <c:tx>
            <c:strRef>
              <c:f>Sheet1!$E$175:$E$176</c:f>
              <c:strCache>
                <c:ptCount val="1"/>
                <c:pt idx="0">
                  <c:v>                                                       Yearly Report Profit</c:v>
                </c:pt>
              </c:strCache>
            </c:strRef>
          </c:tx>
          <c:cat>
            <c:strRef>
              <c:f>Sheet1!$B$177:$B$188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Sheet1!$E$177:$E$188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</c:ser>
        <c:marker val="1"/>
        <c:axId val="120285056"/>
        <c:axId val="120286592"/>
      </c:lineChart>
      <c:catAx>
        <c:axId val="120285056"/>
        <c:scaling>
          <c:orientation val="minMax"/>
        </c:scaling>
        <c:axPos val="b"/>
        <c:tickLblPos val="nextTo"/>
        <c:crossAx val="120286592"/>
        <c:crosses val="autoZero"/>
        <c:auto val="1"/>
        <c:lblAlgn val="ctr"/>
        <c:lblOffset val="100"/>
      </c:catAx>
      <c:valAx>
        <c:axId val="120286592"/>
        <c:scaling>
          <c:orientation val="minMax"/>
        </c:scaling>
        <c:axPos val="l"/>
        <c:majorGridlines/>
        <c:numFmt formatCode="General" sourceLinked="1"/>
        <c:tickLblPos val="nextTo"/>
        <c:crossAx val="120285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262489063867048"/>
          <c:y val="0.20197615923009624"/>
          <c:w val="0.30515288713910771"/>
          <c:h val="0.5867880577427822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Sheet1!$C$81</c:f>
              <c:strCache>
                <c:ptCount val="1"/>
                <c:pt idx="0">
                  <c:v>Total sell</c:v>
                </c:pt>
              </c:strCache>
            </c:strRef>
          </c:tx>
          <c:dLbls>
            <c:showCatName val="1"/>
            <c:showPercent val="1"/>
          </c:dLbls>
          <c:cat>
            <c:strRef>
              <c:f>Sheet1!$B$82:$B$87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Khulna</c:v>
                </c:pt>
                <c:pt idx="3">
                  <c:v>Rajshahi</c:v>
                </c:pt>
                <c:pt idx="4">
                  <c:v>Sylhet</c:v>
                </c:pt>
                <c:pt idx="5">
                  <c:v>Dhaka</c:v>
                </c:pt>
              </c:strCache>
            </c:strRef>
          </c:cat>
          <c:val>
            <c:numRef>
              <c:f>Sheet1!$C$82:$C$87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4110000</c:v>
                </c:pt>
                <c:pt idx="3">
                  <c:v>4760000</c:v>
                </c:pt>
                <c:pt idx="4">
                  <c:v>4600000</c:v>
                </c:pt>
                <c:pt idx="5">
                  <c:v>5850000</c:v>
                </c:pt>
              </c:numCache>
            </c:numRef>
          </c:val>
        </c:ser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106</xdr:row>
      <xdr:rowOff>114300</xdr:rowOff>
    </xdr:from>
    <xdr:to>
      <xdr:col>10</xdr:col>
      <xdr:colOff>333375</xdr:colOff>
      <xdr:row>121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19049</xdr:colOff>
      <xdr:row>189</xdr:row>
      <xdr:rowOff>28574</xdr:rowOff>
    </xdr:from>
    <xdr:to>
      <xdr:col>11</xdr:col>
      <xdr:colOff>504824</xdr:colOff>
      <xdr:row>206</xdr:row>
      <xdr:rowOff>133349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419100</xdr:colOff>
      <xdr:row>190</xdr:row>
      <xdr:rowOff>28575</xdr:rowOff>
    </xdr:from>
    <xdr:to>
      <xdr:col>5</xdr:col>
      <xdr:colOff>847725</xdr:colOff>
      <xdr:row>204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590550</xdr:colOff>
      <xdr:row>79</xdr:row>
      <xdr:rowOff>9525</xdr:rowOff>
    </xdr:from>
    <xdr:to>
      <xdr:col>11</xdr:col>
      <xdr:colOff>285750</xdr:colOff>
      <xdr:row>93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561.557933796299" createdVersion="3" refreshedVersion="3" minRefreshableVersion="3" recordCount="76">
  <cacheSource type="worksheet">
    <worksheetSource ref="B2:H78" sheet="Sheet1"/>
  </cacheSource>
  <cacheFields count="7">
    <cacheField name="Date" numFmtId="14">
      <sharedItems containsSemiMixedTypes="0" containsNonDate="0" containsDate="1" containsString="0" minDate="2024-01-05T00:00:00" maxDate="2024-03-31T00:00:00"/>
    </cacheField>
    <cacheField name="Region" numFmtId="0">
      <sharedItems/>
    </cacheField>
    <cacheField name="Sales Rep" numFmtId="0">
      <sharedItems/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d v="2024-01-05T00:00:00"/>
    <s v="Barishal"/>
    <s v="Arif Hossain"/>
    <x v="0"/>
    <n v="5"/>
    <n v="70000"/>
    <n v="350000"/>
  </r>
  <r>
    <d v="2024-01-06T00:00:00"/>
    <s v="Chittagong"/>
    <s v="Oishi Das"/>
    <x v="1"/>
    <n v="10"/>
    <n v="50000"/>
    <n v="500000"/>
  </r>
  <r>
    <d v="2024-01-07T00:00:00"/>
    <s v="Khulna"/>
    <s v="Parvez Hasan"/>
    <x v="2"/>
    <n v="7"/>
    <n v="20000"/>
    <n v="140000"/>
  </r>
  <r>
    <d v="2024-01-08T00:00:00"/>
    <s v="Rajshahi"/>
    <s v="Nabila Sultana"/>
    <x v="3"/>
    <n v="15"/>
    <n v="30000"/>
    <n v="450000"/>
  </r>
  <r>
    <d v="2024-01-09T00:00:00"/>
    <s v="Sylhet"/>
    <s v="Eva Karim"/>
    <x v="0"/>
    <n v="3"/>
    <n v="70000"/>
    <n v="210000"/>
  </r>
  <r>
    <d v="2024-01-10T00:00:00"/>
    <s v="Dhaka"/>
    <s v="Farhan Islam"/>
    <x v="1"/>
    <n v="6"/>
    <n v="50000"/>
    <n v="300000"/>
  </r>
  <r>
    <d v="2024-01-11T00:00:00"/>
    <s v="Chittagong"/>
    <s v="Parvez Hasan"/>
    <x v="2"/>
    <n v="4"/>
    <n v="20000"/>
    <n v="80000"/>
  </r>
  <r>
    <d v="2024-01-12T00:00:00"/>
    <s v="Khulna"/>
    <s v="Nabila Sultana"/>
    <x v="3"/>
    <n v="10"/>
    <n v="30000"/>
    <n v="300000"/>
  </r>
  <r>
    <d v="2024-01-13T00:00:00"/>
    <s v="Barishal"/>
    <s v="Arif Hossain"/>
    <x v="0"/>
    <n v="8"/>
    <n v="70000"/>
    <n v="560000"/>
  </r>
  <r>
    <d v="2024-01-14T00:00:00"/>
    <s v="Sylhet"/>
    <s v="Arif Hossain"/>
    <x v="1"/>
    <n v="12"/>
    <n v="50000"/>
    <n v="600000"/>
  </r>
  <r>
    <d v="2024-01-15T00:00:00"/>
    <s v="Dhaka"/>
    <s v="Oishi Das"/>
    <x v="2"/>
    <n v="9"/>
    <n v="20000"/>
    <n v="180000"/>
  </r>
  <r>
    <d v="2024-01-16T00:00:00"/>
    <s v="Chittagong"/>
    <s v="Parvez Hasan"/>
    <x v="3"/>
    <n v="5"/>
    <n v="30000"/>
    <n v="150000"/>
  </r>
  <r>
    <d v="2024-01-17T00:00:00"/>
    <s v="Khulna"/>
    <s v="Nabila Sultana"/>
    <x v="0"/>
    <n v="11"/>
    <n v="70000"/>
    <n v="770000"/>
  </r>
  <r>
    <d v="2024-01-18T00:00:00"/>
    <s v="Rajshahi"/>
    <s v="Eva Karim"/>
    <x v="1"/>
    <n v="7"/>
    <n v="50000"/>
    <n v="350000"/>
  </r>
  <r>
    <d v="2024-01-19T00:00:00"/>
    <s v="Sylhet"/>
    <s v="Farhan Islam"/>
    <x v="2"/>
    <n v="6"/>
    <n v="20000"/>
    <n v="120000"/>
  </r>
  <r>
    <d v="2024-01-20T00:00:00"/>
    <s v="Dhaka"/>
    <s v="Parvez Hasan"/>
    <x v="3"/>
    <n v="13"/>
    <n v="30000"/>
    <n v="390000"/>
  </r>
  <r>
    <d v="2024-01-21T00:00:00"/>
    <s v="Barishal"/>
    <s v="Nabila Sultana"/>
    <x v="0"/>
    <n v="9"/>
    <n v="70000"/>
    <n v="630000"/>
  </r>
  <r>
    <d v="2024-01-22T00:00:00"/>
    <s v="Khulna"/>
    <s v="Eva Karim"/>
    <x v="1"/>
    <n v="8"/>
    <n v="50000"/>
    <n v="400000"/>
  </r>
  <r>
    <d v="2024-01-23T00:00:00"/>
    <s v="Rajshahi"/>
    <s v="Farhan Islam"/>
    <x v="2"/>
    <n v="14"/>
    <n v="20000"/>
    <n v="280000"/>
  </r>
  <r>
    <d v="2024-01-24T00:00:00"/>
    <s v="Sylhet"/>
    <s v="Parvez Hasan"/>
    <x v="3"/>
    <n v="7"/>
    <n v="30000"/>
    <n v="210000"/>
  </r>
  <r>
    <d v="2024-01-25T00:00:00"/>
    <s v="Dhaka"/>
    <s v="Nabila Sultana"/>
    <x v="0"/>
    <n v="10"/>
    <n v="70000"/>
    <n v="700000"/>
  </r>
  <r>
    <d v="2024-01-26T00:00:00"/>
    <s v="Chittagong"/>
    <s v="Arif Hossain"/>
    <x v="1"/>
    <n v="5"/>
    <n v="50000"/>
    <n v="250000"/>
  </r>
  <r>
    <d v="2024-01-27T00:00:00"/>
    <s v="Barishal"/>
    <s v="Oishi Das"/>
    <x v="2"/>
    <n v="8"/>
    <n v="20000"/>
    <n v="160000"/>
  </r>
  <r>
    <d v="2024-01-28T00:00:00"/>
    <s v="Rajshahi"/>
    <s v="Parvez Hasan"/>
    <x v="3"/>
    <n v="6"/>
    <n v="30000"/>
    <n v="180000"/>
  </r>
  <r>
    <d v="2024-01-29T00:00:00"/>
    <s v="Sylhet"/>
    <s v="Nabila Sultana"/>
    <x v="0"/>
    <n v="7"/>
    <n v="70000"/>
    <n v="490000"/>
  </r>
  <r>
    <d v="2024-02-01T00:00:00"/>
    <s v="Dhaka"/>
    <s v="Eva Karim"/>
    <x v="0"/>
    <n v="8"/>
    <n v="70000"/>
    <n v="560000"/>
  </r>
  <r>
    <d v="2024-02-02T00:00:00"/>
    <s v="Chittagong"/>
    <s v="Farhan Islam"/>
    <x v="1"/>
    <n v="6"/>
    <n v="50000"/>
    <n v="300000"/>
  </r>
  <r>
    <d v="2024-02-03T00:00:00"/>
    <s v="Khulna"/>
    <s v="Parvez Hasan"/>
    <x v="2"/>
    <n v="10"/>
    <n v="20000"/>
    <n v="200000"/>
  </r>
  <r>
    <d v="2024-02-04T00:00:00"/>
    <s v="Rajshahi"/>
    <s v="Arif Hossain"/>
    <x v="3"/>
    <n v="20"/>
    <n v="30000"/>
    <n v="600000"/>
  </r>
  <r>
    <d v="2024-02-05T00:00:00"/>
    <s v="Barishal"/>
    <s v="Eva Karim"/>
    <x v="0"/>
    <n v="4"/>
    <n v="70000"/>
    <n v="280000"/>
  </r>
  <r>
    <d v="2024-02-06T00:00:00"/>
    <s v="Dhaka"/>
    <s v="Farhan Islam"/>
    <x v="1"/>
    <n v="9"/>
    <n v="50000"/>
    <n v="450000"/>
  </r>
  <r>
    <d v="2024-02-07T00:00:00"/>
    <s v="Chittagong"/>
    <s v="Eva Karim"/>
    <x v="2"/>
    <n v="5"/>
    <n v="20000"/>
    <n v="100000"/>
  </r>
  <r>
    <d v="2024-02-08T00:00:00"/>
    <s v="Barishal"/>
    <s v="Farhan Islam"/>
    <x v="3"/>
    <n v="15"/>
    <n v="30000"/>
    <n v="450000"/>
  </r>
  <r>
    <d v="2024-02-09T00:00:00"/>
    <s v="Rajshahi"/>
    <s v="Parvez Hasan"/>
    <x v="0"/>
    <n v="7"/>
    <n v="70000"/>
    <n v="490000"/>
  </r>
  <r>
    <d v="2024-02-10T00:00:00"/>
    <s v="Sylhet"/>
    <s v="Nabila Sultana"/>
    <x v="1"/>
    <n v="11"/>
    <n v="50000"/>
    <n v="550000"/>
  </r>
  <r>
    <d v="2024-02-11T00:00:00"/>
    <s v="Dhaka"/>
    <s v="Arif Hossain"/>
    <x v="2"/>
    <n v="12"/>
    <n v="20000"/>
    <n v="240000"/>
  </r>
  <r>
    <d v="2024-02-12T00:00:00"/>
    <s v="Chittagong"/>
    <s v="Arif Hossain"/>
    <x v="3"/>
    <n v="10"/>
    <n v="30000"/>
    <n v="300000"/>
  </r>
  <r>
    <d v="2024-02-13T00:00:00"/>
    <s v="Khulna"/>
    <s v="Oishi Das"/>
    <x v="0"/>
    <n v="9"/>
    <n v="70000"/>
    <n v="630000"/>
  </r>
  <r>
    <d v="2024-02-14T00:00:00"/>
    <s v="Rajshahi"/>
    <s v="Parvez Hasan"/>
    <x v="1"/>
    <n v="8"/>
    <n v="50000"/>
    <n v="400000"/>
  </r>
  <r>
    <d v="2024-02-15T00:00:00"/>
    <s v="Sylhet"/>
    <s v="Nabila Sultana"/>
    <x v="2"/>
    <n v="11"/>
    <n v="20000"/>
    <n v="220000"/>
  </r>
  <r>
    <d v="2024-02-16T00:00:00"/>
    <s v="Barishal"/>
    <s v="Eva Karim"/>
    <x v="3"/>
    <n v="14"/>
    <n v="30000"/>
    <n v="420000"/>
  </r>
  <r>
    <d v="2024-02-17T00:00:00"/>
    <s v="Chittagong"/>
    <s v="Farhan Islam"/>
    <x v="0"/>
    <n v="10"/>
    <n v="70000"/>
    <n v="700000"/>
  </r>
  <r>
    <d v="2024-02-18T00:00:00"/>
    <s v="Khulna"/>
    <s v="Parvez Hasan"/>
    <x v="1"/>
    <n v="9"/>
    <n v="50000"/>
    <n v="450000"/>
  </r>
  <r>
    <d v="2024-02-19T00:00:00"/>
    <s v="Rajshahi"/>
    <s v="Nabila Sultana"/>
    <x v="2"/>
    <n v="13"/>
    <n v="20000"/>
    <n v="260000"/>
  </r>
  <r>
    <d v="2024-02-20T00:00:00"/>
    <s v="Sylhet"/>
    <s v="Eva Karim"/>
    <x v="3"/>
    <n v="8"/>
    <n v="30000"/>
    <n v="240000"/>
  </r>
  <r>
    <d v="2024-02-21T00:00:00"/>
    <s v="Dhaka"/>
    <s v="Farhan Islam"/>
    <x v="0"/>
    <n v="12"/>
    <n v="70000"/>
    <n v="840000"/>
  </r>
  <r>
    <d v="2024-02-22T00:00:00"/>
    <s v="Chittagong"/>
    <s v="Parvez Hasan"/>
    <x v="1"/>
    <n v="7"/>
    <n v="50000"/>
    <n v="350000"/>
  </r>
  <r>
    <d v="2024-02-23T00:00:00"/>
    <s v="Khulna"/>
    <s v="Nabila Sultana"/>
    <x v="2"/>
    <n v="9"/>
    <n v="20000"/>
    <n v="180000"/>
  </r>
  <r>
    <d v="2024-02-24T00:00:00"/>
    <s v="Barishal"/>
    <s v="Arif Hossain"/>
    <x v="3"/>
    <n v="12"/>
    <n v="30000"/>
    <n v="360000"/>
  </r>
  <r>
    <d v="2024-02-25T00:00:00"/>
    <s v="Sylhet"/>
    <s v="Oishi Das"/>
    <x v="0"/>
    <n v="5"/>
    <n v="70000"/>
    <n v="350000"/>
  </r>
  <r>
    <d v="2024-03-01T00:00:00"/>
    <s v="Dhaka"/>
    <s v="Arif Hossain"/>
    <x v="0"/>
    <n v="12"/>
    <n v="70000"/>
    <n v="840000"/>
  </r>
  <r>
    <d v="2024-03-02T00:00:00"/>
    <s v="Chittagong"/>
    <s v="Arif Hossain"/>
    <x v="1"/>
    <n v="8"/>
    <n v="50000"/>
    <n v="400000"/>
  </r>
  <r>
    <d v="2024-03-03T00:00:00"/>
    <s v="Khulna"/>
    <s v="Eva Karim"/>
    <x v="2"/>
    <n v="7"/>
    <n v="20000"/>
    <n v="140000"/>
  </r>
  <r>
    <d v="2024-03-04T00:00:00"/>
    <s v="Rajshahi"/>
    <s v="Farhan Islam"/>
    <x v="3"/>
    <n v="9"/>
    <n v="30000"/>
    <n v="270000"/>
  </r>
  <r>
    <d v="2024-03-05T00:00:00"/>
    <s v="Sylhet"/>
    <s v="Eva Karim"/>
    <x v="0"/>
    <n v="6"/>
    <n v="70000"/>
    <n v="420000"/>
  </r>
  <r>
    <d v="2024-03-06T00:00:00"/>
    <s v="Barishal"/>
    <s v="Farhan Islam"/>
    <x v="1"/>
    <n v="10"/>
    <n v="50000"/>
    <n v="500000"/>
  </r>
  <r>
    <d v="2024-03-07T00:00:00"/>
    <s v="Chittagong"/>
    <s v="Parvez Hasan"/>
    <x v="2"/>
    <n v="8"/>
    <n v="20000"/>
    <n v="160000"/>
  </r>
  <r>
    <d v="2024-03-08T00:00:00"/>
    <s v="Barishal"/>
    <s v="Nabila Sultana"/>
    <x v="3"/>
    <n v="13"/>
    <n v="30000"/>
    <n v="390000"/>
  </r>
  <r>
    <d v="2024-03-09T00:00:00"/>
    <s v="Rajshahi"/>
    <s v="Arif Hossain"/>
    <x v="0"/>
    <n v="9"/>
    <n v="70000"/>
    <n v="630000"/>
  </r>
  <r>
    <d v="2024-03-10T00:00:00"/>
    <s v="Sylhet"/>
    <s v="Parvez Hasan"/>
    <x v="1"/>
    <n v="5"/>
    <n v="50000"/>
    <n v="250000"/>
  </r>
  <r>
    <d v="2024-03-11T00:00:00"/>
    <s v="Dhaka"/>
    <s v="Oishi Das"/>
    <x v="2"/>
    <n v="11"/>
    <n v="20000"/>
    <n v="220000"/>
  </r>
  <r>
    <d v="2024-03-12T00:00:00"/>
    <s v="Chittagong"/>
    <s v="Parvez Hasan"/>
    <x v="3"/>
    <n v="14"/>
    <n v="30000"/>
    <n v="420000"/>
  </r>
  <r>
    <d v="2024-03-13T00:00:00"/>
    <s v="Khulna"/>
    <s v="Nabila Sultana"/>
    <x v="0"/>
    <n v="10"/>
    <n v="70000"/>
    <n v="700000"/>
  </r>
  <r>
    <d v="2024-03-14T00:00:00"/>
    <s v="Rajshahi"/>
    <s v="Eva Karim"/>
    <x v="1"/>
    <n v="6"/>
    <n v="50000"/>
    <n v="300000"/>
  </r>
  <r>
    <d v="2024-03-15T00:00:00"/>
    <s v="Barishal"/>
    <s v="Farhan Islam"/>
    <x v="2"/>
    <n v="8"/>
    <n v="20000"/>
    <n v="160000"/>
  </r>
  <r>
    <d v="2024-03-16T00:00:00"/>
    <s v="Dhaka"/>
    <s v="Parvez Hasan"/>
    <x v="3"/>
    <n v="12"/>
    <n v="30000"/>
    <n v="360000"/>
  </r>
  <r>
    <d v="2024-03-17T00:00:00"/>
    <s v="Chittagong"/>
    <s v="Nabila Sultana"/>
    <x v="0"/>
    <n v="9"/>
    <n v="70000"/>
    <n v="630000"/>
  </r>
  <r>
    <d v="2024-03-18T00:00:00"/>
    <s v="Barishal"/>
    <s v="Oishi Das"/>
    <x v="1"/>
    <n v="7"/>
    <n v="50000"/>
    <n v="350000"/>
  </r>
  <r>
    <d v="2024-03-19T00:00:00"/>
    <s v="Rajshahi"/>
    <s v="Arif Hossain"/>
    <x v="2"/>
    <n v="14"/>
    <n v="20000"/>
    <n v="280000"/>
  </r>
  <r>
    <d v="2024-03-20T00:00:00"/>
    <s v="Sylhet"/>
    <s v="Nabila Sultana"/>
    <x v="3"/>
    <n v="8"/>
    <n v="30000"/>
    <n v="240000"/>
  </r>
  <r>
    <d v="2024-03-21T00:00:00"/>
    <s v="Dhaka"/>
    <s v="Eva Karim"/>
    <x v="0"/>
    <n v="11"/>
    <n v="70000"/>
    <n v="770000"/>
  </r>
  <r>
    <d v="2024-03-22T00:00:00"/>
    <s v="Barishal"/>
    <s v="Farhan Islam"/>
    <x v="1"/>
    <n v="5"/>
    <n v="50000"/>
    <n v="250000"/>
  </r>
  <r>
    <d v="2024-03-23T00:00:00"/>
    <s v="Khulna"/>
    <s v="Parvez Hasan"/>
    <x v="2"/>
    <n v="10"/>
    <n v="20000"/>
    <n v="200000"/>
  </r>
  <r>
    <d v="2024-03-24T00:00:00"/>
    <s v="Rajshahi"/>
    <s v="Nabila Sultana"/>
    <x v="3"/>
    <n v="9"/>
    <n v="30000"/>
    <n v="270000"/>
  </r>
  <r>
    <d v="2024-03-25T00:00:00"/>
    <s v="Sylhet"/>
    <s v="Farhan Islam"/>
    <x v="0"/>
    <n v="10"/>
    <n v="70000"/>
    <n v="700000"/>
  </r>
  <r>
    <d v="2024-03-30T00:00:00"/>
    <s v="Barishal"/>
    <s v="Nabila Sultana"/>
    <x v="3"/>
    <n v="5"/>
    <n v="30000"/>
    <n v="1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1:B6" firstHeaderRow="1" firstDataRow="1" firstDataCol="1"/>
  <pivotFields count="7">
    <pivotField numFmtId="14" showAll="0"/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1" width="13.140625" bestFit="1" customWidth="1"/>
    <col min="2" max="2" width="22.7109375" bestFit="1" customWidth="1"/>
  </cols>
  <sheetData>
    <row r="1" spans="1:2">
      <c r="A1" s="3" t="s">
        <v>28</v>
      </c>
      <c r="B1" t="s">
        <v>30</v>
      </c>
    </row>
    <row r="2" spans="1:2">
      <c r="A2" s="4" t="s">
        <v>20</v>
      </c>
      <c r="B2" s="5">
        <v>6950000</v>
      </c>
    </row>
    <row r="3" spans="1:2">
      <c r="A3" s="4" t="s">
        <v>19</v>
      </c>
      <c r="B3" s="5">
        <v>12250000</v>
      </c>
    </row>
    <row r="4" spans="1:2">
      <c r="A4" s="4" t="s">
        <v>22</v>
      </c>
      <c r="B4" s="5">
        <v>6150000</v>
      </c>
    </row>
    <row r="5" spans="1:2">
      <c r="A5" s="4" t="s">
        <v>21</v>
      </c>
      <c r="B5" s="5">
        <v>3320000</v>
      </c>
    </row>
    <row r="6" spans="1:2">
      <c r="A6" s="4" t="s">
        <v>29</v>
      </c>
      <c r="B6" s="5">
        <v>28670000</v>
      </c>
    </row>
    <row r="8" spans="1:2">
      <c r="A8" s="26" t="s">
        <v>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8"/>
  <sheetViews>
    <sheetView tabSelected="1" topLeftCell="A211" workbookViewId="0">
      <selection activeCell="H154" sqref="H154"/>
    </sheetView>
  </sheetViews>
  <sheetFormatPr defaultRowHeight="15"/>
  <cols>
    <col min="2" max="2" width="17.7109375" customWidth="1"/>
    <col min="3" max="3" width="18.5703125" customWidth="1"/>
    <col min="4" max="4" width="14.140625" customWidth="1"/>
    <col min="5" max="5" width="11.7109375" customWidth="1"/>
    <col min="6" max="6" width="16.85546875" customWidth="1"/>
    <col min="7" max="7" width="14.7109375" customWidth="1"/>
    <col min="8" max="8" width="15.85546875" customWidth="1"/>
    <col min="9" max="9" width="20.28515625" customWidth="1"/>
    <col min="11" max="11" width="13.140625" customWidth="1"/>
    <col min="12" max="12" width="11" customWidth="1"/>
  </cols>
  <sheetData>
    <row r="1" spans="2:9" ht="18.75">
      <c r="B1" s="18" t="s">
        <v>73</v>
      </c>
    </row>
    <row r="2" spans="2:9">
      <c r="B2" s="21" t="s">
        <v>0</v>
      </c>
      <c r="C2" s="22" t="s">
        <v>1</v>
      </c>
      <c r="D2" s="8" t="s">
        <v>2</v>
      </c>
      <c r="E2" s="12" t="s">
        <v>3</v>
      </c>
      <c r="F2" s="7" t="s">
        <v>4</v>
      </c>
      <c r="G2" s="23" t="s">
        <v>5</v>
      </c>
      <c r="H2" s="24" t="s">
        <v>6</v>
      </c>
      <c r="I2" s="25" t="s">
        <v>23</v>
      </c>
    </row>
    <row r="3" spans="2:9" ht="15.75">
      <c r="B3" s="2">
        <v>45296</v>
      </c>
      <c r="C3" s="19" t="s">
        <v>7</v>
      </c>
      <c r="D3" s="19" t="s">
        <v>13</v>
      </c>
      <c r="E3" s="19" t="s">
        <v>19</v>
      </c>
      <c r="F3" s="1">
        <v>5</v>
      </c>
      <c r="G3" s="1">
        <v>70000</v>
      </c>
      <c r="H3" s="1">
        <f t="shared" ref="H3:H8" si="0">F3*G3</f>
        <v>350000</v>
      </c>
      <c r="I3" s="31">
        <f>SUM(H3:H78)</f>
        <v>28670000</v>
      </c>
    </row>
    <row r="4" spans="2:9" ht="15.75">
      <c r="B4" s="2">
        <v>45297</v>
      </c>
      <c r="C4" s="19" t="s">
        <v>8</v>
      </c>
      <c r="D4" s="19" t="s">
        <v>14</v>
      </c>
      <c r="E4" s="19" t="s">
        <v>20</v>
      </c>
      <c r="F4" s="1">
        <v>10</v>
      </c>
      <c r="G4" s="1">
        <v>50000</v>
      </c>
      <c r="H4" s="1">
        <f t="shared" si="0"/>
        <v>500000</v>
      </c>
      <c r="I4" s="32"/>
    </row>
    <row r="5" spans="2:9" ht="15.75">
      <c r="B5" s="2">
        <v>45298</v>
      </c>
      <c r="C5" s="19" t="s">
        <v>9</v>
      </c>
      <c r="D5" s="19" t="s">
        <v>15</v>
      </c>
      <c r="E5" s="19" t="s">
        <v>21</v>
      </c>
      <c r="F5" s="1">
        <v>7</v>
      </c>
      <c r="G5" s="1">
        <v>20000</v>
      </c>
      <c r="H5" s="1">
        <f t="shared" si="0"/>
        <v>140000</v>
      </c>
      <c r="I5" s="32"/>
    </row>
    <row r="6" spans="2:9" ht="15.75">
      <c r="B6" s="2">
        <v>45299</v>
      </c>
      <c r="C6" s="19" t="s">
        <v>10</v>
      </c>
      <c r="D6" s="19" t="s">
        <v>16</v>
      </c>
      <c r="E6" s="19" t="s">
        <v>22</v>
      </c>
      <c r="F6" s="1">
        <v>15</v>
      </c>
      <c r="G6" s="1">
        <v>30000</v>
      </c>
      <c r="H6" s="1">
        <f t="shared" si="0"/>
        <v>450000</v>
      </c>
      <c r="I6" s="32"/>
    </row>
    <row r="7" spans="2:9" ht="15.75">
      <c r="B7" s="2">
        <v>45300</v>
      </c>
      <c r="C7" s="19" t="s">
        <v>11</v>
      </c>
      <c r="D7" s="19" t="s">
        <v>17</v>
      </c>
      <c r="E7" s="19" t="s">
        <v>19</v>
      </c>
      <c r="F7" s="1">
        <v>3</v>
      </c>
      <c r="G7" s="1">
        <v>70000</v>
      </c>
      <c r="H7" s="1">
        <f t="shared" si="0"/>
        <v>210000</v>
      </c>
      <c r="I7" s="32"/>
    </row>
    <row r="8" spans="2:9" ht="15.75">
      <c r="B8" s="2">
        <v>45301</v>
      </c>
      <c r="C8" s="19" t="s">
        <v>12</v>
      </c>
      <c r="D8" s="19" t="s">
        <v>18</v>
      </c>
      <c r="E8" s="19" t="s">
        <v>20</v>
      </c>
      <c r="F8" s="1">
        <v>6</v>
      </c>
      <c r="G8" s="1">
        <v>50000</v>
      </c>
      <c r="H8" s="1">
        <f t="shared" si="0"/>
        <v>300000</v>
      </c>
      <c r="I8" s="32"/>
    </row>
    <row r="9" spans="2:9" ht="15.75">
      <c r="B9" s="2">
        <v>45302</v>
      </c>
      <c r="C9" s="19" t="s">
        <v>8</v>
      </c>
      <c r="D9" s="19" t="s">
        <v>15</v>
      </c>
      <c r="E9" s="19" t="s">
        <v>21</v>
      </c>
      <c r="F9" s="1">
        <v>4</v>
      </c>
      <c r="G9" s="1">
        <v>20000</v>
      </c>
      <c r="H9" s="1">
        <f t="shared" ref="H9:H72" si="1">F9*G9</f>
        <v>80000</v>
      </c>
      <c r="I9" s="32"/>
    </row>
    <row r="10" spans="2:9" ht="15.75">
      <c r="B10" s="2">
        <v>45303</v>
      </c>
      <c r="C10" s="19" t="s">
        <v>9</v>
      </c>
      <c r="D10" s="19" t="s">
        <v>16</v>
      </c>
      <c r="E10" s="19" t="s">
        <v>22</v>
      </c>
      <c r="F10" s="1">
        <v>10</v>
      </c>
      <c r="G10" s="1">
        <v>30000</v>
      </c>
      <c r="H10" s="1">
        <f t="shared" si="1"/>
        <v>300000</v>
      </c>
      <c r="I10" s="32"/>
    </row>
    <row r="11" spans="2:9" ht="15.75">
      <c r="B11" s="2">
        <v>45304</v>
      </c>
      <c r="C11" s="19" t="s">
        <v>7</v>
      </c>
      <c r="D11" s="19" t="s">
        <v>13</v>
      </c>
      <c r="E11" s="19" t="s">
        <v>19</v>
      </c>
      <c r="F11" s="1">
        <v>8</v>
      </c>
      <c r="G11" s="1">
        <v>70000</v>
      </c>
      <c r="H11" s="1">
        <f t="shared" si="1"/>
        <v>560000</v>
      </c>
      <c r="I11" s="32"/>
    </row>
    <row r="12" spans="2:9" ht="15.75">
      <c r="B12" s="2">
        <v>45305</v>
      </c>
      <c r="C12" s="19" t="s">
        <v>11</v>
      </c>
      <c r="D12" s="19" t="s">
        <v>13</v>
      </c>
      <c r="E12" s="19" t="s">
        <v>20</v>
      </c>
      <c r="F12" s="1">
        <v>12</v>
      </c>
      <c r="G12" s="1">
        <v>50000</v>
      </c>
      <c r="H12" s="1">
        <f t="shared" si="1"/>
        <v>600000</v>
      </c>
      <c r="I12" s="32"/>
    </row>
    <row r="13" spans="2:9" ht="15.75">
      <c r="B13" s="2">
        <v>45306</v>
      </c>
      <c r="C13" s="19" t="s">
        <v>12</v>
      </c>
      <c r="D13" s="19" t="s">
        <v>14</v>
      </c>
      <c r="E13" s="19" t="s">
        <v>21</v>
      </c>
      <c r="F13" s="1">
        <v>9</v>
      </c>
      <c r="G13" s="1">
        <v>20000</v>
      </c>
      <c r="H13" s="1">
        <f t="shared" si="1"/>
        <v>180000</v>
      </c>
      <c r="I13" s="32"/>
    </row>
    <row r="14" spans="2:9" ht="15.75">
      <c r="B14" s="2">
        <v>45307</v>
      </c>
      <c r="C14" s="19" t="s">
        <v>8</v>
      </c>
      <c r="D14" s="19" t="s">
        <v>15</v>
      </c>
      <c r="E14" s="19" t="s">
        <v>22</v>
      </c>
      <c r="F14" s="1">
        <v>5</v>
      </c>
      <c r="G14" s="1">
        <v>30000</v>
      </c>
      <c r="H14" s="1">
        <f t="shared" si="1"/>
        <v>150000</v>
      </c>
      <c r="I14" s="32"/>
    </row>
    <row r="15" spans="2:9" ht="15.75">
      <c r="B15" s="2">
        <v>45308</v>
      </c>
      <c r="C15" s="19" t="s">
        <v>9</v>
      </c>
      <c r="D15" s="19" t="s">
        <v>16</v>
      </c>
      <c r="E15" s="19" t="s">
        <v>19</v>
      </c>
      <c r="F15" s="1">
        <v>11</v>
      </c>
      <c r="G15" s="1">
        <v>70000</v>
      </c>
      <c r="H15" s="1">
        <f t="shared" si="1"/>
        <v>770000</v>
      </c>
      <c r="I15" s="32"/>
    </row>
    <row r="16" spans="2:9" ht="15.75">
      <c r="B16" s="2">
        <v>45309</v>
      </c>
      <c r="C16" s="19" t="s">
        <v>10</v>
      </c>
      <c r="D16" s="19" t="s">
        <v>17</v>
      </c>
      <c r="E16" s="19" t="s">
        <v>20</v>
      </c>
      <c r="F16" s="1">
        <v>7</v>
      </c>
      <c r="G16" s="1">
        <v>50000</v>
      </c>
      <c r="H16" s="1">
        <f t="shared" si="1"/>
        <v>350000</v>
      </c>
      <c r="I16" s="32"/>
    </row>
    <row r="17" spans="2:9" ht="15.75">
      <c r="B17" s="2">
        <v>45310</v>
      </c>
      <c r="C17" s="19" t="s">
        <v>11</v>
      </c>
      <c r="D17" s="19" t="s">
        <v>18</v>
      </c>
      <c r="E17" s="19" t="s">
        <v>21</v>
      </c>
      <c r="F17" s="1">
        <v>6</v>
      </c>
      <c r="G17" s="1">
        <v>20000</v>
      </c>
      <c r="H17" s="1">
        <f t="shared" si="1"/>
        <v>120000</v>
      </c>
      <c r="I17" s="32"/>
    </row>
    <row r="18" spans="2:9" ht="15.75">
      <c r="B18" s="2">
        <v>45311</v>
      </c>
      <c r="C18" s="19" t="s">
        <v>12</v>
      </c>
      <c r="D18" s="19" t="s">
        <v>15</v>
      </c>
      <c r="E18" s="19" t="s">
        <v>22</v>
      </c>
      <c r="F18" s="1">
        <v>13</v>
      </c>
      <c r="G18" s="1">
        <v>30000</v>
      </c>
      <c r="H18" s="1">
        <f t="shared" si="1"/>
        <v>390000</v>
      </c>
      <c r="I18" s="32"/>
    </row>
    <row r="19" spans="2:9" ht="15.75">
      <c r="B19" s="2">
        <v>45312</v>
      </c>
      <c r="C19" s="19" t="s">
        <v>7</v>
      </c>
      <c r="D19" s="19" t="s">
        <v>16</v>
      </c>
      <c r="E19" s="19" t="s">
        <v>19</v>
      </c>
      <c r="F19" s="1">
        <v>9</v>
      </c>
      <c r="G19" s="1">
        <v>70000</v>
      </c>
      <c r="H19" s="1">
        <f t="shared" si="1"/>
        <v>630000</v>
      </c>
      <c r="I19" s="32"/>
    </row>
    <row r="20" spans="2:9" ht="15.75">
      <c r="B20" s="2">
        <v>45313</v>
      </c>
      <c r="C20" s="19" t="s">
        <v>9</v>
      </c>
      <c r="D20" s="19" t="s">
        <v>17</v>
      </c>
      <c r="E20" s="19" t="s">
        <v>20</v>
      </c>
      <c r="F20" s="1">
        <v>8</v>
      </c>
      <c r="G20" s="1">
        <v>50000</v>
      </c>
      <c r="H20" s="1">
        <f t="shared" si="1"/>
        <v>400000</v>
      </c>
      <c r="I20" s="32"/>
    </row>
    <row r="21" spans="2:9" ht="15.75">
      <c r="B21" s="2">
        <v>45314</v>
      </c>
      <c r="C21" s="19" t="s">
        <v>10</v>
      </c>
      <c r="D21" s="19" t="s">
        <v>18</v>
      </c>
      <c r="E21" s="19" t="s">
        <v>21</v>
      </c>
      <c r="F21" s="1">
        <v>14</v>
      </c>
      <c r="G21" s="1">
        <v>20000</v>
      </c>
      <c r="H21" s="1">
        <f t="shared" si="1"/>
        <v>280000</v>
      </c>
      <c r="I21" s="32"/>
    </row>
    <row r="22" spans="2:9" ht="15.75">
      <c r="B22" s="2">
        <v>45315</v>
      </c>
      <c r="C22" s="19" t="s">
        <v>11</v>
      </c>
      <c r="D22" s="19" t="s">
        <v>15</v>
      </c>
      <c r="E22" s="19" t="s">
        <v>22</v>
      </c>
      <c r="F22" s="1">
        <v>7</v>
      </c>
      <c r="G22" s="1">
        <v>30000</v>
      </c>
      <c r="H22" s="1">
        <f t="shared" si="1"/>
        <v>210000</v>
      </c>
      <c r="I22" s="32"/>
    </row>
    <row r="23" spans="2:9" ht="15.75">
      <c r="B23" s="2">
        <v>45316</v>
      </c>
      <c r="C23" s="19" t="s">
        <v>12</v>
      </c>
      <c r="D23" s="19" t="s">
        <v>16</v>
      </c>
      <c r="E23" s="19" t="s">
        <v>19</v>
      </c>
      <c r="F23" s="1">
        <v>10</v>
      </c>
      <c r="G23" s="1">
        <v>70000</v>
      </c>
      <c r="H23" s="1">
        <f t="shared" si="1"/>
        <v>700000</v>
      </c>
      <c r="I23" s="32"/>
    </row>
    <row r="24" spans="2:9" ht="15.75">
      <c r="B24" s="2">
        <v>45317</v>
      </c>
      <c r="C24" s="19" t="s">
        <v>8</v>
      </c>
      <c r="D24" s="19" t="s">
        <v>13</v>
      </c>
      <c r="E24" s="19" t="s">
        <v>20</v>
      </c>
      <c r="F24" s="1">
        <v>5</v>
      </c>
      <c r="G24" s="1">
        <v>50000</v>
      </c>
      <c r="H24" s="1">
        <f t="shared" si="1"/>
        <v>250000</v>
      </c>
      <c r="I24" s="32"/>
    </row>
    <row r="25" spans="2:9" ht="15.75">
      <c r="B25" s="2">
        <v>45318</v>
      </c>
      <c r="C25" s="19" t="s">
        <v>7</v>
      </c>
      <c r="D25" s="19" t="s">
        <v>14</v>
      </c>
      <c r="E25" s="19" t="s">
        <v>21</v>
      </c>
      <c r="F25" s="1">
        <v>8</v>
      </c>
      <c r="G25" s="1">
        <v>20000</v>
      </c>
      <c r="H25" s="1">
        <f t="shared" si="1"/>
        <v>160000</v>
      </c>
      <c r="I25" s="32"/>
    </row>
    <row r="26" spans="2:9" ht="15.75">
      <c r="B26" s="2">
        <v>45319</v>
      </c>
      <c r="C26" s="19" t="s">
        <v>10</v>
      </c>
      <c r="D26" s="19" t="s">
        <v>15</v>
      </c>
      <c r="E26" s="19" t="s">
        <v>22</v>
      </c>
      <c r="F26" s="1">
        <v>6</v>
      </c>
      <c r="G26" s="1">
        <v>30000</v>
      </c>
      <c r="H26" s="1">
        <f t="shared" si="1"/>
        <v>180000</v>
      </c>
      <c r="I26" s="32"/>
    </row>
    <row r="27" spans="2:9" ht="15.75">
      <c r="B27" s="2">
        <v>45320</v>
      </c>
      <c r="C27" s="19" t="s">
        <v>11</v>
      </c>
      <c r="D27" s="19" t="s">
        <v>16</v>
      </c>
      <c r="E27" s="19" t="s">
        <v>19</v>
      </c>
      <c r="F27" s="1">
        <v>7</v>
      </c>
      <c r="G27" s="1">
        <v>70000</v>
      </c>
      <c r="H27" s="1">
        <f t="shared" si="1"/>
        <v>490000</v>
      </c>
      <c r="I27" s="32"/>
    </row>
    <row r="28" spans="2:9" ht="15.75">
      <c r="B28" s="2">
        <v>45323</v>
      </c>
      <c r="C28" s="19" t="s">
        <v>12</v>
      </c>
      <c r="D28" s="19" t="s">
        <v>17</v>
      </c>
      <c r="E28" s="19" t="s">
        <v>19</v>
      </c>
      <c r="F28" s="1">
        <v>8</v>
      </c>
      <c r="G28" s="1">
        <v>70000</v>
      </c>
      <c r="H28" s="1">
        <f t="shared" si="1"/>
        <v>560000</v>
      </c>
      <c r="I28" s="32"/>
    </row>
    <row r="29" spans="2:9" ht="15.75">
      <c r="B29" s="2">
        <v>45324</v>
      </c>
      <c r="C29" s="19" t="s">
        <v>8</v>
      </c>
      <c r="D29" s="19" t="s">
        <v>18</v>
      </c>
      <c r="E29" s="19" t="s">
        <v>20</v>
      </c>
      <c r="F29" s="1">
        <v>6</v>
      </c>
      <c r="G29" s="1">
        <v>50000</v>
      </c>
      <c r="H29" s="1">
        <f t="shared" si="1"/>
        <v>300000</v>
      </c>
      <c r="I29" s="32"/>
    </row>
    <row r="30" spans="2:9" ht="15.75">
      <c r="B30" s="2">
        <v>45325</v>
      </c>
      <c r="C30" s="19" t="s">
        <v>9</v>
      </c>
      <c r="D30" s="19" t="s">
        <v>15</v>
      </c>
      <c r="E30" s="19" t="s">
        <v>21</v>
      </c>
      <c r="F30" s="1">
        <v>10</v>
      </c>
      <c r="G30" s="1">
        <v>20000</v>
      </c>
      <c r="H30" s="1">
        <f t="shared" si="1"/>
        <v>200000</v>
      </c>
      <c r="I30" s="32"/>
    </row>
    <row r="31" spans="2:9" ht="15.75">
      <c r="B31" s="2">
        <v>45326</v>
      </c>
      <c r="C31" s="19" t="s">
        <v>10</v>
      </c>
      <c r="D31" s="19" t="s">
        <v>13</v>
      </c>
      <c r="E31" s="19" t="s">
        <v>22</v>
      </c>
      <c r="F31" s="1">
        <v>20</v>
      </c>
      <c r="G31" s="1">
        <v>30000</v>
      </c>
      <c r="H31" s="1">
        <f t="shared" si="1"/>
        <v>600000</v>
      </c>
      <c r="I31" s="32"/>
    </row>
    <row r="32" spans="2:9" ht="15.75">
      <c r="B32" s="2">
        <v>45327</v>
      </c>
      <c r="C32" s="19" t="s">
        <v>7</v>
      </c>
      <c r="D32" s="19" t="s">
        <v>17</v>
      </c>
      <c r="E32" s="19" t="s">
        <v>19</v>
      </c>
      <c r="F32" s="1">
        <v>4</v>
      </c>
      <c r="G32" s="1">
        <v>70000</v>
      </c>
      <c r="H32" s="1">
        <f t="shared" si="1"/>
        <v>280000</v>
      </c>
      <c r="I32" s="32"/>
    </row>
    <row r="33" spans="2:9" ht="15.75">
      <c r="B33" s="2">
        <v>45328</v>
      </c>
      <c r="C33" s="19" t="s">
        <v>12</v>
      </c>
      <c r="D33" s="19" t="s">
        <v>18</v>
      </c>
      <c r="E33" s="19" t="s">
        <v>20</v>
      </c>
      <c r="F33" s="1">
        <v>9</v>
      </c>
      <c r="G33" s="1">
        <v>50000</v>
      </c>
      <c r="H33" s="1">
        <f t="shared" si="1"/>
        <v>450000</v>
      </c>
      <c r="I33" s="32"/>
    </row>
    <row r="34" spans="2:9" ht="15.75">
      <c r="B34" s="2">
        <v>45329</v>
      </c>
      <c r="C34" s="19" t="s">
        <v>8</v>
      </c>
      <c r="D34" s="19" t="s">
        <v>17</v>
      </c>
      <c r="E34" s="19" t="s">
        <v>21</v>
      </c>
      <c r="F34" s="1">
        <v>5</v>
      </c>
      <c r="G34" s="1">
        <v>20000</v>
      </c>
      <c r="H34" s="1">
        <f t="shared" si="1"/>
        <v>100000</v>
      </c>
      <c r="I34" s="32"/>
    </row>
    <row r="35" spans="2:9" ht="15.75">
      <c r="B35" s="2">
        <v>45330</v>
      </c>
      <c r="C35" s="19" t="s">
        <v>7</v>
      </c>
      <c r="D35" s="19" t="s">
        <v>18</v>
      </c>
      <c r="E35" s="19" t="s">
        <v>22</v>
      </c>
      <c r="F35" s="1">
        <v>15</v>
      </c>
      <c r="G35" s="1">
        <v>30000</v>
      </c>
      <c r="H35" s="1">
        <f t="shared" si="1"/>
        <v>450000</v>
      </c>
      <c r="I35" s="32"/>
    </row>
    <row r="36" spans="2:9" ht="15.75">
      <c r="B36" s="2">
        <v>45331</v>
      </c>
      <c r="C36" s="19" t="s">
        <v>10</v>
      </c>
      <c r="D36" s="19" t="s">
        <v>15</v>
      </c>
      <c r="E36" s="19" t="s">
        <v>19</v>
      </c>
      <c r="F36" s="1">
        <v>7</v>
      </c>
      <c r="G36" s="1">
        <v>70000</v>
      </c>
      <c r="H36" s="1">
        <f t="shared" si="1"/>
        <v>490000</v>
      </c>
      <c r="I36" s="32"/>
    </row>
    <row r="37" spans="2:9" ht="15.75">
      <c r="B37" s="2">
        <v>45332</v>
      </c>
      <c r="C37" s="19" t="s">
        <v>11</v>
      </c>
      <c r="D37" s="19" t="s">
        <v>16</v>
      </c>
      <c r="E37" s="19" t="s">
        <v>20</v>
      </c>
      <c r="F37" s="1">
        <v>11</v>
      </c>
      <c r="G37" s="1">
        <v>50000</v>
      </c>
      <c r="H37" s="1">
        <f t="shared" si="1"/>
        <v>550000</v>
      </c>
      <c r="I37" s="32"/>
    </row>
    <row r="38" spans="2:9" ht="15.75">
      <c r="B38" s="2">
        <v>45333</v>
      </c>
      <c r="C38" s="19" t="s">
        <v>12</v>
      </c>
      <c r="D38" s="19" t="s">
        <v>13</v>
      </c>
      <c r="E38" s="19" t="s">
        <v>21</v>
      </c>
      <c r="F38" s="1">
        <v>12</v>
      </c>
      <c r="G38" s="1">
        <v>20000</v>
      </c>
      <c r="H38" s="1">
        <f t="shared" si="1"/>
        <v>240000</v>
      </c>
      <c r="I38" s="32"/>
    </row>
    <row r="39" spans="2:9" ht="15.75">
      <c r="B39" s="2">
        <v>45334</v>
      </c>
      <c r="C39" s="19" t="s">
        <v>8</v>
      </c>
      <c r="D39" s="19" t="s">
        <v>13</v>
      </c>
      <c r="E39" s="19" t="s">
        <v>22</v>
      </c>
      <c r="F39" s="1">
        <v>10</v>
      </c>
      <c r="G39" s="1">
        <v>30000</v>
      </c>
      <c r="H39" s="1">
        <f t="shared" si="1"/>
        <v>300000</v>
      </c>
      <c r="I39" s="32"/>
    </row>
    <row r="40" spans="2:9" ht="15.75">
      <c r="B40" s="2">
        <v>45335</v>
      </c>
      <c r="C40" s="19" t="s">
        <v>9</v>
      </c>
      <c r="D40" s="19" t="s">
        <v>14</v>
      </c>
      <c r="E40" s="19" t="s">
        <v>19</v>
      </c>
      <c r="F40" s="1">
        <v>9</v>
      </c>
      <c r="G40" s="1">
        <v>70000</v>
      </c>
      <c r="H40" s="1">
        <f t="shared" si="1"/>
        <v>630000</v>
      </c>
      <c r="I40" s="32"/>
    </row>
    <row r="41" spans="2:9" ht="15.75">
      <c r="B41" s="2">
        <v>45336</v>
      </c>
      <c r="C41" s="19" t="s">
        <v>10</v>
      </c>
      <c r="D41" s="19" t="s">
        <v>15</v>
      </c>
      <c r="E41" s="19" t="s">
        <v>20</v>
      </c>
      <c r="F41" s="1">
        <v>8</v>
      </c>
      <c r="G41" s="1">
        <v>50000</v>
      </c>
      <c r="H41" s="1">
        <f t="shared" si="1"/>
        <v>400000</v>
      </c>
      <c r="I41" s="32"/>
    </row>
    <row r="42" spans="2:9" ht="15.75">
      <c r="B42" s="2">
        <v>45337</v>
      </c>
      <c r="C42" s="19" t="s">
        <v>11</v>
      </c>
      <c r="D42" s="19" t="s">
        <v>16</v>
      </c>
      <c r="E42" s="19" t="s">
        <v>21</v>
      </c>
      <c r="F42" s="1">
        <v>11</v>
      </c>
      <c r="G42" s="1">
        <v>20000</v>
      </c>
      <c r="H42" s="1">
        <f t="shared" si="1"/>
        <v>220000</v>
      </c>
      <c r="I42" s="32"/>
    </row>
    <row r="43" spans="2:9" ht="15.75">
      <c r="B43" s="2">
        <v>45338</v>
      </c>
      <c r="C43" s="19" t="s">
        <v>7</v>
      </c>
      <c r="D43" s="19" t="s">
        <v>17</v>
      </c>
      <c r="E43" s="19" t="s">
        <v>22</v>
      </c>
      <c r="F43" s="1">
        <v>14</v>
      </c>
      <c r="G43" s="1">
        <v>30000</v>
      </c>
      <c r="H43" s="1">
        <f t="shared" si="1"/>
        <v>420000</v>
      </c>
      <c r="I43" s="32"/>
    </row>
    <row r="44" spans="2:9" ht="15.75">
      <c r="B44" s="2">
        <v>45339</v>
      </c>
      <c r="C44" s="19" t="s">
        <v>8</v>
      </c>
      <c r="D44" s="19" t="s">
        <v>18</v>
      </c>
      <c r="E44" s="19" t="s">
        <v>19</v>
      </c>
      <c r="F44" s="1">
        <v>10</v>
      </c>
      <c r="G44" s="1">
        <v>70000</v>
      </c>
      <c r="H44" s="1">
        <f t="shared" si="1"/>
        <v>700000</v>
      </c>
      <c r="I44" s="32"/>
    </row>
    <row r="45" spans="2:9" ht="15.75">
      <c r="B45" s="2">
        <v>45340</v>
      </c>
      <c r="C45" s="19" t="s">
        <v>9</v>
      </c>
      <c r="D45" s="19" t="s">
        <v>15</v>
      </c>
      <c r="E45" s="19" t="s">
        <v>20</v>
      </c>
      <c r="F45" s="1">
        <v>9</v>
      </c>
      <c r="G45" s="1">
        <v>50000</v>
      </c>
      <c r="H45" s="1">
        <f t="shared" si="1"/>
        <v>450000</v>
      </c>
      <c r="I45" s="32"/>
    </row>
    <row r="46" spans="2:9" ht="15.75">
      <c r="B46" s="2">
        <v>45341</v>
      </c>
      <c r="C46" s="19" t="s">
        <v>10</v>
      </c>
      <c r="D46" s="19" t="s">
        <v>16</v>
      </c>
      <c r="E46" s="19" t="s">
        <v>21</v>
      </c>
      <c r="F46" s="1">
        <v>13</v>
      </c>
      <c r="G46" s="1">
        <v>20000</v>
      </c>
      <c r="H46" s="1">
        <f t="shared" si="1"/>
        <v>260000</v>
      </c>
      <c r="I46" s="32"/>
    </row>
    <row r="47" spans="2:9" ht="15.75">
      <c r="B47" s="2">
        <v>45342</v>
      </c>
      <c r="C47" s="19" t="s">
        <v>11</v>
      </c>
      <c r="D47" s="19" t="s">
        <v>17</v>
      </c>
      <c r="E47" s="19" t="s">
        <v>22</v>
      </c>
      <c r="F47" s="1">
        <v>8</v>
      </c>
      <c r="G47" s="1">
        <v>30000</v>
      </c>
      <c r="H47" s="1">
        <f t="shared" si="1"/>
        <v>240000</v>
      </c>
      <c r="I47" s="32"/>
    </row>
    <row r="48" spans="2:9" ht="15.75">
      <c r="B48" s="2">
        <v>45343</v>
      </c>
      <c r="C48" s="19" t="s">
        <v>12</v>
      </c>
      <c r="D48" s="19" t="s">
        <v>18</v>
      </c>
      <c r="E48" s="19" t="s">
        <v>19</v>
      </c>
      <c r="F48" s="1">
        <v>12</v>
      </c>
      <c r="G48" s="1">
        <v>70000</v>
      </c>
      <c r="H48" s="1">
        <f t="shared" si="1"/>
        <v>840000</v>
      </c>
      <c r="I48" s="32"/>
    </row>
    <row r="49" spans="2:9" ht="15.75">
      <c r="B49" s="2">
        <v>45344</v>
      </c>
      <c r="C49" s="19" t="s">
        <v>8</v>
      </c>
      <c r="D49" s="19" t="s">
        <v>15</v>
      </c>
      <c r="E49" s="19" t="s">
        <v>20</v>
      </c>
      <c r="F49" s="1">
        <v>7</v>
      </c>
      <c r="G49" s="1">
        <v>50000</v>
      </c>
      <c r="H49" s="1">
        <f t="shared" si="1"/>
        <v>350000</v>
      </c>
      <c r="I49" s="32"/>
    </row>
    <row r="50" spans="2:9" ht="15.75">
      <c r="B50" s="2">
        <v>45345</v>
      </c>
      <c r="C50" s="19" t="s">
        <v>9</v>
      </c>
      <c r="D50" s="19" t="s">
        <v>16</v>
      </c>
      <c r="E50" s="19" t="s">
        <v>21</v>
      </c>
      <c r="F50" s="1">
        <v>9</v>
      </c>
      <c r="G50" s="1">
        <v>20000</v>
      </c>
      <c r="H50" s="1">
        <f t="shared" si="1"/>
        <v>180000</v>
      </c>
      <c r="I50" s="32"/>
    </row>
    <row r="51" spans="2:9" ht="15.75">
      <c r="B51" s="2">
        <v>45346</v>
      </c>
      <c r="C51" s="19" t="s">
        <v>7</v>
      </c>
      <c r="D51" s="19" t="s">
        <v>13</v>
      </c>
      <c r="E51" s="19" t="s">
        <v>22</v>
      </c>
      <c r="F51" s="1">
        <v>12</v>
      </c>
      <c r="G51" s="1">
        <v>30000</v>
      </c>
      <c r="H51" s="1">
        <f t="shared" si="1"/>
        <v>360000</v>
      </c>
      <c r="I51" s="32"/>
    </row>
    <row r="52" spans="2:9" ht="15.75">
      <c r="B52" s="2">
        <v>45347</v>
      </c>
      <c r="C52" s="19" t="s">
        <v>11</v>
      </c>
      <c r="D52" s="19" t="s">
        <v>14</v>
      </c>
      <c r="E52" s="19" t="s">
        <v>19</v>
      </c>
      <c r="F52" s="1">
        <v>5</v>
      </c>
      <c r="G52" s="1">
        <v>70000</v>
      </c>
      <c r="H52" s="1">
        <f t="shared" si="1"/>
        <v>350000</v>
      </c>
      <c r="I52" s="32"/>
    </row>
    <row r="53" spans="2:9" ht="15.75">
      <c r="B53" s="2">
        <v>45352</v>
      </c>
      <c r="C53" s="19" t="s">
        <v>12</v>
      </c>
      <c r="D53" s="19" t="s">
        <v>13</v>
      </c>
      <c r="E53" s="19" t="s">
        <v>19</v>
      </c>
      <c r="F53" s="1">
        <v>12</v>
      </c>
      <c r="G53" s="1">
        <v>70000</v>
      </c>
      <c r="H53" s="1">
        <f t="shared" si="1"/>
        <v>840000</v>
      </c>
      <c r="I53" s="32"/>
    </row>
    <row r="54" spans="2:9" ht="15.75">
      <c r="B54" s="2">
        <v>45353</v>
      </c>
      <c r="C54" s="19" t="s">
        <v>8</v>
      </c>
      <c r="D54" s="19" t="s">
        <v>13</v>
      </c>
      <c r="E54" s="19" t="s">
        <v>20</v>
      </c>
      <c r="F54" s="1">
        <v>8</v>
      </c>
      <c r="G54" s="1">
        <v>50000</v>
      </c>
      <c r="H54" s="1">
        <f t="shared" si="1"/>
        <v>400000</v>
      </c>
      <c r="I54" s="32"/>
    </row>
    <row r="55" spans="2:9" ht="15.75">
      <c r="B55" s="2">
        <v>45354</v>
      </c>
      <c r="C55" s="19" t="s">
        <v>9</v>
      </c>
      <c r="D55" s="19" t="s">
        <v>17</v>
      </c>
      <c r="E55" s="19" t="s">
        <v>21</v>
      </c>
      <c r="F55" s="1">
        <v>7</v>
      </c>
      <c r="G55" s="1">
        <v>20000</v>
      </c>
      <c r="H55" s="1">
        <f t="shared" si="1"/>
        <v>140000</v>
      </c>
      <c r="I55" s="32"/>
    </row>
    <row r="56" spans="2:9" ht="15.75">
      <c r="B56" s="2">
        <v>45355</v>
      </c>
      <c r="C56" s="19" t="s">
        <v>10</v>
      </c>
      <c r="D56" s="19" t="s">
        <v>18</v>
      </c>
      <c r="E56" s="19" t="s">
        <v>22</v>
      </c>
      <c r="F56" s="1">
        <v>9</v>
      </c>
      <c r="G56" s="1">
        <v>30000</v>
      </c>
      <c r="H56" s="1">
        <f t="shared" si="1"/>
        <v>270000</v>
      </c>
      <c r="I56" s="32"/>
    </row>
    <row r="57" spans="2:9" ht="15.75">
      <c r="B57" s="2">
        <v>45356</v>
      </c>
      <c r="C57" s="19" t="s">
        <v>11</v>
      </c>
      <c r="D57" s="19" t="s">
        <v>17</v>
      </c>
      <c r="E57" s="19" t="s">
        <v>19</v>
      </c>
      <c r="F57" s="1">
        <v>6</v>
      </c>
      <c r="G57" s="1">
        <v>70000</v>
      </c>
      <c r="H57" s="1">
        <f t="shared" si="1"/>
        <v>420000</v>
      </c>
      <c r="I57" s="32"/>
    </row>
    <row r="58" spans="2:9" ht="15.75">
      <c r="B58" s="2">
        <v>45357</v>
      </c>
      <c r="C58" s="19" t="s">
        <v>7</v>
      </c>
      <c r="D58" s="19" t="s">
        <v>18</v>
      </c>
      <c r="E58" s="19" t="s">
        <v>20</v>
      </c>
      <c r="F58" s="1">
        <v>10</v>
      </c>
      <c r="G58" s="1">
        <v>50000</v>
      </c>
      <c r="H58" s="1">
        <f t="shared" si="1"/>
        <v>500000</v>
      </c>
      <c r="I58" s="32"/>
    </row>
    <row r="59" spans="2:9" ht="15.75">
      <c r="B59" s="2">
        <v>45358</v>
      </c>
      <c r="C59" s="19" t="s">
        <v>8</v>
      </c>
      <c r="D59" s="19" t="s">
        <v>15</v>
      </c>
      <c r="E59" s="19" t="s">
        <v>21</v>
      </c>
      <c r="F59" s="1">
        <v>8</v>
      </c>
      <c r="G59" s="1">
        <v>20000</v>
      </c>
      <c r="H59" s="1">
        <f t="shared" si="1"/>
        <v>160000</v>
      </c>
      <c r="I59" s="32"/>
    </row>
    <row r="60" spans="2:9" ht="15.75">
      <c r="B60" s="2">
        <v>45359</v>
      </c>
      <c r="C60" s="19" t="s">
        <v>7</v>
      </c>
      <c r="D60" s="19" t="s">
        <v>16</v>
      </c>
      <c r="E60" s="19" t="s">
        <v>22</v>
      </c>
      <c r="F60" s="1">
        <v>13</v>
      </c>
      <c r="G60" s="1">
        <v>30000</v>
      </c>
      <c r="H60" s="1">
        <f t="shared" si="1"/>
        <v>390000</v>
      </c>
      <c r="I60" s="32"/>
    </row>
    <row r="61" spans="2:9" ht="15.75">
      <c r="B61" s="2">
        <v>45360</v>
      </c>
      <c r="C61" s="19" t="s">
        <v>10</v>
      </c>
      <c r="D61" s="19" t="s">
        <v>13</v>
      </c>
      <c r="E61" s="19" t="s">
        <v>19</v>
      </c>
      <c r="F61" s="1">
        <v>9</v>
      </c>
      <c r="G61" s="1">
        <v>70000</v>
      </c>
      <c r="H61" s="1">
        <f t="shared" si="1"/>
        <v>630000</v>
      </c>
      <c r="I61" s="32"/>
    </row>
    <row r="62" spans="2:9" ht="15.75">
      <c r="B62" s="2">
        <v>45361</v>
      </c>
      <c r="C62" s="19" t="s">
        <v>11</v>
      </c>
      <c r="D62" s="19" t="s">
        <v>15</v>
      </c>
      <c r="E62" s="19" t="s">
        <v>20</v>
      </c>
      <c r="F62" s="1">
        <v>5</v>
      </c>
      <c r="G62" s="1">
        <v>50000</v>
      </c>
      <c r="H62" s="1">
        <f t="shared" si="1"/>
        <v>250000</v>
      </c>
      <c r="I62" s="32"/>
    </row>
    <row r="63" spans="2:9" ht="15.75">
      <c r="B63" s="2">
        <v>45362</v>
      </c>
      <c r="C63" s="19" t="s">
        <v>12</v>
      </c>
      <c r="D63" s="19" t="s">
        <v>14</v>
      </c>
      <c r="E63" s="19" t="s">
        <v>21</v>
      </c>
      <c r="F63" s="1">
        <v>11</v>
      </c>
      <c r="G63" s="1">
        <v>20000</v>
      </c>
      <c r="H63" s="1">
        <f t="shared" si="1"/>
        <v>220000</v>
      </c>
      <c r="I63" s="32"/>
    </row>
    <row r="64" spans="2:9" ht="15.75">
      <c r="B64" s="2">
        <v>45363</v>
      </c>
      <c r="C64" s="19" t="s">
        <v>8</v>
      </c>
      <c r="D64" s="19" t="s">
        <v>15</v>
      </c>
      <c r="E64" s="19" t="s">
        <v>22</v>
      </c>
      <c r="F64" s="1">
        <v>14</v>
      </c>
      <c r="G64" s="1">
        <v>30000</v>
      </c>
      <c r="H64" s="1">
        <f t="shared" si="1"/>
        <v>420000</v>
      </c>
      <c r="I64" s="32"/>
    </row>
    <row r="65" spans="2:9" ht="15.75">
      <c r="B65" s="2">
        <v>45364</v>
      </c>
      <c r="C65" s="19" t="s">
        <v>9</v>
      </c>
      <c r="D65" s="19" t="s">
        <v>16</v>
      </c>
      <c r="E65" s="19" t="s">
        <v>19</v>
      </c>
      <c r="F65" s="1">
        <v>10</v>
      </c>
      <c r="G65" s="1">
        <v>70000</v>
      </c>
      <c r="H65" s="1">
        <f t="shared" si="1"/>
        <v>700000</v>
      </c>
      <c r="I65" s="32"/>
    </row>
    <row r="66" spans="2:9" ht="15.75">
      <c r="B66" s="2">
        <v>45365</v>
      </c>
      <c r="C66" s="19" t="s">
        <v>10</v>
      </c>
      <c r="D66" s="19" t="s">
        <v>17</v>
      </c>
      <c r="E66" s="19" t="s">
        <v>20</v>
      </c>
      <c r="F66" s="1">
        <v>6</v>
      </c>
      <c r="G66" s="1">
        <v>50000</v>
      </c>
      <c r="H66" s="1">
        <f t="shared" si="1"/>
        <v>300000</v>
      </c>
      <c r="I66" s="32"/>
    </row>
    <row r="67" spans="2:9" ht="15.75">
      <c r="B67" s="2">
        <v>45366</v>
      </c>
      <c r="C67" s="19" t="s">
        <v>7</v>
      </c>
      <c r="D67" s="19" t="s">
        <v>18</v>
      </c>
      <c r="E67" s="19" t="s">
        <v>21</v>
      </c>
      <c r="F67" s="1">
        <v>8</v>
      </c>
      <c r="G67" s="1">
        <v>20000</v>
      </c>
      <c r="H67" s="1">
        <f t="shared" si="1"/>
        <v>160000</v>
      </c>
      <c r="I67" s="32"/>
    </row>
    <row r="68" spans="2:9" ht="15.75">
      <c r="B68" s="2">
        <v>45367</v>
      </c>
      <c r="C68" s="19" t="s">
        <v>12</v>
      </c>
      <c r="D68" s="19" t="s">
        <v>15</v>
      </c>
      <c r="E68" s="19" t="s">
        <v>22</v>
      </c>
      <c r="F68" s="1">
        <v>12</v>
      </c>
      <c r="G68" s="1">
        <v>30000</v>
      </c>
      <c r="H68" s="1">
        <f t="shared" si="1"/>
        <v>360000</v>
      </c>
      <c r="I68" s="32"/>
    </row>
    <row r="69" spans="2:9" ht="15.75">
      <c r="B69" s="2">
        <v>45368</v>
      </c>
      <c r="C69" s="19" t="s">
        <v>8</v>
      </c>
      <c r="D69" s="19" t="s">
        <v>16</v>
      </c>
      <c r="E69" s="19" t="s">
        <v>19</v>
      </c>
      <c r="F69" s="1">
        <v>9</v>
      </c>
      <c r="G69" s="1">
        <v>70000</v>
      </c>
      <c r="H69" s="1">
        <f t="shared" si="1"/>
        <v>630000</v>
      </c>
      <c r="I69" s="32"/>
    </row>
    <row r="70" spans="2:9" ht="15.75">
      <c r="B70" s="2">
        <v>45369</v>
      </c>
      <c r="C70" s="19" t="s">
        <v>7</v>
      </c>
      <c r="D70" s="19" t="s">
        <v>14</v>
      </c>
      <c r="E70" s="19" t="s">
        <v>20</v>
      </c>
      <c r="F70" s="1">
        <v>7</v>
      </c>
      <c r="G70" s="1">
        <v>50000</v>
      </c>
      <c r="H70" s="1">
        <f t="shared" si="1"/>
        <v>350000</v>
      </c>
      <c r="I70" s="32"/>
    </row>
    <row r="71" spans="2:9" ht="15.75">
      <c r="B71" s="2">
        <v>45370</v>
      </c>
      <c r="C71" s="19" t="s">
        <v>10</v>
      </c>
      <c r="D71" s="19" t="s">
        <v>13</v>
      </c>
      <c r="E71" s="19" t="s">
        <v>21</v>
      </c>
      <c r="F71" s="1">
        <v>14</v>
      </c>
      <c r="G71" s="1">
        <v>20000</v>
      </c>
      <c r="H71" s="1">
        <f t="shared" si="1"/>
        <v>280000</v>
      </c>
      <c r="I71" s="32"/>
    </row>
    <row r="72" spans="2:9" ht="15.75">
      <c r="B72" s="2">
        <v>45371</v>
      </c>
      <c r="C72" s="19" t="s">
        <v>11</v>
      </c>
      <c r="D72" s="19" t="s">
        <v>16</v>
      </c>
      <c r="E72" s="19" t="s">
        <v>22</v>
      </c>
      <c r="F72" s="1">
        <v>8</v>
      </c>
      <c r="G72" s="1">
        <v>30000</v>
      </c>
      <c r="H72" s="1">
        <f t="shared" si="1"/>
        <v>240000</v>
      </c>
      <c r="I72" s="32"/>
    </row>
    <row r="73" spans="2:9" ht="15.75">
      <c r="B73" s="2">
        <v>45372</v>
      </c>
      <c r="C73" s="19" t="s">
        <v>12</v>
      </c>
      <c r="D73" s="19" t="s">
        <v>17</v>
      </c>
      <c r="E73" s="19" t="s">
        <v>19</v>
      </c>
      <c r="F73" s="1">
        <v>11</v>
      </c>
      <c r="G73" s="1">
        <v>70000</v>
      </c>
      <c r="H73" s="1">
        <f t="shared" ref="H73:H78" si="2">F73*G73</f>
        <v>770000</v>
      </c>
      <c r="I73" s="32"/>
    </row>
    <row r="74" spans="2:9" ht="15.75">
      <c r="B74" s="2">
        <v>45373</v>
      </c>
      <c r="C74" s="19" t="s">
        <v>7</v>
      </c>
      <c r="D74" s="19" t="s">
        <v>18</v>
      </c>
      <c r="E74" s="19" t="s">
        <v>20</v>
      </c>
      <c r="F74" s="1">
        <v>5</v>
      </c>
      <c r="G74" s="1">
        <v>50000</v>
      </c>
      <c r="H74" s="1">
        <f t="shared" si="2"/>
        <v>250000</v>
      </c>
      <c r="I74" s="32"/>
    </row>
    <row r="75" spans="2:9" ht="15.75">
      <c r="B75" s="2">
        <v>45374</v>
      </c>
      <c r="C75" s="19" t="s">
        <v>9</v>
      </c>
      <c r="D75" s="19" t="s">
        <v>15</v>
      </c>
      <c r="E75" s="19" t="s">
        <v>21</v>
      </c>
      <c r="F75" s="1">
        <v>10</v>
      </c>
      <c r="G75" s="1">
        <v>20000</v>
      </c>
      <c r="H75" s="1">
        <f t="shared" si="2"/>
        <v>200000</v>
      </c>
      <c r="I75" s="32"/>
    </row>
    <row r="76" spans="2:9" ht="15.75">
      <c r="B76" s="2">
        <v>45375</v>
      </c>
      <c r="C76" s="19" t="s">
        <v>10</v>
      </c>
      <c r="D76" s="19" t="s">
        <v>16</v>
      </c>
      <c r="E76" s="19" t="s">
        <v>22</v>
      </c>
      <c r="F76" s="1">
        <v>9</v>
      </c>
      <c r="G76" s="1">
        <v>30000</v>
      </c>
      <c r="H76" s="1">
        <f t="shared" si="2"/>
        <v>270000</v>
      </c>
      <c r="I76" s="32"/>
    </row>
    <row r="77" spans="2:9" ht="15.75">
      <c r="B77" s="2">
        <v>45376</v>
      </c>
      <c r="C77" s="19" t="s">
        <v>11</v>
      </c>
      <c r="D77" s="19" t="s">
        <v>18</v>
      </c>
      <c r="E77" s="19" t="s">
        <v>19</v>
      </c>
      <c r="F77" s="1">
        <v>10</v>
      </c>
      <c r="G77" s="1">
        <v>70000</v>
      </c>
      <c r="H77" s="1">
        <f t="shared" si="2"/>
        <v>700000</v>
      </c>
      <c r="I77" s="32"/>
    </row>
    <row r="78" spans="2:9" ht="15.75">
      <c r="B78" s="2">
        <v>45381</v>
      </c>
      <c r="C78" s="19" t="s">
        <v>7</v>
      </c>
      <c r="D78" s="19" t="s">
        <v>16</v>
      </c>
      <c r="E78" s="19" t="s">
        <v>22</v>
      </c>
      <c r="F78" s="1">
        <v>5</v>
      </c>
      <c r="G78" s="1">
        <v>30000</v>
      </c>
      <c r="H78" s="1">
        <f t="shared" si="2"/>
        <v>150000</v>
      </c>
      <c r="I78" s="32"/>
    </row>
    <row r="81" spans="1:6" ht="18.75">
      <c r="A81" s="18" t="s">
        <v>84</v>
      </c>
      <c r="B81" s="6" t="s">
        <v>24</v>
      </c>
      <c r="C81" s="7" t="s">
        <v>25</v>
      </c>
      <c r="D81" s="18" t="s">
        <v>85</v>
      </c>
      <c r="E81" s="8" t="s">
        <v>26</v>
      </c>
      <c r="F81" s="9" t="s">
        <v>27</v>
      </c>
    </row>
    <row r="82" spans="1:6">
      <c r="B82" s="10" t="s">
        <v>7</v>
      </c>
      <c r="C82" s="10">
        <f>H3+H11+H19+H25+H32+H35+H43+H51+H58+H60+H67+H70+H74+H78</f>
        <v>5010000</v>
      </c>
      <c r="E82" s="1" t="s">
        <v>13</v>
      </c>
      <c r="F82" s="1">
        <f>SUM(F31,F39,F51)</f>
        <v>42</v>
      </c>
    </row>
    <row r="83" spans="1:6">
      <c r="B83" s="11" t="s">
        <v>8</v>
      </c>
      <c r="C83" s="11">
        <f>SUM(H4,H9,H14,H24,H29,H34,H39,H44,H49,H54,H59,H64,H69)</f>
        <v>4340000</v>
      </c>
    </row>
    <row r="84" spans="1:6">
      <c r="B84" s="12" t="s">
        <v>9</v>
      </c>
      <c r="C84" s="12">
        <f>SUM(H5,H10,H15,H20,H30,H40,H45,H50,H55,H65,H75)</f>
        <v>4110000</v>
      </c>
    </row>
    <row r="85" spans="1:6">
      <c r="B85" s="13" t="s">
        <v>10</v>
      </c>
      <c r="C85" s="13">
        <f>SUM(H6,H16,H21,H26,H31,H36,H41,H46,H56,H61,H66,H71,H76)</f>
        <v>4760000</v>
      </c>
    </row>
    <row r="86" spans="1:6">
      <c r="B86" s="14" t="s">
        <v>11</v>
      </c>
      <c r="C86" s="14">
        <f>SUM(H7,H12,H17,H22,H27,H37,H42,H47,H52,H57,H62,H72,H77)</f>
        <v>4600000</v>
      </c>
    </row>
    <row r="87" spans="1:6">
      <c r="B87" s="15" t="s">
        <v>12</v>
      </c>
      <c r="C87" s="15">
        <f>SUM(H73,H68,H63,H53,H48,H38,H33,H28,H23,H18,H13,H8)</f>
        <v>5850000</v>
      </c>
    </row>
    <row r="96" spans="1:6" ht="26.25">
      <c r="B96" s="43" t="s">
        <v>68</v>
      </c>
      <c r="C96" s="43"/>
    </row>
    <row r="98" spans="2:8">
      <c r="B98" s="33" t="s">
        <v>31</v>
      </c>
      <c r="C98" s="34"/>
      <c r="D98" s="34"/>
      <c r="E98" s="34"/>
      <c r="F98" s="34"/>
      <c r="G98" s="35"/>
      <c r="H98" s="31" t="s">
        <v>37</v>
      </c>
    </row>
    <row r="99" spans="2:8">
      <c r="B99" s="36"/>
      <c r="C99" s="37"/>
      <c r="D99" s="37"/>
      <c r="E99" s="37"/>
      <c r="F99" s="37"/>
      <c r="G99" s="38"/>
      <c r="H99" s="32"/>
    </row>
    <row r="100" spans="2:8">
      <c r="B100" s="1" t="s">
        <v>32</v>
      </c>
      <c r="C100" s="1" t="s">
        <v>26</v>
      </c>
      <c r="D100" s="1" t="s">
        <v>33</v>
      </c>
      <c r="E100" s="1" t="s">
        <v>34</v>
      </c>
      <c r="F100" s="1" t="s">
        <v>35</v>
      </c>
      <c r="G100" s="1" t="s">
        <v>36</v>
      </c>
      <c r="H100" s="39"/>
    </row>
    <row r="101" spans="2:8">
      <c r="B101" s="1">
        <v>1</v>
      </c>
      <c r="C101" s="1" t="s">
        <v>13</v>
      </c>
      <c r="D101" s="1">
        <v>30000</v>
      </c>
      <c r="E101" s="1">
        <f>SUM(H3,H11,H12,H24)</f>
        <v>1760000</v>
      </c>
      <c r="F101" s="1">
        <f>IF(E101&gt;=2000000,E101*0.1,IF(AND(E101&gt;=1000000,E101&lt;2000000),E101*0.08,IF(E101&lt;1000000,E101*0.06)))</f>
        <v>140800</v>
      </c>
      <c r="G101" s="1">
        <f t="shared" ref="G101:G106" si="3">D101+F101</f>
        <v>170800</v>
      </c>
      <c r="H101" s="1">
        <f>AVERAGE(G101:G106)</f>
        <v>149466.66666666666</v>
      </c>
    </row>
    <row r="102" spans="2:8">
      <c r="B102" s="1">
        <v>2</v>
      </c>
      <c r="C102" s="1" t="s">
        <v>14</v>
      </c>
      <c r="D102" s="1">
        <v>30000</v>
      </c>
      <c r="E102" s="1">
        <f>SUM(H4,H13,H25)</f>
        <v>840000</v>
      </c>
      <c r="F102" s="1">
        <f t="shared" ref="F102:F106" si="4">IF(E102&gt;=2000000,E102*0.1,IF(AND(E102&gt;=1000000,E102&lt;2000000),E102*0.08,IF(E102&lt;1000000,E102*0.06)))</f>
        <v>50400</v>
      </c>
      <c r="G102" s="1">
        <f t="shared" si="3"/>
        <v>80400</v>
      </c>
      <c r="H102" s="31">
        <f>ROUND(H101,0)</f>
        <v>149467</v>
      </c>
    </row>
    <row r="103" spans="2:8">
      <c r="B103" s="1">
        <v>3</v>
      </c>
      <c r="C103" s="1" t="s">
        <v>15</v>
      </c>
      <c r="D103" s="1">
        <v>30000</v>
      </c>
      <c r="E103" s="1">
        <f>SUM(H5,H9,H14,H18,H22,H26)</f>
        <v>1150000</v>
      </c>
      <c r="F103" s="1">
        <f t="shared" si="4"/>
        <v>92000</v>
      </c>
      <c r="G103" s="1">
        <f t="shared" si="3"/>
        <v>122000</v>
      </c>
      <c r="H103" s="32"/>
    </row>
    <row r="104" spans="2:8">
      <c r="B104" s="1">
        <v>4</v>
      </c>
      <c r="C104" s="21" t="s">
        <v>16</v>
      </c>
      <c r="D104" s="21">
        <v>30000</v>
      </c>
      <c r="E104" s="21">
        <f>SUM(H6,H10,H15,H19,H23,H27)</f>
        <v>3340000</v>
      </c>
      <c r="F104" s="21">
        <f t="shared" si="4"/>
        <v>334000</v>
      </c>
      <c r="G104" s="16">
        <f t="shared" si="3"/>
        <v>364000</v>
      </c>
      <c r="H104" s="32"/>
    </row>
    <row r="105" spans="2:8">
      <c r="B105" s="1">
        <v>5</v>
      </c>
      <c r="C105" s="1" t="s">
        <v>17</v>
      </c>
      <c r="D105" s="1">
        <v>30000</v>
      </c>
      <c r="E105" s="1">
        <f>SUM(H7,H16,H20)</f>
        <v>960000</v>
      </c>
      <c r="F105" s="1">
        <f t="shared" si="4"/>
        <v>57600</v>
      </c>
      <c r="G105" s="1">
        <f t="shared" si="3"/>
        <v>87600</v>
      </c>
      <c r="H105" s="32"/>
    </row>
    <row r="106" spans="2:8">
      <c r="B106" s="1">
        <v>6</v>
      </c>
      <c r="C106" s="1" t="s">
        <v>18</v>
      </c>
      <c r="D106" s="1">
        <v>30000</v>
      </c>
      <c r="E106" s="1">
        <f>SUM(H8,H17,H21)</f>
        <v>700000</v>
      </c>
      <c r="F106" s="1">
        <f t="shared" si="4"/>
        <v>42000</v>
      </c>
      <c r="G106" s="1">
        <f t="shared" si="3"/>
        <v>72000</v>
      </c>
      <c r="H106" s="39"/>
    </row>
    <row r="124" spans="2:12" ht="26.25">
      <c r="B124" s="44" t="s">
        <v>69</v>
      </c>
      <c r="C124" s="43"/>
    </row>
    <row r="126" spans="2:12">
      <c r="B126" s="40" t="s">
        <v>44</v>
      </c>
      <c r="C126" s="41"/>
      <c r="D126" s="41"/>
      <c r="E126" s="41"/>
      <c r="F126" s="42"/>
      <c r="H126" s="40" t="s">
        <v>44</v>
      </c>
      <c r="I126" s="41"/>
      <c r="J126" s="41"/>
      <c r="K126" s="41"/>
      <c r="L126" s="42"/>
    </row>
    <row r="127" spans="2:12">
      <c r="B127" s="40" t="s">
        <v>45</v>
      </c>
      <c r="C127" s="41"/>
      <c r="D127" s="41"/>
      <c r="E127" s="41"/>
      <c r="F127" s="42"/>
      <c r="H127" s="40" t="s">
        <v>64</v>
      </c>
      <c r="I127" s="41"/>
      <c r="J127" s="41"/>
      <c r="K127" s="41"/>
      <c r="L127" s="42"/>
    </row>
    <row r="128" spans="2:12">
      <c r="B128" s="1" t="s">
        <v>46</v>
      </c>
      <c r="C128" s="1" t="s">
        <v>47</v>
      </c>
      <c r="D128" s="1" t="s">
        <v>4</v>
      </c>
      <c r="E128" s="1" t="s">
        <v>48</v>
      </c>
      <c r="F128" s="1" t="s">
        <v>36</v>
      </c>
      <c r="H128" s="1" t="s">
        <v>46</v>
      </c>
      <c r="I128" s="1" t="s">
        <v>47</v>
      </c>
      <c r="J128" s="1" t="s">
        <v>4</v>
      </c>
      <c r="K128" s="1" t="s">
        <v>48</v>
      </c>
      <c r="L128" s="1" t="s">
        <v>36</v>
      </c>
    </row>
    <row r="129" spans="2:12">
      <c r="B129" s="1" t="s">
        <v>19</v>
      </c>
      <c r="C129" s="1" t="s">
        <v>59</v>
      </c>
      <c r="D129" s="1">
        <v>53</v>
      </c>
      <c r="E129" s="1">
        <v>60000</v>
      </c>
      <c r="F129" s="1">
        <f>D129*E129</f>
        <v>3180000</v>
      </c>
      <c r="H129" s="1" t="s">
        <v>19</v>
      </c>
      <c r="I129" s="1" t="s">
        <v>59</v>
      </c>
      <c r="J129" s="1">
        <v>55</v>
      </c>
      <c r="K129" s="1">
        <v>60000</v>
      </c>
      <c r="L129" s="1">
        <f>J129*K129</f>
        <v>3300000</v>
      </c>
    </row>
    <row r="130" spans="2:12">
      <c r="B130" s="1" t="s">
        <v>20</v>
      </c>
      <c r="C130" s="1" t="s">
        <v>59</v>
      </c>
      <c r="D130" s="1">
        <v>48</v>
      </c>
      <c r="E130" s="1">
        <v>45000</v>
      </c>
      <c r="F130" s="1">
        <f t="shared" ref="F130:F132" si="5">D130*E130</f>
        <v>2160000</v>
      </c>
      <c r="H130" s="1" t="s">
        <v>20</v>
      </c>
      <c r="I130" s="1" t="s">
        <v>59</v>
      </c>
      <c r="J130" s="1">
        <v>50</v>
      </c>
      <c r="K130" s="1">
        <v>45000</v>
      </c>
      <c r="L130" s="1">
        <f t="shared" ref="L130:L132" si="6">J130*K130</f>
        <v>2250000</v>
      </c>
    </row>
    <row r="131" spans="2:12">
      <c r="B131" s="1" t="s">
        <v>22</v>
      </c>
      <c r="C131" s="1" t="s">
        <v>59</v>
      </c>
      <c r="D131" s="1">
        <v>56</v>
      </c>
      <c r="E131" s="1">
        <v>26000</v>
      </c>
      <c r="F131" s="1">
        <f t="shared" si="5"/>
        <v>1456000</v>
      </c>
      <c r="H131" s="1" t="s">
        <v>22</v>
      </c>
      <c r="I131" s="1" t="s">
        <v>59</v>
      </c>
      <c r="J131" s="1">
        <v>79</v>
      </c>
      <c r="K131" s="1">
        <v>26000</v>
      </c>
      <c r="L131" s="1">
        <f t="shared" si="6"/>
        <v>2054000</v>
      </c>
    </row>
    <row r="132" spans="2:12">
      <c r="B132" s="1" t="s">
        <v>21</v>
      </c>
      <c r="C132" s="1" t="s">
        <v>59</v>
      </c>
      <c r="D132" s="1">
        <v>48</v>
      </c>
      <c r="E132" s="1">
        <v>17000</v>
      </c>
      <c r="F132" s="1">
        <f t="shared" si="5"/>
        <v>816000</v>
      </c>
      <c r="H132" s="1" t="s">
        <v>21</v>
      </c>
      <c r="I132" s="1" t="s">
        <v>59</v>
      </c>
      <c r="J132" s="1">
        <v>60</v>
      </c>
      <c r="K132" s="1">
        <v>17000</v>
      </c>
      <c r="L132" s="1">
        <f t="shared" si="6"/>
        <v>1020000</v>
      </c>
    </row>
    <row r="133" spans="2:12">
      <c r="B133" s="1" t="s">
        <v>49</v>
      </c>
      <c r="C133" s="1" t="s">
        <v>60</v>
      </c>
      <c r="D133" s="1"/>
      <c r="E133" s="1"/>
      <c r="F133" s="1">
        <v>12000</v>
      </c>
      <c r="H133" s="1" t="s">
        <v>49</v>
      </c>
      <c r="I133" s="1" t="s">
        <v>60</v>
      </c>
      <c r="J133" s="1"/>
      <c r="K133" s="1"/>
      <c r="L133" s="1">
        <v>12000</v>
      </c>
    </row>
    <row r="134" spans="2:12">
      <c r="B134" s="1" t="s">
        <v>50</v>
      </c>
      <c r="C134" s="1" t="s">
        <v>61</v>
      </c>
      <c r="D134" s="1"/>
      <c r="E134" s="1"/>
      <c r="F134" s="1">
        <v>5000</v>
      </c>
      <c r="H134" s="1" t="s">
        <v>50</v>
      </c>
      <c r="I134" s="1" t="s">
        <v>61</v>
      </c>
      <c r="J134" s="1"/>
      <c r="K134" s="1"/>
      <c r="L134" s="1">
        <v>8000</v>
      </c>
    </row>
    <row r="135" spans="2:12">
      <c r="B135" s="1" t="s">
        <v>51</v>
      </c>
      <c r="C135" s="1" t="s">
        <v>60</v>
      </c>
      <c r="D135" s="1"/>
      <c r="E135" s="1"/>
      <c r="F135" s="1">
        <v>8000</v>
      </c>
      <c r="H135" s="1" t="s">
        <v>51</v>
      </c>
      <c r="I135" s="1" t="s">
        <v>60</v>
      </c>
      <c r="J135" s="1"/>
      <c r="K135" s="1"/>
      <c r="L135" s="1">
        <v>8000</v>
      </c>
    </row>
    <row r="136" spans="2:12">
      <c r="B136" s="1" t="s">
        <v>52</v>
      </c>
      <c r="C136" s="1" t="s">
        <v>62</v>
      </c>
      <c r="D136" s="1"/>
      <c r="E136" s="1"/>
      <c r="F136" s="1">
        <v>1500</v>
      </c>
      <c r="H136" s="1" t="s">
        <v>52</v>
      </c>
      <c r="I136" s="1" t="s">
        <v>62</v>
      </c>
      <c r="J136" s="1"/>
      <c r="K136" s="1"/>
      <c r="L136" s="1">
        <v>1500</v>
      </c>
    </row>
    <row r="137" spans="2:12">
      <c r="B137" s="1" t="s">
        <v>53</v>
      </c>
      <c r="C137" s="1" t="s">
        <v>63</v>
      </c>
      <c r="D137" s="1">
        <v>5</v>
      </c>
      <c r="E137" s="1">
        <v>30000</v>
      </c>
      <c r="F137" s="1">
        <f>D137*E137</f>
        <v>150000</v>
      </c>
      <c r="H137" s="1" t="s">
        <v>53</v>
      </c>
      <c r="I137" s="1" t="s">
        <v>63</v>
      </c>
      <c r="J137" s="1">
        <v>5</v>
      </c>
      <c r="K137" s="1">
        <v>30000</v>
      </c>
      <c r="L137" s="1">
        <f>J137*K137</f>
        <v>150000</v>
      </c>
    </row>
    <row r="138" spans="2:12">
      <c r="B138" s="1" t="s">
        <v>54</v>
      </c>
      <c r="C138" s="1" t="s">
        <v>63</v>
      </c>
      <c r="D138" s="1"/>
      <c r="E138" s="1"/>
      <c r="F138" s="1">
        <v>20000</v>
      </c>
      <c r="H138" s="1" t="s">
        <v>54</v>
      </c>
      <c r="I138" s="1" t="s">
        <v>63</v>
      </c>
      <c r="J138" s="1"/>
      <c r="K138" s="1"/>
      <c r="L138" s="1">
        <v>20000</v>
      </c>
    </row>
    <row r="139" spans="2:12">
      <c r="B139" s="1" t="s">
        <v>55</v>
      </c>
      <c r="C139" s="1" t="s">
        <v>62</v>
      </c>
      <c r="D139" s="1"/>
      <c r="E139" s="1"/>
      <c r="F139" s="1">
        <v>2000</v>
      </c>
      <c r="H139" s="1" t="s">
        <v>55</v>
      </c>
      <c r="I139" s="1" t="s">
        <v>62</v>
      </c>
      <c r="J139" s="1"/>
      <c r="K139" s="1"/>
      <c r="L139" s="1">
        <v>3000</v>
      </c>
    </row>
    <row r="140" spans="2:12">
      <c r="B140" s="1" t="s">
        <v>56</v>
      </c>
      <c r="C140" s="1" t="s">
        <v>61</v>
      </c>
      <c r="D140" s="1"/>
      <c r="E140" s="1"/>
      <c r="F140" s="1">
        <v>3000</v>
      </c>
      <c r="H140" s="1" t="s">
        <v>56</v>
      </c>
      <c r="I140" s="1" t="s">
        <v>61</v>
      </c>
      <c r="J140" s="1"/>
      <c r="K140" s="1"/>
      <c r="L140" s="1">
        <v>1000</v>
      </c>
    </row>
    <row r="141" spans="2:12">
      <c r="B141" s="1" t="s">
        <v>57</v>
      </c>
      <c r="C141" s="1" t="s">
        <v>62</v>
      </c>
      <c r="D141" s="1"/>
      <c r="E141" s="1"/>
      <c r="F141" s="1">
        <v>1000</v>
      </c>
      <c r="H141" s="1" t="s">
        <v>57</v>
      </c>
      <c r="I141" s="1" t="s">
        <v>62</v>
      </c>
      <c r="J141" s="1"/>
      <c r="K141" s="1"/>
      <c r="L141" s="1">
        <v>800</v>
      </c>
    </row>
    <row r="142" spans="2:12">
      <c r="B142" s="1" t="s">
        <v>58</v>
      </c>
      <c r="C142" s="1"/>
      <c r="D142" s="1"/>
      <c r="E142" s="1"/>
      <c r="F142" s="1">
        <v>40000</v>
      </c>
      <c r="H142" s="1" t="s">
        <v>58</v>
      </c>
      <c r="I142" s="1"/>
      <c r="J142" s="1"/>
      <c r="K142" s="1"/>
      <c r="L142" s="1">
        <v>1170000</v>
      </c>
    </row>
    <row r="143" spans="2:12">
      <c r="B143" s="1"/>
      <c r="C143" s="1"/>
      <c r="D143" s="1"/>
      <c r="E143" s="1"/>
      <c r="F143" s="1"/>
      <c r="H143" s="1"/>
      <c r="I143" s="1"/>
      <c r="J143" s="1"/>
      <c r="K143" s="1"/>
      <c r="L143" s="1"/>
    </row>
    <row r="146" spans="2:12">
      <c r="B146" s="40" t="s">
        <v>44</v>
      </c>
      <c r="C146" s="41"/>
      <c r="D146" s="41"/>
      <c r="E146" s="41"/>
      <c r="F146" s="42"/>
    </row>
    <row r="147" spans="2:12" ht="18.75">
      <c r="B147" s="40" t="s">
        <v>65</v>
      </c>
      <c r="C147" s="41"/>
      <c r="D147" s="41"/>
      <c r="E147" s="41"/>
      <c r="F147" s="42"/>
      <c r="G147" s="26" t="s">
        <v>87</v>
      </c>
      <c r="H147" s="27" t="s">
        <v>66</v>
      </c>
      <c r="I147" s="28" t="s">
        <v>38</v>
      </c>
      <c r="J147" s="24" t="s">
        <v>39</v>
      </c>
      <c r="K147" s="24" t="s">
        <v>67</v>
      </c>
      <c r="L147" s="12" t="s">
        <v>40</v>
      </c>
    </row>
    <row r="148" spans="2:12">
      <c r="B148" s="23" t="s">
        <v>46</v>
      </c>
      <c r="C148" s="24" t="s">
        <v>47</v>
      </c>
      <c r="D148" s="29" t="s">
        <v>4</v>
      </c>
      <c r="E148" s="23" t="s">
        <v>48</v>
      </c>
      <c r="F148" s="30" t="s">
        <v>36</v>
      </c>
      <c r="H148" s="1" t="s">
        <v>41</v>
      </c>
      <c r="I148" s="1">
        <f>SUM(F129:F142)</f>
        <v>7854500</v>
      </c>
      <c r="J148" s="1">
        <f>SUM(H3:H27)</f>
        <v>8750000</v>
      </c>
      <c r="K148" s="1">
        <f>J148-I148</f>
        <v>895500</v>
      </c>
      <c r="L148" s="1" t="str">
        <f>IF(J148&gt;I148,"Profit","Loss")</f>
        <v>Profit</v>
      </c>
    </row>
    <row r="149" spans="2:12">
      <c r="B149" s="1" t="s">
        <v>19</v>
      </c>
      <c r="C149" s="1" t="s">
        <v>59</v>
      </c>
      <c r="D149" s="1">
        <v>67</v>
      </c>
      <c r="E149" s="1">
        <v>60000</v>
      </c>
      <c r="F149" s="1">
        <f>D149*E149</f>
        <v>4020000</v>
      </c>
      <c r="H149" s="1" t="s">
        <v>42</v>
      </c>
      <c r="I149" s="1">
        <f>SUM(L129:L142)</f>
        <v>9998300</v>
      </c>
      <c r="J149" s="1">
        <f>SUM(H28:H52)</f>
        <v>9920000</v>
      </c>
      <c r="K149" s="1">
        <f>J149-I149</f>
        <v>-78300</v>
      </c>
      <c r="L149" s="1" t="str">
        <f t="shared" ref="L149:L150" si="7">IF(J149&gt;I149,"Profit","Loss")</f>
        <v>Loss</v>
      </c>
    </row>
    <row r="150" spans="2:12">
      <c r="B150" s="1" t="s">
        <v>20</v>
      </c>
      <c r="C150" s="1" t="s">
        <v>59</v>
      </c>
      <c r="D150" s="1">
        <v>41</v>
      </c>
      <c r="E150" s="1">
        <v>45000</v>
      </c>
      <c r="F150" s="1">
        <f t="shared" ref="F150:F152" si="8">D150*E150</f>
        <v>1845000</v>
      </c>
      <c r="H150" s="1" t="s">
        <v>43</v>
      </c>
      <c r="I150" s="1">
        <f>SUM(F149:F162)</f>
        <v>8985700</v>
      </c>
      <c r="J150" s="1">
        <f>SUM(H53:H78)</f>
        <v>10000000</v>
      </c>
      <c r="K150" s="1">
        <f>J150-I150</f>
        <v>1014300</v>
      </c>
      <c r="L150" s="1" t="str">
        <f t="shared" si="7"/>
        <v>Profit</v>
      </c>
    </row>
    <row r="151" spans="2:12">
      <c r="B151" s="1" t="s">
        <v>22</v>
      </c>
      <c r="C151" s="1" t="s">
        <v>59</v>
      </c>
      <c r="D151" s="1">
        <v>70</v>
      </c>
      <c r="E151" s="1">
        <v>26000</v>
      </c>
      <c r="F151" s="1">
        <f t="shared" si="8"/>
        <v>1820000</v>
      </c>
      <c r="H151" s="1"/>
      <c r="I151" s="1"/>
      <c r="J151" s="1"/>
      <c r="K151" s="1"/>
      <c r="L151" s="1"/>
    </row>
    <row r="152" spans="2:12">
      <c r="B152" s="1" t="s">
        <v>21</v>
      </c>
      <c r="C152" s="1" t="s">
        <v>59</v>
      </c>
      <c r="D152" s="1">
        <v>58</v>
      </c>
      <c r="E152" s="1">
        <v>17000</v>
      </c>
      <c r="F152" s="1">
        <f t="shared" si="8"/>
        <v>986000</v>
      </c>
      <c r="H152" s="1"/>
      <c r="I152" s="1"/>
      <c r="J152" s="1"/>
      <c r="K152" s="1"/>
      <c r="L152" s="1"/>
    </row>
    <row r="153" spans="2:12">
      <c r="B153" s="1" t="s">
        <v>49</v>
      </c>
      <c r="C153" s="1" t="s">
        <v>60</v>
      </c>
      <c r="D153" s="1"/>
      <c r="E153" s="1"/>
      <c r="F153" s="1">
        <v>13000</v>
      </c>
    </row>
    <row r="154" spans="2:12">
      <c r="B154" s="1" t="s">
        <v>50</v>
      </c>
      <c r="C154" s="1" t="s">
        <v>61</v>
      </c>
      <c r="D154" s="1"/>
      <c r="E154" s="1"/>
      <c r="F154" s="1">
        <v>2000</v>
      </c>
    </row>
    <row r="155" spans="2:12">
      <c r="B155" s="1" t="s">
        <v>51</v>
      </c>
      <c r="C155" s="1" t="s">
        <v>60</v>
      </c>
      <c r="D155" s="1"/>
      <c r="E155" s="1"/>
      <c r="F155" s="1">
        <v>8000</v>
      </c>
    </row>
    <row r="156" spans="2:12">
      <c r="B156" s="1" t="s">
        <v>52</v>
      </c>
      <c r="C156" s="1" t="s">
        <v>62</v>
      </c>
      <c r="D156" s="1"/>
      <c r="E156" s="1"/>
      <c r="F156" s="1">
        <v>1500</v>
      </c>
    </row>
    <row r="157" spans="2:12">
      <c r="B157" s="1" t="s">
        <v>53</v>
      </c>
      <c r="C157" s="1" t="s">
        <v>63</v>
      </c>
      <c r="D157" s="1">
        <v>5</v>
      </c>
      <c r="E157" s="1">
        <v>30000</v>
      </c>
      <c r="F157" s="1">
        <f>D157*E157</f>
        <v>150000</v>
      </c>
    </row>
    <row r="158" spans="2:12">
      <c r="B158" s="1" t="s">
        <v>54</v>
      </c>
      <c r="C158" s="1" t="s">
        <v>63</v>
      </c>
      <c r="D158" s="1"/>
      <c r="E158" s="1"/>
      <c r="F158" s="1">
        <v>20000</v>
      </c>
    </row>
    <row r="159" spans="2:12">
      <c r="B159" s="1" t="s">
        <v>55</v>
      </c>
      <c r="C159" s="1" t="s">
        <v>62</v>
      </c>
      <c r="D159" s="1"/>
      <c r="E159" s="1"/>
      <c r="F159" s="1">
        <v>2000</v>
      </c>
    </row>
    <row r="160" spans="2:12">
      <c r="B160" s="1" t="s">
        <v>56</v>
      </c>
      <c r="C160" s="1" t="s">
        <v>61</v>
      </c>
      <c r="D160" s="1"/>
      <c r="E160" s="1"/>
      <c r="F160" s="1">
        <v>7000</v>
      </c>
    </row>
    <row r="161" spans="1:6">
      <c r="B161" s="1" t="s">
        <v>57</v>
      </c>
      <c r="C161" s="1" t="s">
        <v>62</v>
      </c>
      <c r="D161" s="1"/>
      <c r="E161" s="1"/>
      <c r="F161" s="1">
        <v>1200</v>
      </c>
    </row>
    <row r="162" spans="1:6">
      <c r="B162" s="1" t="s">
        <v>58</v>
      </c>
      <c r="C162" s="1"/>
      <c r="D162" s="1"/>
      <c r="E162" s="1"/>
      <c r="F162" s="1">
        <v>110000</v>
      </c>
    </row>
    <row r="163" spans="1:6">
      <c r="B163" s="1"/>
      <c r="C163" s="1"/>
      <c r="D163" s="1"/>
      <c r="E163" s="1"/>
      <c r="F163" s="1"/>
    </row>
    <row r="166" spans="1:6" ht="18.75">
      <c r="A166" s="18" t="s">
        <v>88</v>
      </c>
      <c r="B166" s="1" t="s">
        <v>66</v>
      </c>
      <c r="C166" s="1" t="s">
        <v>70</v>
      </c>
    </row>
    <row r="167" spans="1:6">
      <c r="B167" s="7" t="s">
        <v>41</v>
      </c>
      <c r="C167" s="7">
        <f>SUM(D129:D132)</f>
        <v>205</v>
      </c>
    </row>
    <row r="168" spans="1:6">
      <c r="B168" s="1" t="s">
        <v>42</v>
      </c>
      <c r="C168" s="1">
        <f>SUM(J129:J132)</f>
        <v>244</v>
      </c>
    </row>
    <row r="169" spans="1:6">
      <c r="B169" s="1" t="s">
        <v>43</v>
      </c>
      <c r="C169" s="1">
        <f>SUM(D149:D152)</f>
        <v>236</v>
      </c>
    </row>
    <row r="173" spans="1:6" ht="23.25">
      <c r="B173" s="17" t="s">
        <v>71</v>
      </c>
    </row>
    <row r="175" spans="1:6">
      <c r="B175" s="45" t="s">
        <v>72</v>
      </c>
      <c r="C175" s="46"/>
      <c r="D175" s="46"/>
      <c r="E175" s="47"/>
    </row>
    <row r="176" spans="1:6">
      <c r="B176" s="20" t="s">
        <v>66</v>
      </c>
      <c r="C176" s="20" t="s">
        <v>38</v>
      </c>
      <c r="D176" s="20" t="s">
        <v>34</v>
      </c>
      <c r="E176" s="20" t="s">
        <v>74</v>
      </c>
    </row>
    <row r="177" spans="2:5">
      <c r="B177" s="20" t="s">
        <v>41</v>
      </c>
      <c r="C177" s="20">
        <v>9288500</v>
      </c>
      <c r="D177" s="20">
        <v>8750000</v>
      </c>
      <c r="E177" s="20">
        <v>-538500</v>
      </c>
    </row>
    <row r="178" spans="2:5">
      <c r="B178" s="20" t="s">
        <v>42</v>
      </c>
      <c r="C178" s="20">
        <v>9744300</v>
      </c>
      <c r="D178" s="20">
        <v>9920000</v>
      </c>
      <c r="E178" s="20">
        <v>175700</v>
      </c>
    </row>
    <row r="179" spans="2:5">
      <c r="B179" s="20" t="s">
        <v>43</v>
      </c>
      <c r="C179" s="20">
        <v>8904700</v>
      </c>
      <c r="D179" s="20">
        <v>10000000</v>
      </c>
      <c r="E179" s="20">
        <v>1095300</v>
      </c>
    </row>
    <row r="180" spans="2:5">
      <c r="B180" s="20" t="s">
        <v>75</v>
      </c>
      <c r="C180" s="20">
        <v>7345200</v>
      </c>
      <c r="D180" s="20">
        <v>7957400</v>
      </c>
      <c r="E180" s="20">
        <v>612200</v>
      </c>
    </row>
    <row r="181" spans="2:5">
      <c r="B181" s="20" t="s">
        <v>76</v>
      </c>
      <c r="C181" s="20">
        <v>8987000</v>
      </c>
      <c r="D181" s="20">
        <v>9876500</v>
      </c>
      <c r="E181" s="20">
        <v>889500</v>
      </c>
    </row>
    <row r="182" spans="2:5">
      <c r="B182" s="20" t="s">
        <v>77</v>
      </c>
      <c r="C182" s="20">
        <v>5215400</v>
      </c>
      <c r="D182" s="20">
        <v>5164500</v>
      </c>
      <c r="E182" s="20">
        <v>-50900</v>
      </c>
    </row>
    <row r="183" spans="2:5">
      <c r="B183" s="20" t="s">
        <v>78</v>
      </c>
      <c r="C183" s="20">
        <v>9976500</v>
      </c>
      <c r="D183" s="20">
        <v>11543600</v>
      </c>
      <c r="E183" s="20">
        <v>1567100</v>
      </c>
    </row>
    <row r="184" spans="2:5">
      <c r="B184" s="20" t="s">
        <v>79</v>
      </c>
      <c r="C184" s="20">
        <v>7976700</v>
      </c>
      <c r="D184" s="20">
        <v>8087900</v>
      </c>
      <c r="E184" s="20">
        <v>111200</v>
      </c>
    </row>
    <row r="185" spans="2:5">
      <c r="B185" s="20" t="s">
        <v>80</v>
      </c>
      <c r="C185" s="20">
        <v>9879000</v>
      </c>
      <c r="D185" s="20">
        <v>9969800</v>
      </c>
      <c r="E185" s="20">
        <v>90800</v>
      </c>
    </row>
    <row r="186" spans="2:5">
      <c r="B186" s="20" t="s">
        <v>81</v>
      </c>
      <c r="C186" s="20">
        <v>6234800</v>
      </c>
      <c r="D186" s="20">
        <v>7024000</v>
      </c>
      <c r="E186" s="20">
        <v>789200</v>
      </c>
    </row>
    <row r="187" spans="2:5">
      <c r="B187" s="20" t="s">
        <v>82</v>
      </c>
      <c r="C187" s="20">
        <v>4534800</v>
      </c>
      <c r="D187" s="20">
        <v>4809300</v>
      </c>
      <c r="E187" s="20">
        <v>274500</v>
      </c>
    </row>
    <row r="188" spans="2:5">
      <c r="B188" s="20" t="s">
        <v>83</v>
      </c>
      <c r="C188" s="20">
        <v>8348700</v>
      </c>
      <c r="D188" s="20">
        <v>8834800</v>
      </c>
      <c r="E188" s="20">
        <v>486100</v>
      </c>
    </row>
  </sheetData>
  <mergeCells count="13">
    <mergeCell ref="B175:E175"/>
    <mergeCell ref="B127:F127"/>
    <mergeCell ref="H126:L126"/>
    <mergeCell ref="H127:L127"/>
    <mergeCell ref="B146:F146"/>
    <mergeCell ref="B147:F147"/>
    <mergeCell ref="I3:I78"/>
    <mergeCell ref="B98:G99"/>
    <mergeCell ref="H98:H100"/>
    <mergeCell ref="B126:F126"/>
    <mergeCell ref="B96:C96"/>
    <mergeCell ref="B124:C124"/>
    <mergeCell ref="H102:H106"/>
  </mergeCells>
  <conditionalFormatting sqref="L148:L150">
    <cfRule type="containsText" dxfId="1" priority="1" operator="containsText" text="Loss">
      <formula>NOT(ISERROR(SEARCH("Loss",L148)))</formula>
    </cfRule>
    <cfRule type="containsText" dxfId="0" priority="2" operator="containsText" text="Profit">
      <formula>NOT(ISERROR(SEARCH("Profit",L148)))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2024-09-26T04:31:53Z</dcterms:created>
  <dcterms:modified xsi:type="dcterms:W3CDTF">2024-10-03T13:42:48Z</dcterms:modified>
</cp:coreProperties>
</file>