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iamuthi/Desktop/Thesis/"/>
    </mc:Choice>
  </mc:AlternateContent>
  <xr:revisionPtr revIDLastSave="0" documentId="13_ncr:1_{39AB12E1-49EF-6346-8453-2274F84D87F1}" xr6:coauthVersionLast="47" xr6:coauthVersionMax="47" xr10:uidLastSave="{00000000-0000-0000-0000-000000000000}"/>
  <bookViews>
    <workbookView xWindow="860" yWindow="520" windowWidth="22660" windowHeight="16380" xr2:uid="{D7CB1A5C-B3D6-DB44-92C4-17E959E1A352}"/>
  </bookViews>
  <sheets>
    <sheet name="FeatureImportance" sheetId="8" r:id="rId1"/>
    <sheet name="Robustness FI" sheetId="7" r:id="rId2"/>
  </sheets>
  <definedNames>
    <definedName name="_xlchart.v1.0" hidden="1">FeatureImportance!#REF!</definedName>
    <definedName name="_xlchart.v1.1" hidden="1">FeatureImportance!$J$101</definedName>
    <definedName name="_xlchart.v1.2" hidden="1">FeatureImportance!$J$102:$J$107</definedName>
    <definedName name="_xlchart.v1.3" hidden="1">FeatureImportance!$G$171:$G$176</definedName>
    <definedName name="_xlchart.v1.4" hidden="1">FeatureImportance!$J$170</definedName>
    <definedName name="_xlchart.v1.5" hidden="1">FeatureImportance!$J$171:$J$176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7" l="1"/>
  <c r="E158" i="7"/>
  <c r="E156" i="7"/>
  <c r="E107" i="7"/>
  <c r="E108" i="7"/>
  <c r="E106" i="7"/>
  <c r="D156" i="7"/>
  <c r="D158" i="7"/>
  <c r="D157" i="7"/>
  <c r="C158" i="7"/>
  <c r="C157" i="7"/>
  <c r="C156" i="7"/>
  <c r="D108" i="7"/>
  <c r="D107" i="7"/>
  <c r="D106" i="7"/>
  <c r="C108" i="7"/>
  <c r="C107" i="7"/>
  <c r="C106" i="7"/>
  <c r="C59" i="7"/>
  <c r="C58" i="7"/>
  <c r="C57" i="7"/>
  <c r="B59" i="7"/>
  <c r="B58" i="7"/>
  <c r="B57" i="7"/>
  <c r="D51" i="7"/>
  <c r="J107" i="8"/>
  <c r="J106" i="8"/>
  <c r="J105" i="8"/>
  <c r="J104" i="8"/>
  <c r="J103" i="8"/>
  <c r="J102" i="8"/>
  <c r="J55" i="8"/>
  <c r="J56" i="8"/>
  <c r="J57" i="8"/>
  <c r="J58" i="8"/>
  <c r="J59" i="8"/>
  <c r="J60" i="8"/>
  <c r="J54" i="8"/>
  <c r="I51" i="8"/>
  <c r="I50" i="8"/>
  <c r="H50" i="8"/>
  <c r="I49" i="8"/>
  <c r="J49" i="8" s="1"/>
  <c r="H49" i="8"/>
  <c r="I48" i="8"/>
  <c r="H48" i="8"/>
  <c r="I47" i="8"/>
  <c r="I46" i="8"/>
  <c r="I45" i="8"/>
  <c r="H47" i="8"/>
  <c r="H46" i="8"/>
  <c r="J46" i="8" s="1"/>
  <c r="H45" i="8"/>
  <c r="C47" i="8"/>
  <c r="C46" i="8"/>
  <c r="C45" i="8"/>
  <c r="B47" i="8"/>
  <c r="H51" i="8" s="1"/>
  <c r="B46" i="8"/>
  <c r="B45" i="8"/>
  <c r="D57" i="8"/>
  <c r="D56" i="8"/>
  <c r="D55" i="8"/>
  <c r="D52" i="7"/>
  <c r="D50" i="7"/>
  <c r="J50" i="8" l="1"/>
  <c r="J47" i="8"/>
  <c r="J45" i="8"/>
  <c r="D45" i="8"/>
  <c r="D46" i="8"/>
  <c r="D47" i="8"/>
  <c r="J48" i="8"/>
  <c r="J51" i="8"/>
  <c r="D57" i="7"/>
  <c r="D58" i="7"/>
  <c r="D59" i="7"/>
</calcChain>
</file>

<file path=xl/sharedStrings.xml><?xml version="1.0" encoding="utf-8"?>
<sst xmlns="http://schemas.openxmlformats.org/spreadsheetml/2006/main" count="234" uniqueCount="62">
  <si>
    <t>Before</t>
  </si>
  <si>
    <t>After</t>
  </si>
  <si>
    <t>AgeAtGP</t>
  </si>
  <si>
    <t>BestQualiTime</t>
  </si>
  <si>
    <t>AverageSpeed</t>
  </si>
  <si>
    <t>AverageThrottle</t>
  </si>
  <si>
    <t>MaxThrottlePct</t>
  </si>
  <si>
    <t>Brake</t>
  </si>
  <si>
    <t>driverIssue</t>
  </si>
  <si>
    <t>GridPosition</t>
  </si>
  <si>
    <t>FLap</t>
  </si>
  <si>
    <t>SDLapTime</t>
  </si>
  <si>
    <t>AvgPitTime</t>
  </si>
  <si>
    <t>HARD</t>
  </si>
  <si>
    <t>INTERMEDIATE</t>
  </si>
  <si>
    <t>MEDIUM</t>
  </si>
  <si>
    <t>SOFT</t>
  </si>
  <si>
    <t>WET</t>
  </si>
  <si>
    <t>MaxSpeed</t>
  </si>
  <si>
    <t>MaxRPM</t>
  </si>
  <si>
    <t>carIssue</t>
  </si>
  <si>
    <t>PitstopNo</t>
  </si>
  <si>
    <t>Feature</t>
  </si>
  <si>
    <t>TeamName_Williams</t>
  </si>
  <si>
    <t>TeamName_HaasF1Team</t>
  </si>
  <si>
    <t>TeamName_Mercedes</t>
  </si>
  <si>
    <t>TeamName_RacingPoint</t>
  </si>
  <si>
    <t>TeamName_RedBullRacing</t>
  </si>
  <si>
    <t>Engine_Honda</t>
  </si>
  <si>
    <t>TeamName_Renault</t>
  </si>
  <si>
    <t>TeamName_ToroRosso</t>
  </si>
  <si>
    <t>TeamName_Ferrari</t>
  </si>
  <si>
    <t>Engine_Renault</t>
  </si>
  <si>
    <t>TeamName_McLaren</t>
  </si>
  <si>
    <t>TeamName_AlfaRomeoRacing</t>
  </si>
  <si>
    <t>TeamName_AlphaTauri</t>
  </si>
  <si>
    <t>Engine_Mercedes</t>
  </si>
  <si>
    <t>CircuitType_street</t>
  </si>
  <si>
    <t>Rain</t>
  </si>
  <si>
    <t>Engine_RedBull</t>
  </si>
  <si>
    <t>TeamName_Alpine</t>
  </si>
  <si>
    <t>TeamName_AstonMartin</t>
  </si>
  <si>
    <t>DRIVER</t>
  </si>
  <si>
    <t>TEAM</t>
  </si>
  <si>
    <t>OTHER</t>
  </si>
  <si>
    <t>Diff</t>
  </si>
  <si>
    <t>Difference</t>
  </si>
  <si>
    <t>Driver</t>
  </si>
  <si>
    <t>Team</t>
  </si>
  <si>
    <t>Other</t>
  </si>
  <si>
    <t>Dominance Analysis</t>
  </si>
  <si>
    <t>Feature Importance XGB model</t>
  </si>
  <si>
    <t>Subcategories</t>
  </si>
  <si>
    <t>Strategy</t>
  </si>
  <si>
    <t>Technical</t>
  </si>
  <si>
    <t>Quali Performance</t>
  </si>
  <si>
    <t>Demographic</t>
  </si>
  <si>
    <t>Race Performance</t>
  </si>
  <si>
    <t>Feature Importance Results</t>
  </si>
  <si>
    <t>Feature Importance Analysis (Points)</t>
  </si>
  <si>
    <t>Subset only drivers who obtained points</t>
  </si>
  <si>
    <t>Permutation Feature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</si>
</sst>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2" applyNumberFormat="0" applyFill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0" fillId="0" borderId="1" xfId="0" applyBorder="1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0" fontId="4" fillId="0" borderId="0" xfId="0" applyFont="1"/>
    <xf numFmtId="4" fontId="0" fillId="0" borderId="0" xfId="0" applyNumberFormat="1"/>
    <xf numFmtId="2" fontId="0" fillId="0" borderId="1" xfId="0" applyNumberFormat="1" applyBorder="1"/>
    <xf numFmtId="2" fontId="5" fillId="0" borderId="2" xfId="1" applyNumberFormat="1"/>
    <xf numFmtId="0" fontId="6" fillId="0" borderId="0" xfId="0" applyFont="1"/>
    <xf numFmtId="2" fontId="0" fillId="0" borderId="3" xfId="0" applyNumberFormat="1" applyBorder="1"/>
    <xf numFmtId="0" fontId="1" fillId="0" borderId="3" xfId="0" applyFont="1" applyBorder="1"/>
    <xf numFmtId="3" fontId="0" fillId="0" borderId="3" xfId="0" applyNumberFormat="1" applyBorder="1"/>
    <xf numFmtId="0" fontId="0" fillId="0" borderId="3" xfId="0" applyBorder="1"/>
    <xf numFmtId="0" fontId="5" fillId="0" borderId="2" xfId="1"/>
    <xf numFmtId="0" fontId="2" fillId="0" borderId="3" xfId="0" applyFon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5F2DB6DF-426B-BB46-9FC0-478D2504185E}">
          <cx:tx>
            <cx:txData>
              <cx:f>_xlchart.v1.1</cx:f>
              <cx:v>Diff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182</xdr:row>
      <xdr:rowOff>88900</xdr:rowOff>
    </xdr:from>
    <xdr:to>
      <xdr:col>13</xdr:col>
      <xdr:colOff>88900</xdr:colOff>
      <xdr:row>198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AD32610-8CCF-936E-D496-B63DF767DB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0" y="36664900"/>
              <a:ext cx="760095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6E2C-03FC-5443-B1AF-A4A3D86C0D7A}">
  <dimension ref="A1:J107"/>
  <sheetViews>
    <sheetView tabSelected="1" zoomScale="108" workbookViewId="0">
      <selection activeCell="F19" sqref="F19"/>
    </sheetView>
  </sheetViews>
  <sheetFormatPr baseColWidth="10" defaultRowHeight="16" x14ac:dyDescent="0.2"/>
  <cols>
    <col min="1" max="1" width="30.33203125" style="8" bestFit="1" customWidth="1"/>
    <col min="2" max="2" width="16.5" bestFit="1" customWidth="1"/>
    <col min="6" max="6" width="27" bestFit="1" customWidth="1"/>
    <col min="7" max="7" width="16.6640625" bestFit="1" customWidth="1"/>
    <col min="8" max="8" width="12.6640625" bestFit="1" customWidth="1"/>
    <col min="9" max="9" width="11.6640625" bestFit="1" customWidth="1"/>
  </cols>
  <sheetData>
    <row r="1" spans="1:3" ht="21" thickBot="1" x14ac:dyDescent="0.3">
      <c r="A1" s="15" t="s">
        <v>58</v>
      </c>
    </row>
    <row r="2" spans="1:3" ht="17" thickTop="1" x14ac:dyDescent="0.2"/>
    <row r="3" spans="1:3" x14ac:dyDescent="0.2">
      <c r="A3" s="11" t="s">
        <v>22</v>
      </c>
      <c r="B3" s="1" t="s">
        <v>0</v>
      </c>
      <c r="C3" s="1" t="s">
        <v>1</v>
      </c>
    </row>
    <row r="4" spans="1:3" x14ac:dyDescent="0.2">
      <c r="A4" s="8" t="s">
        <v>20</v>
      </c>
      <c r="B4" s="10">
        <v>0.53369999999999995</v>
      </c>
      <c r="C4">
        <v>0.59970000000000001</v>
      </c>
    </row>
    <row r="5" spans="1:3" x14ac:dyDescent="0.2">
      <c r="A5" s="8" t="s">
        <v>23</v>
      </c>
      <c r="B5" s="10">
        <v>9.3200000000000005E-2</v>
      </c>
      <c r="C5">
        <v>2.7E-2</v>
      </c>
    </row>
    <row r="6" spans="1:3" x14ac:dyDescent="0.2">
      <c r="A6" s="8" t="s">
        <v>25</v>
      </c>
      <c r="B6" s="10">
        <v>4.9599999999999998E-2</v>
      </c>
      <c r="C6">
        <v>4.5900000000000003E-2</v>
      </c>
    </row>
    <row r="7" spans="1:3" x14ac:dyDescent="0.2">
      <c r="A7" s="8" t="s">
        <v>9</v>
      </c>
      <c r="B7" s="10">
        <v>4.19E-2</v>
      </c>
      <c r="C7">
        <v>2.8400000000000002E-2</v>
      </c>
    </row>
    <row r="8" spans="1:3" x14ac:dyDescent="0.2">
      <c r="A8" s="8" t="s">
        <v>8</v>
      </c>
      <c r="B8" s="10">
        <v>3.5099999999999999E-2</v>
      </c>
      <c r="C8">
        <v>5.4300000000000001E-2</v>
      </c>
    </row>
    <row r="9" spans="1:3" x14ac:dyDescent="0.2">
      <c r="A9" s="8" t="s">
        <v>14</v>
      </c>
      <c r="B9" s="10">
        <v>3.49E-2</v>
      </c>
      <c r="C9">
        <v>5.1999999999999998E-3</v>
      </c>
    </row>
    <row r="10" spans="1:3" x14ac:dyDescent="0.2">
      <c r="A10" s="8" t="s">
        <v>24</v>
      </c>
      <c r="B10" s="10">
        <v>3.32E-2</v>
      </c>
      <c r="C10">
        <v>6.2799999999999995E-2</v>
      </c>
    </row>
    <row r="11" spans="1:3" x14ac:dyDescent="0.2">
      <c r="A11" s="8" t="s">
        <v>27</v>
      </c>
      <c r="B11" s="10">
        <v>2.64E-2</v>
      </c>
      <c r="C11">
        <v>5.3900000000000003E-2</v>
      </c>
    </row>
    <row r="12" spans="1:3" x14ac:dyDescent="0.2">
      <c r="A12" s="8" t="s">
        <v>34</v>
      </c>
      <c r="B12" s="10">
        <v>2.58E-2</v>
      </c>
      <c r="C12">
        <v>6.1000000000000004E-3</v>
      </c>
    </row>
    <row r="13" spans="1:3" x14ac:dyDescent="0.2">
      <c r="A13" s="8" t="s">
        <v>33</v>
      </c>
      <c r="B13" s="10">
        <v>1.47E-2</v>
      </c>
      <c r="C13">
        <v>2.2000000000000001E-3</v>
      </c>
    </row>
    <row r="14" spans="1:3" x14ac:dyDescent="0.2">
      <c r="A14" s="8" t="s">
        <v>21</v>
      </c>
      <c r="B14" s="10">
        <v>1.2E-2</v>
      </c>
      <c r="C14">
        <v>5.7999999999999996E-3</v>
      </c>
    </row>
    <row r="15" spans="1:3" x14ac:dyDescent="0.2">
      <c r="A15" s="8" t="s">
        <v>10</v>
      </c>
      <c r="B15" s="10">
        <v>1.2E-2</v>
      </c>
      <c r="C15">
        <v>2.3E-3</v>
      </c>
    </row>
    <row r="16" spans="1:3" x14ac:dyDescent="0.2">
      <c r="A16" s="8" t="s">
        <v>7</v>
      </c>
      <c r="B16" s="10">
        <v>1.15E-2</v>
      </c>
      <c r="C16">
        <v>7.4000000000000003E-3</v>
      </c>
    </row>
    <row r="17" spans="1:3" x14ac:dyDescent="0.2">
      <c r="A17" s="8" t="s">
        <v>4</v>
      </c>
      <c r="B17" s="10">
        <v>1.0800000000000001E-2</v>
      </c>
      <c r="C17">
        <v>6.7000000000000002E-3</v>
      </c>
    </row>
    <row r="18" spans="1:3" x14ac:dyDescent="0.2">
      <c r="A18" s="8" t="s">
        <v>28</v>
      </c>
      <c r="B18" s="10">
        <v>9.7000000000000003E-3</v>
      </c>
      <c r="C18">
        <v>1.2999999999999999E-3</v>
      </c>
    </row>
    <row r="19" spans="1:3" x14ac:dyDescent="0.2">
      <c r="A19" s="8" t="s">
        <v>26</v>
      </c>
      <c r="B19" s="10">
        <v>7.4999999999999997E-3</v>
      </c>
      <c r="C19" s="9">
        <v>0</v>
      </c>
    </row>
    <row r="20" spans="1:3" x14ac:dyDescent="0.2">
      <c r="A20" s="8" t="s">
        <v>16</v>
      </c>
      <c r="B20" s="10">
        <v>5.3E-3</v>
      </c>
      <c r="C20">
        <v>3.3E-3</v>
      </c>
    </row>
    <row r="21" spans="1:3" x14ac:dyDescent="0.2">
      <c r="A21" s="8" t="s">
        <v>18</v>
      </c>
      <c r="B21" s="10">
        <v>4.7999999999999996E-3</v>
      </c>
      <c r="C21">
        <v>4.4000000000000003E-3</v>
      </c>
    </row>
    <row r="22" spans="1:3" x14ac:dyDescent="0.2">
      <c r="A22" s="8" t="s">
        <v>32</v>
      </c>
      <c r="B22" s="10">
        <v>4.4999999999999997E-3</v>
      </c>
      <c r="C22">
        <v>0</v>
      </c>
    </row>
    <row r="23" spans="1:3" x14ac:dyDescent="0.2">
      <c r="A23" s="8" t="s">
        <v>31</v>
      </c>
      <c r="B23" s="10">
        <v>4.0000000000000001E-3</v>
      </c>
      <c r="C23">
        <v>2.7199999999999998E-2</v>
      </c>
    </row>
    <row r="24" spans="1:3" x14ac:dyDescent="0.2">
      <c r="A24" s="8" t="s">
        <v>5</v>
      </c>
      <c r="B24" s="10">
        <v>3.8999999999999998E-3</v>
      </c>
      <c r="C24">
        <v>3.8999999999999998E-3</v>
      </c>
    </row>
    <row r="25" spans="1:3" x14ac:dyDescent="0.2">
      <c r="A25" s="8" t="s">
        <v>11</v>
      </c>
      <c r="B25" s="10">
        <v>3.5000000000000001E-3</v>
      </c>
      <c r="C25">
        <v>2E-3</v>
      </c>
    </row>
    <row r="26" spans="1:3" x14ac:dyDescent="0.2">
      <c r="A26" s="8" t="s">
        <v>19</v>
      </c>
      <c r="B26" s="10">
        <v>3.3999999999999998E-3</v>
      </c>
      <c r="C26">
        <v>1.6999999999999999E-3</v>
      </c>
    </row>
    <row r="27" spans="1:3" x14ac:dyDescent="0.2">
      <c r="A27" s="8" t="s">
        <v>12</v>
      </c>
      <c r="B27" s="10">
        <v>3.3E-3</v>
      </c>
      <c r="C27">
        <v>4.1999999999999997E-3</v>
      </c>
    </row>
    <row r="28" spans="1:3" x14ac:dyDescent="0.2">
      <c r="A28" s="8" t="s">
        <v>13</v>
      </c>
      <c r="B28" s="10">
        <v>2.5000000000000001E-3</v>
      </c>
      <c r="C28">
        <v>2.0999999999999999E-3</v>
      </c>
    </row>
    <row r="29" spans="1:3" x14ac:dyDescent="0.2">
      <c r="A29" s="8" t="s">
        <v>6</v>
      </c>
      <c r="B29" s="10">
        <v>2.3999999999999998E-3</v>
      </c>
      <c r="C29">
        <v>4.4000000000000003E-3</v>
      </c>
    </row>
    <row r="30" spans="1:3" x14ac:dyDescent="0.2">
      <c r="A30" s="8" t="s">
        <v>15</v>
      </c>
      <c r="B30" s="10">
        <v>2.2000000000000001E-3</v>
      </c>
      <c r="C30">
        <v>2.5000000000000001E-3</v>
      </c>
    </row>
    <row r="31" spans="1:3" x14ac:dyDescent="0.2">
      <c r="A31" s="8" t="s">
        <v>3</v>
      </c>
      <c r="B31" s="10">
        <v>1.6999999999999999E-3</v>
      </c>
      <c r="C31">
        <v>2E-3</v>
      </c>
    </row>
    <row r="32" spans="1:3" x14ac:dyDescent="0.2">
      <c r="A32" s="8" t="s">
        <v>29</v>
      </c>
      <c r="B32" s="10">
        <v>1.5E-3</v>
      </c>
      <c r="C32">
        <v>0</v>
      </c>
    </row>
    <row r="33" spans="1:10" x14ac:dyDescent="0.2">
      <c r="A33" s="8" t="s">
        <v>2</v>
      </c>
      <c r="B33" s="10">
        <v>1.1000000000000001E-3</v>
      </c>
      <c r="C33">
        <v>2.0999999999999999E-3</v>
      </c>
    </row>
    <row r="34" spans="1:10" x14ac:dyDescent="0.2">
      <c r="A34" s="8" t="s">
        <v>37</v>
      </c>
      <c r="B34" s="10">
        <v>1.1000000000000001E-3</v>
      </c>
      <c r="C34">
        <v>2E-3</v>
      </c>
    </row>
    <row r="35" spans="1:10" x14ac:dyDescent="0.2">
      <c r="A35" s="8" t="s">
        <v>30</v>
      </c>
      <c r="B35" s="10">
        <v>1.1000000000000001E-3</v>
      </c>
      <c r="C35">
        <v>0</v>
      </c>
    </row>
    <row r="36" spans="1:10" x14ac:dyDescent="0.2">
      <c r="A36" s="8" t="s">
        <v>38</v>
      </c>
      <c r="B36" s="10">
        <v>8.0000000000000004E-4</v>
      </c>
      <c r="C36">
        <v>0</v>
      </c>
    </row>
    <row r="37" spans="1:10" x14ac:dyDescent="0.2">
      <c r="A37" s="8" t="s">
        <v>36</v>
      </c>
      <c r="B37" s="10">
        <v>5.9999999999999995E-4</v>
      </c>
      <c r="C37">
        <v>4.0000000000000002E-4</v>
      </c>
    </row>
    <row r="38" spans="1:10" x14ac:dyDescent="0.2">
      <c r="A38" s="8" t="s">
        <v>35</v>
      </c>
      <c r="B38" s="10">
        <v>5.0000000000000001E-4</v>
      </c>
      <c r="C38">
        <v>1.2999999999999999E-3</v>
      </c>
    </row>
    <row r="39" spans="1:10" x14ac:dyDescent="0.2">
      <c r="A39" s="8" t="s">
        <v>17</v>
      </c>
      <c r="B39" s="10">
        <v>0</v>
      </c>
      <c r="C39">
        <v>0</v>
      </c>
    </row>
    <row r="40" spans="1:10" x14ac:dyDescent="0.2">
      <c r="A40" s="8" t="s">
        <v>40</v>
      </c>
      <c r="B40" s="10">
        <v>0</v>
      </c>
      <c r="C40">
        <v>4.5999999999999999E-3</v>
      </c>
    </row>
    <row r="41" spans="1:10" x14ac:dyDescent="0.2">
      <c r="A41" s="8" t="s">
        <v>39</v>
      </c>
      <c r="B41" s="10">
        <v>0</v>
      </c>
      <c r="C41">
        <v>2.06E-2</v>
      </c>
    </row>
    <row r="42" spans="1:10" x14ac:dyDescent="0.2">
      <c r="A42" s="8" t="s">
        <v>41</v>
      </c>
      <c r="B42" s="10">
        <v>0</v>
      </c>
      <c r="C42">
        <v>2.5000000000000001E-3</v>
      </c>
    </row>
    <row r="44" spans="1:10" x14ac:dyDescent="0.2">
      <c r="A44" s="17"/>
      <c r="B44" s="18" t="s">
        <v>0</v>
      </c>
      <c r="C44" s="18" t="s">
        <v>1</v>
      </c>
      <c r="D44" s="18" t="s">
        <v>46</v>
      </c>
      <c r="E44" s="19"/>
      <c r="F44" s="20"/>
      <c r="G44" s="18" t="s">
        <v>52</v>
      </c>
      <c r="H44" s="18" t="s">
        <v>0</v>
      </c>
      <c r="I44" s="18" t="s">
        <v>1</v>
      </c>
      <c r="J44" s="18" t="s">
        <v>46</v>
      </c>
    </row>
    <row r="45" spans="1:10" x14ac:dyDescent="0.2">
      <c r="A45" s="16" t="s">
        <v>42</v>
      </c>
      <c r="B45" s="8">
        <f>SUM(B7,B8,B15,B16,B17,B24,B25,B29,B31,B33)</f>
        <v>0.1239</v>
      </c>
      <c r="C45" s="8">
        <f>SUM(C7,C8,C15,C16,C17,C24,C25,C29,C31,C33)</f>
        <v>0.1135</v>
      </c>
      <c r="D45" s="8">
        <f>C45-B45</f>
        <v>-1.0399999999999993E-2</v>
      </c>
      <c r="E45" s="8"/>
      <c r="G45" t="s">
        <v>48</v>
      </c>
      <c r="H45" s="8">
        <f>SUM(B5,B6,B10,B11,B12,B13,B19,B23,B32,B35,B38,B40,B42)</f>
        <v>0.25750000000000001</v>
      </c>
      <c r="I45" s="8">
        <f>SUM(C5,C6,C10,C11,C12,C13,C19,C23,C32,C35,C38,C40,C42)</f>
        <v>0.23349999999999999</v>
      </c>
      <c r="J45" s="8">
        <f>I45-H45</f>
        <v>-2.4000000000000021E-2</v>
      </c>
    </row>
    <row r="46" spans="1:10" x14ac:dyDescent="0.2">
      <c r="A46" s="16" t="s">
        <v>43</v>
      </c>
      <c r="B46" s="8">
        <f>SUM(B4,B5,B6,B9,B10,B11,B12,B13,B14,B18,B19,B21,B20,B22,B23,B26,B27,B28,B30,B32,B35,B37,B38,B39,B40,B41,B42)</f>
        <v>0.87439999999999984</v>
      </c>
      <c r="C46" s="8">
        <f>SUM(C4,C5,C6,C9,C10,C11,C12,C13,C14,C18,C19,C21,C20,C22,C23,C26,C27,C28,C30,C32,C35,C37,C38,C39,C40,C41,C42)</f>
        <v>0.88469999999999971</v>
      </c>
      <c r="D46" s="8">
        <f t="shared" ref="D46:D47" si="0">C46-B46</f>
        <v>1.0299999999999865E-2</v>
      </c>
      <c r="E46" s="8"/>
      <c r="G46" t="s">
        <v>53</v>
      </c>
      <c r="H46" s="8">
        <f>SUM(B9,B14,B20,B27,B28,B39,B30)</f>
        <v>6.0199999999999997E-2</v>
      </c>
      <c r="I46" s="8">
        <f>SUM(C9,C14,C20,C27,C28,C39,C30)</f>
        <v>2.3099999999999999E-2</v>
      </c>
      <c r="J46" s="8">
        <f t="shared" ref="J46:J50" si="1">I46-H46</f>
        <v>-3.7099999999999994E-2</v>
      </c>
    </row>
    <row r="47" spans="1:10" x14ac:dyDescent="0.2">
      <c r="A47" s="16" t="s">
        <v>44</v>
      </c>
      <c r="B47" s="8">
        <f>B36+B34</f>
        <v>1.9000000000000002E-3</v>
      </c>
      <c r="C47" s="8">
        <f>C36+C34</f>
        <v>2E-3</v>
      </c>
      <c r="D47" s="8">
        <f t="shared" si="0"/>
        <v>9.9999999999999829E-5</v>
      </c>
      <c r="E47" s="8"/>
      <c r="G47" t="s">
        <v>54</v>
      </c>
      <c r="H47" s="8">
        <f>SUM(B4,B18,B21,B22,B26,B37,B41)</f>
        <v>0.55669999999999997</v>
      </c>
      <c r="I47" s="8">
        <f>SUM(C4,C18,C21,C22,C26,C37,C41)</f>
        <v>0.62809999999999988</v>
      </c>
      <c r="J47" s="8">
        <f t="shared" si="1"/>
        <v>7.1399999999999908E-2</v>
      </c>
    </row>
    <row r="48" spans="1:10" x14ac:dyDescent="0.2">
      <c r="A48"/>
      <c r="E48" s="3"/>
      <c r="G48" t="s">
        <v>55</v>
      </c>
      <c r="H48" s="8">
        <f>SUM(B31,B7)</f>
        <v>4.36E-2</v>
      </c>
      <c r="I48" s="8">
        <f>SUM(C31,C7)</f>
        <v>3.0400000000000003E-2</v>
      </c>
      <c r="J48" s="8">
        <f t="shared" si="1"/>
        <v>-1.3199999999999996E-2</v>
      </c>
    </row>
    <row r="49" spans="1:10" x14ac:dyDescent="0.2">
      <c r="A49" s="5"/>
      <c r="B49" s="6"/>
      <c r="C49" s="6"/>
      <c r="D49" s="6"/>
      <c r="E49" s="3"/>
      <c r="G49" t="s">
        <v>56</v>
      </c>
      <c r="H49" s="8">
        <f>B33</f>
        <v>1.1000000000000001E-3</v>
      </c>
      <c r="I49" s="8">
        <f>C33</f>
        <v>2.0999999999999999E-3</v>
      </c>
      <c r="J49" s="8">
        <f t="shared" si="1"/>
        <v>9.999999999999998E-4</v>
      </c>
    </row>
    <row r="50" spans="1:10" x14ac:dyDescent="0.2">
      <c r="A50" s="5"/>
      <c r="B50" s="6"/>
      <c r="C50" s="6"/>
      <c r="D50" s="6"/>
      <c r="E50" s="3"/>
      <c r="G50" t="s">
        <v>57</v>
      </c>
      <c r="H50" s="8">
        <f>SUM(B8,B15,B16,B17,B24,B25,B27,B29)</f>
        <v>8.2500000000000004E-2</v>
      </c>
      <c r="I50" s="8">
        <f>SUM(C8,C15,C16,C17,C24,C25,C27,C29)</f>
        <v>8.5199999999999998E-2</v>
      </c>
      <c r="J50" s="8">
        <f t="shared" si="1"/>
        <v>2.6999999999999941E-3</v>
      </c>
    </row>
    <row r="51" spans="1:10" x14ac:dyDescent="0.2">
      <c r="B51" s="6"/>
      <c r="C51" s="6"/>
      <c r="D51" s="6"/>
      <c r="E51" s="3"/>
      <c r="G51" t="s">
        <v>49</v>
      </c>
      <c r="H51" s="8">
        <f>B47</f>
        <v>1.9000000000000002E-3</v>
      </c>
      <c r="I51" s="8">
        <f>C47</f>
        <v>2E-3</v>
      </c>
      <c r="J51" s="8">
        <f>I51-H51</f>
        <v>9.9999999999999829E-5</v>
      </c>
    </row>
    <row r="52" spans="1:10" x14ac:dyDescent="0.2">
      <c r="A52" s="1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">
      <c r="A53" s="12" t="s">
        <v>50</v>
      </c>
      <c r="G53" s="1" t="s">
        <v>52</v>
      </c>
      <c r="H53" s="1" t="s">
        <v>0</v>
      </c>
      <c r="I53" s="1" t="s">
        <v>1</v>
      </c>
      <c r="J53" s="1" t="s">
        <v>46</v>
      </c>
    </row>
    <row r="54" spans="1:10" x14ac:dyDescent="0.2">
      <c r="A54"/>
      <c r="B54" s="1" t="s">
        <v>0</v>
      </c>
      <c r="C54" s="1" t="s">
        <v>1</v>
      </c>
      <c r="D54" s="1" t="s">
        <v>46</v>
      </c>
      <c r="E54" s="3"/>
      <c r="G54" t="s">
        <v>48</v>
      </c>
      <c r="H54" s="8">
        <v>0.26533198730000002</v>
      </c>
      <c r="I54" s="8">
        <v>0.26909541599999998</v>
      </c>
      <c r="J54" s="8">
        <f>I54-H54</f>
        <v>3.76342869999996E-3</v>
      </c>
    </row>
    <row r="55" spans="1:10" x14ac:dyDescent="0.2">
      <c r="A55" s="16" t="s">
        <v>42</v>
      </c>
      <c r="B55" s="8">
        <v>0.45420305659999999</v>
      </c>
      <c r="C55" s="8">
        <v>0.41098175799999997</v>
      </c>
      <c r="D55" s="8">
        <f>C55-B55</f>
        <v>-4.3221298600000013E-2</v>
      </c>
      <c r="E55" s="13"/>
      <c r="G55" t="s">
        <v>53</v>
      </c>
      <c r="H55" s="8">
        <v>0.1453082836</v>
      </c>
      <c r="I55" s="8">
        <v>0.12639937500000001</v>
      </c>
      <c r="J55" s="8">
        <f t="shared" ref="J55:J60" si="2">I55-H55</f>
        <v>-1.8908908599999996E-2</v>
      </c>
    </row>
    <row r="56" spans="1:10" x14ac:dyDescent="0.2">
      <c r="A56" s="16" t="s">
        <v>43</v>
      </c>
      <c r="B56" s="8">
        <v>0.5459605206</v>
      </c>
      <c r="C56" s="8">
        <v>0.58481727999999999</v>
      </c>
      <c r="D56" s="8">
        <f>C56-B56</f>
        <v>3.8856759399999996E-2</v>
      </c>
      <c r="E56" s="13"/>
      <c r="G56" t="s">
        <v>54</v>
      </c>
      <c r="H56" s="8">
        <v>0.18745890170000001</v>
      </c>
      <c r="I56" s="8">
        <v>0.2124259</v>
      </c>
      <c r="J56" s="8">
        <f t="shared" si="2"/>
        <v>2.4966998299999987E-2</v>
      </c>
    </row>
    <row r="57" spans="1:10" x14ac:dyDescent="0.2">
      <c r="A57" s="16" t="s">
        <v>44</v>
      </c>
      <c r="B57" s="8">
        <v>-1.635772E-4</v>
      </c>
      <c r="C57" s="8">
        <v>4.2009630000000003E-3</v>
      </c>
      <c r="D57" s="8">
        <f>C57-B57</f>
        <v>4.3645402000000002E-3</v>
      </c>
      <c r="E57" s="13"/>
      <c r="G57" t="s">
        <v>55</v>
      </c>
      <c r="H57" s="8">
        <v>0.26952600300000001</v>
      </c>
      <c r="I57" s="8">
        <v>0.21290266199999999</v>
      </c>
      <c r="J57" s="8">
        <f t="shared" si="2"/>
        <v>-5.6623341000000021E-2</v>
      </c>
    </row>
    <row r="58" spans="1:10" x14ac:dyDescent="0.2">
      <c r="A58" s="11"/>
      <c r="G58" t="s">
        <v>56</v>
      </c>
      <c r="H58" s="8">
        <v>4.2585419999999999E-4</v>
      </c>
      <c r="I58" s="8">
        <v>3.1366789999999999E-3</v>
      </c>
      <c r="J58" s="8">
        <f t="shared" si="2"/>
        <v>2.7108248E-3</v>
      </c>
    </row>
    <row r="59" spans="1:10" x14ac:dyDescent="0.2">
      <c r="G59" t="s">
        <v>57</v>
      </c>
      <c r="H59" s="8">
        <v>0.13286167230000001</v>
      </c>
      <c r="I59" s="8">
        <v>0.17326352</v>
      </c>
      <c r="J59" s="8">
        <f t="shared" si="2"/>
        <v>4.0401847699999993E-2</v>
      </c>
    </row>
    <row r="60" spans="1:10" x14ac:dyDescent="0.2">
      <c r="G60" t="s">
        <v>49</v>
      </c>
      <c r="H60" s="8">
        <v>-9.1270209999999997E-4</v>
      </c>
      <c r="I60" s="8">
        <v>2.7764479999999999E-3</v>
      </c>
      <c r="J60" s="8">
        <f t="shared" si="2"/>
        <v>3.6891501E-3</v>
      </c>
    </row>
    <row r="101" spans="10:10" x14ac:dyDescent="0.2">
      <c r="J101" t="s">
        <v>45</v>
      </c>
    </row>
    <row r="102" spans="10:10" x14ac:dyDescent="0.2">
      <c r="J102" s="6" t="e">
        <f>#REF!-#REF!</f>
        <v>#REF!</v>
      </c>
    </row>
    <row r="103" spans="10:10" x14ac:dyDescent="0.2">
      <c r="J103" s="6" t="e">
        <f>#REF!-#REF!</f>
        <v>#REF!</v>
      </c>
    </row>
    <row r="104" spans="10:10" x14ac:dyDescent="0.2">
      <c r="J104" s="6" t="e">
        <f>#REF!-#REF!</f>
        <v>#REF!</v>
      </c>
    </row>
    <row r="105" spans="10:10" x14ac:dyDescent="0.2">
      <c r="J105" s="6" t="e">
        <f>#REF!-#REF!</f>
        <v>#REF!</v>
      </c>
    </row>
    <row r="106" spans="10:10" x14ac:dyDescent="0.2">
      <c r="J106" s="6" t="e">
        <f>#REF!-#REF!</f>
        <v>#REF!</v>
      </c>
    </row>
    <row r="107" spans="10:10" x14ac:dyDescent="0.2">
      <c r="J107" s="6" t="e">
        <f>#REF!-#REF!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C49C-42C6-FC48-8B21-00E10490DA97}">
  <dimension ref="A1:E172"/>
  <sheetViews>
    <sheetView workbookViewId="0">
      <selection activeCell="C117" sqref="C117"/>
    </sheetView>
  </sheetViews>
  <sheetFormatPr baseColWidth="10" defaultRowHeight="16" x14ac:dyDescent="0.2"/>
  <cols>
    <col min="1" max="1" width="43.6640625" bestFit="1" customWidth="1"/>
    <col min="2" max="2" width="27.1640625" bestFit="1" customWidth="1"/>
    <col min="3" max="3" width="14.5" customWidth="1"/>
    <col min="4" max="4" width="11.33203125" bestFit="1" customWidth="1"/>
  </cols>
  <sheetData>
    <row r="1" spans="1:3" ht="21" thickBot="1" x14ac:dyDescent="0.3">
      <c r="A1" s="21" t="s">
        <v>59</v>
      </c>
    </row>
    <row r="2" spans="1:3" ht="17" customHeight="1" thickTop="1" x14ac:dyDescent="0.2"/>
    <row r="3" spans="1:3" x14ac:dyDescent="0.2">
      <c r="A3" s="1" t="s">
        <v>22</v>
      </c>
      <c r="B3" s="1" t="s">
        <v>0</v>
      </c>
      <c r="C3" s="1" t="s">
        <v>1</v>
      </c>
    </row>
    <row r="4" spans="1:3" x14ac:dyDescent="0.2">
      <c r="A4" t="s">
        <v>20</v>
      </c>
      <c r="B4">
        <v>0.29261900000000002</v>
      </c>
      <c r="C4">
        <v>0.38770100000000002</v>
      </c>
    </row>
    <row r="5" spans="1:3" x14ac:dyDescent="0.2">
      <c r="A5" t="s">
        <v>8</v>
      </c>
      <c r="B5">
        <v>0.265181</v>
      </c>
      <c r="C5">
        <v>1.1037E-2</v>
      </c>
    </row>
    <row r="6" spans="1:3" x14ac:dyDescent="0.2">
      <c r="A6" t="s">
        <v>9</v>
      </c>
      <c r="B6">
        <v>6.7129999999999995E-2</v>
      </c>
      <c r="C6">
        <v>5.8019000000000001E-2</v>
      </c>
    </row>
    <row r="7" spans="1:3" x14ac:dyDescent="0.2">
      <c r="A7" t="s">
        <v>27</v>
      </c>
      <c r="B7">
        <v>5.3025000000000003E-2</v>
      </c>
      <c r="C7">
        <v>0.14840700000000001</v>
      </c>
    </row>
    <row r="8" spans="1:3" x14ac:dyDescent="0.2">
      <c r="A8" t="s">
        <v>25</v>
      </c>
      <c r="B8">
        <v>4.4983000000000002E-2</v>
      </c>
      <c r="C8">
        <v>0.102272</v>
      </c>
    </row>
    <row r="9" spans="1:3" x14ac:dyDescent="0.2">
      <c r="A9" t="s">
        <v>24</v>
      </c>
      <c r="B9">
        <v>4.0312000000000001E-2</v>
      </c>
      <c r="C9">
        <v>2.3599999999999999E-4</v>
      </c>
    </row>
    <row r="10" spans="1:3" x14ac:dyDescent="0.2">
      <c r="A10" t="s">
        <v>14</v>
      </c>
      <c r="B10">
        <v>3.5969000000000001E-2</v>
      </c>
      <c r="C10">
        <v>4.4889999999999999E-3</v>
      </c>
    </row>
    <row r="11" spans="1:3" x14ac:dyDescent="0.2">
      <c r="A11" t="s">
        <v>26</v>
      </c>
      <c r="B11">
        <v>2.3158999999999999E-2</v>
      </c>
      <c r="C11">
        <v>0</v>
      </c>
    </row>
    <row r="12" spans="1:3" x14ac:dyDescent="0.2">
      <c r="A12" t="s">
        <v>32</v>
      </c>
      <c r="B12">
        <v>2.2721999999999999E-2</v>
      </c>
      <c r="C12">
        <v>0</v>
      </c>
    </row>
    <row r="13" spans="1:3" x14ac:dyDescent="0.2">
      <c r="A13" t="s">
        <v>7</v>
      </c>
      <c r="B13">
        <v>1.8041000000000001E-2</v>
      </c>
      <c r="C13">
        <v>1.1801000000000001E-2</v>
      </c>
    </row>
    <row r="14" spans="1:3" x14ac:dyDescent="0.2">
      <c r="A14" t="s">
        <v>33</v>
      </c>
      <c r="B14">
        <v>1.7094999999999999E-2</v>
      </c>
      <c r="C14">
        <v>2.3879999999999999E-3</v>
      </c>
    </row>
    <row r="15" spans="1:3" x14ac:dyDescent="0.2">
      <c r="A15" t="s">
        <v>21</v>
      </c>
      <c r="B15">
        <v>1.6563000000000001E-2</v>
      </c>
      <c r="C15">
        <v>1.6064999999999999E-2</v>
      </c>
    </row>
    <row r="16" spans="1:3" x14ac:dyDescent="0.2">
      <c r="A16" t="s">
        <v>34</v>
      </c>
      <c r="B16">
        <v>1.3401E-2</v>
      </c>
      <c r="C16">
        <v>1.2222999999999999E-2</v>
      </c>
    </row>
    <row r="17" spans="1:3" x14ac:dyDescent="0.2">
      <c r="A17" t="s">
        <v>16</v>
      </c>
      <c r="B17">
        <v>1.3337E-2</v>
      </c>
      <c r="C17">
        <v>4.2490000000000002E-3</v>
      </c>
    </row>
    <row r="18" spans="1:3" x14ac:dyDescent="0.2">
      <c r="A18" t="s">
        <v>31</v>
      </c>
      <c r="B18">
        <v>1.2296E-2</v>
      </c>
      <c r="C18">
        <v>6.0412E-2</v>
      </c>
    </row>
    <row r="19" spans="1:3" x14ac:dyDescent="0.2">
      <c r="A19" t="s">
        <v>18</v>
      </c>
      <c r="B19">
        <v>1.1471E-2</v>
      </c>
      <c r="C19">
        <v>8.0090000000000005E-3</v>
      </c>
    </row>
    <row r="20" spans="1:3" x14ac:dyDescent="0.2">
      <c r="A20" t="s">
        <v>15</v>
      </c>
      <c r="B20">
        <v>6.8570000000000002E-3</v>
      </c>
      <c r="C20">
        <v>1.0451999999999999E-2</v>
      </c>
    </row>
    <row r="21" spans="1:3" x14ac:dyDescent="0.2">
      <c r="A21" t="s">
        <v>6</v>
      </c>
      <c r="B21">
        <v>5.8479999999999999E-3</v>
      </c>
      <c r="C21">
        <v>9.8809999999999992E-3</v>
      </c>
    </row>
    <row r="22" spans="1:3" x14ac:dyDescent="0.2">
      <c r="A22" t="s">
        <v>11</v>
      </c>
      <c r="B22">
        <v>5.5279999999999999E-3</v>
      </c>
      <c r="C22">
        <v>4.1279999999999997E-3</v>
      </c>
    </row>
    <row r="23" spans="1:3" x14ac:dyDescent="0.2">
      <c r="A23" t="s">
        <v>12</v>
      </c>
      <c r="B23">
        <v>4.7829999999999999E-3</v>
      </c>
      <c r="C23">
        <v>5.4130000000000003E-3</v>
      </c>
    </row>
    <row r="24" spans="1:3" x14ac:dyDescent="0.2">
      <c r="A24" t="s">
        <v>19</v>
      </c>
      <c r="B24">
        <v>4.5519999999999996E-3</v>
      </c>
      <c r="C24">
        <v>6.3990000000000002E-3</v>
      </c>
    </row>
    <row r="25" spans="1:3" x14ac:dyDescent="0.2">
      <c r="A25" t="s">
        <v>4</v>
      </c>
      <c r="B25">
        <v>3.8920000000000001E-3</v>
      </c>
      <c r="C25">
        <v>8.6090000000000003E-3</v>
      </c>
    </row>
    <row r="26" spans="1:3" x14ac:dyDescent="0.2">
      <c r="A26" t="s">
        <v>13</v>
      </c>
      <c r="B26">
        <v>3.826E-3</v>
      </c>
      <c r="C26">
        <v>3.9500000000000004E-3</v>
      </c>
    </row>
    <row r="27" spans="1:3" x14ac:dyDescent="0.2">
      <c r="A27" t="s">
        <v>3</v>
      </c>
      <c r="B27">
        <v>3.7910000000000001E-3</v>
      </c>
      <c r="C27">
        <v>4.4479999999999997E-3</v>
      </c>
    </row>
    <row r="28" spans="1:3" x14ac:dyDescent="0.2">
      <c r="A28" t="s">
        <v>10</v>
      </c>
      <c r="B28">
        <v>3.6840000000000002E-3</v>
      </c>
      <c r="C28">
        <v>9.5359999999999993E-3</v>
      </c>
    </row>
    <row r="29" spans="1:3" x14ac:dyDescent="0.2">
      <c r="A29" t="s">
        <v>2</v>
      </c>
      <c r="B29">
        <v>3.333E-3</v>
      </c>
      <c r="C29">
        <v>7.3480000000000004E-3</v>
      </c>
    </row>
    <row r="30" spans="1:3" x14ac:dyDescent="0.2">
      <c r="A30" t="s">
        <v>5</v>
      </c>
      <c r="B30">
        <v>2.9090000000000001E-3</v>
      </c>
      <c r="C30">
        <v>4.4419999999999998E-3</v>
      </c>
    </row>
    <row r="31" spans="1:3" x14ac:dyDescent="0.2">
      <c r="A31" t="s">
        <v>37</v>
      </c>
      <c r="B31">
        <v>1.4840000000000001E-3</v>
      </c>
      <c r="C31">
        <v>3.0590000000000001E-3</v>
      </c>
    </row>
    <row r="32" spans="1:3" x14ac:dyDescent="0.2">
      <c r="A32" t="s">
        <v>29</v>
      </c>
      <c r="B32">
        <v>6.3000000000000003E-4</v>
      </c>
      <c r="C32">
        <v>0</v>
      </c>
    </row>
    <row r="33" spans="1:3" x14ac:dyDescent="0.2">
      <c r="A33" t="s">
        <v>36</v>
      </c>
      <c r="B33">
        <v>6.29E-4</v>
      </c>
      <c r="C33">
        <v>7.417E-3</v>
      </c>
    </row>
    <row r="34" spans="1:3" x14ac:dyDescent="0.2">
      <c r="A34" t="s">
        <v>28</v>
      </c>
      <c r="B34">
        <v>2.6800000000000001E-4</v>
      </c>
      <c r="C34">
        <v>6.3699999999999998E-3</v>
      </c>
    </row>
    <row r="35" spans="1:3" x14ac:dyDescent="0.2">
      <c r="A35" t="s">
        <v>23</v>
      </c>
      <c r="B35">
        <v>2.14E-4</v>
      </c>
      <c r="C35">
        <v>8.0590000000000002E-3</v>
      </c>
    </row>
    <row r="36" spans="1:3" x14ac:dyDescent="0.2">
      <c r="A36" t="s">
        <v>38</v>
      </c>
      <c r="B36">
        <v>1.8699999999999999E-4</v>
      </c>
      <c r="C36">
        <v>0</v>
      </c>
    </row>
    <row r="37" spans="1:3" x14ac:dyDescent="0.2">
      <c r="A37" t="s">
        <v>30</v>
      </c>
      <c r="B37">
        <v>1.47E-4</v>
      </c>
      <c r="C37">
        <v>0</v>
      </c>
    </row>
    <row r="38" spans="1:3" x14ac:dyDescent="0.2">
      <c r="A38" t="s">
        <v>35</v>
      </c>
      <c r="B38">
        <v>9.0000000000000006E-5</v>
      </c>
      <c r="C38">
        <v>2.1500999999999999E-2</v>
      </c>
    </row>
    <row r="39" spans="1:3" x14ac:dyDescent="0.2">
      <c r="A39" t="s">
        <v>17</v>
      </c>
      <c r="B39">
        <v>4.1999999999999998E-5</v>
      </c>
      <c r="C39">
        <v>9.0000000000000002E-6</v>
      </c>
    </row>
    <row r="40" spans="1:3" x14ac:dyDescent="0.2">
      <c r="A40" t="s">
        <v>41</v>
      </c>
      <c r="B40">
        <v>0</v>
      </c>
      <c r="C40">
        <v>2.61E-4</v>
      </c>
    </row>
    <row r="41" spans="1:3" x14ac:dyDescent="0.2">
      <c r="A41" t="s">
        <v>40</v>
      </c>
      <c r="B41">
        <v>0</v>
      </c>
      <c r="C41">
        <v>1.0399E-2</v>
      </c>
    </row>
    <row r="42" spans="1:3" x14ac:dyDescent="0.2">
      <c r="A42" t="s">
        <v>39</v>
      </c>
      <c r="B42">
        <v>0</v>
      </c>
      <c r="C42">
        <v>4.1009999999999998E-2</v>
      </c>
    </row>
    <row r="49" spans="1:5" s="20" customFormat="1" x14ac:dyDescent="0.2">
      <c r="A49" s="22" t="s">
        <v>50</v>
      </c>
      <c r="B49" s="18" t="s">
        <v>0</v>
      </c>
      <c r="C49" s="18" t="s">
        <v>1</v>
      </c>
      <c r="D49" s="18" t="s">
        <v>46</v>
      </c>
    </row>
    <row r="50" spans="1:5" x14ac:dyDescent="0.2">
      <c r="A50" s="1" t="s">
        <v>47</v>
      </c>
      <c r="B50" s="8">
        <v>0.44176147900000001</v>
      </c>
      <c r="C50" s="8">
        <v>0.39896147720000003</v>
      </c>
      <c r="D50" s="8">
        <f>C50-B50</f>
        <v>-4.2800001799999987E-2</v>
      </c>
    </row>
    <row r="51" spans="1:5" x14ac:dyDescent="0.2">
      <c r="A51" s="1" t="s">
        <v>48</v>
      </c>
      <c r="B51" s="8">
        <v>0.55762102150000004</v>
      </c>
      <c r="C51" s="8">
        <v>0.6003093115</v>
      </c>
      <c r="D51" s="8">
        <f>C51-B51</f>
        <v>4.2688289999999962E-2</v>
      </c>
    </row>
    <row r="52" spans="1:5" x14ac:dyDescent="0.2">
      <c r="A52" s="1" t="s">
        <v>49</v>
      </c>
      <c r="B52" s="8">
        <v>6.1749950000000004E-4</v>
      </c>
      <c r="C52" s="8">
        <v>7.292113E-4</v>
      </c>
      <c r="D52" s="8">
        <f t="shared" ref="D52" si="0">C52-B52</f>
        <v>1.1171179999999996E-4</v>
      </c>
    </row>
    <row r="55" spans="1:5" x14ac:dyDescent="0.2">
      <c r="A55" s="2" t="s">
        <v>51</v>
      </c>
    </row>
    <row r="56" spans="1:5" x14ac:dyDescent="0.2">
      <c r="B56" s="1" t="s">
        <v>0</v>
      </c>
      <c r="C56" s="1" t="s">
        <v>1</v>
      </c>
      <c r="D56" s="1" t="s">
        <v>46</v>
      </c>
    </row>
    <row r="57" spans="1:5" x14ac:dyDescent="0.2">
      <c r="A57" s="1" t="s">
        <v>47</v>
      </c>
      <c r="B57" s="8">
        <f>SUM(B5,B6,B13,B21,B22,B25,B27,B28,B30,B29)</f>
        <v>0.37933699999999998</v>
      </c>
      <c r="C57" s="8">
        <f>SUM(C5,C6,C13,C21,C22,C25,C27,C28,C30,C29)</f>
        <v>0.129249</v>
      </c>
      <c r="D57" s="8">
        <f>C57-B57</f>
        <v>-0.25008799999999998</v>
      </c>
    </row>
    <row r="58" spans="1:5" x14ac:dyDescent="0.2">
      <c r="A58" s="1" t="s">
        <v>48</v>
      </c>
      <c r="B58" s="8">
        <f>SUM(B4,B7,B8,B9,B10,B11,B14,B15,B16,B17,B18,B19,B23,B26,B32,B33,B34,B35,B37,B38,B39,B40,B41,B42)</f>
        <v>0.58485900000000013</v>
      </c>
      <c r="C58" s="8">
        <f>SUM(C4,C7,C8,C9,C10,C11,C14,C15,C16,C17,C18,C19,C23,C26,C32,C33,C34,C35,C37,C38,C39,C40,C41,C42)</f>
        <v>0.85084000000000004</v>
      </c>
      <c r="D58" s="8">
        <f t="shared" ref="D58:D59" si="1">C58-B58</f>
        <v>0.26598099999999991</v>
      </c>
    </row>
    <row r="59" spans="1:5" x14ac:dyDescent="0.2">
      <c r="A59" s="1" t="s">
        <v>49</v>
      </c>
      <c r="B59" s="8">
        <f>SUM(B36,B31)</f>
        <v>1.6710000000000002E-3</v>
      </c>
      <c r="C59" s="8">
        <f>SUM(C36,C31)</f>
        <v>3.0590000000000001E-3</v>
      </c>
      <c r="D59" s="8">
        <f t="shared" si="1"/>
        <v>1.3879999999999999E-3</v>
      </c>
    </row>
    <row r="63" spans="1:5" ht="21" thickBot="1" x14ac:dyDescent="0.3">
      <c r="A63" s="21" t="s">
        <v>60</v>
      </c>
    </row>
    <row r="64" spans="1:5" ht="17" thickTop="1" x14ac:dyDescent="0.2">
      <c r="E64" s="7"/>
    </row>
    <row r="65" spans="1:5" x14ac:dyDescent="0.2">
      <c r="B65" s="1" t="s">
        <v>22</v>
      </c>
      <c r="C65" s="1" t="s">
        <v>0</v>
      </c>
      <c r="D65" s="1" t="s">
        <v>1</v>
      </c>
      <c r="E65" s="7"/>
    </row>
    <row r="66" spans="1:5" x14ac:dyDescent="0.2">
      <c r="A66" s="8"/>
      <c r="B66" s="8" t="s">
        <v>26</v>
      </c>
      <c r="C66" s="8">
        <v>0.20574100000000001</v>
      </c>
      <c r="D66" s="8">
        <v>0</v>
      </c>
      <c r="E66" s="7"/>
    </row>
    <row r="67" spans="1:5" x14ac:dyDescent="0.2">
      <c r="A67" s="8"/>
      <c r="B67" s="8" t="s">
        <v>9</v>
      </c>
      <c r="C67" s="8">
        <v>0.163604</v>
      </c>
      <c r="D67" s="8">
        <v>8.2616999999999996E-2</v>
      </c>
    </row>
    <row r="68" spans="1:5" x14ac:dyDescent="0.2">
      <c r="B68" t="s">
        <v>24</v>
      </c>
      <c r="C68">
        <v>7.6255000000000003E-2</v>
      </c>
      <c r="D68">
        <v>3.6099999999999999E-4</v>
      </c>
    </row>
    <row r="69" spans="1:5" x14ac:dyDescent="0.2">
      <c r="A69" s="8"/>
      <c r="B69" s="8" t="s">
        <v>25</v>
      </c>
      <c r="C69" s="8">
        <v>7.4622999999999995E-2</v>
      </c>
      <c r="D69" s="8">
        <v>0.36676300000000001</v>
      </c>
    </row>
    <row r="70" spans="1:5" x14ac:dyDescent="0.2">
      <c r="A70" s="8"/>
      <c r="B70" s="8" t="s">
        <v>21</v>
      </c>
      <c r="C70" s="8">
        <v>6.9268999999999997E-2</v>
      </c>
      <c r="D70" s="8">
        <v>2.4775999999999999E-2</v>
      </c>
      <c r="E70" s="3"/>
    </row>
    <row r="71" spans="1:5" x14ac:dyDescent="0.2">
      <c r="B71" t="s">
        <v>14</v>
      </c>
      <c r="C71">
        <v>5.4051000000000002E-2</v>
      </c>
      <c r="D71">
        <v>8.8299999999999993E-3</v>
      </c>
      <c r="E71" s="3"/>
    </row>
    <row r="72" spans="1:5" x14ac:dyDescent="0.2">
      <c r="A72" s="8"/>
      <c r="B72" s="8" t="s">
        <v>27</v>
      </c>
      <c r="C72" s="8">
        <v>5.1240000000000001E-2</v>
      </c>
      <c r="D72" s="8">
        <v>0.23254</v>
      </c>
      <c r="E72" s="3"/>
    </row>
    <row r="73" spans="1:5" x14ac:dyDescent="0.2">
      <c r="A73" s="8"/>
      <c r="B73" s="8" t="s">
        <v>13</v>
      </c>
      <c r="C73" s="8">
        <v>3.1202000000000001E-2</v>
      </c>
      <c r="D73" s="8">
        <v>5.4679999999999998E-3</v>
      </c>
      <c r="E73" s="3"/>
    </row>
    <row r="74" spans="1:5" x14ac:dyDescent="0.2">
      <c r="B74" t="s">
        <v>18</v>
      </c>
      <c r="C74">
        <v>3.0235999999999999E-2</v>
      </c>
      <c r="D74">
        <v>1.2517E-2</v>
      </c>
    </row>
    <row r="75" spans="1:5" x14ac:dyDescent="0.2">
      <c r="A75" s="8"/>
      <c r="B75" s="8" t="s">
        <v>34</v>
      </c>
      <c r="C75" s="8">
        <v>2.5094999999999999E-2</v>
      </c>
      <c r="D75" s="8">
        <v>6.3400000000000001E-4</v>
      </c>
    </row>
    <row r="76" spans="1:5" x14ac:dyDescent="0.2">
      <c r="A76" s="8"/>
      <c r="B76" s="8" t="s">
        <v>33</v>
      </c>
      <c r="C76" s="8">
        <v>2.315E-2</v>
      </c>
      <c r="D76" s="8">
        <v>5.4900000000000001E-3</v>
      </c>
    </row>
    <row r="77" spans="1:5" x14ac:dyDescent="0.2">
      <c r="B77" t="s">
        <v>15</v>
      </c>
      <c r="C77">
        <v>2.1885999999999999E-2</v>
      </c>
      <c r="D77">
        <v>1.3409000000000001E-2</v>
      </c>
    </row>
    <row r="78" spans="1:5" x14ac:dyDescent="0.2">
      <c r="A78" s="8"/>
      <c r="B78" s="8" t="s">
        <v>6</v>
      </c>
      <c r="C78" s="8">
        <v>2.0069E-2</v>
      </c>
      <c r="D78" s="8">
        <v>1.0019E-2</v>
      </c>
    </row>
    <row r="79" spans="1:5" x14ac:dyDescent="0.2">
      <c r="A79" s="8"/>
      <c r="B79" s="8" t="s">
        <v>31</v>
      </c>
      <c r="C79" s="8">
        <v>1.8695E-2</v>
      </c>
      <c r="D79" s="8">
        <v>8.3729999999999999E-2</v>
      </c>
    </row>
    <row r="80" spans="1:5" x14ac:dyDescent="0.2">
      <c r="B80" t="s">
        <v>7</v>
      </c>
      <c r="C80">
        <v>1.7824E-2</v>
      </c>
      <c r="D80">
        <v>1.3592999999999999E-2</v>
      </c>
    </row>
    <row r="81" spans="1:4" x14ac:dyDescent="0.2">
      <c r="A81" s="8"/>
      <c r="B81" s="8" t="s">
        <v>11</v>
      </c>
      <c r="C81" s="8">
        <v>1.5918999999999999E-2</v>
      </c>
      <c r="D81" s="8">
        <v>4.3369999999999997E-3</v>
      </c>
    </row>
    <row r="82" spans="1:4" x14ac:dyDescent="0.2">
      <c r="A82" s="8"/>
      <c r="B82" s="8" t="s">
        <v>16</v>
      </c>
      <c r="C82" s="8">
        <v>1.4112E-2</v>
      </c>
      <c r="D82" s="8">
        <v>1.0155000000000001E-2</v>
      </c>
    </row>
    <row r="83" spans="1:4" x14ac:dyDescent="0.2">
      <c r="B83" t="s">
        <v>30</v>
      </c>
      <c r="C83">
        <v>1.21E-2</v>
      </c>
      <c r="D83">
        <v>0</v>
      </c>
    </row>
    <row r="84" spans="1:4" x14ac:dyDescent="0.2">
      <c r="A84" s="8"/>
      <c r="B84" s="8" t="s">
        <v>2</v>
      </c>
      <c r="C84" s="8">
        <v>1.2061000000000001E-2</v>
      </c>
      <c r="D84" s="8">
        <v>1.6902E-2</v>
      </c>
    </row>
    <row r="85" spans="1:4" x14ac:dyDescent="0.2">
      <c r="A85" s="8"/>
      <c r="B85" s="8" t="s">
        <v>5</v>
      </c>
      <c r="C85" s="8">
        <v>1.1261E-2</v>
      </c>
      <c r="D85" s="8">
        <v>7.6109999999999997E-3</v>
      </c>
    </row>
    <row r="86" spans="1:4" x14ac:dyDescent="0.2">
      <c r="B86" t="s">
        <v>19</v>
      </c>
      <c r="C86">
        <v>1.1133000000000001E-2</v>
      </c>
      <c r="D86">
        <v>9.3290000000000005E-3</v>
      </c>
    </row>
    <row r="87" spans="1:4" x14ac:dyDescent="0.2">
      <c r="A87" s="8"/>
      <c r="B87" s="8" t="s">
        <v>3</v>
      </c>
      <c r="C87" s="8">
        <v>8.5009999999999999E-3</v>
      </c>
      <c r="D87" s="8">
        <v>5.8789999999999997E-3</v>
      </c>
    </row>
    <row r="88" spans="1:4" x14ac:dyDescent="0.2">
      <c r="A88" s="8"/>
      <c r="B88" s="8" t="s">
        <v>4</v>
      </c>
      <c r="C88" s="8">
        <v>7.8209999999999998E-3</v>
      </c>
      <c r="D88" s="8">
        <v>6.829E-3</v>
      </c>
    </row>
    <row r="89" spans="1:4" x14ac:dyDescent="0.2">
      <c r="B89" t="s">
        <v>28</v>
      </c>
      <c r="C89">
        <v>6.9449999999999998E-3</v>
      </c>
      <c r="D89">
        <v>6.2399999999999999E-4</v>
      </c>
    </row>
    <row r="90" spans="1:4" x14ac:dyDescent="0.2">
      <c r="A90" s="8"/>
      <c r="B90" s="8" t="s">
        <v>12</v>
      </c>
      <c r="C90" s="8">
        <v>6.8970000000000004E-3</v>
      </c>
      <c r="D90" s="8">
        <v>8.8009999999999998E-3</v>
      </c>
    </row>
    <row r="91" spans="1:4" x14ac:dyDescent="0.2">
      <c r="A91" s="8"/>
      <c r="B91" s="8" t="s">
        <v>17</v>
      </c>
      <c r="C91" s="8">
        <v>3.395E-3</v>
      </c>
      <c r="D91" s="8">
        <v>1.8630000000000001E-2</v>
      </c>
    </row>
    <row r="92" spans="1:4" x14ac:dyDescent="0.2">
      <c r="B92" t="s">
        <v>10</v>
      </c>
      <c r="C92">
        <v>2.8930000000000002E-3</v>
      </c>
      <c r="D92">
        <v>9.1339999999999998E-3</v>
      </c>
    </row>
    <row r="93" spans="1:4" x14ac:dyDescent="0.2">
      <c r="A93" s="8"/>
      <c r="B93" s="8" t="s">
        <v>29</v>
      </c>
      <c r="C93" s="8">
        <v>2.47E-3</v>
      </c>
      <c r="D93" s="8">
        <v>0</v>
      </c>
    </row>
    <row r="94" spans="1:4" x14ac:dyDescent="0.2">
      <c r="A94" s="8"/>
      <c r="B94" s="8" t="s">
        <v>37</v>
      </c>
      <c r="C94" s="8">
        <v>1.0399999999999999E-3</v>
      </c>
      <c r="D94" s="8">
        <v>7.9399999999999991E-3</v>
      </c>
    </row>
    <row r="95" spans="1:4" x14ac:dyDescent="0.2">
      <c r="B95" t="s">
        <v>32</v>
      </c>
      <c r="C95">
        <v>3.6000000000000002E-4</v>
      </c>
      <c r="D95">
        <v>0</v>
      </c>
    </row>
    <row r="96" spans="1:4" x14ac:dyDescent="0.2">
      <c r="A96" s="8"/>
      <c r="B96" s="8" t="s">
        <v>36</v>
      </c>
      <c r="C96" s="8">
        <v>1.0399999999999999E-4</v>
      </c>
      <c r="D96" s="8">
        <v>4.0439999999999999E-3</v>
      </c>
    </row>
    <row r="97" spans="1:5" x14ac:dyDescent="0.2">
      <c r="A97" s="8"/>
      <c r="B97" s="8" t="s">
        <v>35</v>
      </c>
      <c r="C97" s="8">
        <v>5.1999999999999997E-5</v>
      </c>
      <c r="D97" s="8">
        <v>5.5630000000000002E-3</v>
      </c>
    </row>
    <row r="98" spans="1:5" x14ac:dyDescent="0.2">
      <c r="B98" t="s">
        <v>41</v>
      </c>
      <c r="C98">
        <v>0</v>
      </c>
      <c r="D98">
        <v>7.0010000000000003E-3</v>
      </c>
    </row>
    <row r="99" spans="1:5" x14ac:dyDescent="0.2">
      <c r="A99" s="8"/>
      <c r="B99" s="8" t="s">
        <v>40</v>
      </c>
      <c r="C99" s="8">
        <v>0</v>
      </c>
      <c r="D99" s="8">
        <v>3.748E-3</v>
      </c>
    </row>
    <row r="100" spans="1:5" x14ac:dyDescent="0.2">
      <c r="A100" s="8"/>
      <c r="B100" s="8" t="s">
        <v>8</v>
      </c>
      <c r="C100" s="8">
        <v>0</v>
      </c>
      <c r="D100" s="8">
        <v>0</v>
      </c>
    </row>
    <row r="101" spans="1:5" x14ac:dyDescent="0.2">
      <c r="B101" t="s">
        <v>23</v>
      </c>
      <c r="C101">
        <v>0</v>
      </c>
      <c r="D101">
        <v>5.5859999999999998E-3</v>
      </c>
    </row>
    <row r="102" spans="1:5" x14ac:dyDescent="0.2">
      <c r="A102" s="8"/>
      <c r="B102" s="8" t="s">
        <v>38</v>
      </c>
      <c r="C102" s="8">
        <v>0</v>
      </c>
      <c r="D102" s="8">
        <v>0</v>
      </c>
    </row>
    <row r="103" spans="1:5" x14ac:dyDescent="0.2">
      <c r="A103" s="8"/>
      <c r="B103" s="8" t="s">
        <v>39</v>
      </c>
      <c r="C103" s="8">
        <v>0</v>
      </c>
      <c r="D103" s="8">
        <v>7.1380000000000002E-3</v>
      </c>
    </row>
    <row r="104" spans="1:5" x14ac:dyDescent="0.2">
      <c r="B104" t="s">
        <v>20</v>
      </c>
      <c r="C104">
        <v>0</v>
      </c>
      <c r="D104">
        <v>0</v>
      </c>
    </row>
    <row r="105" spans="1:5" x14ac:dyDescent="0.2">
      <c r="B105" s="20"/>
      <c r="C105" s="18" t="s">
        <v>0</v>
      </c>
      <c r="D105" s="18" t="s">
        <v>1</v>
      </c>
      <c r="E105" s="18" t="s">
        <v>46</v>
      </c>
    </row>
    <row r="106" spans="1:5" x14ac:dyDescent="0.2">
      <c r="B106" s="1" t="s">
        <v>42</v>
      </c>
      <c r="C106" s="8">
        <f>SUM(C67,C80,C81,C84,C85,C87,C92,C88,C100)</f>
        <v>0.23988399999999999</v>
      </c>
      <c r="D106" s="8">
        <f>SUM(D67,D80,D81,D84,D85,D87,D92,D88,D100)</f>
        <v>0.14690199999999998</v>
      </c>
      <c r="E106" s="8">
        <f>D106-C106</f>
        <v>-9.2982000000000009E-2</v>
      </c>
    </row>
    <row r="107" spans="1:5" x14ac:dyDescent="0.2">
      <c r="B107" s="1" t="s">
        <v>43</v>
      </c>
      <c r="C107" s="8">
        <f>SUM(C66,,C68,C69,C70,C71,C72,C73,C74,C75,C76,C77,C79,C82,C83,C86,C89,C90,C91,C93,C95,C96,C97,C98,C99,C101,C103,C104)</f>
        <v>0.73901100000000008</v>
      </c>
      <c r="D107" s="8">
        <f>SUM(D66,,D68,D69,D70,D71,D72,D73,D74,D75,D76,D77,D79,D82,D83,D86,D89,D90,D91,D93,D95,D96,D97,D98,D99,D101,D103,D104)</f>
        <v>0.83513700000000002</v>
      </c>
      <c r="E107" s="8">
        <f t="shared" ref="E107:E108" si="2">D107-C107</f>
        <v>9.6125999999999934E-2</v>
      </c>
    </row>
    <row r="108" spans="1:5" x14ac:dyDescent="0.2">
      <c r="B108" s="1" t="s">
        <v>44</v>
      </c>
      <c r="C108" s="8">
        <f>C102+C94</f>
        <v>1.0399999999999999E-3</v>
      </c>
      <c r="D108" s="8">
        <f>D102+D94</f>
        <v>7.9399999999999991E-3</v>
      </c>
      <c r="E108" s="8">
        <f t="shared" si="2"/>
        <v>6.899999999999999E-3</v>
      </c>
    </row>
    <row r="111" spans="1:5" ht="21" thickBot="1" x14ac:dyDescent="0.3">
      <c r="A111" s="21" t="s">
        <v>61</v>
      </c>
    </row>
    <row r="112" spans="1:5" ht="17" thickTop="1" x14ac:dyDescent="0.2"/>
    <row r="114" spans="2:5" x14ac:dyDescent="0.2">
      <c r="B114" s="18" t="s">
        <v>22</v>
      </c>
      <c r="C114" s="18" t="s">
        <v>0</v>
      </c>
      <c r="D114" s="18" t="s">
        <v>1</v>
      </c>
      <c r="E114" s="18"/>
    </row>
    <row r="115" spans="2:5" x14ac:dyDescent="0.2">
      <c r="B115" t="s">
        <v>9</v>
      </c>
      <c r="C115">
        <v>0.52929999999999999</v>
      </c>
      <c r="D115">
        <v>0.44529999999999997</v>
      </c>
    </row>
    <row r="116" spans="2:5" x14ac:dyDescent="0.2">
      <c r="B116" t="s">
        <v>20</v>
      </c>
      <c r="C116">
        <v>0.2336</v>
      </c>
      <c r="D116">
        <v>0.44519999999999998</v>
      </c>
    </row>
    <row r="117" spans="2:5" x14ac:dyDescent="0.2">
      <c r="B117" t="s">
        <v>4</v>
      </c>
      <c r="C117">
        <v>5.2699999999999997E-2</v>
      </c>
      <c r="D117">
        <v>1.67E-2</v>
      </c>
    </row>
    <row r="118" spans="2:5" x14ac:dyDescent="0.2">
      <c r="B118" t="s">
        <v>11</v>
      </c>
      <c r="C118">
        <v>4.2500000000000003E-2</v>
      </c>
      <c r="D118">
        <v>-4.0000000000000002E-4</v>
      </c>
    </row>
    <row r="119" spans="2:5" x14ac:dyDescent="0.2">
      <c r="B119" t="s">
        <v>12</v>
      </c>
      <c r="C119">
        <v>2.4500000000000001E-2</v>
      </c>
      <c r="D119">
        <v>4.4999999999999997E-3</v>
      </c>
    </row>
    <row r="120" spans="2:5" x14ac:dyDescent="0.2">
      <c r="B120" t="s">
        <v>24</v>
      </c>
      <c r="C120">
        <v>1.89E-2</v>
      </c>
      <c r="D120">
        <v>3.5499999999999997E-2</v>
      </c>
      <c r="E120" s="8"/>
    </row>
    <row r="121" spans="2:5" x14ac:dyDescent="0.2">
      <c r="B121" t="s">
        <v>21</v>
      </c>
      <c r="C121">
        <v>1.7299999999999999E-2</v>
      </c>
      <c r="D121">
        <v>1.2999999999999999E-2</v>
      </c>
      <c r="E121" s="8"/>
    </row>
    <row r="122" spans="2:5" x14ac:dyDescent="0.2">
      <c r="B122" t="s">
        <v>23</v>
      </c>
      <c r="C122">
        <v>1.7100000000000001E-2</v>
      </c>
      <c r="D122">
        <v>1.12E-2</v>
      </c>
      <c r="E122" s="8"/>
    </row>
    <row r="123" spans="2:5" x14ac:dyDescent="0.2">
      <c r="B123" t="s">
        <v>27</v>
      </c>
      <c r="C123">
        <v>1.6199999999999999E-2</v>
      </c>
      <c r="D123">
        <v>4.19E-2</v>
      </c>
    </row>
    <row r="124" spans="2:5" x14ac:dyDescent="0.2">
      <c r="B124" t="s">
        <v>25</v>
      </c>
      <c r="C124">
        <v>1.4999999999999999E-2</v>
      </c>
      <c r="D124">
        <v>1.84E-2</v>
      </c>
    </row>
    <row r="125" spans="2:5" x14ac:dyDescent="0.2">
      <c r="B125" t="s">
        <v>7</v>
      </c>
      <c r="C125">
        <v>1.1599999999999999E-2</v>
      </c>
      <c r="D125">
        <v>-5.9999999999999995E-4</v>
      </c>
    </row>
    <row r="126" spans="2:5" x14ac:dyDescent="0.2">
      <c r="B126" t="s">
        <v>8</v>
      </c>
      <c r="C126">
        <v>9.4000000000000004E-3</v>
      </c>
      <c r="D126">
        <v>4.8999999999999998E-3</v>
      </c>
    </row>
    <row r="127" spans="2:5" x14ac:dyDescent="0.2">
      <c r="B127" t="s">
        <v>33</v>
      </c>
      <c r="C127">
        <v>8.6999999999999994E-3</v>
      </c>
      <c r="D127">
        <v>5.0000000000000001E-4</v>
      </c>
    </row>
    <row r="128" spans="2:5" x14ac:dyDescent="0.2">
      <c r="B128" t="s">
        <v>5</v>
      </c>
      <c r="C128">
        <v>8.3000000000000001E-3</v>
      </c>
      <c r="D128">
        <v>1.09E-2</v>
      </c>
    </row>
    <row r="129" spans="2:4" x14ac:dyDescent="0.2">
      <c r="B129" t="s">
        <v>15</v>
      </c>
      <c r="C129">
        <v>7.1000000000000004E-3</v>
      </c>
      <c r="D129">
        <v>1.4E-3</v>
      </c>
    </row>
    <row r="130" spans="2:4" x14ac:dyDescent="0.2">
      <c r="B130" t="s">
        <v>16</v>
      </c>
      <c r="C130">
        <v>6.7000000000000002E-3</v>
      </c>
      <c r="D130">
        <v>-6.4000000000000003E-3</v>
      </c>
    </row>
    <row r="131" spans="2:4" x14ac:dyDescent="0.2">
      <c r="B131" t="s">
        <v>6</v>
      </c>
      <c r="C131">
        <v>3.8E-3</v>
      </c>
      <c r="D131">
        <v>-1.2500000000000001E-2</v>
      </c>
    </row>
    <row r="132" spans="2:4" x14ac:dyDescent="0.2">
      <c r="B132" t="s">
        <v>14</v>
      </c>
      <c r="C132">
        <v>3.5999999999999999E-3</v>
      </c>
      <c r="D132">
        <v>1.2999999999999999E-3</v>
      </c>
    </row>
    <row r="133" spans="2:4" x14ac:dyDescent="0.2">
      <c r="B133" t="s">
        <v>13</v>
      </c>
      <c r="C133">
        <v>3.5000000000000001E-3</v>
      </c>
      <c r="D133">
        <v>-2.5000000000000001E-3</v>
      </c>
    </row>
    <row r="134" spans="2:4" x14ac:dyDescent="0.2">
      <c r="B134" t="s">
        <v>2</v>
      </c>
      <c r="C134">
        <v>2.5999999999999999E-3</v>
      </c>
      <c r="D134">
        <v>1.09E-2</v>
      </c>
    </row>
    <row r="135" spans="2:4" x14ac:dyDescent="0.2">
      <c r="B135" t="s">
        <v>26</v>
      </c>
      <c r="C135">
        <v>2.2000000000000001E-3</v>
      </c>
      <c r="D135">
        <v>0</v>
      </c>
    </row>
    <row r="136" spans="2:4" x14ac:dyDescent="0.2">
      <c r="B136" t="s">
        <v>10</v>
      </c>
      <c r="C136">
        <v>1.8E-3</v>
      </c>
      <c r="D136">
        <v>-4.0000000000000002E-4</v>
      </c>
    </row>
    <row r="137" spans="2:4" x14ac:dyDescent="0.2">
      <c r="B137" t="s">
        <v>32</v>
      </c>
      <c r="C137">
        <v>5.0000000000000001E-4</v>
      </c>
      <c r="D137">
        <v>0</v>
      </c>
    </row>
    <row r="138" spans="2:4" x14ac:dyDescent="0.2">
      <c r="B138" t="s">
        <v>31</v>
      </c>
      <c r="C138">
        <v>4.0000000000000002E-4</v>
      </c>
      <c r="D138">
        <v>2.06E-2</v>
      </c>
    </row>
    <row r="139" spans="2:4" x14ac:dyDescent="0.2">
      <c r="B139" t="s">
        <v>29</v>
      </c>
      <c r="C139">
        <v>4.0000000000000002E-4</v>
      </c>
      <c r="D139">
        <v>0</v>
      </c>
    </row>
    <row r="140" spans="2:4" x14ac:dyDescent="0.2">
      <c r="B140" t="s">
        <v>37</v>
      </c>
      <c r="C140">
        <v>1E-4</v>
      </c>
      <c r="D140">
        <v>-2.5999999999999999E-3</v>
      </c>
    </row>
    <row r="141" spans="2:4" x14ac:dyDescent="0.2">
      <c r="B141" t="s">
        <v>36</v>
      </c>
      <c r="C141">
        <v>1E-4</v>
      </c>
      <c r="D141">
        <v>2.9999999999999997E-4</v>
      </c>
    </row>
    <row r="142" spans="2:4" x14ac:dyDescent="0.2">
      <c r="B142" t="s">
        <v>41</v>
      </c>
      <c r="C142">
        <v>0</v>
      </c>
      <c r="D142">
        <v>4.0000000000000002E-4</v>
      </c>
    </row>
    <row r="143" spans="2:4" x14ac:dyDescent="0.2">
      <c r="B143" t="s">
        <v>40</v>
      </c>
      <c r="C143">
        <v>0</v>
      </c>
      <c r="D143">
        <v>3.0000000000000001E-3</v>
      </c>
    </row>
    <row r="144" spans="2:4" x14ac:dyDescent="0.2">
      <c r="B144" t="s">
        <v>30</v>
      </c>
      <c r="C144">
        <v>0</v>
      </c>
      <c r="D144">
        <v>0</v>
      </c>
    </row>
    <row r="145" spans="2:5" x14ac:dyDescent="0.2">
      <c r="B145" t="s">
        <v>38</v>
      </c>
      <c r="C145">
        <v>0</v>
      </c>
      <c r="D145">
        <v>0</v>
      </c>
    </row>
    <row r="146" spans="2:5" x14ac:dyDescent="0.2">
      <c r="B146" t="s">
        <v>39</v>
      </c>
      <c r="C146">
        <v>0</v>
      </c>
      <c r="D146">
        <v>5.9999999999999995E-4</v>
      </c>
    </row>
    <row r="147" spans="2:5" x14ac:dyDescent="0.2">
      <c r="B147" t="s">
        <v>17</v>
      </c>
      <c r="C147">
        <v>0</v>
      </c>
      <c r="D147">
        <v>0</v>
      </c>
    </row>
    <row r="148" spans="2:5" x14ac:dyDescent="0.2">
      <c r="B148" t="s">
        <v>35</v>
      </c>
      <c r="C148">
        <v>-2.9999999999999997E-4</v>
      </c>
      <c r="D148">
        <v>1.4E-3</v>
      </c>
    </row>
    <row r="149" spans="2:5" x14ac:dyDescent="0.2">
      <c r="B149" t="s">
        <v>28</v>
      </c>
      <c r="C149">
        <v>-2E-3</v>
      </c>
      <c r="D149">
        <v>0</v>
      </c>
    </row>
    <row r="150" spans="2:5" x14ac:dyDescent="0.2">
      <c r="B150" t="s">
        <v>19</v>
      </c>
      <c r="C150">
        <v>-4.8999999999999998E-3</v>
      </c>
      <c r="D150">
        <v>1.03E-2</v>
      </c>
    </row>
    <row r="151" spans="2:5" x14ac:dyDescent="0.2">
      <c r="B151" t="s">
        <v>34</v>
      </c>
      <c r="C151">
        <v>-6.8999999999999999E-3</v>
      </c>
      <c r="D151">
        <v>0</v>
      </c>
    </row>
    <row r="152" spans="2:5" x14ac:dyDescent="0.2">
      <c r="B152" t="s">
        <v>18</v>
      </c>
      <c r="C152">
        <v>-7.4000000000000003E-3</v>
      </c>
      <c r="D152">
        <v>3.2000000000000001E-2</v>
      </c>
    </row>
    <row r="153" spans="2:5" x14ac:dyDescent="0.2">
      <c r="B153" t="s">
        <v>3</v>
      </c>
      <c r="C153">
        <v>-1.0800000000000001E-2</v>
      </c>
      <c r="D153">
        <v>1.4200000000000001E-2</v>
      </c>
    </row>
    <row r="155" spans="2:5" x14ac:dyDescent="0.2">
      <c r="B155" s="20"/>
      <c r="C155" s="18" t="s">
        <v>0</v>
      </c>
      <c r="D155" s="18" t="s">
        <v>1</v>
      </c>
      <c r="E155" s="18" t="s">
        <v>46</v>
      </c>
    </row>
    <row r="156" spans="2:5" x14ac:dyDescent="0.2">
      <c r="B156" s="1" t="s">
        <v>42</v>
      </c>
      <c r="C156" s="8">
        <f>SUM(C115,C117,C125,C126,C128,C131,C136,C134,C153)</f>
        <v>0.60869999999999991</v>
      </c>
      <c r="D156" s="8">
        <f>SUM(D115,D117,D125,D126,D128,D131,D136,D134,D153)</f>
        <v>0.4894</v>
      </c>
      <c r="E156" s="8">
        <f>D156-C156</f>
        <v>-0.11929999999999991</v>
      </c>
    </row>
    <row r="157" spans="2:5" x14ac:dyDescent="0.2">
      <c r="B157" s="1" t="s">
        <v>43</v>
      </c>
      <c r="C157" s="8">
        <f>SUM(C116,C119,C120,C121,C122,C123,C127,C129,C130,C132,C133,C135,C137,C138,C139,C141,C142,C143,C144,C146,C148,C149,C150,C151,C152,C147)</f>
        <v>0.33929999999999988</v>
      </c>
      <c r="D157" s="8">
        <f>SUM(D116,D119,D120,D121,D122,D123,D127,D129,D130,D132,D133,D135,D137,D138,D139,D141,D142,D143,D144,D146,D148,D149,D150,D151,D152,D147)</f>
        <v>0.61419999999999986</v>
      </c>
      <c r="E157" s="8">
        <f t="shared" ref="E157:E158" si="3">D157-C157</f>
        <v>0.27489999999999998</v>
      </c>
    </row>
    <row r="158" spans="2:5" x14ac:dyDescent="0.2">
      <c r="B158" s="1" t="s">
        <v>44</v>
      </c>
      <c r="C158" s="8">
        <f>SUM(C145,C140)</f>
        <v>1E-4</v>
      </c>
      <c r="D158" s="8">
        <f>SUM(D145,D140)</f>
        <v>-2.5999999999999999E-3</v>
      </c>
      <c r="E158" s="8">
        <f t="shared" si="3"/>
        <v>-2.6999999999999997E-3</v>
      </c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FeatureImportance</vt:lpstr>
      <vt:lpstr>Robustness 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2023-04-29T15:32:02Z</dcterms:created>
  <dcterms:modified xsi:type="dcterms:W3CDTF">2023-06-03T16:07:33Z</dcterms:modified>
</cp:coreProperties>
</file>