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570" activeTab="11"/>
  </bookViews>
  <sheets>
    <sheet name="순서" sheetId="1" r:id="rId1"/>
    <sheet name="직영점정산" sheetId="4" r:id="rId2"/>
    <sheet name="카드사별매출" sheetId="10" state="hidden" r:id="rId3"/>
    <sheet name="임대을정산" sheetId="9" r:id="rId4"/>
    <sheet name="특정매입정산" sheetId="2" r:id="rId5"/>
    <sheet name="온라인정산" sheetId="12" r:id="rId6"/>
    <sheet name="매출마감(BBT003)" sheetId="5" state="hidden" r:id="rId7"/>
    <sheet name="아산퍼스트빌" sheetId="6" state="hidden" r:id="rId8"/>
    <sheet name="입금(BBT003)" sheetId="7" state="hidden" r:id="rId9"/>
    <sheet name="머니온(아산)" sheetId="8" state="hidden" r:id="rId10"/>
    <sheet name="미수관리(입금)" sheetId="13" r:id="rId11"/>
    <sheet name="중간관리자" sheetId="3" r:id="rId12"/>
    <sheet name="요청사항" sheetId="14" r:id="rId13"/>
  </sheets>
  <definedNames>
    <definedName name="_xlnm._FilterDatabase" localSheetId="9" hidden="1">'머니온(아산)'!$A$4:$AB$171</definedName>
    <definedName name="_xlnm._FilterDatabase" localSheetId="8" hidden="1">'입금(BBT003)'!$B$2:$S$90</definedName>
    <definedName name="_xlnm.Print_Area" localSheetId="6">'매출마감(BBT003)'!$A$1:$D$49</definedName>
  </definedNames>
  <calcPr calcId="152511"/>
  <pivotCaches>
    <pivotCache cacheId="6" r:id="rId14"/>
    <pivotCache cacheId="7" r:id="rId15"/>
  </pivotCaches>
</workbook>
</file>

<file path=xl/calcChain.xml><?xml version="1.0" encoding="utf-8"?>
<calcChain xmlns="http://schemas.openxmlformats.org/spreadsheetml/2006/main">
  <c r="O21" i="14" l="1"/>
  <c r="O22" i="14" s="1"/>
  <c r="O23" i="14" s="1"/>
  <c r="Q110" i="13" l="1"/>
  <c r="X126" i="13"/>
  <c r="R14" i="12" l="1"/>
  <c r="AH29" i="10" l="1"/>
  <c r="AH28" i="10"/>
  <c r="AH27" i="10"/>
  <c r="AH26" i="10"/>
  <c r="AH25" i="10"/>
  <c r="AH24" i="10"/>
  <c r="AH23" i="10"/>
  <c r="AH22" i="10"/>
  <c r="W55" i="2" l="1"/>
  <c r="S8" i="2"/>
  <c r="U20" i="2" s="1"/>
  <c r="V20" i="2" s="1"/>
  <c r="U21" i="2" l="1"/>
  <c r="V21" i="2" l="1"/>
  <c r="V22" i="2" s="1"/>
  <c r="U22" i="2"/>
  <c r="AI23" i="8"/>
  <c r="AH22" i="8"/>
  <c r="AG22" i="8"/>
  <c r="AI22" i="8" s="1"/>
  <c r="AI21" i="8"/>
  <c r="AI20" i="8"/>
  <c r="AI19" i="8"/>
  <c r="AI18" i="8"/>
  <c r="AI17" i="8"/>
  <c r="AI16" i="8"/>
  <c r="N496" i="7"/>
  <c r="N495" i="7"/>
  <c r="N494" i="7"/>
  <c r="N493" i="7"/>
  <c r="N492" i="7"/>
  <c r="N491" i="7"/>
  <c r="N490" i="7"/>
  <c r="N489" i="7"/>
  <c r="N486" i="7"/>
  <c r="N485" i="7"/>
  <c r="N484" i="7"/>
  <c r="N483" i="7"/>
  <c r="N482" i="7"/>
  <c r="N481" i="7"/>
  <c r="N480" i="7"/>
  <c r="N479" i="7"/>
  <c r="N476" i="7"/>
  <c r="N475" i="7"/>
  <c r="K475" i="7"/>
  <c r="N474" i="7"/>
  <c r="K474" i="7"/>
  <c r="N473" i="7"/>
  <c r="K473" i="7"/>
  <c r="N472" i="7"/>
  <c r="K472" i="7"/>
  <c r="N471" i="7"/>
  <c r="K471" i="7"/>
  <c r="N470" i="7"/>
  <c r="K470" i="7"/>
  <c r="N469" i="7"/>
  <c r="K469" i="7"/>
  <c r="K468" i="7"/>
  <c r="N465" i="7"/>
  <c r="N464" i="7"/>
  <c r="N463" i="7"/>
  <c r="N462" i="7"/>
  <c r="N461" i="7"/>
  <c r="N460" i="7"/>
  <c r="N459" i="7"/>
  <c r="N458" i="7"/>
  <c r="N455" i="7"/>
  <c r="N454" i="7"/>
  <c r="N453" i="7"/>
  <c r="N452" i="7"/>
  <c r="N451" i="7"/>
  <c r="N450" i="7"/>
  <c r="N449" i="7"/>
  <c r="N448" i="7"/>
  <c r="N445" i="7"/>
  <c r="N444" i="7"/>
  <c r="N443" i="7"/>
  <c r="N442" i="7"/>
  <c r="N441" i="7"/>
  <c r="N440" i="7"/>
  <c r="N439" i="7"/>
  <c r="N438" i="7"/>
  <c r="N435" i="7"/>
  <c r="N434" i="7"/>
  <c r="N433" i="7"/>
  <c r="N432" i="7"/>
  <c r="N431" i="7"/>
  <c r="N430" i="7"/>
  <c r="N429" i="7"/>
  <c r="N428" i="7"/>
  <c r="N425" i="7"/>
  <c r="N424" i="7"/>
  <c r="N423" i="7"/>
  <c r="N422" i="7"/>
  <c r="N421" i="7"/>
  <c r="N420" i="7"/>
  <c r="N419" i="7"/>
  <c r="N418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G92" i="7"/>
  <c r="M91" i="7"/>
  <c r="L91" i="7"/>
  <c r="N91" i="7" s="1"/>
  <c r="K90" i="7"/>
  <c r="L90" i="7" s="1"/>
  <c r="K89" i="7"/>
  <c r="L89" i="7" s="1"/>
  <c r="L88" i="7"/>
  <c r="N88" i="7" s="1"/>
  <c r="K88" i="7"/>
  <c r="K87" i="7"/>
  <c r="L87" i="7" s="1"/>
  <c r="K86" i="7"/>
  <c r="L86" i="7" s="1"/>
  <c r="L85" i="7"/>
  <c r="M85" i="7" s="1"/>
  <c r="K85" i="7"/>
  <c r="K84" i="7"/>
  <c r="L84" i="7" s="1"/>
  <c r="K83" i="7"/>
  <c r="L83" i="7" s="1"/>
  <c r="N82" i="7"/>
  <c r="L82" i="7"/>
  <c r="M82" i="7" s="1"/>
  <c r="K82" i="7"/>
  <c r="K81" i="7"/>
  <c r="L81" i="7" s="1"/>
  <c r="K80" i="7"/>
  <c r="L80" i="7" s="1"/>
  <c r="N79" i="7"/>
  <c r="L79" i="7"/>
  <c r="M79" i="7" s="1"/>
  <c r="K79" i="7"/>
  <c r="K78" i="7"/>
  <c r="L78" i="7" s="1"/>
  <c r="K77" i="7"/>
  <c r="L77" i="7" s="1"/>
  <c r="K76" i="7"/>
  <c r="L76" i="7" s="1"/>
  <c r="K75" i="7"/>
  <c r="L75" i="7" s="1"/>
  <c r="K74" i="7"/>
  <c r="L74" i="7" s="1"/>
  <c r="L73" i="7"/>
  <c r="N73" i="7" s="1"/>
  <c r="K73" i="7"/>
  <c r="K72" i="7"/>
  <c r="L72" i="7" s="1"/>
  <c r="K71" i="7"/>
  <c r="L71" i="7" s="1"/>
  <c r="K70" i="7"/>
  <c r="L70" i="7" s="1"/>
  <c r="K69" i="7"/>
  <c r="L69" i="7" s="1"/>
  <c r="K68" i="7"/>
  <c r="L68" i="7" s="1"/>
  <c r="N67" i="7"/>
  <c r="M67" i="7"/>
  <c r="L67" i="7"/>
  <c r="K67" i="7"/>
  <c r="K66" i="7"/>
  <c r="L66" i="7" s="1"/>
  <c r="K65" i="7"/>
  <c r="L65" i="7" s="1"/>
  <c r="L64" i="7"/>
  <c r="N64" i="7" s="1"/>
  <c r="K64" i="7"/>
  <c r="K63" i="7"/>
  <c r="L63" i="7" s="1"/>
  <c r="K62" i="7"/>
  <c r="L62" i="7" s="1"/>
  <c r="L61" i="7"/>
  <c r="M61" i="7" s="1"/>
  <c r="K61" i="7"/>
  <c r="K60" i="7"/>
  <c r="L60" i="7" s="1"/>
  <c r="K59" i="7"/>
  <c r="L59" i="7" s="1"/>
  <c r="K58" i="7"/>
  <c r="L58" i="7" s="1"/>
  <c r="K57" i="7"/>
  <c r="L57" i="7" s="1"/>
  <c r="K56" i="7"/>
  <c r="L56" i="7" s="1"/>
  <c r="L55" i="7"/>
  <c r="N55" i="7" s="1"/>
  <c r="K55" i="7"/>
  <c r="K54" i="7"/>
  <c r="L54" i="7" s="1"/>
  <c r="K53" i="7"/>
  <c r="L53" i="7" s="1"/>
  <c r="K52" i="7"/>
  <c r="L52" i="7" s="1"/>
  <c r="K51" i="7"/>
  <c r="L51" i="7" s="1"/>
  <c r="K50" i="7"/>
  <c r="L50" i="7" s="1"/>
  <c r="M49" i="7"/>
  <c r="L49" i="7"/>
  <c r="N49" i="7" s="1"/>
  <c r="K49" i="7"/>
  <c r="K48" i="7"/>
  <c r="L48" i="7" s="1"/>
  <c r="K47" i="7"/>
  <c r="L47" i="7" s="1"/>
  <c r="K46" i="7"/>
  <c r="L46" i="7" s="1"/>
  <c r="K45" i="7"/>
  <c r="L45" i="7" s="1"/>
  <c r="K44" i="7"/>
  <c r="L44" i="7" s="1"/>
  <c r="K43" i="7"/>
  <c r="L43" i="7" s="1"/>
  <c r="K42" i="7"/>
  <c r="L42" i="7" s="1"/>
  <c r="K41" i="7"/>
  <c r="L41" i="7" s="1"/>
  <c r="M40" i="7"/>
  <c r="L40" i="7"/>
  <c r="N40" i="7" s="1"/>
  <c r="K40" i="7"/>
  <c r="K39" i="7"/>
  <c r="L39" i="7" s="1"/>
  <c r="K38" i="7"/>
  <c r="L38" i="7" s="1"/>
  <c r="K37" i="7"/>
  <c r="L37" i="7" s="1"/>
  <c r="K36" i="7"/>
  <c r="L36" i="7" s="1"/>
  <c r="K35" i="7"/>
  <c r="L35" i="7" s="1"/>
  <c r="K34" i="7"/>
  <c r="L34" i="7" s="1"/>
  <c r="K33" i="7"/>
  <c r="L33" i="7" s="1"/>
  <c r="K32" i="7"/>
  <c r="L32" i="7" s="1"/>
  <c r="L31" i="7"/>
  <c r="N31" i="7" s="1"/>
  <c r="K31" i="7"/>
  <c r="K30" i="7"/>
  <c r="L30" i="7" s="1"/>
  <c r="K29" i="7"/>
  <c r="L29" i="7" s="1"/>
  <c r="L28" i="7"/>
  <c r="N28" i="7" s="1"/>
  <c r="K28" i="7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K19" i="7"/>
  <c r="L19" i="7" s="1"/>
  <c r="J18" i="7"/>
  <c r="L18" i="7" s="1"/>
  <c r="J17" i="7"/>
  <c r="L17" i="7" s="1"/>
  <c r="L16" i="7"/>
  <c r="N16" i="7" s="1"/>
  <c r="J16" i="7"/>
  <c r="J15" i="7"/>
  <c r="L15" i="7" s="1"/>
  <c r="J14" i="7"/>
  <c r="L14" i="7" s="1"/>
  <c r="J13" i="7"/>
  <c r="L13" i="7" s="1"/>
  <c r="J12" i="7"/>
  <c r="L12" i="7" s="1"/>
  <c r="L11" i="7"/>
  <c r="N11" i="7" s="1"/>
  <c r="J11" i="7"/>
  <c r="J10" i="7"/>
  <c r="L10" i="7" s="1"/>
  <c r="J9" i="7"/>
  <c r="L9" i="7" s="1"/>
  <c r="J8" i="7"/>
  <c r="L8" i="7" s="1"/>
  <c r="N8" i="7" s="1"/>
  <c r="J7" i="7"/>
  <c r="L7" i="7" s="1"/>
  <c r="J6" i="7"/>
  <c r="L6" i="7" s="1"/>
  <c r="L5" i="7"/>
  <c r="N5" i="7" s="1"/>
  <c r="J5" i="7"/>
  <c r="L4" i="7"/>
  <c r="N4" i="7" s="1"/>
  <c r="J4" i="7"/>
  <c r="J1" i="7"/>
  <c r="K1" i="7" s="1"/>
  <c r="L38" i="6"/>
  <c r="K38" i="6"/>
  <c r="J38" i="6"/>
  <c r="I38" i="6"/>
  <c r="H38" i="6"/>
  <c r="G38" i="6"/>
  <c r="F38" i="6"/>
  <c r="E38" i="6"/>
  <c r="M37" i="6"/>
  <c r="L37" i="6"/>
  <c r="L39" i="6" s="1"/>
  <c r="K37" i="6"/>
  <c r="J37" i="6"/>
  <c r="I37" i="6"/>
  <c r="H37" i="6"/>
  <c r="H39" i="6" s="1"/>
  <c r="G37" i="6"/>
  <c r="C15" i="5" s="1"/>
  <c r="D15" i="5" s="1"/>
  <c r="E31" i="5" s="1"/>
  <c r="F37" i="6"/>
  <c r="E37" i="6"/>
  <c r="C37" i="6"/>
  <c r="D8" i="5" s="1"/>
  <c r="B37" i="6"/>
  <c r="D4" i="5" s="1"/>
  <c r="D7" i="5" s="1"/>
  <c r="N36" i="6"/>
  <c r="P36" i="6" s="1"/>
  <c r="R36" i="6" s="1"/>
  <c r="N35" i="6"/>
  <c r="P35" i="6" s="1"/>
  <c r="R35" i="6" s="1"/>
  <c r="N34" i="6"/>
  <c r="P34" i="6" s="1"/>
  <c r="R34" i="6" s="1"/>
  <c r="P33" i="6"/>
  <c r="R33" i="6" s="1"/>
  <c r="N33" i="6"/>
  <c r="N32" i="6"/>
  <c r="P32" i="6" s="1"/>
  <c r="R32" i="6" s="1"/>
  <c r="N31" i="6"/>
  <c r="P31" i="6" s="1"/>
  <c r="R31" i="6" s="1"/>
  <c r="N30" i="6"/>
  <c r="P30" i="6" s="1"/>
  <c r="R30" i="6" s="1"/>
  <c r="N29" i="6"/>
  <c r="P29" i="6" s="1"/>
  <c r="R29" i="6" s="1"/>
  <c r="N28" i="6"/>
  <c r="P28" i="6" s="1"/>
  <c r="R28" i="6" s="1"/>
  <c r="N27" i="6"/>
  <c r="P27" i="6" s="1"/>
  <c r="R27" i="6" s="1"/>
  <c r="N26" i="6"/>
  <c r="P26" i="6" s="1"/>
  <c r="R26" i="6" s="1"/>
  <c r="P25" i="6"/>
  <c r="R25" i="6" s="1"/>
  <c r="N25" i="6"/>
  <c r="N24" i="6"/>
  <c r="P24" i="6" s="1"/>
  <c r="R24" i="6" s="1"/>
  <c r="N23" i="6"/>
  <c r="P23" i="6" s="1"/>
  <c r="R23" i="6" s="1"/>
  <c r="N22" i="6"/>
  <c r="P22" i="6" s="1"/>
  <c r="R22" i="6" s="1"/>
  <c r="N21" i="6"/>
  <c r="P21" i="6" s="1"/>
  <c r="R21" i="6" s="1"/>
  <c r="N20" i="6"/>
  <c r="P20" i="6" s="1"/>
  <c r="R20" i="6" s="1"/>
  <c r="N19" i="6"/>
  <c r="P19" i="6" s="1"/>
  <c r="R19" i="6" s="1"/>
  <c r="N18" i="6"/>
  <c r="P18" i="6" s="1"/>
  <c r="R18" i="6" s="1"/>
  <c r="P17" i="6"/>
  <c r="R17" i="6" s="1"/>
  <c r="N17" i="6"/>
  <c r="N16" i="6"/>
  <c r="P16" i="6" s="1"/>
  <c r="R16" i="6" s="1"/>
  <c r="N15" i="6"/>
  <c r="P15" i="6" s="1"/>
  <c r="R15" i="6" s="1"/>
  <c r="N14" i="6"/>
  <c r="P14" i="6" s="1"/>
  <c r="R14" i="6" s="1"/>
  <c r="N13" i="6"/>
  <c r="P13" i="6" s="1"/>
  <c r="R13" i="6" s="1"/>
  <c r="N12" i="6"/>
  <c r="P12" i="6" s="1"/>
  <c r="R12" i="6" s="1"/>
  <c r="N11" i="6"/>
  <c r="P11" i="6" s="1"/>
  <c r="R11" i="6" s="1"/>
  <c r="N10" i="6"/>
  <c r="P10" i="6" s="1"/>
  <c r="R10" i="6" s="1"/>
  <c r="P9" i="6"/>
  <c r="R9" i="6" s="1"/>
  <c r="N9" i="6"/>
  <c r="N8" i="6"/>
  <c r="P8" i="6" s="1"/>
  <c r="R8" i="6" s="1"/>
  <c r="N7" i="6"/>
  <c r="P7" i="6" s="1"/>
  <c r="R7" i="6" s="1"/>
  <c r="N6" i="6"/>
  <c r="P6" i="6" s="1"/>
  <c r="C46" i="5"/>
  <c r="D45" i="5"/>
  <c r="D46" i="5" s="1"/>
  <c r="C45" i="5"/>
  <c r="K44" i="5"/>
  <c r="J44" i="5"/>
  <c r="I44" i="5"/>
  <c r="H44" i="5"/>
  <c r="D44" i="5"/>
  <c r="C44" i="5"/>
  <c r="C47" i="5" s="1"/>
  <c r="M43" i="5"/>
  <c r="L43" i="5"/>
  <c r="L42" i="5"/>
  <c r="M42" i="5" s="1"/>
  <c r="D42" i="5"/>
  <c r="C42" i="5"/>
  <c r="L41" i="5"/>
  <c r="M41" i="5" s="1"/>
  <c r="D41" i="5"/>
  <c r="D43" i="5" s="1"/>
  <c r="C41" i="5"/>
  <c r="L40" i="5"/>
  <c r="M40" i="5" s="1"/>
  <c r="D40" i="5"/>
  <c r="L39" i="5"/>
  <c r="M39" i="5" s="1"/>
  <c r="D39" i="5"/>
  <c r="C39" i="5"/>
  <c r="M38" i="5"/>
  <c r="L38" i="5"/>
  <c r="D38" i="5"/>
  <c r="C38" i="5"/>
  <c r="C40" i="5" s="1"/>
  <c r="L37" i="5"/>
  <c r="M37" i="5" s="1"/>
  <c r="M36" i="5"/>
  <c r="L36" i="5"/>
  <c r="D36" i="5"/>
  <c r="C36" i="5"/>
  <c r="D35" i="5"/>
  <c r="D37" i="5" s="1"/>
  <c r="C35" i="5"/>
  <c r="D33" i="5"/>
  <c r="D34" i="5" s="1"/>
  <c r="C33" i="5"/>
  <c r="C34" i="5" s="1"/>
  <c r="D32" i="5"/>
  <c r="C32" i="5"/>
  <c r="C31" i="5"/>
  <c r="D30" i="5"/>
  <c r="C30" i="5"/>
  <c r="D29" i="5"/>
  <c r="D31" i="5" s="1"/>
  <c r="C29" i="5"/>
  <c r="D27" i="5"/>
  <c r="C27" i="5"/>
  <c r="M26" i="5"/>
  <c r="L26" i="5"/>
  <c r="D26" i="5"/>
  <c r="C26" i="5"/>
  <c r="C28" i="5" s="1"/>
  <c r="M25" i="5"/>
  <c r="L25" i="5"/>
  <c r="M24" i="5"/>
  <c r="L24" i="5"/>
  <c r="D24" i="5"/>
  <c r="C24" i="5"/>
  <c r="M23" i="5"/>
  <c r="L23" i="5"/>
  <c r="D23" i="5"/>
  <c r="C23" i="5"/>
  <c r="M22" i="5"/>
  <c r="L22" i="5"/>
  <c r="M21" i="5"/>
  <c r="L21" i="5"/>
  <c r="M20" i="5"/>
  <c r="L20" i="5"/>
  <c r="C20" i="5"/>
  <c r="D20" i="5" s="1"/>
  <c r="E46" i="5" s="1"/>
  <c r="M19" i="5"/>
  <c r="L19" i="5"/>
  <c r="C18" i="5"/>
  <c r="D18" i="5" s="1"/>
  <c r="E40" i="5" s="1"/>
  <c r="C17" i="5"/>
  <c r="D17" i="5" s="1"/>
  <c r="E37" i="5" s="1"/>
  <c r="C14" i="5"/>
  <c r="D14" i="5" s="1"/>
  <c r="E28" i="5" s="1"/>
  <c r="C13" i="5"/>
  <c r="N46" i="7" l="1"/>
  <c r="M46" i="7"/>
  <c r="N7" i="7"/>
  <c r="M7" i="7"/>
  <c r="N70" i="7"/>
  <c r="M70" i="7"/>
  <c r="N10" i="7"/>
  <c r="M10" i="7"/>
  <c r="N25" i="7"/>
  <c r="M25" i="7"/>
  <c r="M76" i="7"/>
  <c r="N76" i="7"/>
  <c r="M52" i="7"/>
  <c r="N52" i="7"/>
  <c r="N22" i="7"/>
  <c r="M22" i="7"/>
  <c r="N37" i="7"/>
  <c r="M37" i="7"/>
  <c r="D9" i="5"/>
  <c r="N13" i="7"/>
  <c r="M13" i="7"/>
  <c r="N43" i="7"/>
  <c r="M43" i="7"/>
  <c r="N34" i="7"/>
  <c r="M34" i="7"/>
  <c r="N19" i="7"/>
  <c r="M19" i="7"/>
  <c r="N58" i="7"/>
  <c r="M58" i="7"/>
  <c r="M16" i="7"/>
  <c r="N61" i="7"/>
  <c r="N85" i="7"/>
  <c r="C8" i="5"/>
  <c r="E39" i="6"/>
  <c r="C43" i="5"/>
  <c r="F39" i="6"/>
  <c r="G39" i="6"/>
  <c r="M28" i="7"/>
  <c r="M55" i="7"/>
  <c r="D28" i="5"/>
  <c r="F28" i="5" s="1"/>
  <c r="J39" i="6"/>
  <c r="K92" i="7"/>
  <c r="K416" i="7" s="1"/>
  <c r="M64" i="7"/>
  <c r="M88" i="7"/>
  <c r="I39" i="6"/>
  <c r="C16" i="5"/>
  <c r="D16" i="5" s="1"/>
  <c r="E34" i="5" s="1"/>
  <c r="F34" i="5" s="1"/>
  <c r="K39" i="6"/>
  <c r="M73" i="7"/>
  <c r="D25" i="5"/>
  <c r="D47" i="5"/>
  <c r="M4" i="7"/>
  <c r="M31" i="7"/>
  <c r="C48" i="5"/>
  <c r="C49" i="5" s="1"/>
  <c r="N37" i="6"/>
  <c r="C9" i="5" s="1"/>
  <c r="J92" i="7"/>
  <c r="J416" i="7" s="1"/>
  <c r="F46" i="5"/>
  <c r="C37" i="5"/>
  <c r="M30" i="7"/>
  <c r="N30" i="7"/>
  <c r="M51" i="7"/>
  <c r="N51" i="7"/>
  <c r="M63" i="7"/>
  <c r="N63" i="7"/>
  <c r="D11" i="5"/>
  <c r="M18" i="7"/>
  <c r="N18" i="7"/>
  <c r="N32" i="7"/>
  <c r="M32" i="7"/>
  <c r="N9" i="7"/>
  <c r="M9" i="7"/>
  <c r="N50" i="7"/>
  <c r="M50" i="7"/>
  <c r="F37" i="5"/>
  <c r="M75" i="7"/>
  <c r="N75" i="7"/>
  <c r="F40" i="5"/>
  <c r="F31" i="5"/>
  <c r="M39" i="7"/>
  <c r="N39" i="7"/>
  <c r="M33" i="7"/>
  <c r="N33" i="7"/>
  <c r="N62" i="7"/>
  <c r="M62" i="7"/>
  <c r="N23" i="7"/>
  <c r="M23" i="7"/>
  <c r="M69" i="7"/>
  <c r="N69" i="7"/>
  <c r="M24" i="7"/>
  <c r="N24" i="7"/>
  <c r="D49" i="5"/>
  <c r="N17" i="7"/>
  <c r="M17" i="7"/>
  <c r="M6" i="7"/>
  <c r="N6" i="7"/>
  <c r="N12" i="7"/>
  <c r="M12" i="7"/>
  <c r="N26" i="7"/>
  <c r="M26" i="7"/>
  <c r="N47" i="7"/>
  <c r="M47" i="7"/>
  <c r="N53" i="7"/>
  <c r="M53" i="7"/>
  <c r="N59" i="7"/>
  <c r="M59" i="7"/>
  <c r="N65" i="7"/>
  <c r="M65" i="7"/>
  <c r="N71" i="7"/>
  <c r="M71" i="7"/>
  <c r="N77" i="7"/>
  <c r="M77" i="7"/>
  <c r="N83" i="7"/>
  <c r="M83" i="7"/>
  <c r="N89" i="7"/>
  <c r="M89" i="7"/>
  <c r="N81" i="7"/>
  <c r="M81" i="7"/>
  <c r="M27" i="7"/>
  <c r="N27" i="7"/>
  <c r="N41" i="7"/>
  <c r="M41" i="7"/>
  <c r="M48" i="7"/>
  <c r="N48" i="7"/>
  <c r="N54" i="7"/>
  <c r="M54" i="7"/>
  <c r="M60" i="7"/>
  <c r="N60" i="7"/>
  <c r="M66" i="7"/>
  <c r="N66" i="7"/>
  <c r="M72" i="7"/>
  <c r="N72" i="7"/>
  <c r="M78" i="7"/>
  <c r="N78" i="7"/>
  <c r="M84" i="7"/>
  <c r="N84" i="7"/>
  <c r="M90" i="7"/>
  <c r="N90" i="7"/>
  <c r="R6" i="6"/>
  <c r="R37" i="6" s="1"/>
  <c r="P37" i="6"/>
  <c r="N44" i="7"/>
  <c r="M44" i="7"/>
  <c r="M45" i="7"/>
  <c r="N45" i="7"/>
  <c r="M57" i="7"/>
  <c r="N57" i="7"/>
  <c r="N42" i="7"/>
  <c r="M42" i="7"/>
  <c r="N21" i="7"/>
  <c r="M21" i="7"/>
  <c r="N35" i="7"/>
  <c r="M35" i="7"/>
  <c r="N14" i="7"/>
  <c r="M14" i="7"/>
  <c r="N36" i="7"/>
  <c r="M36" i="7"/>
  <c r="M15" i="7"/>
  <c r="N15" i="7"/>
  <c r="N29" i="7"/>
  <c r="M29" i="7"/>
  <c r="N68" i="7"/>
  <c r="M68" i="7"/>
  <c r="N74" i="7"/>
  <c r="M74" i="7"/>
  <c r="N80" i="7"/>
  <c r="M80" i="7"/>
  <c r="N86" i="7"/>
  <c r="M86" i="7"/>
  <c r="M87" i="7"/>
  <c r="N87" i="7"/>
  <c r="N56" i="7"/>
  <c r="M56" i="7"/>
  <c r="N38" i="7"/>
  <c r="M38" i="7"/>
  <c r="C19" i="5"/>
  <c r="D19" i="5" s="1"/>
  <c r="E43" i="5" s="1"/>
  <c r="F43" i="5" s="1"/>
  <c r="D13" i="5"/>
  <c r="D48" i="5"/>
  <c r="L20" i="7"/>
  <c r="M5" i="7"/>
  <c r="M8" i="7"/>
  <c r="M11" i="7"/>
  <c r="D5" i="5"/>
  <c r="C25" i="5"/>
  <c r="L416" i="7" l="1"/>
  <c r="N416" i="7" s="1"/>
  <c r="C11" i="5"/>
  <c r="L92" i="7"/>
  <c r="P38" i="6"/>
  <c r="C4" i="5"/>
  <c r="C7" i="5" s="1"/>
  <c r="N20" i="7"/>
  <c r="M20" i="7"/>
  <c r="C21" i="5"/>
  <c r="E25" i="5"/>
  <c r="F25" i="5" s="1"/>
  <c r="D21" i="5"/>
  <c r="W39" i="3" l="1"/>
  <c r="V38" i="3"/>
  <c r="W38" i="3" s="1"/>
  <c r="W40" i="3" l="1"/>
</calcChain>
</file>

<file path=xl/sharedStrings.xml><?xml version="1.0" encoding="utf-8"?>
<sst xmlns="http://schemas.openxmlformats.org/spreadsheetml/2006/main" count="9034" uniqueCount="830">
  <si>
    <t>- 공급분/ 판매분</t>
    <phoneticPr fontId="1" type="noConversion"/>
  </si>
  <si>
    <t>**FONE 할인/마진율 등록</t>
    <phoneticPr fontId="1" type="noConversion"/>
  </si>
  <si>
    <t>**마진별 판매금액이 다른경우, 백화점 EDI에 맞추어 조정됨</t>
    <phoneticPr fontId="1" type="noConversion"/>
  </si>
  <si>
    <t>** 공제금액포함 X, 지원금은 포함된 금액으로 발행</t>
    <phoneticPr fontId="1" type="noConversion"/>
  </si>
  <si>
    <t>- 계약된 수수료율로 계산서 발행(VAT별도)</t>
    <phoneticPr fontId="1" type="noConversion"/>
  </si>
  <si>
    <t>- 세금계산서는 회계팀에서 생성</t>
    <phoneticPr fontId="1" type="noConversion"/>
  </si>
  <si>
    <t>오프라인</t>
    <phoneticPr fontId="1" type="noConversion"/>
  </si>
  <si>
    <t>온라인</t>
    <phoneticPr fontId="1" type="noConversion"/>
  </si>
  <si>
    <t>판매액</t>
    <phoneticPr fontId="1" type="noConversion"/>
  </si>
  <si>
    <t>수수료계산</t>
    <phoneticPr fontId="1" type="noConversion"/>
  </si>
  <si>
    <r>
      <t xml:space="preserve">- 최종 지급 수수료 : </t>
    </r>
    <r>
      <rPr>
        <b/>
        <sz val="11"/>
        <color theme="1"/>
        <rFont val="맑은 고딕"/>
        <family val="3"/>
        <charset val="129"/>
        <scheme val="minor"/>
      </rPr>
      <t>매출에 대한 수수료 - 공제액</t>
    </r>
    <phoneticPr fontId="1" type="noConversion"/>
  </si>
  <si>
    <t>전달 25일~</t>
    <phoneticPr fontId="1" type="noConversion"/>
  </si>
  <si>
    <t>1일~</t>
    <phoneticPr fontId="1" type="noConversion"/>
  </si>
  <si>
    <t>아산퍼스트빌리지 직영점 월마감</t>
    <phoneticPr fontId="1" type="noConversion"/>
  </si>
  <si>
    <t>2022년 08월</t>
    <phoneticPr fontId="1" type="noConversion"/>
  </si>
  <si>
    <t>일 자 별</t>
    <phoneticPr fontId="1" type="noConversion"/>
  </si>
  <si>
    <t>EA</t>
    <phoneticPr fontId="1" type="noConversion"/>
  </si>
  <si>
    <t>합 계</t>
    <phoneticPr fontId="30" type="noConversion"/>
  </si>
  <si>
    <t xml:space="preserve"> 총 매출</t>
  </si>
  <si>
    <t>구성비</t>
  </si>
  <si>
    <t>매출</t>
    <phoneticPr fontId="1" type="noConversion"/>
  </si>
  <si>
    <t>매출형태별</t>
  </si>
  <si>
    <t>BBT003</t>
    <phoneticPr fontId="30" type="noConversion"/>
  </si>
  <si>
    <t>전산금액</t>
  </si>
  <si>
    <t>현   금</t>
  </si>
  <si>
    <t>카   드</t>
  </si>
  <si>
    <t>상품권</t>
  </si>
  <si>
    <t>`</t>
    <phoneticPr fontId="1" type="noConversion"/>
  </si>
  <si>
    <t>합   계</t>
  </si>
  <si>
    <t>카드사별</t>
  </si>
  <si>
    <t>비씨</t>
    <phoneticPr fontId="1" type="noConversion"/>
  </si>
  <si>
    <t>신한</t>
    <phoneticPr fontId="1" type="noConversion"/>
  </si>
  <si>
    <t>삼성</t>
    <phoneticPr fontId="1" type="noConversion"/>
  </si>
  <si>
    <t>현대</t>
    <phoneticPr fontId="1" type="noConversion"/>
  </si>
  <si>
    <t>롯데</t>
    <phoneticPr fontId="1" type="noConversion"/>
  </si>
  <si>
    <t>KB국민</t>
    <phoneticPr fontId="1" type="noConversion"/>
  </si>
  <si>
    <t>하나</t>
    <phoneticPr fontId="1" type="noConversion"/>
  </si>
  <si>
    <t>KB국민</t>
  </si>
  <si>
    <t>농협</t>
    <phoneticPr fontId="1" type="noConversion"/>
  </si>
  <si>
    <t>농협</t>
  </si>
  <si>
    <t>합 계</t>
  </si>
  <si>
    <t>롯데</t>
  </si>
  <si>
    <t>카드</t>
  </si>
  <si>
    <t>구 분</t>
  </si>
  <si>
    <t>BBT003 합계</t>
    <phoneticPr fontId="30" type="noConversion"/>
  </si>
  <si>
    <t>비씨</t>
  </si>
  <si>
    <t>카드수수료</t>
  </si>
  <si>
    <t>삼성</t>
  </si>
  <si>
    <t>입금예정액</t>
  </si>
  <si>
    <t>신한</t>
  </si>
  <si>
    <t>외환</t>
  </si>
  <si>
    <t>현대</t>
  </si>
  <si>
    <t>카드사</t>
  </si>
  <si>
    <t>매출합계금액</t>
  </si>
  <si>
    <t>매입액</t>
  </si>
  <si>
    <t>입금예정금액</t>
  </si>
  <si>
    <t>수수료</t>
  </si>
  <si>
    <t xml:space="preserve">KB국민      </t>
  </si>
  <si>
    <t xml:space="preserve">농협        </t>
  </si>
  <si>
    <t xml:space="preserve">롯데        </t>
  </si>
  <si>
    <t xml:space="preserve">비씨        </t>
  </si>
  <si>
    <t xml:space="preserve">삼성        </t>
  </si>
  <si>
    <t xml:space="preserve">신한        </t>
  </si>
  <si>
    <t xml:space="preserve">외환        </t>
  </si>
  <si>
    <t xml:space="preserve">현대        </t>
  </si>
  <si>
    <t>카드수수료 합계</t>
  </si>
  <si>
    <t>입금예정액 합계</t>
  </si>
  <si>
    <t>총 합 계</t>
  </si>
  <si>
    <t>아산퍼스트빌점(직영) 2022년 8월 판매일보</t>
    <phoneticPr fontId="43" type="noConversion"/>
  </si>
  <si>
    <t>EDITION</t>
    <phoneticPr fontId="1" type="noConversion"/>
  </si>
  <si>
    <t>(사업자 : 108-85-35722)</t>
    <phoneticPr fontId="1" type="noConversion"/>
  </si>
  <si>
    <t>일자</t>
    <phoneticPr fontId="43" type="noConversion"/>
  </si>
  <si>
    <t>FONE</t>
    <phoneticPr fontId="1" type="noConversion"/>
  </si>
  <si>
    <t>현  금</t>
    <phoneticPr fontId="43" type="noConversion"/>
  </si>
  <si>
    <t>입금액</t>
    <phoneticPr fontId="47" type="noConversion"/>
  </si>
  <si>
    <t>카드사별 매출(머니온)</t>
    <phoneticPr fontId="1" type="noConversion"/>
  </si>
  <si>
    <t>상품권</t>
    <phoneticPr fontId="43" type="noConversion"/>
  </si>
  <si>
    <t>계</t>
    <phoneticPr fontId="43" type="noConversion"/>
  </si>
  <si>
    <t>비  고</t>
    <phoneticPr fontId="43" type="noConversion"/>
  </si>
  <si>
    <t>BBT003</t>
    <phoneticPr fontId="1" type="noConversion"/>
  </si>
  <si>
    <t>비씨</t>
    <phoneticPr fontId="43" type="noConversion"/>
  </si>
  <si>
    <t>신한</t>
    <phoneticPr fontId="43" type="noConversion"/>
  </si>
  <si>
    <t>삼성</t>
    <phoneticPr fontId="43" type="noConversion"/>
  </si>
  <si>
    <t>현대</t>
    <phoneticPr fontId="43" type="noConversion"/>
  </si>
  <si>
    <t>롯데</t>
    <phoneticPr fontId="43" type="noConversion"/>
  </si>
  <si>
    <t>KB국민</t>
    <phoneticPr fontId="47" type="noConversion"/>
  </si>
  <si>
    <t>외환 하나</t>
    <phoneticPr fontId="43" type="noConversion"/>
  </si>
  <si>
    <t>농협</t>
    <phoneticPr fontId="1" type="noConversion"/>
  </si>
  <si>
    <t>기타</t>
    <phoneticPr fontId="1" type="noConversion"/>
  </si>
  <si>
    <t>소계</t>
    <phoneticPr fontId="43" type="noConversion"/>
  </si>
  <si>
    <t xml:space="preserve">              -</t>
  </si>
  <si>
    <t>&gt; Fone과 카드사 일별매출 차이 있으나, 토탈은 같음.</t>
    <phoneticPr fontId="1" type="noConversion"/>
  </si>
  <si>
    <t>브랜드</t>
    <phoneticPr fontId="1" type="noConversion"/>
  </si>
  <si>
    <t>매장ID</t>
  </si>
  <si>
    <t>매장명</t>
  </si>
  <si>
    <t>입금일자</t>
  </si>
  <si>
    <t>가상계좌번호</t>
  </si>
  <si>
    <t>입금금액</t>
  </si>
  <si>
    <t>비고</t>
  </si>
  <si>
    <t>7월분</t>
    <phoneticPr fontId="1" type="noConversion"/>
  </si>
  <si>
    <t>8월분</t>
    <phoneticPr fontId="1" type="noConversion"/>
  </si>
  <si>
    <t>합    계</t>
  </si>
  <si>
    <t>N</t>
  </si>
  <si>
    <t>BBT003</t>
  </si>
  <si>
    <t>아산 퍼스트빌리지점</t>
  </si>
  <si>
    <t>20220801</t>
  </si>
  <si>
    <t>12991558828637</t>
  </si>
  <si>
    <t>KB92318201</t>
  </si>
  <si>
    <t>20220802</t>
  </si>
  <si>
    <t>12991558824137</t>
  </si>
  <si>
    <t>신한11278682</t>
  </si>
  <si>
    <t>12991558830237</t>
  </si>
  <si>
    <t>NH14883258</t>
  </si>
  <si>
    <t>12991558825737</t>
  </si>
  <si>
    <t>삼성173060897</t>
  </si>
  <si>
    <t>12991558827037</t>
  </si>
  <si>
    <t>롯데9958307570</t>
  </si>
  <si>
    <t>20220803</t>
  </si>
  <si>
    <t>12991558829237</t>
  </si>
  <si>
    <t>하나994444693</t>
  </si>
  <si>
    <t>12991558823437</t>
  </si>
  <si>
    <t>712781159BC</t>
  </si>
  <si>
    <t>12991558826337</t>
  </si>
  <si>
    <t>현310963063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</si>
  <si>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</si>
  <si>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</si>
  <si>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</si>
  <si>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</si>
  <si>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</si>
  <si>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</si>
  <si>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</si>
  <si>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</si>
  <si>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</si>
  <si>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</si>
  <si>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</si>
  <si>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</si>
  <si>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</si>
  <si>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</si>
  <si>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</si>
  <si>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</si>
  <si>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</si>
  <si>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</si>
  <si>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</si>
  <si>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12991558831937</t>
  </si>
  <si>
    <t>이재성</t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</si>
  <si>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</si>
  <si>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</si>
  <si>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</si>
  <si>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</si>
  <si>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</si>
  <si>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</si>
  <si>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</si>
  <si>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01월</t>
    <phoneticPr fontId="1" type="noConversion"/>
  </si>
  <si>
    <t>02월</t>
    <phoneticPr fontId="1" type="noConversion"/>
  </si>
  <si>
    <t>03월</t>
    <phoneticPr fontId="1" type="noConversion"/>
  </si>
  <si>
    <t>04월</t>
    <phoneticPr fontId="1" type="noConversion"/>
  </si>
  <si>
    <t>05월</t>
    <phoneticPr fontId="1" type="noConversion"/>
  </si>
  <si>
    <t>06월</t>
    <phoneticPr fontId="1" type="noConversion"/>
  </si>
  <si>
    <t>07월</t>
    <phoneticPr fontId="1" type="noConversion"/>
  </si>
  <si>
    <t>08월</t>
    <phoneticPr fontId="1" type="noConversion"/>
  </si>
  <si>
    <t>09월</t>
    <phoneticPr fontId="1" type="noConversion"/>
  </si>
  <si>
    <t>10월 예수금 정리요청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</si>
  <si>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</si>
  <si>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</si>
  <si>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</si>
  <si>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</si>
  <si>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</si>
  <si>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카드사 사업자번호 &gt; 거래처에 입력</t>
    <phoneticPr fontId="1" type="noConversion"/>
  </si>
  <si>
    <t>2월 예정</t>
    <phoneticPr fontId="1" type="noConversion"/>
  </si>
  <si>
    <t>3월예정</t>
    <phoneticPr fontId="1" type="noConversion"/>
  </si>
  <si>
    <t>4월예정</t>
    <phoneticPr fontId="1" type="noConversion"/>
  </si>
  <si>
    <t>6월예정</t>
    <phoneticPr fontId="1" type="noConversion"/>
  </si>
  <si>
    <t>7월예정</t>
    <phoneticPr fontId="1" type="noConversion"/>
  </si>
  <si>
    <t>8월예정</t>
    <phoneticPr fontId="1" type="noConversion"/>
  </si>
  <si>
    <t>9월예정</t>
    <phoneticPr fontId="1" type="noConversion"/>
  </si>
  <si>
    <t>* 대상기간 : 2022년 08월 01일 ~ 2022년 08월 31일</t>
  </si>
  <si>
    <t>* 지점명 : 에디션ANDZ아산퍼스트빌(본사)</t>
  </si>
  <si>
    <t>사업자번호</t>
  </si>
  <si>
    <t>상호</t>
  </si>
  <si>
    <t>거래일자</t>
  </si>
  <si>
    <t>거래시간</t>
  </si>
  <si>
    <t>카드번호</t>
  </si>
  <si>
    <t>승인번호</t>
  </si>
  <si>
    <t>매입사</t>
  </si>
  <si>
    <t>금액</t>
  </si>
  <si>
    <t>처리현황</t>
  </si>
  <si>
    <t>거래유형</t>
  </si>
  <si>
    <t>반송사유</t>
  </si>
  <si>
    <t>입금예정</t>
  </si>
  <si>
    <t>단말기종류</t>
  </si>
  <si>
    <t>가맹점번호</t>
  </si>
  <si>
    <t>단말기</t>
  </si>
  <si>
    <t>점코드</t>
  </si>
  <si>
    <t>발급사</t>
  </si>
  <si>
    <t>거래결과</t>
  </si>
  <si>
    <t>대리점연락처</t>
  </si>
  <si>
    <t>단말기구분</t>
  </si>
  <si>
    <t>세금</t>
  </si>
  <si>
    <t>비과세금액</t>
  </si>
  <si>
    <t>밴CODE</t>
  </si>
  <si>
    <t>그룹코드</t>
  </si>
  <si>
    <t>대리점</t>
  </si>
  <si>
    <t>취소여부</t>
  </si>
  <si>
    <t>행 레이블</t>
  </si>
  <si>
    <t>합계 : 금액</t>
  </si>
  <si>
    <t>합계 : 입금예정액</t>
  </si>
  <si>
    <t>합계 : 수수료</t>
  </si>
  <si>
    <t>108-85-35722</t>
  </si>
  <si>
    <t>신성통상에디션ANDZ퍼스트빌</t>
  </si>
  <si>
    <t>2022-08-01</t>
  </si>
  <si>
    <t>11:07:39</t>
  </si>
  <si>
    <t>5107-37**-****-7340</t>
  </si>
  <si>
    <t>46315411</t>
  </si>
  <si>
    <t>입금완료</t>
  </si>
  <si>
    <t>승인</t>
  </si>
  <si>
    <t/>
  </si>
  <si>
    <t>2022-08-04</t>
  </si>
  <si>
    <t>CAT</t>
  </si>
  <si>
    <t>0112786827</t>
  </si>
  <si>
    <t>11908757</t>
  </si>
  <si>
    <t>(0000) 정상완료</t>
  </si>
  <si>
    <t>18991271</t>
  </si>
  <si>
    <t>CAT(유선)</t>
  </si>
  <si>
    <t>FDIK</t>
  </si>
  <si>
    <t>7500</t>
  </si>
  <si>
    <t>(주)제일좋은솔루션</t>
  </si>
  <si>
    <t>14:54:10</t>
  </si>
  <si>
    <t>4273-52**-****-3564</t>
  </si>
  <si>
    <t>78480180</t>
  </si>
  <si>
    <t>정상</t>
  </si>
  <si>
    <t>712781159</t>
  </si>
  <si>
    <t>15:03:46</t>
  </si>
  <si>
    <t>9409-15**-****-4623</t>
  </si>
  <si>
    <t>64103155</t>
  </si>
  <si>
    <t>9958307570</t>
  </si>
  <si>
    <t>15:21:37</t>
  </si>
  <si>
    <t>4033-02**-****-7317</t>
  </si>
  <si>
    <t>00327228</t>
  </si>
  <si>
    <t>310963063</t>
  </si>
  <si>
    <t>15:31:22</t>
  </si>
  <si>
    <t>4579-72**-****-7079</t>
  </si>
  <si>
    <t>30034431</t>
  </si>
  <si>
    <t>00092318201</t>
  </si>
  <si>
    <t>15:49:23</t>
  </si>
  <si>
    <t>9410-09**-****-1039</t>
  </si>
  <si>
    <t>05223852</t>
  </si>
  <si>
    <t>173060897</t>
  </si>
  <si>
    <t>17:06:50</t>
  </si>
  <si>
    <t>4574-92**-****-9906</t>
  </si>
  <si>
    <t>00468718</t>
  </si>
  <si>
    <t>17:15:45</t>
  </si>
  <si>
    <t>6210-12**-****-2412</t>
  </si>
  <si>
    <t>70442181</t>
  </si>
  <si>
    <t>18:21:03</t>
  </si>
  <si>
    <t>5188-31**-****-4474</t>
  </si>
  <si>
    <t>53276245</t>
  </si>
  <si>
    <t>총합계</t>
  </si>
  <si>
    <t>20:01:28</t>
  </si>
  <si>
    <t>4518-42**-****-7405</t>
  </si>
  <si>
    <t>04759762</t>
  </si>
  <si>
    <t>2022-08-02</t>
  </si>
  <si>
    <t>13:21:38</t>
  </si>
  <si>
    <t>5387-20**-****-3812</t>
  </si>
  <si>
    <t>78162299</t>
  </si>
  <si>
    <t>2022-08-05</t>
  </si>
  <si>
    <t>13:48:03</t>
  </si>
  <si>
    <t>3569-08**-****-2907</t>
  </si>
  <si>
    <t>12246124</t>
  </si>
  <si>
    <t>14:39:08</t>
  </si>
  <si>
    <t>9430-16**-****-1026</t>
  </si>
  <si>
    <t>66457788</t>
  </si>
  <si>
    <t>148832581</t>
  </si>
  <si>
    <t>14:43:17</t>
  </si>
  <si>
    <t>5417-07**-****-5906</t>
  </si>
  <si>
    <t>28000151</t>
  </si>
  <si>
    <t>00994444693</t>
  </si>
  <si>
    <t>하나</t>
  </si>
  <si>
    <t>15:30:25</t>
  </si>
  <si>
    <t>4364-20**-****-9522</t>
  </si>
  <si>
    <t>13562015</t>
  </si>
  <si>
    <t>18:32:32</t>
  </si>
  <si>
    <t>4330-28**-****-7005</t>
  </si>
  <si>
    <t>00507644</t>
  </si>
  <si>
    <t>2022-08-03</t>
  </si>
  <si>
    <t>12:05:22</t>
  </si>
  <si>
    <t>4658-87**-****-0545</t>
  </si>
  <si>
    <t>22781068</t>
  </si>
  <si>
    <t>2022-08-08</t>
  </si>
  <si>
    <t>12:15:55</t>
  </si>
  <si>
    <t>22958245</t>
  </si>
  <si>
    <t>13:08:18</t>
  </si>
  <si>
    <t>5461-12**-****-2672</t>
  </si>
  <si>
    <t>74654570</t>
  </si>
  <si>
    <t>13:26:56</t>
  </si>
  <si>
    <t>9440-03**-****-8267</t>
  </si>
  <si>
    <t>78808011</t>
  </si>
  <si>
    <t>16:05:17</t>
  </si>
  <si>
    <t>5461-12**-****-6060</t>
  </si>
  <si>
    <t>76655095</t>
  </si>
  <si>
    <t>18:07:19</t>
  </si>
  <si>
    <t>9420-12**-****-5274</t>
  </si>
  <si>
    <t>72639792</t>
  </si>
  <si>
    <t>19:06:25</t>
  </si>
  <si>
    <t>4553-25**-****-4172</t>
  </si>
  <si>
    <t>61354239</t>
  </si>
  <si>
    <t>12:07:58</t>
  </si>
  <si>
    <t>5138-94**-****-7547</t>
  </si>
  <si>
    <t>21318086</t>
  </si>
  <si>
    <t>2022-08-09</t>
  </si>
  <si>
    <t>12:23:48</t>
  </si>
  <si>
    <t>4742-89**-****-7675</t>
  </si>
  <si>
    <t>43095756</t>
  </si>
  <si>
    <t>13:47:21</t>
  </si>
  <si>
    <t>4092-16**-****-4015</t>
  </si>
  <si>
    <t>47602490</t>
  </si>
  <si>
    <t>15:52:02</t>
  </si>
  <si>
    <t>6243-31**-****-5710</t>
  </si>
  <si>
    <t>38740161</t>
  </si>
  <si>
    <t>16:55:55</t>
  </si>
  <si>
    <t>9441-16**-****-3129</t>
  </si>
  <si>
    <t>49662175</t>
  </si>
  <si>
    <t>12:23:07</t>
  </si>
  <si>
    <t>5424-16**-****-2417</t>
  </si>
  <si>
    <t>56139447</t>
  </si>
  <si>
    <t>2022-08-10</t>
  </si>
  <si>
    <t>13:08:35</t>
  </si>
  <si>
    <t>5503-47**-****-2613</t>
  </si>
  <si>
    <t>00055356</t>
  </si>
  <si>
    <t>13:29:19</t>
  </si>
  <si>
    <t>5461-11**-****-5150</t>
  </si>
  <si>
    <t>57002257</t>
  </si>
  <si>
    <t>14:11:08</t>
  </si>
  <si>
    <t>5424-16**-****-4202</t>
  </si>
  <si>
    <t>57471004</t>
  </si>
  <si>
    <t>14:57:34</t>
  </si>
  <si>
    <t>9440-03**-****-7074</t>
  </si>
  <si>
    <t>72503402</t>
  </si>
  <si>
    <t>16:33:34</t>
  </si>
  <si>
    <t>4854-79**-****-0902</t>
  </si>
  <si>
    <t>59099749</t>
  </si>
  <si>
    <t>17:44:39</t>
  </si>
  <si>
    <t>4330-28**-****-4312</t>
  </si>
  <si>
    <t>00110978</t>
  </si>
  <si>
    <t>18:15:56</t>
  </si>
  <si>
    <t>4033-02**-****-7919</t>
  </si>
  <si>
    <t>00127206</t>
  </si>
  <si>
    <t>2022-08-06</t>
  </si>
  <si>
    <t>12:33:58</t>
  </si>
  <si>
    <t>9411-17**-****-3499</t>
  </si>
  <si>
    <t>66120079</t>
  </si>
  <si>
    <t>12:35:33</t>
  </si>
  <si>
    <t>5123-52**-****-4907</t>
  </si>
  <si>
    <t>00829550</t>
  </si>
  <si>
    <t>13:09:06</t>
  </si>
  <si>
    <t>5363-26**-****-0029</t>
  </si>
  <si>
    <t>30064151</t>
  </si>
  <si>
    <t>14:12:02</t>
  </si>
  <si>
    <t>4330-28**-****-7004</t>
  </si>
  <si>
    <t>00839092</t>
  </si>
  <si>
    <t>16:37:15</t>
  </si>
  <si>
    <t>6258-04**-****-7021</t>
  </si>
  <si>
    <t>30025697</t>
  </si>
  <si>
    <t>17:17:09</t>
  </si>
  <si>
    <t>9441-17**-****-2607</t>
  </si>
  <si>
    <t>69218537</t>
  </si>
  <si>
    <t>17:26:47</t>
  </si>
  <si>
    <t>4579-73**-****-5872</t>
  </si>
  <si>
    <t>30043441</t>
  </si>
  <si>
    <t>17:28:22</t>
  </si>
  <si>
    <t>4009-78**-****-9806</t>
  </si>
  <si>
    <t>22050294</t>
  </si>
  <si>
    <t>2022-08-07</t>
  </si>
  <si>
    <t>10:54:39</t>
  </si>
  <si>
    <t>4033-02**-****-0166</t>
  </si>
  <si>
    <t>00151174</t>
  </si>
  <si>
    <t>12:56:22</t>
  </si>
  <si>
    <t>4214-20**-****-4383</t>
  </si>
  <si>
    <t>72203998</t>
  </si>
  <si>
    <t>13:25:59</t>
  </si>
  <si>
    <t>5450-89**-****-8383</t>
  </si>
  <si>
    <t>02011340</t>
  </si>
  <si>
    <t>13:53:26</t>
  </si>
  <si>
    <t>4902-20**-****-9481</t>
  </si>
  <si>
    <t>72945025</t>
  </si>
  <si>
    <t>13:57:08</t>
  </si>
  <si>
    <t>4854-80**-****-6997</t>
  </si>
  <si>
    <t>75595854</t>
  </si>
  <si>
    <t>14:52:37</t>
  </si>
  <si>
    <t>3565-16**-****-2474</t>
  </si>
  <si>
    <t>76135770</t>
  </si>
  <si>
    <t>15:33:06</t>
  </si>
  <si>
    <t>6233-92**-****-8843</t>
  </si>
  <si>
    <t>74107060</t>
  </si>
  <si>
    <t>16:04:15</t>
  </si>
  <si>
    <t>3702-99**-***9-302</t>
  </si>
  <si>
    <t>00614915</t>
  </si>
  <si>
    <t>16:20:22</t>
  </si>
  <si>
    <t>9440-45**-****-4731</t>
  </si>
  <si>
    <t>74612182</t>
  </si>
  <si>
    <t>16:40:06</t>
  </si>
  <si>
    <t>5428-79**-****-2701</t>
  </si>
  <si>
    <t>26751436</t>
  </si>
  <si>
    <t>17:02:02</t>
  </si>
  <si>
    <t>27004916</t>
  </si>
  <si>
    <t>17:13:19</t>
  </si>
  <si>
    <t>5365-10**-****-3300</t>
  </si>
  <si>
    <t>27073304</t>
  </si>
  <si>
    <t>19:15:39</t>
  </si>
  <si>
    <t>9410-61**-****-3141</t>
  </si>
  <si>
    <t>28690685</t>
  </si>
  <si>
    <t>18:36:16</t>
  </si>
  <si>
    <t>5123-65**-****-1715</t>
  </si>
  <si>
    <t>39598841</t>
  </si>
  <si>
    <t>2022-08-11</t>
  </si>
  <si>
    <t>18:37:12</t>
  </si>
  <si>
    <t>4137-00**-****-3127</t>
  </si>
  <si>
    <t>00031198</t>
  </si>
  <si>
    <t>14:55:15</t>
  </si>
  <si>
    <t>9420-03**-****-8455</t>
  </si>
  <si>
    <t>73025522</t>
  </si>
  <si>
    <t>2022-08-12</t>
  </si>
  <si>
    <t>15:09:51</t>
  </si>
  <si>
    <t>73203939</t>
  </si>
  <si>
    <t>18:40:18</t>
  </si>
  <si>
    <t>5389-20**-****-1611</t>
  </si>
  <si>
    <t>75778339</t>
  </si>
  <si>
    <t>11:49:55</t>
  </si>
  <si>
    <t>9411-17**-****-3603</t>
  </si>
  <si>
    <t>63398048</t>
  </si>
  <si>
    <t>2022-08-16</t>
  </si>
  <si>
    <t>13:39:58</t>
  </si>
  <si>
    <t>5570-42**-****-6086</t>
  </si>
  <si>
    <t>30027564</t>
  </si>
  <si>
    <t>18:23:00</t>
  </si>
  <si>
    <t>5480-20**-****-8348</t>
  </si>
  <si>
    <t>76443541</t>
  </si>
  <si>
    <t>2022-08-17</t>
  </si>
  <si>
    <t>19:03:27</t>
  </si>
  <si>
    <t>9440-03**-****-4016</t>
  </si>
  <si>
    <t>77010275</t>
  </si>
  <si>
    <t>19:41:01</t>
  </si>
  <si>
    <t>5461-12**-****-0618</t>
  </si>
  <si>
    <t>40676350</t>
  </si>
  <si>
    <t>11:10:12</t>
  </si>
  <si>
    <t>5430-17**-****-9462</t>
  </si>
  <si>
    <t>44260334</t>
  </si>
  <si>
    <t>2022-08-18</t>
  </si>
  <si>
    <t>12:02:00</t>
  </si>
  <si>
    <t>5361-42**-****-6659</t>
  </si>
  <si>
    <t>66198451</t>
  </si>
  <si>
    <t>12:05:14</t>
  </si>
  <si>
    <t>08328674</t>
  </si>
  <si>
    <t>15:06:26</t>
  </si>
  <si>
    <t>4232-10**-****-2946</t>
  </si>
  <si>
    <t>00474519</t>
  </si>
  <si>
    <t>16:31:21</t>
  </si>
  <si>
    <t>9431-17**-****-1892</t>
  </si>
  <si>
    <t>48099546</t>
  </si>
  <si>
    <t>16:44:05</t>
  </si>
  <si>
    <t>9436-46**-****-3080</t>
  </si>
  <si>
    <t>30051326</t>
  </si>
  <si>
    <t>16:47:23</t>
  </si>
  <si>
    <t>9410-61**-****-7448</t>
  </si>
  <si>
    <t>42760836</t>
  </si>
  <si>
    <t>17:23:07</t>
  </si>
  <si>
    <t>5387-20**-****-0419</t>
  </si>
  <si>
    <t>76814254</t>
  </si>
  <si>
    <t>17:38:18</t>
  </si>
  <si>
    <t>5461-12**-****-6265</t>
  </si>
  <si>
    <t>48910898</t>
  </si>
  <si>
    <t>2022-08-13</t>
  </si>
  <si>
    <t>10:45:49</t>
  </si>
  <si>
    <t>5272-89**-****-2150</t>
  </si>
  <si>
    <t>30094511</t>
  </si>
  <si>
    <t>11:41:38</t>
  </si>
  <si>
    <t>5272-89**-****-8301</t>
  </si>
  <si>
    <t>30036397</t>
  </si>
  <si>
    <t>13:18:53</t>
  </si>
  <si>
    <t>4092-17**-****-3022</t>
  </si>
  <si>
    <t>55880432</t>
  </si>
  <si>
    <t>13:26:20</t>
  </si>
  <si>
    <t>4518-42**-****-9737</t>
  </si>
  <si>
    <t>03414486</t>
  </si>
  <si>
    <t>13:47:53</t>
  </si>
  <si>
    <t>3791-83**-***6-304</t>
  </si>
  <si>
    <t>39830160</t>
  </si>
  <si>
    <t>16:13:40</t>
  </si>
  <si>
    <t>9491-03**-****-6374</t>
  </si>
  <si>
    <t>25117531</t>
  </si>
  <si>
    <t>17:24:16</t>
  </si>
  <si>
    <t>9440-03**-****-7595</t>
  </si>
  <si>
    <t>78478759</t>
  </si>
  <si>
    <t>17:28:26</t>
  </si>
  <si>
    <t>4009-12**-****-1734</t>
  </si>
  <si>
    <t>71614517</t>
  </si>
  <si>
    <t>18:06:56</t>
  </si>
  <si>
    <t>4854-80**-****-6096</t>
  </si>
  <si>
    <t>58870390</t>
  </si>
  <si>
    <t>2022-08-14</t>
  </si>
  <si>
    <t>11:40:11</t>
  </si>
  <si>
    <t>4655-83**-****-4811</t>
  </si>
  <si>
    <t>19621565</t>
  </si>
  <si>
    <t>13:27:40</t>
  </si>
  <si>
    <t>4092-16**-****-3331</t>
  </si>
  <si>
    <t>64321279</t>
  </si>
  <si>
    <t>13:31:53</t>
  </si>
  <si>
    <t>3564-15**-****-4009</t>
  </si>
  <si>
    <t>30044937</t>
  </si>
  <si>
    <t>13:50:32</t>
  </si>
  <si>
    <t>9425-20**-****-9472</t>
  </si>
  <si>
    <t>75407176</t>
  </si>
  <si>
    <t>14:30:08</t>
  </si>
  <si>
    <t>4658-87**-****-9053</t>
  </si>
  <si>
    <t>15595031</t>
  </si>
  <si>
    <t>14:52:50</t>
  </si>
  <si>
    <t>5365-39**-****-1422</t>
  </si>
  <si>
    <t>36154147</t>
  </si>
  <si>
    <t>단말기취소(0)</t>
  </si>
  <si>
    <t>14:58:19</t>
  </si>
  <si>
    <t>9436-46**-****-0000</t>
  </si>
  <si>
    <t>30017091</t>
  </si>
  <si>
    <t>15:26:29</t>
  </si>
  <si>
    <t>9440-03**-****-4562</t>
  </si>
  <si>
    <t>76631445</t>
  </si>
  <si>
    <t>15:48:39</t>
  </si>
  <si>
    <t>4079-16**-****-8080</t>
  </si>
  <si>
    <t>65737125</t>
  </si>
  <si>
    <t>16:41:36</t>
  </si>
  <si>
    <t>5522-20**-****-1594</t>
  </si>
  <si>
    <t>77502782</t>
  </si>
  <si>
    <t>16:54:31</t>
  </si>
  <si>
    <t>5521-94**-****-8016</t>
  </si>
  <si>
    <t>69955388</t>
  </si>
  <si>
    <t>2022-08-15</t>
  </si>
  <si>
    <t>11:02:49</t>
  </si>
  <si>
    <t>6258-04**-****-4062</t>
  </si>
  <si>
    <t>30034889</t>
  </si>
  <si>
    <t>14:03:01</t>
  </si>
  <si>
    <t>9445-42**-****-0052</t>
  </si>
  <si>
    <t>30009077</t>
  </si>
  <si>
    <t>14:21:54</t>
  </si>
  <si>
    <t>4332-90**-****-9050</t>
  </si>
  <si>
    <t>30084471</t>
  </si>
  <si>
    <t>14:27:29</t>
  </si>
  <si>
    <t>30084482</t>
  </si>
  <si>
    <t>15:13:52</t>
  </si>
  <si>
    <t>9440-03**-****-0059</t>
  </si>
  <si>
    <t>75857099</t>
  </si>
  <si>
    <t>19:34:47</t>
  </si>
  <si>
    <t>4670-08**-****-4271</t>
  </si>
  <si>
    <t>62981222</t>
  </si>
  <si>
    <t>20:10:50</t>
  </si>
  <si>
    <t>5365-10**-****-0330</t>
  </si>
  <si>
    <t>23054171</t>
  </si>
  <si>
    <t>14:41:43</t>
  </si>
  <si>
    <t>4364-20**-****-6767</t>
  </si>
  <si>
    <t>40853247</t>
  </si>
  <si>
    <t>2022-08-19</t>
  </si>
  <si>
    <t>17:55:58</t>
  </si>
  <si>
    <t>5570-42**-****-1082</t>
  </si>
  <si>
    <t>30007798</t>
  </si>
  <si>
    <t>17:57:31</t>
  </si>
  <si>
    <t>4906-11**-****-8430</t>
  </si>
  <si>
    <t>78002920</t>
  </si>
  <si>
    <t>18:19:37</t>
  </si>
  <si>
    <t>9440-12**-****-1797</t>
  </si>
  <si>
    <t>78327350</t>
  </si>
  <si>
    <t>18:24:44</t>
  </si>
  <si>
    <t>78396845</t>
  </si>
  <si>
    <t>12:53:21</t>
  </si>
  <si>
    <t>5430-17**-****-9941</t>
  </si>
  <si>
    <t>53610228</t>
  </si>
  <si>
    <t>2022-08-22</t>
  </si>
  <si>
    <t>15:23:41</t>
  </si>
  <si>
    <t>9410-09**-****-4946</t>
  </si>
  <si>
    <t>81321453</t>
  </si>
  <si>
    <t>18:44:10</t>
  </si>
  <si>
    <t>취소</t>
  </si>
  <si>
    <t>2022-08-23</t>
  </si>
  <si>
    <t>18:46:11</t>
  </si>
  <si>
    <t>4689-11**-****-4703</t>
  </si>
  <si>
    <t>31689070</t>
  </si>
  <si>
    <t>19:20:38</t>
  </si>
  <si>
    <t>5361-48**-****-2657</t>
  </si>
  <si>
    <t>00013848</t>
  </si>
  <si>
    <t>2022-08-20</t>
  </si>
  <si>
    <t>11:09:39</t>
  </si>
  <si>
    <t>9436-46**-****-4077</t>
  </si>
  <si>
    <t>30025964</t>
  </si>
  <si>
    <t>2022-08-24</t>
  </si>
  <si>
    <t>11:54:07</t>
  </si>
  <si>
    <t>3562-97**-****-9247</t>
  </si>
  <si>
    <t>39623266</t>
  </si>
  <si>
    <t>12:31:10</t>
  </si>
  <si>
    <t>5461-12**-****-3455</t>
  </si>
  <si>
    <t>44732110</t>
  </si>
  <si>
    <t>14:15:21</t>
  </si>
  <si>
    <t>9409-15**-****-0429</t>
  </si>
  <si>
    <t>44972775</t>
  </si>
  <si>
    <t>15:07:32</t>
  </si>
  <si>
    <t>5388-03**-****-8902</t>
  </si>
  <si>
    <t>79342840</t>
  </si>
  <si>
    <t>15:13:16</t>
  </si>
  <si>
    <t>79420058</t>
  </si>
  <si>
    <t>16:06:08</t>
  </si>
  <si>
    <t>4854-80**-****-9698</t>
  </si>
  <si>
    <t>47158026</t>
  </si>
  <si>
    <t>17:47:15</t>
  </si>
  <si>
    <t>9490-49**-****-5210</t>
  </si>
  <si>
    <t>71362035</t>
  </si>
  <si>
    <t>신협</t>
  </si>
  <si>
    <t>18:35:48</t>
  </si>
  <si>
    <t>4619-54**-****-7396</t>
  </si>
  <si>
    <t>45331953</t>
  </si>
  <si>
    <t>18:40:39</t>
  </si>
  <si>
    <t>45400356</t>
  </si>
  <si>
    <t>19:19:44</t>
  </si>
  <si>
    <t>5461-12**-****-3631</t>
  </si>
  <si>
    <t>49224985</t>
  </si>
  <si>
    <t>20:42:14</t>
  </si>
  <si>
    <t>5107-37**-****-4467</t>
  </si>
  <si>
    <t>47003717</t>
  </si>
  <si>
    <t>2022-08-21</t>
  </si>
  <si>
    <t>11:59:41</t>
  </si>
  <si>
    <t>5137-92**-****-2742</t>
  </si>
  <si>
    <t>23692018</t>
  </si>
  <si>
    <t>12:05:25</t>
  </si>
  <si>
    <t>50290019</t>
  </si>
  <si>
    <t>14:22:28</t>
  </si>
  <si>
    <t>3562-97**-****-9012</t>
  </si>
  <si>
    <t>03907843</t>
  </si>
  <si>
    <t>14:33:13</t>
  </si>
  <si>
    <t>5229-71**-****-0084</t>
  </si>
  <si>
    <t>30034306</t>
  </si>
  <si>
    <t>15:03:53</t>
  </si>
  <si>
    <t>3565-17**-****-6934</t>
  </si>
  <si>
    <t>55047645</t>
  </si>
  <si>
    <t>16:17:25</t>
  </si>
  <si>
    <t>5424-16**-****-5480</t>
  </si>
  <si>
    <t>55755482</t>
  </si>
  <si>
    <t>16:22:36</t>
  </si>
  <si>
    <t>6258-40**-****-3118</t>
  </si>
  <si>
    <t>05408590</t>
  </si>
  <si>
    <t>17:47:23</t>
  </si>
  <si>
    <t>4033-02**-****-6509</t>
  </si>
  <si>
    <t>00913130</t>
  </si>
  <si>
    <t>13:55:33</t>
  </si>
  <si>
    <t>9411-16**-****-5102</t>
  </si>
  <si>
    <t>63609340</t>
  </si>
  <si>
    <t>2022-08-25</t>
  </si>
  <si>
    <t>14:53:11</t>
  </si>
  <si>
    <t>6243-84**-****-9826</t>
  </si>
  <si>
    <t>78868007</t>
  </si>
  <si>
    <t>12:35:31</t>
  </si>
  <si>
    <t>5425-86**-****-8835</t>
  </si>
  <si>
    <t>72120792</t>
  </si>
  <si>
    <t>2022-08-26</t>
  </si>
  <si>
    <t>14:35:44</t>
  </si>
  <si>
    <t>4273-52**-****-6800</t>
  </si>
  <si>
    <t>79266260</t>
  </si>
  <si>
    <t>15:35:05</t>
  </si>
  <si>
    <t>4119-04**-****-3624</t>
  </si>
  <si>
    <t>25030767</t>
  </si>
  <si>
    <t>정산삭제</t>
  </si>
  <si>
    <t>15:36:43</t>
  </si>
  <si>
    <t>15:37:26</t>
  </si>
  <si>
    <t>26020365</t>
  </si>
  <si>
    <t>18:08:30</t>
  </si>
  <si>
    <t>9410-34**-****-0835</t>
  </si>
  <si>
    <t>24534009</t>
  </si>
  <si>
    <t>2022-08-29</t>
  </si>
  <si>
    <t>18:09:09</t>
  </si>
  <si>
    <t>15861621</t>
  </si>
  <si>
    <t>16:20:25</t>
  </si>
  <si>
    <t>56231828</t>
  </si>
  <si>
    <t>2022-08-30</t>
  </si>
  <si>
    <t>17:39:48</t>
  </si>
  <si>
    <t>4033-02**-****-6921</t>
  </si>
  <si>
    <t>00220498</t>
  </si>
  <si>
    <t>12:38:52</t>
  </si>
  <si>
    <t>4658-87**-****-3660</t>
  </si>
  <si>
    <t>20598718</t>
  </si>
  <si>
    <t>2022-08-31</t>
  </si>
  <si>
    <t>17:11:41</t>
  </si>
  <si>
    <t>5388-03**-****-1301</t>
  </si>
  <si>
    <t>73468816</t>
  </si>
  <si>
    <t>2022-08-27</t>
  </si>
  <si>
    <t>14:08:17</t>
  </si>
  <si>
    <t>5272-89**-****-8303</t>
  </si>
  <si>
    <t>30020224</t>
  </si>
  <si>
    <t>16:09:33</t>
  </si>
  <si>
    <t>6262-75**-****-8751</t>
  </si>
  <si>
    <t>74690093</t>
  </si>
  <si>
    <t>17:53:56</t>
  </si>
  <si>
    <t>5366-48**-****-1514</t>
  </si>
  <si>
    <t>72337167</t>
  </si>
  <si>
    <t>18:22:26</t>
  </si>
  <si>
    <t>6258-40**-****-4302</t>
  </si>
  <si>
    <t>39007976</t>
  </si>
  <si>
    <t>19:25:11</t>
  </si>
  <si>
    <t>5461-12**-****-2024</t>
  </si>
  <si>
    <t>41336858</t>
  </si>
  <si>
    <t>19:31:50</t>
  </si>
  <si>
    <t>5461-12**-****-2792</t>
  </si>
  <si>
    <t>41409536</t>
  </si>
  <si>
    <t>2022-08-28</t>
  </si>
  <si>
    <t>11:46:57</t>
  </si>
  <si>
    <t>9411-17**-****-7419</t>
  </si>
  <si>
    <t>45212736</t>
  </si>
  <si>
    <t>13:44:51</t>
  </si>
  <si>
    <t>4658-87**-****-4485</t>
  </si>
  <si>
    <t>47086654</t>
  </si>
  <si>
    <t>13:50:29</t>
  </si>
  <si>
    <t>9409-15**-****-2175</t>
  </si>
  <si>
    <t>44520044</t>
  </si>
  <si>
    <t>14:35:36</t>
  </si>
  <si>
    <t>5188-31**-****-5795</t>
  </si>
  <si>
    <t>13432384</t>
  </si>
  <si>
    <t>14:55:26</t>
  </si>
  <si>
    <t>4364-20**-****-7010</t>
  </si>
  <si>
    <t>48034334</t>
  </si>
  <si>
    <t>16:06:42</t>
  </si>
  <si>
    <t>9420-61**-****-3518</t>
  </si>
  <si>
    <t>48954844</t>
  </si>
  <si>
    <t>16:31:09</t>
  </si>
  <si>
    <t>9440-12**-****-6096</t>
  </si>
  <si>
    <t>74991836</t>
  </si>
  <si>
    <t>17:03:22</t>
  </si>
  <si>
    <t>6210-12**-****-5264</t>
  </si>
  <si>
    <t>75370668</t>
  </si>
  <si>
    <t>19:43:15</t>
  </si>
  <si>
    <t>3565-43**-****-0008</t>
  </si>
  <si>
    <t>25080039</t>
  </si>
  <si>
    <t>12:27:23</t>
  </si>
  <si>
    <t>5531-77**-****-0906</t>
  </si>
  <si>
    <t>24010091</t>
  </si>
  <si>
    <t>2022-09-02</t>
  </si>
  <si>
    <t>13:07:36</t>
  </si>
  <si>
    <t>4906-03**-****-0333</t>
  </si>
  <si>
    <t>72632449</t>
  </si>
  <si>
    <t>16:33:35</t>
  </si>
  <si>
    <t>9490-86**-****-0511</t>
  </si>
  <si>
    <t>00787225</t>
  </si>
  <si>
    <t>14:24:32</t>
  </si>
  <si>
    <t>5521-83**-****-9328</t>
  </si>
  <si>
    <t>00120121</t>
  </si>
  <si>
    <t>전송</t>
  </si>
  <si>
    <t>해외</t>
  </si>
  <si>
    <t>14:32:38</t>
  </si>
  <si>
    <t>5205-04**-****-6996</t>
  </si>
  <si>
    <t>30023740</t>
  </si>
  <si>
    <t>2022-09-05</t>
  </si>
  <si>
    <t>19:34:38</t>
  </si>
  <si>
    <t>9490-19**-****-5148</t>
  </si>
  <si>
    <t>00318036</t>
  </si>
  <si>
    <t>3. 세금계산서 확인</t>
    <phoneticPr fontId="1" type="noConversion"/>
  </si>
  <si>
    <t>1) 공급분</t>
    <phoneticPr fontId="1" type="noConversion"/>
  </si>
  <si>
    <t>2) 판매분</t>
    <phoneticPr fontId="1" type="noConversion"/>
  </si>
  <si>
    <t>당월확정금액</t>
    <phoneticPr fontId="1" type="noConversion"/>
  </si>
  <si>
    <t>매입/반품 설정 금액</t>
    <phoneticPr fontId="1" type="noConversion"/>
  </si>
  <si>
    <t>재고 현재 비슷하여 두 마진율에 50:50으로 매입 설정</t>
    <phoneticPr fontId="1" type="noConversion"/>
  </si>
  <si>
    <t>마진율</t>
    <phoneticPr fontId="1" type="noConversion"/>
  </si>
  <si>
    <t>마진율 반영한 매입반품금액</t>
    <phoneticPr fontId="1" type="noConversion"/>
  </si>
  <si>
    <t>조정잔액 * 1.1</t>
    <phoneticPr fontId="1" type="noConversion"/>
  </si>
  <si>
    <t>**업체 발행 세금계산서</t>
    <phoneticPr fontId="1" type="noConversion"/>
  </si>
  <si>
    <t>4. 중간관리자 수수료 지급</t>
    <phoneticPr fontId="1" type="noConversion"/>
  </si>
  <si>
    <t>1. 공급미수관리</t>
    <phoneticPr fontId="1" type="noConversion"/>
  </si>
  <si>
    <t>2. 월 유통망별 매출집계</t>
    <phoneticPr fontId="1" type="noConversion"/>
  </si>
  <si>
    <t>- 직영점 :  현금 및 카드사별 매출 관리</t>
    <phoneticPr fontId="1" type="noConversion"/>
  </si>
  <si>
    <t>- 직영점 외 :  임대(을) -매출 관리</t>
    <phoneticPr fontId="1" type="noConversion"/>
  </si>
  <si>
    <t xml:space="preserve">                   특정매입 - 매출 세금계산서 정산(판매/공급분 구분)</t>
    <phoneticPr fontId="1" type="noConversion"/>
  </si>
  <si>
    <t>- 온라인 : 외부마켓 매출관리 및 정산</t>
    <phoneticPr fontId="1" type="noConversion"/>
  </si>
  <si>
    <t>- 직영점 외 매장 입금 확인 및 관리</t>
    <phoneticPr fontId="1" type="noConversion"/>
  </si>
  <si>
    <t>- 중간관리자 수수료 세금계산서 발행 (역발행)</t>
    <phoneticPr fontId="1" type="noConversion"/>
  </si>
  <si>
    <t>- 중간관리자 공제내역 세금계산서 발행 (정발행)</t>
    <phoneticPr fontId="1" type="noConversion"/>
  </si>
  <si>
    <t>- 개별공제 내역 회계팀 전달</t>
    <phoneticPr fontId="1" type="noConversion"/>
  </si>
  <si>
    <t>1. 월 유통망별 매출집계</t>
    <phoneticPr fontId="1" type="noConversion"/>
  </si>
  <si>
    <t>- 매니저 판매일보, FONE매출, 카드사별 매출 확인</t>
    <phoneticPr fontId="1" type="noConversion"/>
  </si>
  <si>
    <t>**요청사항 : 슬라이딩 수수료 적용 화면 요청</t>
    <phoneticPr fontId="1" type="noConversion"/>
  </si>
  <si>
    <t>1. 중간관리자 수수료 세금계산서 발행 (역발행)</t>
    <phoneticPr fontId="1" type="noConversion"/>
  </si>
  <si>
    <t>2. 중간관리자 공제내역 세금계산서 발행 (정발행)</t>
    <phoneticPr fontId="1" type="noConversion"/>
  </si>
  <si>
    <t>**매장 입금내역현황</t>
    <phoneticPr fontId="1" type="noConversion"/>
  </si>
  <si>
    <t>1. 공급분미수관리</t>
    <phoneticPr fontId="1" type="noConversion"/>
  </si>
  <si>
    <t>- FONE 매입/반품 금액 확인 후 백화점 EDI에서 발주</t>
    <phoneticPr fontId="1" type="noConversion"/>
  </si>
  <si>
    <t>**백화점 정산 - 세금계산서 금액 산출</t>
    <phoneticPr fontId="1" type="noConversion"/>
  </si>
  <si>
    <t>1) 매니저 판매일보</t>
    <phoneticPr fontId="1" type="noConversion"/>
  </si>
  <si>
    <t>2) 카드사 매출</t>
    <phoneticPr fontId="1" type="noConversion"/>
  </si>
  <si>
    <t>3) FONE 매출</t>
    <phoneticPr fontId="1" type="noConversion"/>
  </si>
  <si>
    <t>2. 미수 관리 및 입금관리</t>
    <phoneticPr fontId="1" type="noConversion"/>
  </si>
  <si>
    <t>FONE 내역 확인</t>
    <phoneticPr fontId="1" type="noConversion"/>
  </si>
  <si>
    <t>1) FONE 판매미수</t>
    <phoneticPr fontId="1" type="noConversion"/>
  </si>
  <si>
    <t>2) 업체 판매미수</t>
    <phoneticPr fontId="1" type="noConversion"/>
  </si>
  <si>
    <t>-  FONE판매미수와 업체EDI 미수 관리 및 입금 관리</t>
    <phoneticPr fontId="1" type="noConversion"/>
  </si>
  <si>
    <t>1. 판매 미수관리</t>
    <phoneticPr fontId="1" type="noConversion"/>
  </si>
  <si>
    <t>2. 공급 미수관리</t>
    <phoneticPr fontId="1" type="noConversion"/>
  </si>
  <si>
    <t>1) FONE 공급미수</t>
    <phoneticPr fontId="1" type="noConversion"/>
  </si>
  <si>
    <t>2) KONE 공급미수</t>
    <phoneticPr fontId="1" type="noConversion"/>
  </si>
  <si>
    <t>- 업체 EDI에 맞추어 F-ONE 금액조정</t>
    <phoneticPr fontId="1" type="noConversion"/>
  </si>
  <si>
    <t>** 업체 EDI</t>
    <phoneticPr fontId="1" type="noConversion"/>
  </si>
  <si>
    <t>3. 미수 및 입금 관리</t>
    <phoneticPr fontId="1" type="noConversion"/>
  </si>
  <si>
    <t>- 판매/공급 미수관리(F-ONE 잔액 = 계정잔액)</t>
    <phoneticPr fontId="1" type="noConversion"/>
  </si>
  <si>
    <t>실매출금액</t>
  </si>
  <si>
    <t>선불배송비</t>
  </si>
  <si>
    <t>기타정산/공제</t>
  </si>
  <si>
    <t xml:space="preserve">세금계산서 발행금액 </t>
  </si>
  <si>
    <t>지급예정액</t>
  </si>
  <si>
    <t>1) 업체EDI</t>
    <phoneticPr fontId="1" type="noConversion"/>
  </si>
  <si>
    <t>2) 비용처리</t>
    <phoneticPr fontId="1" type="noConversion"/>
  </si>
  <si>
    <t>1. 월 유통망별 매출집계 및 업로드</t>
    <phoneticPr fontId="1" type="noConversion"/>
  </si>
  <si>
    <t>- 배송비는 기타매출 정산</t>
    <phoneticPr fontId="1" type="noConversion"/>
  </si>
  <si>
    <t>- 실매출금액 정산</t>
    <phoneticPr fontId="1" type="noConversion"/>
  </si>
  <si>
    <t xml:space="preserve">   1. 월 유통망별 매출집계</t>
    <phoneticPr fontId="1" type="noConversion"/>
  </si>
  <si>
    <t xml:space="preserve">   2. 임차관리비 정산</t>
    <phoneticPr fontId="1" type="noConversion"/>
  </si>
  <si>
    <t>- 매출 수수료 및 패널티 등의 비용 처리</t>
    <phoneticPr fontId="1" type="noConversion"/>
  </si>
  <si>
    <t>**업체EDI</t>
    <phoneticPr fontId="1" type="noConversion"/>
  </si>
  <si>
    <t>- 백화점 EDI 발주의뢰등록(매입/반품)</t>
    <phoneticPr fontId="1" type="noConversion"/>
  </si>
  <si>
    <t>3) 업체 EDI 공급미수</t>
    <phoneticPr fontId="1" type="noConversion"/>
  </si>
  <si>
    <t>합계 :</t>
    <phoneticPr fontId="1" type="noConversion"/>
  </si>
  <si>
    <t>1. 누적 매출에 대한 슬라이딩 수수료</t>
    <phoneticPr fontId="1" type="noConversion"/>
  </si>
  <si>
    <t>- 누적 매출이 특정 구분단계를 초과하면 수수료 퍼센트에 변화</t>
    <phoneticPr fontId="1" type="noConversion"/>
  </si>
  <si>
    <t>2. 매출 구간별 슬라이등 수수료</t>
    <phoneticPr fontId="1" type="noConversion"/>
  </si>
  <si>
    <t>매출구간</t>
    <phoneticPr fontId="1" type="noConversion"/>
  </si>
  <si>
    <t>수수료</t>
    <phoneticPr fontId="1" type="noConversion"/>
  </si>
  <si>
    <t>수수료 지급액</t>
    <phoneticPr fontId="1" type="noConversion"/>
  </si>
  <si>
    <t>- 특정 매출액을 초과시 초과분에 대한 수수료 퍼센트 변화</t>
    <phoneticPr fontId="1" type="noConversion"/>
  </si>
  <si>
    <t>단위: 천단위</t>
    <phoneticPr fontId="1" type="noConversion"/>
  </si>
  <si>
    <t>0-10,000</t>
    <phoneticPr fontId="1" type="noConversion"/>
  </si>
  <si>
    <t>10,001-20,000</t>
    <phoneticPr fontId="1" type="noConversion"/>
  </si>
  <si>
    <t>20,001-30,000</t>
    <phoneticPr fontId="1" type="noConversion"/>
  </si>
  <si>
    <t>적용매출(예시)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</si>
</sst>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mm&quot;월&quot;\ dd&quot;일&quot;"/>
    <numFmt numFmtId="178" formatCode="#,##0_ "/>
    <numFmt numFmtId="179" formatCode="#,##0_);\(#,##0\)"/>
    <numFmt numFmtId="180" formatCode="0.0%"/>
    <numFmt numFmtId="181" formatCode="#,##0_ ;[Red]\-#,##0\ "/>
    <numFmt numFmtId="182" formatCode="_(* #,##0_);_(* \(#,##0\);_(* &quot;-&quot;_);_(@_)"/>
    <numFmt numFmtId="183" formatCode="_ * #,##0_ ;_ * \-#,##0_ ;_ * &quot;-&quot;_ ;_ @_ "/>
    <numFmt numFmtId="184" formatCode="_ * #,##0.00_ ;_ * \-#,##0.00_ ;_ * &quot;-&quot;??_ ;_ @_ "/>
    <numFmt numFmtId="185" formatCode="_-* #,##0_-;\-* #,##0_-;_-* \-_-;_-@_-"/>
    <numFmt numFmtId="186" formatCode="#,##0\ \ ;&quot;△&quot;#,##0\ \ \ "/>
    <numFmt numFmtId="187" formatCode="#,##0\ \ ;&quot;△&quot;#,##0\ \ "/>
    <numFmt numFmtId="188" formatCode="_(&quot;$&quot;* #,##0_);_(&quot;$&quot;* \(#,##0\);_(&quot;$&quot;* &quot;-&quot;_);_(@_)"/>
  </numFmts>
  <fonts count="1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</font>
    <font>
      <sz val="10"/>
      <color theme="2" tint="-0.499984740745262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2" tint="-0.499984740745262"/>
      <name val="맑은 고딕"/>
      <family val="3"/>
      <charset val="129"/>
    </font>
    <font>
      <sz val="9"/>
      <color theme="2" tint="-0.499984740745262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고딕"/>
      <family val="3"/>
      <charset val="129"/>
    </font>
    <font>
      <sz val="9"/>
      <color theme="2" tint="-0.499984740745262"/>
      <name val="맑은 고딕"/>
      <family val="3"/>
      <charset val="129"/>
      <scheme val="minor"/>
    </font>
    <font>
      <sz val="10"/>
      <color theme="2" tint="-0.499984740745262"/>
      <name val="맑은고딕"/>
      <family val="3"/>
      <charset val="129"/>
    </font>
    <font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  <scheme val="major"/>
    </font>
    <font>
      <sz val="8"/>
      <name val="바탕"/>
      <family val="1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바탕체"/>
      <family val="1"/>
      <charset val="129"/>
    </font>
    <font>
      <b/>
      <sz val="9"/>
      <name val="맑은 고딕"/>
      <family val="3"/>
      <charset val="129"/>
      <scheme val="minor"/>
    </font>
    <font>
      <b/>
      <sz val="9"/>
      <color rgb="FF44444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color rgb="FF1C3166"/>
      <name val="돋움"/>
      <family val="3"/>
      <charset val="129"/>
    </font>
    <font>
      <b/>
      <sz val="9"/>
      <color rgb="FF444444"/>
      <name val="돋움"/>
      <family val="3"/>
      <charset val="129"/>
    </font>
    <font>
      <sz val="9"/>
      <color rgb="FF444444"/>
      <name val="돋움"/>
      <family val="3"/>
      <charset val="129"/>
    </font>
    <font>
      <sz val="10"/>
      <color theme="1"/>
      <name val="맑은 고딕"/>
      <family val="2"/>
      <charset val="129"/>
      <scheme val="major"/>
    </font>
    <font>
      <sz val="10"/>
      <color theme="2" tint="-9.9978637043366805E-2"/>
      <name val="맑은 고딕"/>
      <family val="2"/>
      <charset val="129"/>
      <scheme val="minor"/>
    </font>
    <font>
      <sz val="10"/>
      <color rgb="FF333333"/>
      <name val="돋움"/>
      <family val="3"/>
      <charset val="129"/>
    </font>
    <font>
      <sz val="9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9"/>
      <name val="Calibri"/>
      <family val="2"/>
    </font>
    <font>
      <b/>
      <sz val="9"/>
      <name val="Calibri"/>
      <family val="2"/>
    </font>
    <font>
      <sz val="9"/>
      <color indexed="10"/>
      <name val="Calibri"/>
      <family val="2"/>
    </font>
    <font>
      <sz val="12"/>
      <name val="바탕체"/>
      <family val="1"/>
      <charset val="129"/>
    </font>
    <font>
      <sz val="12"/>
      <name val="新細明體"/>
      <family val="1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2"/>
      <name val="宋体"/>
      <family val="3"/>
      <charset val="129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굴림체"/>
      <family val="3"/>
      <charset val="129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0"/>
      <color indexed="11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u/>
      <sz val="11"/>
      <color rgb="FF555555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¸¼Àº °íµñ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sz val="11"/>
      <color rgb="FF000000"/>
      <name val="System"/>
      <family val="3"/>
      <charset val="129"/>
    </font>
    <font>
      <sz val="11"/>
      <color indexed="0"/>
      <name val="System"/>
      <family val="2"/>
      <charset val="129"/>
    </font>
    <font>
      <sz val="11"/>
      <color theme="1"/>
      <name val="돋움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00FF00"/>
      <name val="맑은 고딕"/>
      <family val="3"/>
      <charset val="129"/>
      <scheme val="minor"/>
    </font>
    <font>
      <sz val="11"/>
      <name val="Calibri"/>
      <family val="2"/>
    </font>
    <font>
      <b/>
      <sz val="9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F9E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E7F5"/>
        <bgColor indexed="64"/>
      </patternFill>
    </fill>
    <fill>
      <patternFill patternType="solid">
        <fgColor rgb="FFF8EAE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EBF7FF"/>
        <bgColor indexed="64"/>
      </patternFill>
    </fill>
    <fill>
      <patternFill patternType="solid">
        <fgColor theme="4" tint="0.59999389629810485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theme="7" tint="0.39994506668294322"/>
      </left>
      <right style="thick">
        <color theme="7" tint="0.39994506668294322"/>
      </right>
      <top style="thick">
        <color theme="7" tint="0.39994506668294322"/>
      </top>
      <bottom style="thick">
        <color theme="7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97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41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82" fontId="57" fillId="0" borderId="0" applyFont="0" applyFill="0" applyBorder="0" applyAlignment="0" applyProtection="0"/>
    <xf numFmtId="0" fontId="50" fillId="0" borderId="0">
      <alignment vertical="center"/>
    </xf>
    <xf numFmtId="0" fontId="33" fillId="0" borderId="0">
      <alignment vertical="center"/>
    </xf>
    <xf numFmtId="0" fontId="70" fillId="0" borderId="0"/>
    <xf numFmtId="0" fontId="71" fillId="0" borderId="0" applyProtection="0"/>
    <xf numFmtId="0" fontId="72" fillId="48" borderId="0" applyNumberFormat="0" applyBorder="0" applyAlignment="0" applyProtection="0"/>
    <xf numFmtId="0" fontId="72" fillId="49" borderId="0" applyNumberFormat="0" applyBorder="0" applyAlignment="0" applyProtection="0"/>
    <xf numFmtId="0" fontId="72" fillId="50" borderId="0" applyNumberFormat="0" applyBorder="0" applyAlignment="0" applyProtection="0"/>
    <xf numFmtId="0" fontId="72" fillId="51" borderId="0" applyNumberFormat="0" applyBorder="0" applyAlignment="0" applyProtection="0"/>
    <xf numFmtId="0" fontId="72" fillId="52" borderId="0" applyNumberFormat="0" applyBorder="0" applyAlignment="0" applyProtection="0"/>
    <xf numFmtId="0" fontId="72" fillId="53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73" fillId="50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72" fillId="47" borderId="0" applyNumberFormat="0" applyBorder="0" applyAlignment="0" applyProtection="0"/>
    <xf numFmtId="0" fontId="72" fillId="54" borderId="0" applyNumberFormat="0" applyBorder="0" applyAlignment="0" applyProtection="0"/>
    <xf numFmtId="0" fontId="72" fillId="55" borderId="0" applyNumberFormat="0" applyBorder="0" applyAlignment="0" applyProtection="0"/>
    <xf numFmtId="0" fontId="72" fillId="51" borderId="0" applyNumberFormat="0" applyBorder="0" applyAlignment="0" applyProtection="0"/>
    <xf numFmtId="0" fontId="72" fillId="47" borderId="0" applyNumberFormat="0" applyBorder="0" applyAlignment="0" applyProtection="0"/>
    <xf numFmtId="0" fontId="72" fillId="56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74" fillId="57" borderId="0" applyNumberFormat="0" applyBorder="0" applyAlignment="0" applyProtection="0"/>
    <xf numFmtId="0" fontId="74" fillId="54" borderId="0" applyNumberFormat="0" applyBorder="0" applyAlignment="0" applyProtection="0"/>
    <xf numFmtId="0" fontId="74" fillId="55" borderId="0" applyNumberFormat="0" applyBorder="0" applyAlignment="0" applyProtection="0"/>
    <xf numFmtId="0" fontId="74" fillId="58" borderId="0" applyNumberFormat="0" applyBorder="0" applyAlignment="0" applyProtection="0"/>
    <xf numFmtId="0" fontId="74" fillId="59" borderId="0" applyNumberFormat="0" applyBorder="0" applyAlignment="0" applyProtection="0"/>
    <xf numFmtId="0" fontId="74" fillId="60" borderId="0" applyNumberFormat="0" applyBorder="0" applyAlignment="0" applyProtection="0"/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6" fillId="5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6" fillId="5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6" fillId="5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6" fillId="5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54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54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54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54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55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55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55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55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60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60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60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6" fillId="60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4" fillId="61" borderId="0" applyNumberFormat="0" applyBorder="0" applyAlignment="0" applyProtection="0"/>
    <xf numFmtId="0" fontId="74" fillId="62" borderId="0" applyNumberFormat="0" applyBorder="0" applyAlignment="0" applyProtection="0"/>
    <xf numFmtId="0" fontId="74" fillId="63" borderId="0" applyNumberFormat="0" applyBorder="0" applyAlignment="0" applyProtection="0"/>
    <xf numFmtId="0" fontId="74" fillId="58" borderId="0" applyNumberFormat="0" applyBorder="0" applyAlignment="0" applyProtection="0"/>
    <xf numFmtId="0" fontId="74" fillId="59" borderId="0" applyNumberFormat="0" applyBorder="0" applyAlignment="0" applyProtection="0"/>
    <xf numFmtId="0" fontId="74" fillId="64" borderId="0" applyNumberFormat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49" borderId="0" applyNumberFormat="0" applyBorder="0" applyAlignment="0" applyProtection="0"/>
    <xf numFmtId="0" fontId="77" fillId="0" borderId="0"/>
    <xf numFmtId="0" fontId="79" fillId="65" borderId="87" applyNumberFormat="0" applyAlignment="0" applyProtection="0"/>
    <xf numFmtId="0" fontId="80" fillId="66" borderId="88" applyNumberFormat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71" fillId="0" borderId="0" applyProtection="0"/>
    <xf numFmtId="185" fontId="81" fillId="0" borderId="0" applyBorder="0" applyProtection="0">
      <alignment vertical="center"/>
    </xf>
    <xf numFmtId="0" fontId="82" fillId="0" borderId="0">
      <alignment vertical="center"/>
    </xf>
    <xf numFmtId="0" fontId="83" fillId="0" borderId="0"/>
    <xf numFmtId="0" fontId="84" fillId="0" borderId="0" applyNumberFormat="0" applyFill="0" applyBorder="0" applyAlignment="0" applyProtection="0"/>
    <xf numFmtId="0" fontId="85" fillId="50" borderId="0" applyNumberFormat="0" applyBorder="0" applyAlignment="0" applyProtection="0"/>
    <xf numFmtId="0" fontId="86" fillId="0" borderId="89" applyNumberFormat="0" applyFill="0" applyAlignment="0" applyProtection="0"/>
    <xf numFmtId="0" fontId="87" fillId="0" borderId="90" applyNumberFormat="0" applyFill="0" applyAlignment="0" applyProtection="0"/>
    <xf numFmtId="0" fontId="88" fillId="0" borderId="91" applyNumberFormat="0" applyFill="0" applyAlignment="0" applyProtection="0"/>
    <xf numFmtId="0" fontId="88" fillId="0" borderId="0" applyNumberFormat="0" applyFill="0" applyBorder="0" applyAlignment="0" applyProtection="0"/>
    <xf numFmtId="0" fontId="89" fillId="53" borderId="87" applyNumberFormat="0" applyAlignment="0" applyProtection="0"/>
    <xf numFmtId="0" fontId="90" fillId="0" borderId="92" applyNumberFormat="0" applyFill="0" applyAlignment="0" applyProtection="0"/>
    <xf numFmtId="4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86" fontId="91" fillId="0" borderId="0" applyFont="0" applyFill="0" applyBorder="0" applyAlignment="0" applyProtection="0"/>
    <xf numFmtId="187" fontId="91" fillId="0" borderId="0" applyFont="0" applyFill="0" applyBorder="0" applyAlignment="0" applyProtection="0"/>
    <xf numFmtId="0" fontId="92" fillId="67" borderId="0" applyNumberFormat="0" applyBorder="0" applyAlignment="0" applyProtection="0"/>
    <xf numFmtId="0" fontId="57" fillId="0" borderId="0" applyProtection="0"/>
    <xf numFmtId="0" fontId="57" fillId="0" borderId="0" applyProtection="0"/>
    <xf numFmtId="0" fontId="57" fillId="0" borderId="0" applyProtection="0"/>
    <xf numFmtId="0" fontId="57" fillId="0" borderId="0"/>
    <xf numFmtId="0" fontId="57" fillId="68" borderId="93" applyNumberFormat="0" applyFont="0" applyAlignment="0" applyProtection="0"/>
    <xf numFmtId="0" fontId="93" fillId="65" borderId="94" applyNumberFormat="0" applyAlignment="0" applyProtection="0"/>
    <xf numFmtId="9" fontId="57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95" applyNumberFormat="0" applyFill="0" applyAlignment="0" applyProtection="0"/>
    <xf numFmtId="0" fontId="96" fillId="0" borderId="0" applyNumberFormat="0" applyFill="0" applyBorder="0" applyAlignment="0" applyProtection="0"/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62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62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62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62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63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63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63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63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6" fillId="5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6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100" fillId="65" borderId="87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99" fillId="7" borderId="4" applyNumberFormat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2" fillId="49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2" fillId="49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2" fillId="49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2" fillId="49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25" fillId="68" borderId="93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73" fillId="68" borderId="93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50" fillId="9" borderId="8" applyNumberFormat="0" applyFont="0" applyAlignment="0" applyProtection="0">
      <alignment vertical="center"/>
    </xf>
    <xf numFmtId="0" fontId="25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0" fontId="73" fillId="9" borderId="8" applyNumberFormat="0" applyFont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5" fillId="0" borderId="0"/>
    <xf numFmtId="0" fontId="57" fillId="0" borderId="0"/>
    <xf numFmtId="0" fontId="57" fillId="0" borderId="0"/>
    <xf numFmtId="0" fontId="83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9" fillId="66" borderId="88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9" fillId="66" borderId="88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9" fillId="66" borderId="88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9" fillId="66" borderId="88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8" fontId="5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182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12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3" fillId="0" borderId="0">
      <alignment vertical="top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5" fillId="0" borderId="92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5" fillId="0" borderId="92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5" fillId="0" borderId="92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5" fillId="0" borderId="92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4" fillId="0" borderId="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117" fillId="0" borderId="95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9" fillId="53" borderId="87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18" fillId="6" borderId="4" applyNumberFormat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1" fillId="0" borderId="89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1" fillId="0" borderId="89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1" fillId="0" borderId="89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1" fillId="0" borderId="89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5" fillId="0" borderId="90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5" fillId="0" borderId="90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5" fillId="0" borderId="90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5" fillId="0" borderId="90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7" fillId="0" borderId="91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7" fillId="0" borderId="91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7" fillId="0" borderId="91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7" fillId="0" borderId="91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3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128" fillId="3" borderId="0" applyNumberFormat="0" applyBorder="0" applyAlignment="0" applyProtection="0">
      <alignment vertical="center"/>
    </xf>
    <xf numFmtId="0" fontId="70" fillId="0" borderId="0"/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1" fillId="65" borderId="94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0" fontId="130" fillId="7" borderId="5" applyNumberFormat="0" applyAlignment="0" applyProtection="0">
      <alignment vertical="center"/>
    </xf>
    <xf numFmtId="183" fontId="70" fillId="0" borderId="0" applyFont="0" applyFill="0" applyBorder="0" applyAlignment="0" applyProtection="0"/>
    <xf numFmtId="184" fontId="70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57" fillId="0" borderId="0" applyNumberFormat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0" fontId="57" fillId="0" borderId="0"/>
    <xf numFmtId="0" fontId="50" fillId="0" borderId="0">
      <alignment vertical="center"/>
    </xf>
    <xf numFmtId="0" fontId="57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3" fillId="0" borderId="0">
      <alignment vertical="top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11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2" fillId="0" borderId="0">
      <alignment vertical="center"/>
    </xf>
    <xf numFmtId="0" fontId="133" fillId="0" borderId="0">
      <alignment vertical="center"/>
    </xf>
    <xf numFmtId="0" fontId="13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5" fillId="0" borderId="0"/>
    <xf numFmtId="0" fontId="11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25" fillId="0" borderId="0"/>
    <xf numFmtId="0" fontId="111" fillId="0" borderId="0">
      <alignment vertical="center"/>
    </xf>
    <xf numFmtId="0" fontId="25" fillId="0" borderId="0">
      <alignment vertical="center"/>
    </xf>
    <xf numFmtId="0" fontId="110" fillId="0" borderId="0"/>
    <xf numFmtId="0" fontId="25" fillId="0" borderId="0"/>
    <xf numFmtId="0" fontId="110" fillId="0" borderId="0"/>
    <xf numFmtId="0" fontId="50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7" fillId="0" borderId="0"/>
    <xf numFmtId="0" fontId="73" fillId="0" borderId="0">
      <alignment vertical="center"/>
    </xf>
    <xf numFmtId="0" fontId="2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0" fillId="0" borderId="0"/>
    <xf numFmtId="0" fontId="25" fillId="0" borderId="0">
      <alignment vertical="center"/>
    </xf>
    <xf numFmtId="0" fontId="50" fillId="0" borderId="0">
      <alignment vertical="center"/>
    </xf>
    <xf numFmtId="0" fontId="57" fillId="0" borderId="0"/>
    <xf numFmtId="0" fontId="110" fillId="0" borderId="0"/>
    <xf numFmtId="0" fontId="112" fillId="0" borderId="0">
      <alignment vertical="center"/>
    </xf>
    <xf numFmtId="0" fontId="135" fillId="0" borderId="0" applyNumberFormat="0" applyFont="0" applyFill="0" applyBorder="0" applyAlignment="0" applyProtection="0"/>
    <xf numFmtId="0" fontId="50" fillId="0" borderId="0">
      <alignment vertical="center"/>
    </xf>
    <xf numFmtId="0" fontId="136" fillId="0" borderId="0">
      <alignment vertical="center"/>
    </xf>
    <xf numFmtId="0" fontId="137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3" fillId="0" borderId="0">
      <alignment vertical="top"/>
    </xf>
    <xf numFmtId="0" fontId="29" fillId="0" borderId="0">
      <alignment vertical="center"/>
    </xf>
    <xf numFmtId="0" fontId="25" fillId="0" borderId="0">
      <alignment vertical="center"/>
    </xf>
    <xf numFmtId="0" fontId="112" fillId="0" borderId="0">
      <alignment vertical="center"/>
    </xf>
    <xf numFmtId="0" fontId="50" fillId="0" borderId="0">
      <alignment vertical="center"/>
    </xf>
    <xf numFmtId="0" fontId="110" fillId="0" borderId="0"/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0" fillId="0" borderId="0"/>
    <xf numFmtId="0" fontId="25" fillId="0" borderId="0">
      <alignment vertical="center"/>
    </xf>
    <xf numFmtId="0" fontId="50" fillId="0" borderId="0">
      <alignment vertical="center"/>
    </xf>
    <xf numFmtId="0" fontId="73" fillId="0" borderId="0">
      <alignment vertical="center"/>
    </xf>
    <xf numFmtId="0" fontId="13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3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8" fillId="0" borderId="0">
      <alignment vertical="center"/>
    </xf>
    <xf numFmtId="0" fontId="5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0" fillId="0" borderId="0"/>
    <xf numFmtId="0" fontId="25" fillId="0" borderId="0">
      <alignment vertical="center"/>
    </xf>
    <xf numFmtId="0" fontId="73" fillId="0" borderId="0">
      <alignment vertical="center"/>
    </xf>
    <xf numFmtId="0" fontId="57" fillId="0" borderId="0" applyNumberFormat="0" applyFont="0" applyFill="0" applyBorder="0" applyAlignment="0" applyProtection="0"/>
    <xf numFmtId="0" fontId="73" fillId="0" borderId="0">
      <alignment vertical="center"/>
    </xf>
    <xf numFmtId="0" fontId="73" fillId="0" borderId="0">
      <alignment vertical="center"/>
    </xf>
    <xf numFmtId="0" fontId="139" fillId="0" borderId="0">
      <alignment vertical="center"/>
    </xf>
    <xf numFmtId="0" fontId="50" fillId="0" borderId="0">
      <alignment vertical="center"/>
    </xf>
    <xf numFmtId="0" fontId="110" fillId="0" borderId="0"/>
    <xf numFmtId="0" fontId="5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0" fillId="0" borderId="0"/>
    <xf numFmtId="0" fontId="110" fillId="0" borderId="0"/>
    <xf numFmtId="0" fontId="50" fillId="0" borderId="0">
      <alignment vertical="center"/>
    </xf>
    <xf numFmtId="0" fontId="57" fillId="0" borderId="0" applyNumberFormat="0" applyFont="0" applyFill="0" applyBorder="0" applyAlignment="0" applyProtection="0"/>
    <xf numFmtId="0" fontId="110" fillId="0" borderId="0"/>
    <xf numFmtId="0" fontId="110" fillId="0" borderId="0"/>
    <xf numFmtId="0" fontId="1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7" fillId="0" borderId="0" applyNumberFormat="0" applyFon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7" fillId="0" borderId="0"/>
    <xf numFmtId="0" fontId="57" fillId="0" borderId="0"/>
    <xf numFmtId="0" fontId="50" fillId="0" borderId="0">
      <alignment vertical="center"/>
    </xf>
    <xf numFmtId="0" fontId="4" fillId="0" borderId="0">
      <alignment vertical="center"/>
    </xf>
    <xf numFmtId="0" fontId="139" fillId="0" borderId="0">
      <alignment vertical="center"/>
    </xf>
    <xf numFmtId="0" fontId="4" fillId="0" borderId="0">
      <alignment vertical="center"/>
    </xf>
    <xf numFmtId="0" fontId="13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1" fillId="0" borderId="0">
      <alignment vertical="center"/>
    </xf>
    <xf numFmtId="0" fontId="50" fillId="0" borderId="0">
      <alignment vertical="center"/>
    </xf>
    <xf numFmtId="0" fontId="70" fillId="0" borderId="0"/>
    <xf numFmtId="0" fontId="70" fillId="0" borderId="0"/>
    <xf numFmtId="0" fontId="112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7" fillId="0" borderId="0"/>
    <xf numFmtId="0" fontId="25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7" fillId="0" borderId="0" applyNumberFormat="0" applyFont="0" applyFill="0" applyBorder="0" applyAlignment="0" applyProtection="0"/>
    <xf numFmtId="0" fontId="57" fillId="0" borderId="0"/>
    <xf numFmtId="0" fontId="5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/>
    <xf numFmtId="188" fontId="57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82" fontId="110" fillId="0" borderId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57" fillId="0" borderId="0" applyNumberFormat="0" applyFont="0" applyFill="0" applyBorder="0" applyAlignment="0" applyProtection="0"/>
    <xf numFmtId="182" fontId="110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7" fillId="0" borderId="0" applyNumberFormat="0" applyFont="0" applyFill="0" applyBorder="0" applyAlignment="0" applyProtection="0"/>
    <xf numFmtId="0" fontId="111" fillId="0" borderId="0">
      <alignment vertical="center"/>
    </xf>
    <xf numFmtId="0" fontId="50" fillId="0" borderId="0">
      <alignment vertical="center"/>
    </xf>
    <xf numFmtId="0" fontId="57" fillId="0" borderId="0"/>
    <xf numFmtId="0" fontId="34" fillId="0" borderId="0">
      <alignment vertical="center"/>
    </xf>
    <xf numFmtId="0" fontId="145" fillId="0" borderId="0"/>
    <xf numFmtId="0" fontId="145" fillId="0" borderId="0"/>
    <xf numFmtId="0" fontId="2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7" fillId="0" borderId="0" applyNumberFormat="0" applyFont="0" applyFill="0" applyBorder="0" applyAlignment="0" applyProtection="0"/>
    <xf numFmtId="0" fontId="7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NumberFormat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7" fillId="0" borderId="0" applyNumberFormat="0" applyFont="0" applyFill="0" applyBorder="0" applyAlignment="0" applyProtection="0"/>
    <xf numFmtId="0" fontId="111" fillId="0" borderId="0">
      <alignment vertical="center"/>
    </xf>
    <xf numFmtId="0" fontId="110" fillId="0" borderId="0"/>
    <xf numFmtId="0" fontId="14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110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NumberFormat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57" fillId="0" borderId="0" applyNumberFormat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7" fillId="0" borderId="0" applyFont="0" applyFill="0" applyBorder="0" applyAlignment="0" applyProtection="0"/>
    <xf numFmtId="42" fontId="57" fillId="0" borderId="0" applyNumberFormat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40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1" fontId="0" fillId="0" borderId="0" xfId="0" applyNumberFormat="1">
      <alignment vertical="center"/>
    </xf>
    <xf numFmtId="0" fontId="0" fillId="34" borderId="10" xfId="0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41" fontId="23" fillId="0" borderId="12" xfId="1" applyFont="1" applyBorder="1">
      <alignment vertical="center"/>
    </xf>
    <xf numFmtId="41" fontId="23" fillId="0" borderId="13" xfId="1" applyFont="1" applyBorder="1">
      <alignment vertical="center"/>
    </xf>
    <xf numFmtId="41" fontId="23" fillId="0" borderId="15" xfId="1" applyFont="1" applyBorder="1">
      <alignment vertical="center"/>
    </xf>
    <xf numFmtId="0" fontId="23" fillId="0" borderId="0" xfId="0" applyFont="1">
      <alignment vertical="center"/>
    </xf>
    <xf numFmtId="41" fontId="23" fillId="0" borderId="0" xfId="0" applyNumberFormat="1" applyFont="1">
      <alignment vertical="center"/>
    </xf>
    <xf numFmtId="0" fontId="21" fillId="0" borderId="0" xfId="0" applyFont="1">
      <alignment vertical="center"/>
    </xf>
    <xf numFmtId="0" fontId="23" fillId="0" borderId="0" xfId="0" quotePrefix="1" applyFont="1">
      <alignment vertical="center"/>
    </xf>
    <xf numFmtId="0" fontId="24" fillId="0" borderId="0" xfId="0" applyFont="1">
      <alignment vertical="center"/>
    </xf>
    <xf numFmtId="0" fontId="21" fillId="34" borderId="0" xfId="0" applyFont="1" applyFill="1">
      <alignment vertical="center"/>
    </xf>
    <xf numFmtId="0" fontId="0" fillId="34" borderId="0" xfId="0" applyFill="1">
      <alignment vertical="center"/>
    </xf>
    <xf numFmtId="0" fontId="2" fillId="34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quotePrefix="1" applyFont="1">
      <alignment vertical="center"/>
    </xf>
    <xf numFmtId="0" fontId="27" fillId="35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6" fillId="0" borderId="21" xfId="3" applyFont="1" applyBorder="1">
      <alignment vertical="center"/>
    </xf>
    <xf numFmtId="176" fontId="26" fillId="36" borderId="22" xfId="3" applyNumberFormat="1" applyFont="1" applyFill="1" applyBorder="1" applyAlignment="1">
      <alignment horizontal="center" vertical="center"/>
    </xf>
    <xf numFmtId="176" fontId="26" fillId="36" borderId="23" xfId="3" applyNumberFormat="1" applyFont="1" applyFill="1" applyBorder="1" applyAlignment="1">
      <alignment horizontal="center" vertical="center"/>
    </xf>
    <xf numFmtId="0" fontId="26" fillId="0" borderId="24" xfId="3" applyFont="1" applyBorder="1" applyAlignment="1">
      <alignment horizontal="center" vertical="center"/>
    </xf>
    <xf numFmtId="177" fontId="26" fillId="0" borderId="25" xfId="3" applyNumberFormat="1" applyFont="1" applyBorder="1" applyAlignment="1">
      <alignment horizontal="center" vertical="center"/>
    </xf>
    <xf numFmtId="176" fontId="26" fillId="35" borderId="25" xfId="3" applyNumberFormat="1" applyFont="1" applyFill="1" applyBorder="1" applyAlignment="1">
      <alignment horizontal="center" vertical="center"/>
    </xf>
    <xf numFmtId="176" fontId="26" fillId="35" borderId="26" xfId="3" applyNumberFormat="1" applyFont="1" applyFill="1" applyBorder="1" applyAlignment="1">
      <alignment horizontal="center" vertical="center"/>
    </xf>
    <xf numFmtId="177" fontId="26" fillId="37" borderId="27" xfId="3" applyNumberFormat="1" applyFont="1" applyFill="1" applyBorder="1" applyAlignment="1">
      <alignment horizontal="center" vertical="center"/>
    </xf>
    <xf numFmtId="9" fontId="26" fillId="37" borderId="27" xfId="2" applyFont="1" applyFill="1" applyBorder="1" applyAlignment="1">
      <alignment horizontal="center" vertical="center"/>
    </xf>
    <xf numFmtId="9" fontId="26" fillId="37" borderId="28" xfId="2" applyFont="1" applyFill="1" applyBorder="1" applyAlignment="1">
      <alignment horizontal="center" vertical="center"/>
    </xf>
    <xf numFmtId="178" fontId="26" fillId="36" borderId="30" xfId="3" applyNumberFormat="1" applyFont="1" applyFill="1" applyBorder="1" applyAlignment="1">
      <alignment horizontal="center" vertical="center"/>
    </xf>
    <xf numFmtId="178" fontId="28" fillId="0" borderId="16" xfId="3" applyNumberFormat="1" applyFont="1" applyBorder="1" applyAlignment="1">
      <alignment horizontal="center" vertical="center"/>
    </xf>
    <xf numFmtId="176" fontId="26" fillId="0" borderId="31" xfId="3" applyNumberFormat="1" applyFont="1" applyBorder="1" applyAlignment="1">
      <alignment horizontal="center" vertical="center"/>
    </xf>
    <xf numFmtId="178" fontId="28" fillId="0" borderId="10" xfId="3" applyNumberFormat="1" applyFont="1" applyBorder="1" applyAlignment="1">
      <alignment horizontal="center" vertical="center"/>
    </xf>
    <xf numFmtId="176" fontId="26" fillId="2" borderId="31" xfId="3" applyNumberFormat="1" applyFont="1" applyFill="1" applyBorder="1" applyAlignment="1">
      <alignment horizontal="center" vertical="center"/>
    </xf>
    <xf numFmtId="0" fontId="27" fillId="35" borderId="0" xfId="3" applyFont="1" applyFill="1" applyBorder="1">
      <alignment vertical="center"/>
    </xf>
    <xf numFmtId="176" fontId="26" fillId="35" borderId="31" xfId="3" applyNumberFormat="1" applyFont="1" applyFill="1" applyBorder="1" applyAlignment="1">
      <alignment horizontal="center" vertical="center"/>
    </xf>
    <xf numFmtId="179" fontId="27" fillId="35" borderId="0" xfId="3" applyNumberFormat="1" applyFont="1" applyFill="1" applyBorder="1">
      <alignment vertical="center"/>
    </xf>
    <xf numFmtId="178" fontId="26" fillId="0" borderId="27" xfId="3" applyNumberFormat="1" applyFont="1" applyBorder="1" applyAlignment="1">
      <alignment horizontal="center" vertical="center"/>
    </xf>
    <xf numFmtId="176" fontId="26" fillId="35" borderId="33" xfId="3" applyNumberFormat="1" applyFont="1" applyFill="1" applyBorder="1" applyAlignment="1">
      <alignment horizontal="center" vertical="center"/>
    </xf>
    <xf numFmtId="179" fontId="31" fillId="35" borderId="0" xfId="3" applyNumberFormat="1" applyFont="1" applyFill="1" applyBorder="1">
      <alignment vertical="center"/>
    </xf>
    <xf numFmtId="178" fontId="26" fillId="36" borderId="22" xfId="3" applyNumberFormat="1" applyFont="1" applyFill="1" applyBorder="1" applyAlignment="1">
      <alignment horizontal="center" vertical="center"/>
    </xf>
    <xf numFmtId="178" fontId="26" fillId="36" borderId="23" xfId="3" applyNumberFormat="1" applyFont="1" applyFill="1" applyBorder="1" applyAlignment="1">
      <alignment horizontal="center" vertical="center"/>
    </xf>
    <xf numFmtId="178" fontId="28" fillId="0" borderId="10" xfId="3" applyNumberFormat="1" applyFont="1" applyFill="1" applyBorder="1" applyAlignment="1">
      <alignment horizontal="center" vertical="center"/>
    </xf>
    <xf numFmtId="176" fontId="26" fillId="0" borderId="31" xfId="3" applyNumberFormat="1" applyFont="1" applyFill="1" applyBorder="1" applyAlignment="1">
      <alignment horizontal="center" vertical="center"/>
    </xf>
    <xf numFmtId="9" fontId="32" fillId="35" borderId="0" xfId="2" applyFont="1" applyFill="1" applyBorder="1">
      <alignment vertical="center"/>
    </xf>
    <xf numFmtId="0" fontId="33" fillId="0" borderId="0" xfId="4">
      <alignment vertical="center"/>
    </xf>
    <xf numFmtId="0" fontId="33" fillId="0" borderId="0" xfId="4" applyAlignment="1">
      <alignment horizontal="center" vertical="center"/>
    </xf>
    <xf numFmtId="41" fontId="32" fillId="35" borderId="0" xfId="1" applyFont="1" applyFill="1" applyBorder="1">
      <alignment vertical="center"/>
    </xf>
    <xf numFmtId="0" fontId="33" fillId="0" borderId="0" xfId="4" applyAlignment="1">
      <alignment horizontal="left" vertical="center"/>
    </xf>
    <xf numFmtId="41" fontId="33" fillId="0" borderId="0" xfId="4" applyNumberFormat="1">
      <alignment vertical="center"/>
    </xf>
    <xf numFmtId="41" fontId="32" fillId="0" borderId="0" xfId="1" applyFont="1" applyFill="1" applyBorder="1" applyAlignment="1">
      <alignment horizontal="left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3" fontId="36" fillId="0" borderId="0" xfId="0" applyNumberFormat="1" applyFont="1">
      <alignment vertical="center"/>
    </xf>
    <xf numFmtId="3" fontId="34" fillId="0" borderId="0" xfId="0" applyNumberFormat="1" applyFont="1">
      <alignment vertical="center"/>
    </xf>
    <xf numFmtId="41" fontId="0" fillId="0" borderId="34" xfId="1" applyFont="1" applyBorder="1" applyAlignment="1">
      <alignment horizontal="left" vertical="center"/>
    </xf>
    <xf numFmtId="41" fontId="0" fillId="0" borderId="35" xfId="1" applyFont="1" applyBorder="1">
      <alignment vertical="center"/>
    </xf>
    <xf numFmtId="41" fontId="0" fillId="0" borderId="36" xfId="1" applyFont="1" applyBorder="1">
      <alignment vertical="center"/>
    </xf>
    <xf numFmtId="180" fontId="34" fillId="0" borderId="0" xfId="0" applyNumberFormat="1" applyFont="1">
      <alignment vertical="center"/>
    </xf>
    <xf numFmtId="41" fontId="0" fillId="0" borderId="37" xfId="1" applyFont="1" applyBorder="1" applyAlignment="1">
      <alignment horizontal="left" vertical="center"/>
    </xf>
    <xf numFmtId="41" fontId="0" fillId="0" borderId="0" xfId="1" applyFont="1" applyBorder="1">
      <alignment vertical="center"/>
    </xf>
    <xf numFmtId="41" fontId="0" fillId="0" borderId="38" xfId="1" applyFont="1" applyBorder="1">
      <alignment vertical="center"/>
    </xf>
    <xf numFmtId="178" fontId="26" fillId="0" borderId="39" xfId="3" applyNumberFormat="1" applyFont="1" applyBorder="1" applyAlignment="1">
      <alignment horizontal="center" vertical="center"/>
    </xf>
    <xf numFmtId="176" fontId="26" fillId="0" borderId="40" xfId="3" applyNumberFormat="1" applyFont="1" applyFill="1" applyBorder="1" applyAlignment="1">
      <alignment horizontal="center" vertical="center"/>
    </xf>
    <xf numFmtId="178" fontId="27" fillId="35" borderId="0" xfId="0" applyNumberFormat="1" applyFont="1" applyFill="1">
      <alignment vertical="center"/>
    </xf>
    <xf numFmtId="41" fontId="27" fillId="0" borderId="0" xfId="1" applyFont="1" applyAlignment="1">
      <alignment horizontal="left" vertical="center"/>
    </xf>
    <xf numFmtId="0" fontId="26" fillId="0" borderId="41" xfId="3" applyFont="1" applyBorder="1" applyAlignment="1">
      <alignment horizontal="center" vertical="center"/>
    </xf>
    <xf numFmtId="0" fontId="26" fillId="36" borderId="22" xfId="3" applyFont="1" applyFill="1" applyBorder="1" applyAlignment="1">
      <alignment horizontal="center" vertical="center"/>
    </xf>
    <xf numFmtId="176" fontId="26" fillId="36" borderId="42" xfId="3" applyNumberFormat="1" applyFont="1" applyFill="1" applyBorder="1" applyAlignment="1">
      <alignment horizontal="center" vertical="center"/>
    </xf>
    <xf numFmtId="0" fontId="28" fillId="0" borderId="0" xfId="0" applyFont="1" applyBorder="1">
      <alignment vertical="center"/>
    </xf>
    <xf numFmtId="49" fontId="26" fillId="0" borderId="43" xfId="3" applyNumberFormat="1" applyFont="1" applyBorder="1" applyAlignment="1">
      <alignment horizontal="center" vertical="center"/>
    </xf>
    <xf numFmtId="178" fontId="28" fillId="0" borderId="17" xfId="3" applyNumberFormat="1" applyFont="1" applyBorder="1" applyAlignment="1">
      <alignment horizontal="center" vertical="center"/>
    </xf>
    <xf numFmtId="176" fontId="26" fillId="0" borderId="17" xfId="3" applyNumberFormat="1" applyFont="1" applyFill="1" applyBorder="1" applyAlignment="1">
      <alignment horizontal="center" vertical="center"/>
    </xf>
    <xf numFmtId="176" fontId="26" fillId="0" borderId="44" xfId="3" applyNumberFormat="1" applyFont="1" applyFill="1" applyBorder="1" applyAlignment="1">
      <alignment horizontal="center" vertical="center"/>
    </xf>
    <xf numFmtId="3" fontId="2" fillId="0" borderId="0" xfId="0" applyNumberFormat="1" applyFont="1">
      <alignment vertical="center"/>
    </xf>
    <xf numFmtId="0" fontId="0" fillId="0" borderId="0" xfId="0" applyNumberFormat="1">
      <alignment vertical="center"/>
    </xf>
    <xf numFmtId="49" fontId="28" fillId="0" borderId="24" xfId="3" applyNumberFormat="1" applyFont="1" applyBorder="1" applyAlignment="1">
      <alignment horizontal="center" vertical="center"/>
    </xf>
    <xf numFmtId="178" fontId="28" fillId="0" borderId="45" xfId="3" applyNumberFormat="1" applyFont="1" applyBorder="1" applyAlignment="1">
      <alignment horizontal="center" vertical="center"/>
    </xf>
    <xf numFmtId="176" fontId="26" fillId="0" borderId="18" xfId="3" applyNumberFormat="1" applyFont="1" applyFill="1" applyBorder="1" applyAlignment="1">
      <alignment horizontal="center" vertical="center"/>
    </xf>
    <xf numFmtId="176" fontId="26" fillId="0" borderId="46" xfId="3" applyNumberFormat="1" applyFont="1" applyFill="1" applyBorder="1" applyAlignment="1">
      <alignment horizontal="center" vertical="center"/>
    </xf>
    <xf numFmtId="49" fontId="37" fillId="35" borderId="0" xfId="0" applyNumberFormat="1" applyFont="1" applyFill="1" applyBorder="1" applyAlignment="1">
      <alignment horizontal="center" vertical="center" wrapText="1"/>
    </xf>
    <xf numFmtId="0" fontId="0" fillId="35" borderId="0" xfId="0" applyNumberFormat="1" applyFill="1" applyBorder="1">
      <alignment vertical="center"/>
    </xf>
    <xf numFmtId="0" fontId="29" fillId="35" borderId="0" xfId="0" applyFont="1" applyFill="1" applyBorder="1">
      <alignment vertical="center"/>
    </xf>
    <xf numFmtId="49" fontId="26" fillId="0" borderId="47" xfId="3" applyNumberFormat="1" applyFont="1" applyBorder="1" applyAlignment="1">
      <alignment horizontal="center" vertical="center"/>
    </xf>
    <xf numFmtId="176" fontId="26" fillId="38" borderId="10" xfId="3" applyNumberFormat="1" applyFont="1" applyFill="1" applyBorder="1" applyAlignment="1">
      <alignment horizontal="center" vertical="center"/>
    </xf>
    <xf numFmtId="176" fontId="26" fillId="38" borderId="48" xfId="3" applyNumberFormat="1" applyFont="1" applyFill="1" applyBorder="1" applyAlignment="1">
      <alignment horizontal="center" vertical="center"/>
    </xf>
    <xf numFmtId="176" fontId="27" fillId="35" borderId="0" xfId="0" applyNumberFormat="1" applyFont="1" applyFill="1">
      <alignment vertical="center"/>
    </xf>
    <xf numFmtId="176" fontId="38" fillId="35" borderId="0" xfId="0" applyNumberFormat="1" applyFont="1" applyFill="1" applyAlignment="1">
      <alignment horizontal="left" vertical="center"/>
    </xf>
    <xf numFmtId="3" fontId="37" fillId="35" borderId="0" xfId="0" applyNumberFormat="1" applyFont="1" applyFill="1" applyBorder="1" applyAlignment="1">
      <alignment horizontal="right" vertical="center" wrapText="1"/>
    </xf>
    <xf numFmtId="178" fontId="28" fillId="0" borderId="49" xfId="3" applyNumberFormat="1" applyFont="1" applyBorder="1" applyAlignment="1">
      <alignment horizontal="center" vertical="center"/>
    </xf>
    <xf numFmtId="41" fontId="0" fillId="0" borderId="50" xfId="1" applyFont="1" applyBorder="1" applyAlignment="1">
      <alignment horizontal="left" vertical="center"/>
    </xf>
    <xf numFmtId="41" fontId="0" fillId="0" borderId="51" xfId="1" applyFont="1" applyBorder="1">
      <alignment vertical="center"/>
    </xf>
    <xf numFmtId="41" fontId="0" fillId="0" borderId="52" xfId="1" applyFont="1" applyBorder="1">
      <alignment vertical="center"/>
    </xf>
    <xf numFmtId="49" fontId="28" fillId="0" borderId="24" xfId="3" applyNumberFormat="1" applyFont="1" applyFill="1" applyBorder="1" applyAlignment="1">
      <alignment horizontal="center" vertical="center"/>
    </xf>
    <xf numFmtId="178" fontId="28" fillId="0" borderId="53" xfId="3" applyNumberFormat="1" applyFont="1" applyBorder="1" applyAlignment="1">
      <alignment horizontal="center" vertical="center"/>
    </xf>
    <xf numFmtId="176" fontId="26" fillId="0" borderId="53" xfId="3" applyNumberFormat="1" applyFont="1" applyFill="1" applyBorder="1" applyAlignment="1">
      <alignment horizontal="center" vertical="center"/>
    </xf>
    <xf numFmtId="176" fontId="26" fillId="0" borderId="54" xfId="3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horizontal="left" vertical="center"/>
    </xf>
    <xf numFmtId="49" fontId="26" fillId="0" borderId="47" xfId="3" applyNumberFormat="1" applyFont="1" applyFill="1" applyBorder="1" applyAlignment="1">
      <alignment horizontal="center" vertical="center"/>
    </xf>
    <xf numFmtId="176" fontId="27" fillId="0" borderId="0" xfId="0" applyNumberFormat="1" applyFont="1" applyFill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26" fillId="0" borderId="43" xfId="3" applyNumberFormat="1" applyFont="1" applyFill="1" applyBorder="1" applyAlignment="1">
      <alignment horizontal="center" vertical="center"/>
    </xf>
    <xf numFmtId="178" fontId="28" fillId="0" borderId="53" xfId="3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176" fontId="27" fillId="0" borderId="0" xfId="0" applyNumberFormat="1" applyFont="1" applyFill="1" applyBorder="1" applyAlignment="1">
      <alignment horizontal="left" vertical="center"/>
    </xf>
    <xf numFmtId="3" fontId="37" fillId="0" borderId="0" xfId="0" applyNumberFormat="1" applyFont="1" applyFill="1" applyBorder="1" applyAlignment="1">
      <alignment horizontal="right" vertical="center" wrapText="1"/>
    </xf>
    <xf numFmtId="0" fontId="23" fillId="0" borderId="0" xfId="0" applyFont="1" applyFill="1" applyBorder="1">
      <alignment vertical="center"/>
    </xf>
    <xf numFmtId="41" fontId="35" fillId="0" borderId="0" xfId="1" applyFont="1" applyAlignment="1">
      <alignment horizontal="left" vertical="center"/>
    </xf>
    <xf numFmtId="0" fontId="27" fillId="0" borderId="0" xfId="0" applyFont="1" applyFill="1">
      <alignment vertical="center"/>
    </xf>
    <xf numFmtId="3" fontId="39" fillId="0" borderId="0" xfId="0" applyNumberFormat="1" applyFont="1" applyFill="1" applyBorder="1" applyAlignment="1">
      <alignment horizontal="left" vertical="center" wrapText="1"/>
    </xf>
    <xf numFmtId="49" fontId="40" fillId="39" borderId="55" xfId="0" applyNumberFormat="1" applyFont="1" applyFill="1" applyBorder="1" applyAlignment="1">
      <alignment horizontal="center" vertical="center" wrapText="1"/>
    </xf>
    <xf numFmtId="0" fontId="40" fillId="35" borderId="56" xfId="0" applyNumberFormat="1" applyFont="1" applyFill="1" applyBorder="1" applyAlignment="1">
      <alignment horizontal="center" vertical="center" wrapText="1"/>
    </xf>
    <xf numFmtId="3" fontId="40" fillId="35" borderId="56" xfId="0" applyNumberFormat="1" applyFont="1" applyFill="1" applyBorder="1" applyAlignment="1">
      <alignment horizontal="right" vertical="center" wrapText="1"/>
    </xf>
    <xf numFmtId="3" fontId="29" fillId="0" borderId="0" xfId="0" applyNumberFormat="1" applyFont="1">
      <alignment vertical="center"/>
    </xf>
    <xf numFmtId="178" fontId="28" fillId="0" borderId="56" xfId="3" applyNumberFormat="1" applyFont="1" applyBorder="1" applyAlignment="1">
      <alignment horizontal="center" vertical="center"/>
    </xf>
    <xf numFmtId="176" fontId="26" fillId="38" borderId="56" xfId="3" applyNumberFormat="1" applyFont="1" applyFill="1" applyBorder="1" applyAlignment="1">
      <alignment horizontal="center" vertical="center"/>
    </xf>
    <xf numFmtId="176" fontId="26" fillId="38" borderId="57" xfId="3" applyNumberFormat="1" applyFont="1" applyFill="1" applyBorder="1" applyAlignment="1">
      <alignment horizontal="center" vertical="center"/>
    </xf>
    <xf numFmtId="49" fontId="26" fillId="0" borderId="58" xfId="3" applyNumberFormat="1" applyFont="1" applyFill="1" applyBorder="1" applyAlignment="1">
      <alignment horizontal="center" vertical="center"/>
    </xf>
    <xf numFmtId="41" fontId="27" fillId="0" borderId="0" xfId="1" applyFont="1" applyFill="1">
      <alignment vertical="center"/>
    </xf>
    <xf numFmtId="176" fontId="26" fillId="0" borderId="59" xfId="3" applyNumberFormat="1" applyFont="1" applyFill="1" applyBorder="1" applyAlignment="1">
      <alignment horizontal="center" vertical="center"/>
    </xf>
    <xf numFmtId="176" fontId="26" fillId="0" borderId="60" xfId="3" applyNumberFormat="1" applyFont="1" applyFill="1" applyBorder="1" applyAlignment="1">
      <alignment horizontal="center" vertical="center"/>
    </xf>
    <xf numFmtId="49" fontId="26" fillId="0" borderId="24" xfId="3" applyNumberFormat="1" applyFont="1" applyFill="1" applyBorder="1" applyAlignment="1">
      <alignment horizontal="center" vertical="center"/>
    </xf>
    <xf numFmtId="41" fontId="39" fillId="0" borderId="0" xfId="1" applyFont="1" applyFill="1" applyBorder="1" applyAlignment="1">
      <alignment horizontal="left" vertical="center" wrapText="1"/>
    </xf>
    <xf numFmtId="41" fontId="37" fillId="0" borderId="0" xfId="1" applyFont="1" applyFill="1" applyBorder="1" applyAlignment="1">
      <alignment horizontal="right" vertical="center" wrapText="1"/>
    </xf>
    <xf numFmtId="41" fontId="27" fillId="0" borderId="0" xfId="0" applyNumberFormat="1" applyFont="1" applyFill="1" applyBorder="1" applyAlignment="1">
      <alignment horizontal="left" vertical="center"/>
    </xf>
    <xf numFmtId="41" fontId="28" fillId="0" borderId="0" xfId="0" applyNumberFormat="1" applyFont="1" applyFill="1" applyBorder="1">
      <alignment vertical="center"/>
    </xf>
    <xf numFmtId="41" fontId="29" fillId="0" borderId="0" xfId="0" applyNumberFormat="1" applyFont="1" applyFill="1" applyBorder="1">
      <alignment vertical="center"/>
    </xf>
    <xf numFmtId="49" fontId="26" fillId="0" borderId="32" xfId="3" applyNumberFormat="1" applyFont="1" applyBorder="1" applyAlignment="1">
      <alignment horizontal="center" vertical="center"/>
    </xf>
    <xf numFmtId="176" fontId="26" fillId="38" borderId="62" xfId="3" applyNumberFormat="1" applyFont="1" applyFill="1" applyBorder="1" applyAlignment="1">
      <alignment horizontal="center" vertical="center"/>
    </xf>
    <xf numFmtId="176" fontId="26" fillId="38" borderId="63" xfId="3" applyNumberFormat="1" applyFont="1" applyFill="1" applyBorder="1" applyAlignment="1">
      <alignment horizontal="center" vertical="center"/>
    </xf>
    <xf numFmtId="41" fontId="27" fillId="0" borderId="0" xfId="1" applyFont="1" applyFill="1" applyBorder="1" applyAlignment="1">
      <alignment horizontal="left" vertical="center"/>
    </xf>
    <xf numFmtId="3" fontId="41" fillId="0" borderId="0" xfId="5" applyNumberFormat="1">
      <alignment vertical="center"/>
    </xf>
    <xf numFmtId="176" fontId="27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176" fontId="28" fillId="0" borderId="0" xfId="3" applyNumberFormat="1" applyFont="1" applyAlignment="1">
      <alignment horizontal="center" vertical="center"/>
    </xf>
    <xf numFmtId="41" fontId="23" fillId="0" borderId="0" xfId="1" applyFont="1">
      <alignment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46" fillId="0" borderId="0" xfId="0" applyFont="1" applyAlignment="1">
      <alignment horizontal="left" vertical="center"/>
    </xf>
    <xf numFmtId="0" fontId="40" fillId="0" borderId="65" xfId="0" applyFont="1" applyFill="1" applyBorder="1" applyAlignment="1">
      <alignment horizontal="center" vertical="center"/>
    </xf>
    <xf numFmtId="0" fontId="48" fillId="35" borderId="69" xfId="0" applyFont="1" applyFill="1" applyBorder="1" applyAlignment="1">
      <alignment horizontal="center" vertical="center"/>
    </xf>
    <xf numFmtId="0" fontId="40" fillId="0" borderId="69" xfId="0" applyFont="1" applyFill="1" applyBorder="1" applyAlignment="1">
      <alignment horizontal="center" vertical="center"/>
    </xf>
    <xf numFmtId="0" fontId="40" fillId="0" borderId="68" xfId="0" applyFont="1" applyBorder="1" applyAlignment="1">
      <alignment horizontal="center" vertical="center"/>
    </xf>
    <xf numFmtId="178" fontId="49" fillId="40" borderId="71" xfId="0" applyNumberFormat="1" applyFont="1" applyFill="1" applyBorder="1" applyAlignment="1">
      <alignment horizontal="right" vertical="center" wrapText="1"/>
    </xf>
    <xf numFmtId="41" fontId="51" fillId="0" borderId="69" xfId="6" applyFont="1" applyBorder="1">
      <alignment vertical="center"/>
    </xf>
    <xf numFmtId="41" fontId="40" fillId="0" borderId="69" xfId="6" applyFont="1" applyBorder="1">
      <alignment vertical="center"/>
    </xf>
    <xf numFmtId="41" fontId="40" fillId="35" borderId="69" xfId="6" applyFont="1" applyFill="1" applyBorder="1">
      <alignment vertical="center"/>
    </xf>
    <xf numFmtId="41" fontId="40" fillId="35" borderId="69" xfId="6" applyFont="1" applyFill="1" applyBorder="1" applyAlignment="1">
      <alignment vertical="center"/>
    </xf>
    <xf numFmtId="41" fontId="40" fillId="0" borderId="69" xfId="1" applyFont="1" applyBorder="1" applyAlignment="1" applyProtection="1">
      <alignment vertical="center"/>
    </xf>
    <xf numFmtId="41" fontId="48" fillId="41" borderId="69" xfId="1" applyFont="1" applyFill="1" applyBorder="1" applyAlignment="1" applyProtection="1">
      <alignment vertical="center"/>
    </xf>
    <xf numFmtId="41" fontId="52" fillId="0" borderId="70" xfId="1" applyFont="1" applyBorder="1" applyAlignment="1" applyProtection="1">
      <alignment vertical="center"/>
    </xf>
    <xf numFmtId="41" fontId="23" fillId="39" borderId="0" xfId="1" applyFont="1" applyFill="1">
      <alignment vertical="center"/>
    </xf>
    <xf numFmtId="178" fontId="49" fillId="40" borderId="72" xfId="0" applyNumberFormat="1" applyFont="1" applyFill="1" applyBorder="1" applyAlignment="1">
      <alignment horizontal="right" vertical="center" wrapText="1"/>
    </xf>
    <xf numFmtId="178" fontId="51" fillId="0" borderId="69" xfId="6" applyNumberFormat="1" applyFont="1" applyBorder="1">
      <alignment vertical="center"/>
    </xf>
    <xf numFmtId="181" fontId="51" fillId="0" borderId="69" xfId="6" applyNumberFormat="1" applyFont="1" applyBorder="1">
      <alignment vertical="center"/>
    </xf>
    <xf numFmtId="41" fontId="40" fillId="0" borderId="69" xfId="6" applyFont="1" applyBorder="1" applyAlignment="1">
      <alignment vertical="center"/>
    </xf>
    <xf numFmtId="41" fontId="48" fillId="0" borderId="70" xfId="1" applyFont="1" applyBorder="1" applyAlignment="1" applyProtection="1">
      <alignment vertical="center"/>
    </xf>
    <xf numFmtId="41" fontId="51" fillId="0" borderId="69" xfId="6" applyFont="1" applyFill="1" applyBorder="1">
      <alignment vertical="center"/>
    </xf>
    <xf numFmtId="0" fontId="40" fillId="35" borderId="68" xfId="0" applyFont="1" applyFill="1" applyBorder="1" applyAlignment="1">
      <alignment horizontal="center" vertical="center"/>
    </xf>
    <xf numFmtId="41" fontId="40" fillId="35" borderId="69" xfId="1" applyFont="1" applyFill="1" applyBorder="1" applyAlignment="1" applyProtection="1">
      <alignment vertical="center"/>
    </xf>
    <xf numFmtId="41" fontId="48" fillId="35" borderId="70" xfId="1" applyFont="1" applyFill="1" applyBorder="1" applyAlignment="1" applyProtection="1">
      <alignment vertical="center"/>
    </xf>
    <xf numFmtId="0" fontId="0" fillId="35" borderId="0" xfId="0" applyFill="1">
      <alignment vertical="center"/>
    </xf>
    <xf numFmtId="0" fontId="53" fillId="35" borderId="0" xfId="0" applyFont="1" applyFill="1">
      <alignment vertical="center"/>
    </xf>
    <xf numFmtId="41" fontId="40" fillId="0" borderId="69" xfId="6" applyFont="1" applyBorder="1" applyAlignment="1">
      <alignment horizontal="center" vertical="center"/>
    </xf>
    <xf numFmtId="41" fontId="40" fillId="0" borderId="69" xfId="1" applyFont="1" applyFill="1" applyBorder="1" applyAlignment="1" applyProtection="1">
      <alignment vertical="center"/>
    </xf>
    <xf numFmtId="41" fontId="48" fillId="0" borderId="70" xfId="1" applyFont="1" applyFill="1" applyBorder="1" applyAlignment="1" applyProtection="1">
      <alignment vertical="center"/>
    </xf>
    <xf numFmtId="41" fontId="54" fillId="35" borderId="69" xfId="6" applyFont="1" applyFill="1" applyBorder="1">
      <alignment vertical="center"/>
    </xf>
    <xf numFmtId="41" fontId="54" fillId="0" borderId="69" xfId="6" applyFont="1" applyBorder="1" applyAlignment="1">
      <alignment horizontal="center" vertical="center"/>
    </xf>
    <xf numFmtId="41" fontId="51" fillId="0" borderId="73" xfId="6" applyFont="1" applyFill="1" applyBorder="1">
      <alignment vertical="center"/>
    </xf>
    <xf numFmtId="41" fontId="54" fillId="0" borderId="69" xfId="6" applyFont="1" applyBorder="1">
      <alignment vertical="center"/>
    </xf>
    <xf numFmtId="41" fontId="55" fillId="35" borderId="0" xfId="6" applyFont="1" applyFill="1">
      <alignment vertical="center"/>
    </xf>
    <xf numFmtId="181" fontId="40" fillId="0" borderId="69" xfId="7" applyNumberFormat="1" applyFont="1" applyBorder="1" applyAlignment="1">
      <alignment vertical="center"/>
    </xf>
    <xf numFmtId="0" fontId="0" fillId="0" borderId="0" xfId="0" applyAlignment="1">
      <alignment horizontal="left" vertical="center" indent="1"/>
    </xf>
    <xf numFmtId="0" fontId="48" fillId="42" borderId="74" xfId="0" applyFont="1" applyFill="1" applyBorder="1" applyAlignment="1">
      <alignment horizontal="center" vertical="center"/>
    </xf>
    <xf numFmtId="41" fontId="48" fillId="42" borderId="75" xfId="1" applyFont="1" applyFill="1" applyBorder="1" applyAlignment="1">
      <alignment horizontal="center" vertical="center"/>
    </xf>
    <xf numFmtId="41" fontId="48" fillId="42" borderId="75" xfId="1" applyFont="1" applyFill="1" applyBorder="1" applyAlignment="1">
      <alignment vertical="center"/>
    </xf>
    <xf numFmtId="41" fontId="48" fillId="41" borderId="75" xfId="1" applyFont="1" applyFill="1" applyBorder="1" applyAlignment="1">
      <alignment vertical="center"/>
    </xf>
    <xf numFmtId="41" fontId="48" fillId="42" borderId="76" xfId="1" applyFont="1" applyFill="1" applyBorder="1" applyAlignment="1">
      <alignment vertical="center"/>
    </xf>
    <xf numFmtId="41" fontId="56" fillId="0" borderId="0" xfId="1" applyFont="1">
      <alignment vertical="center"/>
    </xf>
    <xf numFmtId="0" fontId="0" fillId="0" borderId="0" xfId="0" applyBorder="1">
      <alignment vertical="center"/>
    </xf>
    <xf numFmtId="41" fontId="35" fillId="0" borderId="0" xfId="1" applyFont="1" applyBorder="1">
      <alignment vertical="center"/>
    </xf>
    <xf numFmtId="41" fontId="55" fillId="0" borderId="0" xfId="1" applyFont="1" applyBorder="1">
      <alignment vertical="center"/>
    </xf>
    <xf numFmtId="0" fontId="55" fillId="0" borderId="0" xfId="0" applyFont="1" applyBorder="1">
      <alignment vertical="center"/>
    </xf>
    <xf numFmtId="41" fontId="55" fillId="0" borderId="0" xfId="1" applyFont="1">
      <alignment vertical="center"/>
    </xf>
    <xf numFmtId="41" fontId="51" fillId="35" borderId="0" xfId="1" applyFont="1" applyFill="1" applyBorder="1" applyAlignment="1">
      <alignment horizontal="center" vertical="center"/>
    </xf>
    <xf numFmtId="41" fontId="0" fillId="0" borderId="0" xfId="0" applyNumberFormat="1" applyBorder="1">
      <alignment vertical="center"/>
    </xf>
    <xf numFmtId="0" fontId="23" fillId="0" borderId="0" xfId="0" applyFont="1" applyBorder="1">
      <alignment vertical="center"/>
    </xf>
    <xf numFmtId="0" fontId="0" fillId="43" borderId="0" xfId="0" applyFill="1" applyBorder="1">
      <alignment vertical="center"/>
    </xf>
    <xf numFmtId="41" fontId="35" fillId="43" borderId="0" xfId="1" applyFont="1" applyFill="1" applyBorder="1">
      <alignment vertical="center"/>
    </xf>
    <xf numFmtId="41" fontId="35" fillId="43" borderId="0" xfId="0" applyNumberFormat="1" applyFont="1" applyFill="1" applyBorder="1">
      <alignment vertical="center"/>
    </xf>
    <xf numFmtId="41" fontId="51" fillId="43" borderId="0" xfId="1" applyFont="1" applyFill="1" applyBorder="1" applyAlignment="1">
      <alignment horizontal="center" vertical="center"/>
    </xf>
    <xf numFmtId="41" fontId="0" fillId="0" borderId="77" xfId="1" applyFont="1" applyBorder="1" applyAlignment="1">
      <alignment horizontal="left" vertical="center"/>
    </xf>
    <xf numFmtId="41" fontId="0" fillId="0" borderId="78" xfId="1" applyFont="1" applyBorder="1">
      <alignment vertical="center"/>
    </xf>
    <xf numFmtId="41" fontId="0" fillId="0" borderId="79" xfId="1" applyFont="1" applyBorder="1" applyAlignment="1">
      <alignment horizontal="left" vertical="center"/>
    </xf>
    <xf numFmtId="41" fontId="0" fillId="0" borderId="80" xfId="1" applyFont="1" applyBorder="1" applyAlignment="1">
      <alignment horizontal="left" vertical="center"/>
    </xf>
    <xf numFmtId="41" fontId="0" fillId="0" borderId="81" xfId="1" applyFont="1" applyBorder="1">
      <alignment vertical="center"/>
    </xf>
    <xf numFmtId="182" fontId="58" fillId="0" borderId="0" xfId="8" applyFont="1"/>
    <xf numFmtId="0" fontId="0" fillId="0" borderId="0" xfId="0" applyAlignment="1"/>
    <xf numFmtId="31" fontId="0" fillId="0" borderId="0" xfId="0" applyNumberFormat="1" applyAlignment="1">
      <alignment horizontal="left" vertical="center"/>
    </xf>
    <xf numFmtId="31" fontId="35" fillId="0" borderId="0" xfId="0" applyNumberFormat="1" applyFont="1" applyAlignment="1">
      <alignment horizontal="left" vertical="center"/>
    </xf>
    <xf numFmtId="49" fontId="59" fillId="44" borderId="71" xfId="0" applyNumberFormat="1" applyFont="1" applyFill="1" applyBorder="1" applyAlignment="1">
      <alignment horizontal="center" vertical="center" wrapText="1"/>
    </xf>
    <xf numFmtId="49" fontId="21" fillId="0" borderId="0" xfId="1" applyNumberFormat="1" applyFont="1" applyAlignment="1">
      <alignment horizontal="center" vertical="center"/>
    </xf>
    <xf numFmtId="178" fontId="60" fillId="45" borderId="71" xfId="0" applyNumberFormat="1" applyFont="1" applyFill="1" applyBorder="1" applyAlignment="1">
      <alignment horizontal="right" vertical="center" wrapText="1"/>
    </xf>
    <xf numFmtId="41" fontId="24" fillId="35" borderId="0" xfId="1" applyFont="1" applyFill="1">
      <alignment vertical="center"/>
    </xf>
    <xf numFmtId="41" fontId="23" fillId="35" borderId="0" xfId="1" applyFont="1" applyFill="1">
      <alignment vertical="center"/>
    </xf>
    <xf numFmtId="0" fontId="23" fillId="35" borderId="0" xfId="0" applyFont="1" applyFill="1">
      <alignment vertical="center"/>
    </xf>
    <xf numFmtId="41" fontId="23" fillId="35" borderId="0" xfId="0" applyNumberFormat="1" applyFont="1" applyFill="1">
      <alignment vertical="center"/>
    </xf>
    <xf numFmtId="49" fontId="61" fillId="0" borderId="71" xfId="0" applyNumberFormat="1" applyFont="1" applyBorder="1" applyAlignment="1">
      <alignment horizontal="left" vertical="center" wrapText="1"/>
    </xf>
    <xf numFmtId="178" fontId="61" fillId="0" borderId="71" xfId="0" applyNumberFormat="1" applyFont="1" applyBorder="1" applyAlignment="1">
      <alignment horizontal="right" vertical="center" wrapText="1"/>
    </xf>
    <xf numFmtId="41" fontId="24" fillId="0" borderId="0" xfId="1" applyFont="1" applyAlignment="1">
      <alignment horizontal="center" vertical="center"/>
    </xf>
    <xf numFmtId="49" fontId="61" fillId="0" borderId="72" xfId="0" applyNumberFormat="1" applyFont="1" applyBorder="1" applyAlignment="1">
      <alignment horizontal="left" vertical="center" wrapText="1"/>
    </xf>
    <xf numFmtId="178" fontId="61" fillId="0" borderId="72" xfId="0" applyNumberFormat="1" applyFont="1" applyBorder="1" applyAlignment="1">
      <alignment horizontal="right" vertical="center" wrapText="1"/>
    </xf>
    <xf numFmtId="178" fontId="0" fillId="35" borderId="0" xfId="0" applyNumberFormat="1" applyFill="1">
      <alignment vertical="center"/>
    </xf>
    <xf numFmtId="49" fontId="61" fillId="0" borderId="0" xfId="0" applyNumberFormat="1" applyFont="1" applyBorder="1" applyAlignment="1">
      <alignment horizontal="left" vertical="center" wrapText="1"/>
    </xf>
    <xf numFmtId="41" fontId="22" fillId="0" borderId="0" xfId="9" applyNumberFormat="1" applyFont="1">
      <alignment vertical="center"/>
    </xf>
    <xf numFmtId="41" fontId="23" fillId="2" borderId="0" xfId="1" applyFont="1" applyFill="1">
      <alignment vertical="center"/>
    </xf>
    <xf numFmtId="178" fontId="61" fillId="0" borderId="0" xfId="0" applyNumberFormat="1" applyFont="1" applyBorder="1" applyAlignment="1">
      <alignment horizontal="right" vertical="center" wrapText="1"/>
    </xf>
    <xf numFmtId="41" fontId="24" fillId="0" borderId="0" xfId="1" applyFont="1">
      <alignment vertical="center"/>
    </xf>
    <xf numFmtId="41" fontId="62" fillId="35" borderId="0" xfId="1" applyFont="1" applyFill="1" applyAlignment="1">
      <alignment horizontal="center" vertical="center"/>
    </xf>
    <xf numFmtId="0" fontId="46" fillId="35" borderId="0" xfId="0" applyFont="1" applyFill="1" applyAlignment="1">
      <alignment horizontal="center" vertical="center"/>
    </xf>
    <xf numFmtId="41" fontId="35" fillId="2" borderId="0" xfId="1" applyFont="1" applyFill="1">
      <alignment vertical="center"/>
    </xf>
    <xf numFmtId="41" fontId="35" fillId="0" borderId="0" xfId="1" applyFont="1">
      <alignment vertical="center"/>
    </xf>
    <xf numFmtId="0" fontId="63" fillId="0" borderId="0" xfId="0" applyFont="1">
      <alignment vertical="center"/>
    </xf>
    <xf numFmtId="3" fontId="64" fillId="0" borderId="0" xfId="0" applyNumberFormat="1" applyFont="1" applyBorder="1" applyAlignment="1">
      <alignment horizontal="right" vertical="center" wrapText="1"/>
    </xf>
    <xf numFmtId="41" fontId="35" fillId="35" borderId="0" xfId="1" applyFont="1" applyFill="1">
      <alignment vertical="center"/>
    </xf>
    <xf numFmtId="41" fontId="35" fillId="46" borderId="0" xfId="1" applyFont="1" applyFill="1">
      <alignment vertical="center"/>
    </xf>
    <xf numFmtId="41" fontId="65" fillId="0" borderId="0" xfId="1" applyFont="1">
      <alignment vertical="center"/>
    </xf>
    <xf numFmtId="41" fontId="35" fillId="42" borderId="0" xfId="1" applyFont="1" applyFill="1">
      <alignment vertical="center"/>
    </xf>
    <xf numFmtId="0" fontId="46" fillId="35" borderId="0" xfId="0" applyFont="1" applyFill="1" applyAlignment="1">
      <alignment horizontal="left" vertical="center"/>
    </xf>
    <xf numFmtId="41" fontId="66" fillId="35" borderId="0" xfId="1" applyFont="1" applyFill="1" applyAlignment="1">
      <alignment horizontal="center" vertical="center"/>
    </xf>
    <xf numFmtId="0" fontId="66" fillId="35" borderId="0" xfId="0" applyFont="1" applyFill="1" applyAlignment="1">
      <alignment horizontal="center" vertical="center"/>
    </xf>
    <xf numFmtId="41" fontId="0" fillId="0" borderId="34" xfId="1" applyFont="1" applyBorder="1">
      <alignment vertical="center"/>
    </xf>
    <xf numFmtId="41" fontId="0" fillId="0" borderId="37" xfId="1" applyFont="1" applyBorder="1">
      <alignment vertical="center"/>
    </xf>
    <xf numFmtId="41" fontId="23" fillId="0" borderId="38" xfId="1" applyFont="1" applyBorder="1">
      <alignment vertical="center"/>
    </xf>
    <xf numFmtId="41" fontId="0" fillId="0" borderId="50" xfId="1" applyFont="1" applyBorder="1">
      <alignment vertical="center"/>
    </xf>
    <xf numFmtId="41" fontId="22" fillId="0" borderId="0" xfId="1" applyFont="1">
      <alignment vertical="center"/>
    </xf>
    <xf numFmtId="41" fontId="0" fillId="0" borderId="0" xfId="1" applyFont="1" applyFill="1" applyBorder="1">
      <alignment vertical="center"/>
    </xf>
    <xf numFmtId="0" fontId="67" fillId="0" borderId="0" xfId="10" applyFont="1" applyAlignment="1"/>
    <xf numFmtId="0" fontId="33" fillId="0" borderId="0" xfId="10">
      <alignment vertical="center"/>
    </xf>
    <xf numFmtId="0" fontId="68" fillId="47" borderId="56" xfId="10" applyFont="1" applyFill="1" applyBorder="1" applyAlignment="1">
      <alignment horizontal="center"/>
    </xf>
    <xf numFmtId="0" fontId="67" fillId="0" borderId="56" xfId="10" applyFont="1" applyBorder="1" applyAlignment="1"/>
    <xf numFmtId="3" fontId="67" fillId="0" borderId="56" xfId="10" applyNumberFormat="1" applyFont="1" applyBorder="1" applyAlignment="1">
      <alignment horizontal="right"/>
    </xf>
    <xf numFmtId="0" fontId="0" fillId="0" borderId="0" xfId="0" applyAlignment="1">
      <alignment horizontal="left" vertical="center"/>
    </xf>
    <xf numFmtId="41" fontId="0" fillId="0" borderId="85" xfId="1" applyFont="1" applyBorder="1">
      <alignment vertical="center"/>
    </xf>
    <xf numFmtId="41" fontId="0" fillId="0" borderId="86" xfId="1" applyFont="1" applyBorder="1">
      <alignment vertical="center"/>
    </xf>
    <xf numFmtId="41" fontId="0" fillId="0" borderId="19" xfId="1" applyFont="1" applyBorder="1">
      <alignment vertical="center"/>
    </xf>
    <xf numFmtId="0" fontId="69" fillId="0" borderId="56" xfId="10" applyFont="1" applyBorder="1" applyAlignment="1"/>
    <xf numFmtId="3" fontId="69" fillId="0" borderId="56" xfId="10" applyNumberFormat="1" applyFont="1" applyBorder="1" applyAlignment="1">
      <alignment horizontal="right"/>
    </xf>
    <xf numFmtId="3" fontId="23" fillId="0" borderId="96" xfId="0" applyNumberFormat="1" applyFont="1" applyBorder="1">
      <alignment vertical="center"/>
    </xf>
    <xf numFmtId="0" fontId="24" fillId="0" borderId="98" xfId="0" applyFont="1" applyBorder="1">
      <alignment vertical="center"/>
    </xf>
    <xf numFmtId="41" fontId="21" fillId="0" borderId="97" xfId="1" applyFont="1" applyBorder="1">
      <alignment vertical="center"/>
    </xf>
    <xf numFmtId="41" fontId="144" fillId="0" borderId="99" xfId="1" applyFont="1" applyBorder="1">
      <alignment vertical="center"/>
    </xf>
    <xf numFmtId="0" fontId="0" fillId="34" borderId="12" xfId="0" applyFill="1" applyBorder="1">
      <alignment vertical="center"/>
    </xf>
    <xf numFmtId="0" fontId="0" fillId="34" borderId="15" xfId="0" applyFill="1" applyBorder="1">
      <alignment vertical="center"/>
    </xf>
    <xf numFmtId="0" fontId="36" fillId="0" borderId="0" xfId="0" applyFont="1" applyAlignment="1">
      <alignment horizontal="center" vertical="center"/>
    </xf>
    <xf numFmtId="41" fontId="0" fillId="0" borderId="100" xfId="1" applyFont="1" applyBorder="1">
      <alignment vertical="center"/>
    </xf>
    <xf numFmtId="41" fontId="0" fillId="0" borderId="101" xfId="1" applyFont="1" applyBorder="1">
      <alignment vertical="center"/>
    </xf>
    <xf numFmtId="41" fontId="0" fillId="0" borderId="102" xfId="1" applyFont="1" applyBorder="1">
      <alignment vertical="center"/>
    </xf>
    <xf numFmtId="41" fontId="0" fillId="0" borderId="103" xfId="1" applyFont="1" applyBorder="1">
      <alignment vertical="center"/>
    </xf>
    <xf numFmtId="41" fontId="2" fillId="34" borderId="104" xfId="0" applyNumberFormat="1" applyFont="1" applyFill="1" applyBorder="1">
      <alignment vertical="center"/>
    </xf>
    <xf numFmtId="0" fontId="21" fillId="0" borderId="0" xfId="0" applyFont="1" applyFill="1">
      <alignment vertical="center"/>
    </xf>
    <xf numFmtId="0" fontId="2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67" fillId="0" borderId="0" xfId="0" applyFont="1" applyAlignment="1"/>
    <xf numFmtId="0" fontId="68" fillId="47" borderId="56" xfId="0" applyFont="1" applyFill="1" applyBorder="1" applyAlignment="1">
      <alignment horizontal="center"/>
    </xf>
    <xf numFmtId="0" fontId="67" fillId="0" borderId="56" xfId="0" applyFont="1" applyBorder="1" applyAlignment="1"/>
    <xf numFmtId="3" fontId="67" fillId="0" borderId="56" xfId="0" applyNumberFormat="1" applyFont="1" applyBorder="1" applyAlignment="1">
      <alignment horizontal="right"/>
    </xf>
    <xf numFmtId="41" fontId="0" fillId="0" borderId="105" xfId="1696" applyFont="1" applyBorder="1" applyAlignment="1">
      <alignment horizontal="left" vertical="center"/>
    </xf>
    <xf numFmtId="41" fontId="0" fillId="0" borderId="106" xfId="1696" applyFont="1" applyBorder="1">
      <alignment vertical="center"/>
    </xf>
    <xf numFmtId="41" fontId="0" fillId="0" borderId="107" xfId="1696" applyFont="1" applyBorder="1">
      <alignment vertical="center"/>
    </xf>
    <xf numFmtId="41" fontId="0" fillId="0" borderId="79" xfId="1696" applyFont="1" applyBorder="1" applyAlignment="1">
      <alignment horizontal="left" vertical="center"/>
    </xf>
    <xf numFmtId="41" fontId="0" fillId="0" borderId="0" xfId="1696" applyFont="1" applyBorder="1">
      <alignment vertical="center"/>
    </xf>
    <xf numFmtId="41" fontId="0" fillId="0" borderId="86" xfId="1696" applyFont="1" applyBorder="1">
      <alignment vertical="center"/>
    </xf>
    <xf numFmtId="41" fontId="0" fillId="0" borderId="80" xfId="1696" applyFont="1" applyBorder="1" applyAlignment="1">
      <alignment horizontal="left" vertical="center"/>
    </xf>
    <xf numFmtId="41" fontId="0" fillId="0" borderId="81" xfId="1696" applyFont="1" applyBorder="1">
      <alignment vertical="center"/>
    </xf>
    <xf numFmtId="41" fontId="0" fillId="0" borderId="19" xfId="1696" applyFont="1" applyBorder="1">
      <alignment vertical="center"/>
    </xf>
    <xf numFmtId="0" fontId="69" fillId="0" borderId="56" xfId="0" applyFont="1" applyBorder="1" applyAlignment="1"/>
    <xf numFmtId="3" fontId="69" fillId="0" borderId="56" xfId="0" applyNumberFormat="1" applyFont="1" applyBorder="1" applyAlignment="1">
      <alignment horizontal="right"/>
    </xf>
    <xf numFmtId="0" fontId="0" fillId="0" borderId="0" xfId="0" pivotButton="1">
      <alignment vertical="center"/>
    </xf>
    <xf numFmtId="0" fontId="22" fillId="2" borderId="0" xfId="0" applyFont="1" applyFill="1">
      <alignment vertical="center"/>
    </xf>
    <xf numFmtId="41" fontId="23" fillId="0" borderId="108" xfId="1" applyFont="1" applyBorder="1">
      <alignment vertical="center"/>
    </xf>
    <xf numFmtId="0" fontId="36" fillId="2" borderId="0" xfId="0" applyFont="1" applyFill="1">
      <alignment vertical="center"/>
    </xf>
    <xf numFmtId="41" fontId="21" fillId="34" borderId="109" xfId="0" applyNumberFormat="1" applyFont="1" applyFill="1" applyBorder="1">
      <alignment vertical="center"/>
    </xf>
    <xf numFmtId="0" fontId="50" fillId="0" borderId="0" xfId="0" applyFont="1">
      <alignment vertical="center"/>
    </xf>
    <xf numFmtId="0" fontId="2" fillId="0" borderId="0" xfId="0" quotePrefix="1" applyFont="1" applyFill="1">
      <alignment vertical="center"/>
    </xf>
    <xf numFmtId="0" fontId="50" fillId="0" borderId="0" xfId="0" quotePrefix="1" applyFont="1" applyFill="1">
      <alignment vertical="center"/>
    </xf>
    <xf numFmtId="0" fontId="50" fillId="0" borderId="0" xfId="0" applyFont="1" applyFill="1">
      <alignment vertical="center"/>
    </xf>
    <xf numFmtId="0" fontId="0" fillId="0" borderId="0" xfId="0" quotePrefix="1" applyFill="1">
      <alignment vertical="center"/>
    </xf>
    <xf numFmtId="41" fontId="22" fillId="69" borderId="110" xfId="3129" applyNumberFormat="1" applyFont="1" applyFill="1" applyBorder="1">
      <alignment vertical="center"/>
    </xf>
    <xf numFmtId="41" fontId="147" fillId="70" borderId="34" xfId="3383" applyFont="1" applyFill="1" applyBorder="1">
      <alignment vertical="center"/>
    </xf>
    <xf numFmtId="41" fontId="147" fillId="70" borderId="37" xfId="3383" applyFont="1" applyFill="1" applyBorder="1">
      <alignment vertical="center"/>
    </xf>
    <xf numFmtId="41" fontId="22" fillId="69" borderId="38" xfId="3129" applyNumberFormat="1" applyFont="1" applyFill="1" applyBorder="1">
      <alignment vertical="center"/>
    </xf>
    <xf numFmtId="41" fontId="147" fillId="70" borderId="50" xfId="3383" applyFont="1" applyFill="1" applyBorder="1">
      <alignment vertical="center"/>
    </xf>
    <xf numFmtId="41" fontId="22" fillId="69" borderId="52" xfId="3129" applyNumberFormat="1" applyFont="1" applyFill="1" applyBorder="1">
      <alignment vertical="center"/>
    </xf>
    <xf numFmtId="41" fontId="22" fillId="71" borderId="36" xfId="3129" applyNumberFormat="1" applyFont="1" applyFill="1" applyBorder="1">
      <alignment vertical="center"/>
    </xf>
    <xf numFmtId="41" fontId="22" fillId="72" borderId="38" xfId="3129" applyNumberFormat="1" applyFont="1" applyFill="1" applyBorder="1">
      <alignment vertical="center"/>
    </xf>
    <xf numFmtId="41" fontId="0" fillId="73" borderId="0" xfId="0" applyNumberFormat="1" applyFill="1">
      <alignment vertical="center"/>
    </xf>
    <xf numFmtId="41" fontId="21" fillId="73" borderId="0" xfId="1" applyFont="1" applyFill="1">
      <alignment vertical="center"/>
    </xf>
    <xf numFmtId="0" fontId="2" fillId="34" borderId="0" xfId="0" applyFont="1" applyFill="1" applyAlignment="1">
      <alignment horizontal="right" vertical="center"/>
    </xf>
    <xf numFmtId="41" fontId="2" fillId="34" borderId="0" xfId="1" applyFont="1" applyFill="1">
      <alignment vertical="center"/>
    </xf>
    <xf numFmtId="0" fontId="2" fillId="0" borderId="111" xfId="0" applyFont="1" applyBorder="1" applyAlignment="1">
      <alignment horizontal="center" vertical="center"/>
    </xf>
    <xf numFmtId="41" fontId="2" fillId="0" borderId="111" xfId="1" applyFont="1" applyBorder="1" applyAlignment="1">
      <alignment horizontal="center" vertical="center"/>
    </xf>
    <xf numFmtId="9" fontId="2" fillId="0" borderId="111" xfId="2" applyFont="1" applyBorder="1">
      <alignment vertical="center"/>
    </xf>
    <xf numFmtId="41" fontId="2" fillId="0" borderId="111" xfId="1" applyFont="1" applyBorder="1">
      <alignment vertical="center"/>
    </xf>
    <xf numFmtId="0" fontId="2" fillId="74" borderId="111" xfId="0" applyFont="1" applyFill="1" applyBorder="1" applyAlignment="1">
      <alignment horizontal="center" vertical="center"/>
    </xf>
    <xf numFmtId="0" fontId="148" fillId="0" borderId="0" xfId="0" applyFont="1" applyAlignment="1">
      <alignment horizontal="right" vertical="center"/>
    </xf>
    <xf numFmtId="41" fontId="21" fillId="34" borderId="0" xfId="1" applyFont="1" applyFill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178" fontId="26" fillId="38" borderId="61" xfId="3" applyNumberFormat="1" applyFont="1" applyFill="1" applyBorder="1" applyAlignment="1">
      <alignment horizontal="center" vertical="center"/>
    </xf>
    <xf numFmtId="178" fontId="26" fillId="38" borderId="62" xfId="3" applyNumberFormat="1" applyFont="1" applyFill="1" applyBorder="1" applyAlignment="1">
      <alignment horizontal="center" vertical="center"/>
    </xf>
    <xf numFmtId="0" fontId="26" fillId="0" borderId="0" xfId="3" applyFont="1" applyAlignment="1">
      <alignment horizontal="left" vertical="center"/>
    </xf>
    <xf numFmtId="0" fontId="26" fillId="0" borderId="20" xfId="3" applyFont="1" applyBorder="1" applyAlignment="1">
      <alignment horizontal="left" vertical="center"/>
    </xf>
    <xf numFmtId="0" fontId="26" fillId="0" borderId="29" xfId="3" applyFont="1" applyBorder="1" applyAlignment="1">
      <alignment horizontal="center" vertical="center"/>
    </xf>
    <xf numFmtId="0" fontId="26" fillId="0" borderId="24" xfId="3" applyFont="1" applyBorder="1" applyAlignment="1">
      <alignment horizontal="center" vertical="center"/>
    </xf>
    <xf numFmtId="0" fontId="26" fillId="0" borderId="32" xfId="3" applyFont="1" applyBorder="1" applyAlignment="1">
      <alignment horizontal="center" vertical="center"/>
    </xf>
    <xf numFmtId="0" fontId="26" fillId="0" borderId="29" xfId="3" applyFont="1" applyFill="1" applyBorder="1" applyAlignment="1">
      <alignment horizontal="center" vertical="center"/>
    </xf>
    <xf numFmtId="0" fontId="26" fillId="0" borderId="24" xfId="3" applyFont="1" applyFill="1" applyBorder="1" applyAlignment="1">
      <alignment horizontal="center" vertical="center"/>
    </xf>
    <xf numFmtId="0" fontId="26" fillId="0" borderId="32" xfId="3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0" fillId="0" borderId="64" xfId="0" applyFont="1" applyFill="1" applyBorder="1" applyAlignment="1">
      <alignment horizontal="center" vertical="center"/>
    </xf>
    <xf numFmtId="0" fontId="40" fillId="0" borderId="68" xfId="0" applyFont="1" applyFill="1" applyBorder="1" applyAlignment="1">
      <alignment horizontal="center" vertical="center"/>
    </xf>
    <xf numFmtId="0" fontId="40" fillId="0" borderId="66" xfId="0" applyFont="1" applyFill="1" applyBorder="1" applyAlignment="1">
      <alignment horizontal="center" vertical="center"/>
    </xf>
    <xf numFmtId="0" fontId="40" fillId="0" borderId="69" xfId="0" applyFont="1" applyFill="1" applyBorder="1" applyAlignment="1">
      <alignment horizontal="center" vertical="center"/>
    </xf>
    <xf numFmtId="0" fontId="48" fillId="0" borderId="67" xfId="0" applyFont="1" applyFill="1" applyBorder="1" applyAlignment="1">
      <alignment horizontal="center" vertical="center"/>
    </xf>
    <xf numFmtId="0" fontId="48" fillId="0" borderId="70" xfId="0" applyFont="1" applyFill="1" applyBorder="1" applyAlignment="1">
      <alignment horizontal="center" vertical="center"/>
    </xf>
    <xf numFmtId="49" fontId="60" fillId="45" borderId="82" xfId="0" applyNumberFormat="1" applyFont="1" applyFill="1" applyBorder="1" applyAlignment="1">
      <alignment horizontal="center" vertical="center" wrapText="1"/>
    </xf>
    <xf numFmtId="49" fontId="60" fillId="45" borderId="83" xfId="0" applyNumberFormat="1" applyFont="1" applyFill="1" applyBorder="1" applyAlignment="1">
      <alignment horizontal="center" vertical="center" wrapText="1"/>
    </xf>
    <xf numFmtId="49" fontId="60" fillId="45" borderId="84" xfId="0" applyNumberFormat="1" applyFont="1" applyFill="1" applyBorder="1" applyAlignment="1">
      <alignment horizontal="center" vertical="center" wrapText="1"/>
    </xf>
  </cellXfs>
  <cellStyles count="3697">
    <cellStyle name="??&amp;O?&amp;H?_x0008__x000f__x0007_?_x0007__x0001__x0001_" xfId="11"/>
    <cellStyle name="_INTL Dec Buy KS-CAT-430-09PF-PCV - 530-09PF-LC - 630-09PF-PCV" xfId="12"/>
    <cellStyle name="20% - Accent1" xfId="13"/>
    <cellStyle name="20% - Accent2" xfId="14"/>
    <cellStyle name="20% - Accent3" xfId="15"/>
    <cellStyle name="20% - Accent4" xfId="16"/>
    <cellStyle name="20% - Accent5" xfId="17"/>
    <cellStyle name="20% - Accent6" xfId="18"/>
    <cellStyle name="20% - 강조색1 10" xfId="19"/>
    <cellStyle name="20% - 강조색1 11" xfId="20"/>
    <cellStyle name="20% - 강조색1 12" xfId="21"/>
    <cellStyle name="20% - 강조색1 13" xfId="22"/>
    <cellStyle name="20% - 강조색1 14" xfId="23"/>
    <cellStyle name="20% - 강조색1 15" xfId="24"/>
    <cellStyle name="20% - 강조색1 16" xfId="25"/>
    <cellStyle name="20% - 강조색1 17" xfId="26"/>
    <cellStyle name="20% - 강조색1 18" xfId="27"/>
    <cellStyle name="20% - 강조색1 19" xfId="28"/>
    <cellStyle name="20% - 강조색1 2" xfId="29"/>
    <cellStyle name="20% - 강조색1 2 2" xfId="30"/>
    <cellStyle name="20% - 강조색1 2 3" xfId="31"/>
    <cellStyle name="20% - 강조색1 2 4" xfId="32"/>
    <cellStyle name="20% - 강조색1 20" xfId="33"/>
    <cellStyle name="20% - 강조색1 21" xfId="34"/>
    <cellStyle name="20% - 강조색1 22" xfId="35"/>
    <cellStyle name="20% - 강조색1 3" xfId="36"/>
    <cellStyle name="20% - 강조색1 3 2" xfId="37"/>
    <cellStyle name="20% - 강조색1 4" xfId="38"/>
    <cellStyle name="20% - 강조색1 5" xfId="39"/>
    <cellStyle name="20% - 강조색1 6" xfId="40"/>
    <cellStyle name="20% - 강조색1 7" xfId="41"/>
    <cellStyle name="20% - 강조색1 8" xfId="42"/>
    <cellStyle name="20% - 강조색1 9" xfId="43"/>
    <cellStyle name="20% - 강조색2 10" xfId="44"/>
    <cellStyle name="20% - 강조색2 11" xfId="45"/>
    <cellStyle name="20% - 강조색2 12" xfId="46"/>
    <cellStyle name="20% - 강조색2 13" xfId="47"/>
    <cellStyle name="20% - 강조색2 14" xfId="48"/>
    <cellStyle name="20% - 강조색2 15" xfId="49"/>
    <cellStyle name="20% - 강조색2 16" xfId="50"/>
    <cellStyle name="20% - 강조색2 17" xfId="51"/>
    <cellStyle name="20% - 강조색2 18" xfId="52"/>
    <cellStyle name="20% - 강조색2 19" xfId="53"/>
    <cellStyle name="20% - 강조색2 2" xfId="54"/>
    <cellStyle name="20% - 강조색2 2 2" xfId="55"/>
    <cellStyle name="20% - 강조색2 2 3" xfId="56"/>
    <cellStyle name="20% - 강조색2 2 4" xfId="57"/>
    <cellStyle name="20% - 강조색2 20" xfId="58"/>
    <cellStyle name="20% - 강조색2 21" xfId="59"/>
    <cellStyle name="20% - 강조색2 22" xfId="60"/>
    <cellStyle name="20% - 강조색2 3" xfId="61"/>
    <cellStyle name="20% - 강조색2 3 2" xfId="62"/>
    <cellStyle name="20% - 강조색2 4" xfId="63"/>
    <cellStyle name="20% - 강조색2 5" xfId="64"/>
    <cellStyle name="20% - 강조색2 6" xfId="65"/>
    <cellStyle name="20% - 강조색2 7" xfId="66"/>
    <cellStyle name="20% - 강조색2 8" xfId="67"/>
    <cellStyle name="20% - 강조색2 9" xfId="68"/>
    <cellStyle name="20% - 강조색3 10" xfId="69"/>
    <cellStyle name="20% - 강조색3 11" xfId="70"/>
    <cellStyle name="20% - 강조색3 12" xfId="71"/>
    <cellStyle name="20% - 강조색3 13" xfId="72"/>
    <cellStyle name="20% - 강조색3 14" xfId="73"/>
    <cellStyle name="20% - 강조색3 15" xfId="74"/>
    <cellStyle name="20% - 강조색3 16" xfId="75"/>
    <cellStyle name="20% - 강조색3 17" xfId="76"/>
    <cellStyle name="20% - 강조색3 18" xfId="77"/>
    <cellStyle name="20% - 강조색3 19" xfId="78"/>
    <cellStyle name="20% - 강조색3 2" xfId="79"/>
    <cellStyle name="20% - 강조색3 2 2" xfId="80"/>
    <cellStyle name="20% - 강조색3 2 3" xfId="81"/>
    <cellStyle name="20% - 강조색3 2 4" xfId="82"/>
    <cellStyle name="20% - 강조색3 20" xfId="83"/>
    <cellStyle name="20% - 강조색3 21" xfId="84"/>
    <cellStyle name="20% - 강조색3 22" xfId="85"/>
    <cellStyle name="20% - 강조색3 3" xfId="86"/>
    <cellStyle name="20% - 강조색3 3 2" xfId="87"/>
    <cellStyle name="20% - 강조색3 4" xfId="88"/>
    <cellStyle name="20% - 강조색3 5" xfId="89"/>
    <cellStyle name="20% - 강조색3 6" xfId="90"/>
    <cellStyle name="20% - 강조색3 7" xfId="91"/>
    <cellStyle name="20% - 강조색3 8" xfId="92"/>
    <cellStyle name="20% - 강조색3 9" xfId="93"/>
    <cellStyle name="20% - 강조색4 10" xfId="94"/>
    <cellStyle name="20% - 강조색4 11" xfId="95"/>
    <cellStyle name="20% - 강조색4 12" xfId="96"/>
    <cellStyle name="20% - 강조색4 13" xfId="97"/>
    <cellStyle name="20% - 강조색4 14" xfId="98"/>
    <cellStyle name="20% - 강조색4 15" xfId="99"/>
    <cellStyle name="20% - 강조색4 16" xfId="100"/>
    <cellStyle name="20% - 강조색4 17" xfId="101"/>
    <cellStyle name="20% - 강조색4 18" xfId="102"/>
    <cellStyle name="20% - 강조색4 19" xfId="103"/>
    <cellStyle name="20% - 강조색4 2" xfId="104"/>
    <cellStyle name="20% - 강조색4 2 2" xfId="105"/>
    <cellStyle name="20% - 강조색4 2 3" xfId="106"/>
    <cellStyle name="20% - 강조색4 2 4" xfId="107"/>
    <cellStyle name="20% - 강조색4 20" xfId="108"/>
    <cellStyle name="20% - 강조색4 21" xfId="109"/>
    <cellStyle name="20% - 강조색4 22" xfId="110"/>
    <cellStyle name="20% - 강조색4 3" xfId="111"/>
    <cellStyle name="20% - 강조색4 3 2" xfId="112"/>
    <cellStyle name="20% - 강조색4 4" xfId="113"/>
    <cellStyle name="20% - 강조색4 5" xfId="114"/>
    <cellStyle name="20% - 강조색4 6" xfId="115"/>
    <cellStyle name="20% - 강조색4 7" xfId="116"/>
    <cellStyle name="20% - 강조색4 8" xfId="117"/>
    <cellStyle name="20% - 강조색4 9" xfId="118"/>
    <cellStyle name="20% - 강조색5 10" xfId="119"/>
    <cellStyle name="20% - 강조색5 11" xfId="120"/>
    <cellStyle name="20% - 강조색5 12" xfId="121"/>
    <cellStyle name="20% - 강조색5 13" xfId="122"/>
    <cellStyle name="20% - 강조색5 14" xfId="123"/>
    <cellStyle name="20% - 강조색5 15" xfId="124"/>
    <cellStyle name="20% - 강조색5 16" xfId="125"/>
    <cellStyle name="20% - 강조색5 17" xfId="126"/>
    <cellStyle name="20% - 강조색5 18" xfId="127"/>
    <cellStyle name="20% - 강조색5 19" xfId="128"/>
    <cellStyle name="20% - 강조색5 2" xfId="129"/>
    <cellStyle name="20% - 강조색5 2 2" xfId="130"/>
    <cellStyle name="20% - 강조색5 2 3" xfId="131"/>
    <cellStyle name="20% - 강조색5 2 4" xfId="132"/>
    <cellStyle name="20% - 강조색5 20" xfId="133"/>
    <cellStyle name="20% - 강조색5 21" xfId="134"/>
    <cellStyle name="20% - 강조색5 22" xfId="135"/>
    <cellStyle name="20% - 강조색5 3" xfId="136"/>
    <cellStyle name="20% - 강조색5 3 2" xfId="137"/>
    <cellStyle name="20% - 강조색5 4" xfId="138"/>
    <cellStyle name="20% - 강조색5 5" xfId="139"/>
    <cellStyle name="20% - 강조색5 6" xfId="140"/>
    <cellStyle name="20% - 강조색5 7" xfId="141"/>
    <cellStyle name="20% - 강조색5 8" xfId="142"/>
    <cellStyle name="20% - 강조색5 9" xfId="143"/>
    <cellStyle name="20% - 강조색6 10" xfId="144"/>
    <cellStyle name="20% - 강조색6 11" xfId="145"/>
    <cellStyle name="20% - 강조색6 12" xfId="146"/>
    <cellStyle name="20% - 강조색6 13" xfId="147"/>
    <cellStyle name="20% - 강조색6 14" xfId="148"/>
    <cellStyle name="20% - 강조색6 15" xfId="149"/>
    <cellStyle name="20% - 강조색6 16" xfId="150"/>
    <cellStyle name="20% - 강조색6 17" xfId="151"/>
    <cellStyle name="20% - 강조색6 18" xfId="152"/>
    <cellStyle name="20% - 강조색6 19" xfId="153"/>
    <cellStyle name="20% - 강조색6 2" xfId="154"/>
    <cellStyle name="20% - 강조색6 2 2" xfId="155"/>
    <cellStyle name="20% - 강조색6 2 3" xfId="156"/>
    <cellStyle name="20% - 강조색6 2 4" xfId="157"/>
    <cellStyle name="20% - 강조색6 20" xfId="158"/>
    <cellStyle name="20% - 강조색6 21" xfId="159"/>
    <cellStyle name="20% - 강조색6 22" xfId="160"/>
    <cellStyle name="20% - 강조색6 3" xfId="161"/>
    <cellStyle name="20% - 강조색6 3 2" xfId="162"/>
    <cellStyle name="20% - 강조색6 4" xfId="163"/>
    <cellStyle name="20% - 강조색6 5" xfId="164"/>
    <cellStyle name="20% - 강조색6 6" xfId="165"/>
    <cellStyle name="20% - 강조색6 7" xfId="166"/>
    <cellStyle name="20% - 강조색6 8" xfId="167"/>
    <cellStyle name="20% - 강조색6 9" xfId="168"/>
    <cellStyle name="40% - Accent1" xfId="169"/>
    <cellStyle name="40% - Accent2" xfId="170"/>
    <cellStyle name="40% - Accent3" xfId="171"/>
    <cellStyle name="40% - Accent4" xfId="172"/>
    <cellStyle name="40% - Accent5" xfId="173"/>
    <cellStyle name="40% - Accent6" xfId="174"/>
    <cellStyle name="40% - 강조색1 10" xfId="175"/>
    <cellStyle name="40% - 강조색1 11" xfId="176"/>
    <cellStyle name="40% - 강조색1 12" xfId="177"/>
    <cellStyle name="40% - 강조색1 13" xfId="178"/>
    <cellStyle name="40% - 강조색1 14" xfId="179"/>
    <cellStyle name="40% - 강조색1 15" xfId="180"/>
    <cellStyle name="40% - 강조색1 16" xfId="181"/>
    <cellStyle name="40% - 강조색1 17" xfId="182"/>
    <cellStyle name="40% - 강조색1 18" xfId="183"/>
    <cellStyle name="40% - 강조색1 19" xfId="184"/>
    <cellStyle name="40% - 강조색1 2" xfId="185"/>
    <cellStyle name="40% - 강조색1 2 2" xfId="186"/>
    <cellStyle name="40% - 강조색1 2 3" xfId="187"/>
    <cellStyle name="40% - 강조색1 2 4" xfId="188"/>
    <cellStyle name="40% - 강조색1 20" xfId="189"/>
    <cellStyle name="40% - 강조색1 21" xfId="190"/>
    <cellStyle name="40% - 강조색1 22" xfId="191"/>
    <cellStyle name="40% - 강조색1 3" xfId="192"/>
    <cellStyle name="40% - 강조색1 3 2" xfId="193"/>
    <cellStyle name="40% - 강조색1 4" xfId="194"/>
    <cellStyle name="40% - 강조색1 5" xfId="195"/>
    <cellStyle name="40% - 강조색1 6" xfId="196"/>
    <cellStyle name="40% - 강조색1 7" xfId="197"/>
    <cellStyle name="40% - 강조색1 8" xfId="198"/>
    <cellStyle name="40% - 강조색1 9" xfId="199"/>
    <cellStyle name="40% - 강조색2 10" xfId="200"/>
    <cellStyle name="40% - 강조색2 11" xfId="201"/>
    <cellStyle name="40% - 강조색2 12" xfId="202"/>
    <cellStyle name="40% - 강조색2 13" xfId="203"/>
    <cellStyle name="40% - 강조색2 14" xfId="204"/>
    <cellStyle name="40% - 강조색2 15" xfId="205"/>
    <cellStyle name="40% - 강조색2 16" xfId="206"/>
    <cellStyle name="40% - 강조색2 17" xfId="207"/>
    <cellStyle name="40% - 강조색2 18" xfId="208"/>
    <cellStyle name="40% - 강조색2 19" xfId="209"/>
    <cellStyle name="40% - 강조색2 2" xfId="210"/>
    <cellStyle name="40% - 강조색2 2 2" xfId="211"/>
    <cellStyle name="40% - 강조색2 2 3" xfId="212"/>
    <cellStyle name="40% - 강조색2 2 4" xfId="213"/>
    <cellStyle name="40% - 강조색2 20" xfId="214"/>
    <cellStyle name="40% - 강조색2 21" xfId="215"/>
    <cellStyle name="40% - 강조색2 22" xfId="216"/>
    <cellStyle name="40% - 강조색2 3" xfId="217"/>
    <cellStyle name="40% - 강조색2 3 2" xfId="218"/>
    <cellStyle name="40% - 강조색2 4" xfId="219"/>
    <cellStyle name="40% - 강조색2 5" xfId="220"/>
    <cellStyle name="40% - 강조색2 6" xfId="221"/>
    <cellStyle name="40% - 강조색2 7" xfId="222"/>
    <cellStyle name="40% - 강조색2 8" xfId="223"/>
    <cellStyle name="40% - 강조색2 9" xfId="224"/>
    <cellStyle name="40% - 강조색3 10" xfId="225"/>
    <cellStyle name="40% - 강조색3 11" xfId="226"/>
    <cellStyle name="40% - 강조색3 12" xfId="227"/>
    <cellStyle name="40% - 강조색3 13" xfId="228"/>
    <cellStyle name="40% - 강조색3 14" xfId="229"/>
    <cellStyle name="40% - 강조색3 15" xfId="230"/>
    <cellStyle name="40% - 강조색3 16" xfId="231"/>
    <cellStyle name="40% - 강조색3 17" xfId="232"/>
    <cellStyle name="40% - 강조색3 18" xfId="233"/>
    <cellStyle name="40% - 강조색3 19" xfId="234"/>
    <cellStyle name="40% - 강조색3 2" xfId="235"/>
    <cellStyle name="40% - 강조색3 2 2" xfId="236"/>
    <cellStyle name="40% - 강조색3 2 3" xfId="237"/>
    <cellStyle name="40% - 강조색3 2 4" xfId="238"/>
    <cellStyle name="40% - 강조색3 20" xfId="239"/>
    <cellStyle name="40% - 강조색3 21" xfId="240"/>
    <cellStyle name="40% - 강조색3 22" xfId="241"/>
    <cellStyle name="40% - 강조색3 3" xfId="242"/>
    <cellStyle name="40% - 강조색3 3 2" xfId="243"/>
    <cellStyle name="40% - 강조색3 4" xfId="244"/>
    <cellStyle name="40% - 강조색3 5" xfId="245"/>
    <cellStyle name="40% - 강조색3 6" xfId="246"/>
    <cellStyle name="40% - 강조색3 7" xfId="247"/>
    <cellStyle name="40% - 강조색3 8" xfId="248"/>
    <cellStyle name="40% - 강조색3 9" xfId="249"/>
    <cellStyle name="40% - 강조색4 10" xfId="250"/>
    <cellStyle name="40% - 강조색4 11" xfId="251"/>
    <cellStyle name="40% - 강조색4 12" xfId="252"/>
    <cellStyle name="40% - 강조색4 13" xfId="253"/>
    <cellStyle name="40% - 강조색4 14" xfId="254"/>
    <cellStyle name="40% - 강조색4 15" xfId="255"/>
    <cellStyle name="40% - 강조색4 16" xfId="256"/>
    <cellStyle name="40% - 강조색4 17" xfId="257"/>
    <cellStyle name="40% - 강조색4 18" xfId="258"/>
    <cellStyle name="40% - 강조색4 19" xfId="259"/>
    <cellStyle name="40% - 강조색4 2" xfId="260"/>
    <cellStyle name="40% - 강조색4 2 2" xfId="261"/>
    <cellStyle name="40% - 강조색4 2 3" xfId="262"/>
    <cellStyle name="40% - 강조색4 2 4" xfId="263"/>
    <cellStyle name="40% - 강조색4 20" xfId="264"/>
    <cellStyle name="40% - 강조색4 21" xfId="265"/>
    <cellStyle name="40% - 강조색4 22" xfId="266"/>
    <cellStyle name="40% - 강조색4 3" xfId="267"/>
    <cellStyle name="40% - 강조색4 3 2" xfId="268"/>
    <cellStyle name="40% - 강조색4 4" xfId="269"/>
    <cellStyle name="40% - 강조색4 5" xfId="270"/>
    <cellStyle name="40% - 강조색4 6" xfId="271"/>
    <cellStyle name="40% - 강조색4 7" xfId="272"/>
    <cellStyle name="40% - 강조색4 8" xfId="273"/>
    <cellStyle name="40% - 강조색4 9" xfId="274"/>
    <cellStyle name="40% - 강조색5 10" xfId="275"/>
    <cellStyle name="40% - 강조색5 11" xfId="276"/>
    <cellStyle name="40% - 강조색5 12" xfId="277"/>
    <cellStyle name="40% - 강조색5 13" xfId="278"/>
    <cellStyle name="40% - 강조색5 14" xfId="279"/>
    <cellStyle name="40% - 강조색5 15" xfId="280"/>
    <cellStyle name="40% - 강조색5 16" xfId="281"/>
    <cellStyle name="40% - 강조색5 17" xfId="282"/>
    <cellStyle name="40% - 강조색5 18" xfId="283"/>
    <cellStyle name="40% - 강조색5 19" xfId="284"/>
    <cellStyle name="40% - 강조색5 2" xfId="285"/>
    <cellStyle name="40% - 강조색5 2 2" xfId="286"/>
    <cellStyle name="40% - 강조색5 2 3" xfId="287"/>
    <cellStyle name="40% - 강조색5 2 4" xfId="288"/>
    <cellStyle name="40% - 강조색5 20" xfId="289"/>
    <cellStyle name="40% - 강조색5 21" xfId="290"/>
    <cellStyle name="40% - 강조색5 22" xfId="291"/>
    <cellStyle name="40% - 강조색5 3" xfId="292"/>
    <cellStyle name="40% - 강조색5 3 2" xfId="293"/>
    <cellStyle name="40% - 강조색5 4" xfId="294"/>
    <cellStyle name="40% - 강조색5 5" xfId="295"/>
    <cellStyle name="40% - 강조색5 6" xfId="296"/>
    <cellStyle name="40% - 강조색5 7" xfId="297"/>
    <cellStyle name="40% - 강조색5 8" xfId="298"/>
    <cellStyle name="40% - 강조색5 9" xfId="299"/>
    <cellStyle name="40% - 강조색6 10" xfId="300"/>
    <cellStyle name="40% - 강조색6 11" xfId="301"/>
    <cellStyle name="40% - 강조색6 12" xfId="302"/>
    <cellStyle name="40% - 강조색6 13" xfId="303"/>
    <cellStyle name="40% - 강조색6 14" xfId="304"/>
    <cellStyle name="40% - 강조색6 15" xfId="305"/>
    <cellStyle name="40% - 강조색6 16" xfId="306"/>
    <cellStyle name="40% - 강조색6 17" xfId="307"/>
    <cellStyle name="40% - 강조색6 18" xfId="308"/>
    <cellStyle name="40% - 강조색6 19" xfId="309"/>
    <cellStyle name="40% - 강조색6 2" xfId="310"/>
    <cellStyle name="40% - 강조색6 2 2" xfId="311"/>
    <cellStyle name="40% - 강조색6 2 3" xfId="312"/>
    <cellStyle name="40% - 강조색6 2 4" xfId="313"/>
    <cellStyle name="40% - 강조색6 20" xfId="314"/>
    <cellStyle name="40% - 강조색6 21" xfId="315"/>
    <cellStyle name="40% - 강조색6 22" xfId="316"/>
    <cellStyle name="40% - 강조색6 3" xfId="317"/>
    <cellStyle name="40% - 강조색6 3 2" xfId="318"/>
    <cellStyle name="40% - 강조색6 4" xfId="319"/>
    <cellStyle name="40% - 강조색6 5" xfId="320"/>
    <cellStyle name="40% - 강조색6 6" xfId="321"/>
    <cellStyle name="40% - 강조색6 7" xfId="322"/>
    <cellStyle name="40% - 강조색6 8" xfId="323"/>
    <cellStyle name="40% - 강조색6 9" xfId="324"/>
    <cellStyle name="60% - Accent1" xfId="325"/>
    <cellStyle name="60% - Accent2" xfId="326"/>
    <cellStyle name="60% - Accent3" xfId="327"/>
    <cellStyle name="60% - Accent4" xfId="328"/>
    <cellStyle name="60% - Accent5" xfId="329"/>
    <cellStyle name="60% - Accent6" xfId="330"/>
    <cellStyle name="60% - 강조색1 10" xfId="331"/>
    <cellStyle name="60% - 강조색1 11" xfId="332"/>
    <cellStyle name="60% - 강조색1 12" xfId="333"/>
    <cellStyle name="60% - 강조색1 13" xfId="334"/>
    <cellStyle name="60% - 강조색1 14" xfId="335"/>
    <cellStyle name="60% - 강조색1 15" xfId="336"/>
    <cellStyle name="60% - 강조색1 16" xfId="337"/>
    <cellStyle name="60% - 강조색1 17" xfId="338"/>
    <cellStyle name="60% - 강조색1 18" xfId="339"/>
    <cellStyle name="60% - 강조색1 19" xfId="340"/>
    <cellStyle name="60% - 강조색1 2" xfId="341"/>
    <cellStyle name="60% - 강조색1 2 2" xfId="342"/>
    <cellStyle name="60% - 강조색1 2 3" xfId="343"/>
    <cellStyle name="60% - 강조색1 2 4" xfId="344"/>
    <cellStyle name="60% - 강조색1 20" xfId="345"/>
    <cellStyle name="60% - 강조색1 21" xfId="346"/>
    <cellStyle name="60% - 강조색1 22" xfId="347"/>
    <cellStyle name="60% - 강조색1 3" xfId="348"/>
    <cellStyle name="60% - 강조색1 3 2" xfId="349"/>
    <cellStyle name="60% - 강조색1 4" xfId="350"/>
    <cellStyle name="60% - 강조색1 5" xfId="351"/>
    <cellStyle name="60% - 강조색1 6" xfId="352"/>
    <cellStyle name="60% - 강조색1 7" xfId="353"/>
    <cellStyle name="60% - 강조색1 8" xfId="354"/>
    <cellStyle name="60% - 강조색1 9" xfId="355"/>
    <cellStyle name="60% - 강조색2 10" xfId="356"/>
    <cellStyle name="60% - 강조색2 11" xfId="357"/>
    <cellStyle name="60% - 강조색2 12" xfId="358"/>
    <cellStyle name="60% - 강조색2 13" xfId="359"/>
    <cellStyle name="60% - 강조색2 14" xfId="360"/>
    <cellStyle name="60% - 강조색2 15" xfId="361"/>
    <cellStyle name="60% - 강조색2 16" xfId="362"/>
    <cellStyle name="60% - 강조색2 17" xfId="363"/>
    <cellStyle name="60% - 강조색2 18" xfId="364"/>
    <cellStyle name="60% - 강조색2 19" xfId="365"/>
    <cellStyle name="60% - 강조색2 2" xfId="366"/>
    <cellStyle name="60% - 강조색2 2 2" xfId="367"/>
    <cellStyle name="60% - 강조색2 2 3" xfId="368"/>
    <cellStyle name="60% - 강조색2 2 4" xfId="369"/>
    <cellStyle name="60% - 강조색2 20" xfId="370"/>
    <cellStyle name="60% - 강조색2 21" xfId="371"/>
    <cellStyle name="60% - 강조색2 22" xfId="372"/>
    <cellStyle name="60% - 강조색2 3" xfId="373"/>
    <cellStyle name="60% - 강조색2 3 2" xfId="374"/>
    <cellStyle name="60% - 강조색2 4" xfId="375"/>
    <cellStyle name="60% - 강조색2 5" xfId="376"/>
    <cellStyle name="60% - 강조색2 6" xfId="377"/>
    <cellStyle name="60% - 강조색2 7" xfId="378"/>
    <cellStyle name="60% - 강조색2 8" xfId="379"/>
    <cellStyle name="60% - 강조색2 9" xfId="380"/>
    <cellStyle name="60% - 강조색3 10" xfId="381"/>
    <cellStyle name="60% - 강조색3 11" xfId="382"/>
    <cellStyle name="60% - 강조색3 12" xfId="383"/>
    <cellStyle name="60% - 강조색3 13" xfId="384"/>
    <cellStyle name="60% - 강조색3 14" xfId="385"/>
    <cellStyle name="60% - 강조색3 15" xfId="386"/>
    <cellStyle name="60% - 강조색3 16" xfId="387"/>
    <cellStyle name="60% - 강조색3 17" xfId="388"/>
    <cellStyle name="60% - 강조색3 18" xfId="389"/>
    <cellStyle name="60% - 강조색3 19" xfId="390"/>
    <cellStyle name="60% - 강조색3 2" xfId="391"/>
    <cellStyle name="60% - 강조색3 2 2" xfId="392"/>
    <cellStyle name="60% - 강조색3 2 3" xfId="393"/>
    <cellStyle name="60% - 강조색3 2 4" xfId="394"/>
    <cellStyle name="60% - 강조색3 20" xfId="395"/>
    <cellStyle name="60% - 강조색3 21" xfId="396"/>
    <cellStyle name="60% - 강조색3 22" xfId="397"/>
    <cellStyle name="60% - 강조색3 3" xfId="398"/>
    <cellStyle name="60% - 강조색3 3 2" xfId="399"/>
    <cellStyle name="60% - 강조색3 4" xfId="400"/>
    <cellStyle name="60% - 강조색3 5" xfId="401"/>
    <cellStyle name="60% - 강조색3 6" xfId="402"/>
    <cellStyle name="60% - 강조색3 7" xfId="403"/>
    <cellStyle name="60% - 강조색3 8" xfId="404"/>
    <cellStyle name="60% - 강조색3 9" xfId="405"/>
    <cellStyle name="60% - 강조색4 10" xfId="406"/>
    <cellStyle name="60% - 강조색4 11" xfId="407"/>
    <cellStyle name="60% - 강조색4 12" xfId="408"/>
    <cellStyle name="60% - 강조색4 13" xfId="409"/>
    <cellStyle name="60% - 강조색4 14" xfId="410"/>
    <cellStyle name="60% - 강조색4 15" xfId="411"/>
    <cellStyle name="60% - 강조색4 16" xfId="412"/>
    <cellStyle name="60% - 강조색4 17" xfId="413"/>
    <cellStyle name="60% - 강조색4 18" xfId="414"/>
    <cellStyle name="60% - 강조색4 19" xfId="415"/>
    <cellStyle name="60% - 강조색4 2" xfId="416"/>
    <cellStyle name="60% - 강조색4 2 2" xfId="417"/>
    <cellStyle name="60% - 강조색4 2 3" xfId="418"/>
    <cellStyle name="60% - 강조색4 2 4" xfId="419"/>
    <cellStyle name="60% - 강조색4 20" xfId="420"/>
    <cellStyle name="60% - 강조색4 21" xfId="421"/>
    <cellStyle name="60% - 강조색4 22" xfId="422"/>
    <cellStyle name="60% - 강조색4 3" xfId="423"/>
    <cellStyle name="60% - 강조색4 3 2" xfId="424"/>
    <cellStyle name="60% - 강조색4 4" xfId="425"/>
    <cellStyle name="60% - 강조색4 5" xfId="426"/>
    <cellStyle name="60% - 강조색4 6" xfId="427"/>
    <cellStyle name="60% - 강조색4 7" xfId="428"/>
    <cellStyle name="60% - 강조색4 8" xfId="429"/>
    <cellStyle name="60% - 강조색4 9" xfId="430"/>
    <cellStyle name="60% - 강조색5 10" xfId="431"/>
    <cellStyle name="60% - 강조색5 11" xfId="432"/>
    <cellStyle name="60% - 강조색5 12" xfId="433"/>
    <cellStyle name="60% - 강조색5 13" xfId="434"/>
    <cellStyle name="60% - 강조색5 14" xfId="435"/>
    <cellStyle name="60% - 강조색5 15" xfId="436"/>
    <cellStyle name="60% - 강조색5 16" xfId="437"/>
    <cellStyle name="60% - 강조색5 17" xfId="438"/>
    <cellStyle name="60% - 강조색5 18" xfId="439"/>
    <cellStyle name="60% - 강조색5 19" xfId="440"/>
    <cellStyle name="60% - 강조색5 2" xfId="441"/>
    <cellStyle name="60% - 강조색5 2 2" xfId="442"/>
    <cellStyle name="60% - 강조색5 2 3" xfId="443"/>
    <cellStyle name="60% - 강조색5 2 4" xfId="444"/>
    <cellStyle name="60% - 강조색5 20" xfId="445"/>
    <cellStyle name="60% - 강조색5 21" xfId="446"/>
    <cellStyle name="60% - 강조색5 22" xfId="447"/>
    <cellStyle name="60% - 강조색5 3" xfId="448"/>
    <cellStyle name="60% - 강조색5 3 2" xfId="449"/>
    <cellStyle name="60% - 강조색5 4" xfId="450"/>
    <cellStyle name="60% - 강조색5 5" xfId="451"/>
    <cellStyle name="60% - 강조색5 6" xfId="452"/>
    <cellStyle name="60% - 강조색5 7" xfId="453"/>
    <cellStyle name="60% - 강조색5 8" xfId="454"/>
    <cellStyle name="60% - 강조색5 9" xfId="455"/>
    <cellStyle name="60% - 강조색6 10" xfId="456"/>
    <cellStyle name="60% - 강조색6 11" xfId="457"/>
    <cellStyle name="60% - 강조색6 12" xfId="458"/>
    <cellStyle name="60% - 강조색6 13" xfId="459"/>
    <cellStyle name="60% - 강조색6 14" xfId="460"/>
    <cellStyle name="60% - 강조색6 15" xfId="461"/>
    <cellStyle name="60% - 강조색6 16" xfId="462"/>
    <cellStyle name="60% - 강조색6 17" xfId="463"/>
    <cellStyle name="60% - 강조색6 18" xfId="464"/>
    <cellStyle name="60% - 강조색6 19" xfId="465"/>
    <cellStyle name="60% - 강조색6 2" xfId="466"/>
    <cellStyle name="60% - 강조색6 2 2" xfId="467"/>
    <cellStyle name="60% - 강조색6 2 3" xfId="468"/>
    <cellStyle name="60% - 강조색6 2 4" xfId="469"/>
    <cellStyle name="60% - 강조색6 20" xfId="470"/>
    <cellStyle name="60% - 강조색6 21" xfId="471"/>
    <cellStyle name="60% - 강조색6 22" xfId="472"/>
    <cellStyle name="60% - 강조색6 3" xfId="473"/>
    <cellStyle name="60% - 강조색6 3 2" xfId="474"/>
    <cellStyle name="60% - 강조색6 4" xfId="475"/>
    <cellStyle name="60% - 강조색6 5" xfId="476"/>
    <cellStyle name="60% - 강조색6 6" xfId="477"/>
    <cellStyle name="60% - 강조색6 7" xfId="478"/>
    <cellStyle name="60% - 강조색6 8" xfId="479"/>
    <cellStyle name="60% - 강조색6 9" xfId="480"/>
    <cellStyle name="Accent1" xfId="481"/>
    <cellStyle name="Accent2" xfId="482"/>
    <cellStyle name="Accent3" xfId="483"/>
    <cellStyle name="Accent4" xfId="484"/>
    <cellStyle name="Accent5" xfId="485"/>
    <cellStyle name="Accent6" xfId="486"/>
    <cellStyle name="AeE­ [0]_INQUIRY ¿μ¾÷AßAø " xfId="487"/>
    <cellStyle name="AeE­_INQUIRY ¿μ¾÷AßAø " xfId="488"/>
    <cellStyle name="AÞ¸¶ [0]_INQUIRY ¿μ¾÷AßAø " xfId="489"/>
    <cellStyle name="AÞ¸¶_INQUIRY ¿μ¾÷AßAø " xfId="490"/>
    <cellStyle name="Bad" xfId="491"/>
    <cellStyle name="C￥AØ_¿μ¾÷CoE² " xfId="492"/>
    <cellStyle name="Calculation" xfId="493"/>
    <cellStyle name="Check Cell" xfId="494"/>
    <cellStyle name="Comma [0]_ SG&amp;A Bridge " xfId="495"/>
    <cellStyle name="Comma_ SG&amp;A Bridge " xfId="496"/>
    <cellStyle name="Currency [0]_ SG&amp;A Bridge " xfId="497"/>
    <cellStyle name="Currency_ SG&amp;A Bridge " xfId="498"/>
    <cellStyle name="Estilo 1" xfId="499"/>
    <cellStyle name="Excel Built-in Comma [0] 1" xfId="500"/>
    <cellStyle name="Excel Built-in Explanatory Text" xfId="501"/>
    <cellStyle name="Excel.Chart" xfId="502"/>
    <cellStyle name="Explanatory Text" xfId="503"/>
    <cellStyle name="Good" xfId="504"/>
    <cellStyle name="Heading 1" xfId="505"/>
    <cellStyle name="Heading 2" xfId="506"/>
    <cellStyle name="Heading 3" xfId="507"/>
    <cellStyle name="Heading 4" xfId="508"/>
    <cellStyle name="Input" xfId="509"/>
    <cellStyle name="Linked Cell" xfId="510"/>
    <cellStyle name="Millares [0]_PERSONAL" xfId="511"/>
    <cellStyle name="Millares_PERSONAL" xfId="512"/>
    <cellStyle name="Moneda [0]_CONTENCION CONDELL 25.051" xfId="513"/>
    <cellStyle name="Moneda_CONTENCION CONDELL 25.051" xfId="514"/>
    <cellStyle name="Neutral" xfId="515"/>
    <cellStyle name="Normal 2" xfId="516"/>
    <cellStyle name="Normal 5" xfId="517"/>
    <cellStyle name="Normal 6" xfId="518"/>
    <cellStyle name="Normal_ SG&amp;A Bridge " xfId="519"/>
    <cellStyle name="Note" xfId="520"/>
    <cellStyle name="Output" xfId="521"/>
    <cellStyle name="Percent_laroux" xfId="522"/>
    <cellStyle name="Title" xfId="523"/>
    <cellStyle name="Total" xfId="524"/>
    <cellStyle name="Warning Text" xfId="525"/>
    <cellStyle name="강조색1 10" xfId="526"/>
    <cellStyle name="강조색1 11" xfId="527"/>
    <cellStyle name="강조색1 12" xfId="528"/>
    <cellStyle name="강조색1 13" xfId="529"/>
    <cellStyle name="강조색1 14" xfId="530"/>
    <cellStyle name="강조색1 15" xfId="531"/>
    <cellStyle name="강조색1 16" xfId="532"/>
    <cellStyle name="강조색1 17" xfId="533"/>
    <cellStyle name="강조색1 18" xfId="534"/>
    <cellStyle name="강조색1 19" xfId="535"/>
    <cellStyle name="강조색1 2" xfId="536"/>
    <cellStyle name="강조색1 2 2" xfId="537"/>
    <cellStyle name="강조색1 2 3" xfId="538"/>
    <cellStyle name="강조색1 2 4" xfId="539"/>
    <cellStyle name="강조색1 20" xfId="540"/>
    <cellStyle name="강조색1 21" xfId="541"/>
    <cellStyle name="강조색1 22" xfId="542"/>
    <cellStyle name="강조색1 3" xfId="543"/>
    <cellStyle name="강조색1 3 2" xfId="544"/>
    <cellStyle name="강조색1 4" xfId="545"/>
    <cellStyle name="강조색1 5" xfId="546"/>
    <cellStyle name="강조색1 6" xfId="547"/>
    <cellStyle name="강조색1 7" xfId="548"/>
    <cellStyle name="강조색1 8" xfId="549"/>
    <cellStyle name="강조색1 9" xfId="550"/>
    <cellStyle name="강조색2 10" xfId="551"/>
    <cellStyle name="강조색2 11" xfId="552"/>
    <cellStyle name="강조색2 12" xfId="553"/>
    <cellStyle name="강조색2 13" xfId="554"/>
    <cellStyle name="강조색2 14" xfId="555"/>
    <cellStyle name="강조색2 15" xfId="556"/>
    <cellStyle name="강조색2 16" xfId="557"/>
    <cellStyle name="강조색2 17" xfId="558"/>
    <cellStyle name="강조색2 18" xfId="559"/>
    <cellStyle name="강조색2 19" xfId="560"/>
    <cellStyle name="강조색2 2" xfId="561"/>
    <cellStyle name="강조색2 2 2" xfId="562"/>
    <cellStyle name="강조색2 2 3" xfId="563"/>
    <cellStyle name="강조색2 2 4" xfId="564"/>
    <cellStyle name="강조색2 20" xfId="565"/>
    <cellStyle name="강조색2 21" xfId="566"/>
    <cellStyle name="강조색2 22" xfId="567"/>
    <cellStyle name="강조색2 3" xfId="568"/>
    <cellStyle name="강조색2 3 2" xfId="569"/>
    <cellStyle name="강조색2 4" xfId="570"/>
    <cellStyle name="강조색2 5" xfId="571"/>
    <cellStyle name="강조색2 6" xfId="572"/>
    <cellStyle name="강조색2 7" xfId="573"/>
    <cellStyle name="강조색2 8" xfId="574"/>
    <cellStyle name="강조색2 9" xfId="575"/>
    <cellStyle name="강조색3 10" xfId="576"/>
    <cellStyle name="강조색3 11" xfId="577"/>
    <cellStyle name="강조색3 12" xfId="578"/>
    <cellStyle name="강조색3 13" xfId="579"/>
    <cellStyle name="강조색3 14" xfId="580"/>
    <cellStyle name="강조색3 15" xfId="581"/>
    <cellStyle name="강조색3 16" xfId="582"/>
    <cellStyle name="강조색3 17" xfId="583"/>
    <cellStyle name="강조색3 18" xfId="584"/>
    <cellStyle name="강조색3 19" xfId="585"/>
    <cellStyle name="강조색3 2" xfId="586"/>
    <cellStyle name="강조색3 2 2" xfId="587"/>
    <cellStyle name="강조색3 2 3" xfId="588"/>
    <cellStyle name="강조색3 2 4" xfId="589"/>
    <cellStyle name="강조색3 20" xfId="590"/>
    <cellStyle name="강조색3 21" xfId="591"/>
    <cellStyle name="강조색3 22" xfId="592"/>
    <cellStyle name="강조색3 3" xfId="593"/>
    <cellStyle name="강조색3 3 2" xfId="594"/>
    <cellStyle name="강조색3 4" xfId="595"/>
    <cellStyle name="강조색3 5" xfId="596"/>
    <cellStyle name="강조색3 6" xfId="597"/>
    <cellStyle name="강조색3 7" xfId="598"/>
    <cellStyle name="강조색3 8" xfId="599"/>
    <cellStyle name="강조색3 9" xfId="600"/>
    <cellStyle name="강조색4 10" xfId="601"/>
    <cellStyle name="강조색4 11" xfId="602"/>
    <cellStyle name="강조색4 12" xfId="603"/>
    <cellStyle name="강조색4 13" xfId="604"/>
    <cellStyle name="강조색4 14" xfId="605"/>
    <cellStyle name="강조색4 15" xfId="606"/>
    <cellStyle name="강조색4 16" xfId="607"/>
    <cellStyle name="강조색4 17" xfId="608"/>
    <cellStyle name="강조색4 18" xfId="609"/>
    <cellStyle name="강조색4 19" xfId="610"/>
    <cellStyle name="강조색4 2" xfId="611"/>
    <cellStyle name="강조색4 2 2" xfId="612"/>
    <cellStyle name="강조색4 2 3" xfId="613"/>
    <cellStyle name="강조색4 2 4" xfId="614"/>
    <cellStyle name="강조색4 20" xfId="615"/>
    <cellStyle name="강조색4 21" xfId="616"/>
    <cellStyle name="강조색4 22" xfId="617"/>
    <cellStyle name="강조색4 3" xfId="618"/>
    <cellStyle name="강조색4 3 2" xfId="619"/>
    <cellStyle name="강조색4 4" xfId="620"/>
    <cellStyle name="강조색4 5" xfId="621"/>
    <cellStyle name="강조색4 6" xfId="622"/>
    <cellStyle name="강조색4 7" xfId="623"/>
    <cellStyle name="강조색4 8" xfId="624"/>
    <cellStyle name="강조색4 9" xfId="625"/>
    <cellStyle name="강조색5 10" xfId="626"/>
    <cellStyle name="강조색5 11" xfId="627"/>
    <cellStyle name="강조색5 12" xfId="628"/>
    <cellStyle name="강조색5 13" xfId="629"/>
    <cellStyle name="강조색5 14" xfId="630"/>
    <cellStyle name="강조색5 15" xfId="631"/>
    <cellStyle name="강조색5 16" xfId="632"/>
    <cellStyle name="강조색5 17" xfId="633"/>
    <cellStyle name="강조색5 18" xfId="634"/>
    <cellStyle name="강조색5 19" xfId="635"/>
    <cellStyle name="강조색5 2" xfId="636"/>
    <cellStyle name="강조색5 2 2" xfId="637"/>
    <cellStyle name="강조색5 2 3" xfId="638"/>
    <cellStyle name="강조색5 2 4" xfId="639"/>
    <cellStyle name="강조색5 20" xfId="640"/>
    <cellStyle name="강조색5 21" xfId="641"/>
    <cellStyle name="강조색5 22" xfId="642"/>
    <cellStyle name="강조색5 3" xfId="643"/>
    <cellStyle name="강조색5 3 2" xfId="644"/>
    <cellStyle name="강조색5 4" xfId="645"/>
    <cellStyle name="강조색5 5" xfId="646"/>
    <cellStyle name="강조색5 6" xfId="647"/>
    <cellStyle name="강조색5 7" xfId="648"/>
    <cellStyle name="강조색5 8" xfId="649"/>
    <cellStyle name="강조색5 9" xfId="650"/>
    <cellStyle name="강조색6 10" xfId="651"/>
    <cellStyle name="강조색6 11" xfId="652"/>
    <cellStyle name="강조색6 12" xfId="653"/>
    <cellStyle name="강조색6 13" xfId="654"/>
    <cellStyle name="강조색6 14" xfId="655"/>
    <cellStyle name="강조색6 15" xfId="656"/>
    <cellStyle name="강조색6 16" xfId="657"/>
    <cellStyle name="강조색6 17" xfId="658"/>
    <cellStyle name="강조색6 18" xfId="659"/>
    <cellStyle name="강조색6 19" xfId="660"/>
    <cellStyle name="강조색6 2" xfId="661"/>
    <cellStyle name="강조색6 2 2" xfId="662"/>
    <cellStyle name="강조색6 2 3" xfId="663"/>
    <cellStyle name="강조색6 2 4" xfId="664"/>
    <cellStyle name="강조색6 20" xfId="665"/>
    <cellStyle name="강조색6 21" xfId="666"/>
    <cellStyle name="강조색6 22" xfId="667"/>
    <cellStyle name="강조색6 3" xfId="668"/>
    <cellStyle name="강조색6 3 2" xfId="669"/>
    <cellStyle name="강조색6 4" xfId="670"/>
    <cellStyle name="강조색6 5" xfId="671"/>
    <cellStyle name="강조색6 6" xfId="672"/>
    <cellStyle name="강조색6 7" xfId="673"/>
    <cellStyle name="강조색6 8" xfId="674"/>
    <cellStyle name="강조색6 9" xfId="675"/>
    <cellStyle name="경고문 10" xfId="676"/>
    <cellStyle name="경고문 11" xfId="677"/>
    <cellStyle name="경고문 12" xfId="678"/>
    <cellStyle name="경고문 13" xfId="679"/>
    <cellStyle name="경고문 14" xfId="680"/>
    <cellStyle name="경고문 15" xfId="681"/>
    <cellStyle name="경고문 16" xfId="682"/>
    <cellStyle name="경고문 17" xfId="683"/>
    <cellStyle name="경고문 18" xfId="684"/>
    <cellStyle name="경고문 19" xfId="685"/>
    <cellStyle name="경고문 2" xfId="686"/>
    <cellStyle name="경고문 2 2" xfId="687"/>
    <cellStyle name="경고문 2 3" xfId="688"/>
    <cellStyle name="경고문 2 4" xfId="689"/>
    <cellStyle name="경고문 20" xfId="690"/>
    <cellStyle name="경고문 21" xfId="691"/>
    <cellStyle name="경고문 22" xfId="692"/>
    <cellStyle name="경고문 3" xfId="693"/>
    <cellStyle name="경고문 3 2" xfId="694"/>
    <cellStyle name="경고문 4" xfId="695"/>
    <cellStyle name="경고문 5" xfId="696"/>
    <cellStyle name="경고문 6" xfId="697"/>
    <cellStyle name="경고문 7" xfId="698"/>
    <cellStyle name="경고문 8" xfId="699"/>
    <cellStyle name="경고문 9" xfId="700"/>
    <cellStyle name="계산 10" xfId="701"/>
    <cellStyle name="계산 11" xfId="702"/>
    <cellStyle name="계산 12" xfId="703"/>
    <cellStyle name="계산 13" xfId="704"/>
    <cellStyle name="계산 14" xfId="705"/>
    <cellStyle name="계산 14 10" xfId="706"/>
    <cellStyle name="계산 14 11" xfId="707"/>
    <cellStyle name="계산 14 12" xfId="708"/>
    <cellStyle name="계산 14 13" xfId="709"/>
    <cellStyle name="계산 14 14" xfId="710"/>
    <cellStyle name="계산 14 15" xfId="711"/>
    <cellStyle name="계산 14 16" xfId="712"/>
    <cellStyle name="계산 14 17" xfId="713"/>
    <cellStyle name="계산 14 18" xfId="714"/>
    <cellStyle name="계산 14 19" xfId="715"/>
    <cellStyle name="계산 14 2" xfId="716"/>
    <cellStyle name="계산 14 20" xfId="717"/>
    <cellStyle name="계산 14 21" xfId="718"/>
    <cellStyle name="계산 14 22" xfId="719"/>
    <cellStyle name="계산 14 23" xfId="720"/>
    <cellStyle name="계산 14 24" xfId="721"/>
    <cellStyle name="계산 14 25" xfId="722"/>
    <cellStyle name="계산 14 26" xfId="723"/>
    <cellStyle name="계산 14 27" xfId="724"/>
    <cellStyle name="계산 14 28" xfId="725"/>
    <cellStyle name="계산 14 29" xfId="726"/>
    <cellStyle name="계산 14 3" xfId="727"/>
    <cellStyle name="계산 14 30" xfId="728"/>
    <cellStyle name="계산 14 31" xfId="729"/>
    <cellStyle name="계산 14 32" xfId="730"/>
    <cellStyle name="계산 14 33" xfId="731"/>
    <cellStyle name="계산 14 34" xfId="732"/>
    <cellStyle name="계산 14 35" xfId="733"/>
    <cellStyle name="계산 14 36" xfId="734"/>
    <cellStyle name="계산 14 37" xfId="735"/>
    <cellStyle name="계산 14 38" xfId="736"/>
    <cellStyle name="계산 14 39" xfId="737"/>
    <cellStyle name="계산 14 4" xfId="738"/>
    <cellStyle name="계산 14 40" xfId="739"/>
    <cellStyle name="계산 14 41" xfId="740"/>
    <cellStyle name="계산 14 42" xfId="741"/>
    <cellStyle name="계산 14 43" xfId="742"/>
    <cellStyle name="계산 14 44" xfId="743"/>
    <cellStyle name="계산 14 45" xfId="744"/>
    <cellStyle name="계산 14 46" xfId="745"/>
    <cellStyle name="계산 14 47" xfId="746"/>
    <cellStyle name="계산 14 48" xfId="747"/>
    <cellStyle name="계산 14 49" xfId="748"/>
    <cellStyle name="계산 14 5" xfId="749"/>
    <cellStyle name="계산 14 50" xfId="750"/>
    <cellStyle name="계산 14 51" xfId="751"/>
    <cellStyle name="계산 14 52" xfId="752"/>
    <cellStyle name="계산 14 53" xfId="753"/>
    <cellStyle name="계산 14 54" xfId="754"/>
    <cellStyle name="계산 14 55" xfId="755"/>
    <cellStyle name="계산 14 56" xfId="756"/>
    <cellStyle name="계산 14 57" xfId="757"/>
    <cellStyle name="계산 14 6" xfId="758"/>
    <cellStyle name="계산 14 7" xfId="759"/>
    <cellStyle name="계산 14 8" xfId="760"/>
    <cellStyle name="계산 14 9" xfId="761"/>
    <cellStyle name="계산 15" xfId="762"/>
    <cellStyle name="계산 16" xfId="763"/>
    <cellStyle name="계산 17" xfId="764"/>
    <cellStyle name="계산 17 10" xfId="765"/>
    <cellStyle name="계산 17 11" xfId="766"/>
    <cellStyle name="계산 17 12" xfId="767"/>
    <cellStyle name="계산 17 13" xfId="768"/>
    <cellStyle name="계산 17 14" xfId="769"/>
    <cellStyle name="계산 17 15" xfId="770"/>
    <cellStyle name="계산 17 16" xfId="771"/>
    <cellStyle name="계산 17 17" xfId="772"/>
    <cellStyle name="계산 17 18" xfId="773"/>
    <cellStyle name="계산 17 19" xfId="774"/>
    <cellStyle name="계산 17 2" xfId="775"/>
    <cellStyle name="계산 17 20" xfId="776"/>
    <cellStyle name="계산 17 21" xfId="777"/>
    <cellStyle name="계산 17 22" xfId="778"/>
    <cellStyle name="계산 17 23" xfId="779"/>
    <cellStyle name="계산 17 24" xfId="780"/>
    <cellStyle name="계산 17 25" xfId="781"/>
    <cellStyle name="계산 17 26" xfId="782"/>
    <cellStyle name="계산 17 27" xfId="783"/>
    <cellStyle name="계산 17 28" xfId="784"/>
    <cellStyle name="계산 17 29" xfId="785"/>
    <cellStyle name="계산 17 3" xfId="786"/>
    <cellStyle name="계산 17 30" xfId="787"/>
    <cellStyle name="계산 17 31" xfId="788"/>
    <cellStyle name="계산 17 32" xfId="789"/>
    <cellStyle name="계산 17 33" xfId="790"/>
    <cellStyle name="계산 17 34" xfId="791"/>
    <cellStyle name="계산 17 35" xfId="792"/>
    <cellStyle name="계산 17 36" xfId="793"/>
    <cellStyle name="계산 17 37" xfId="794"/>
    <cellStyle name="계산 17 38" xfId="795"/>
    <cellStyle name="계산 17 39" xfId="796"/>
    <cellStyle name="계산 17 4" xfId="797"/>
    <cellStyle name="계산 17 40" xfId="798"/>
    <cellStyle name="계산 17 41" xfId="799"/>
    <cellStyle name="계산 17 42" xfId="800"/>
    <cellStyle name="계산 17 43" xfId="801"/>
    <cellStyle name="계산 17 44" xfId="802"/>
    <cellStyle name="계산 17 45" xfId="803"/>
    <cellStyle name="계산 17 46" xfId="804"/>
    <cellStyle name="계산 17 47" xfId="805"/>
    <cellStyle name="계산 17 48" xfId="806"/>
    <cellStyle name="계산 17 49" xfId="807"/>
    <cellStyle name="계산 17 5" xfId="808"/>
    <cellStyle name="계산 17 50" xfId="809"/>
    <cellStyle name="계산 17 51" xfId="810"/>
    <cellStyle name="계산 17 52" xfId="811"/>
    <cellStyle name="계산 17 53" xfId="812"/>
    <cellStyle name="계산 17 54" xfId="813"/>
    <cellStyle name="계산 17 55" xfId="814"/>
    <cellStyle name="계산 17 56" xfId="815"/>
    <cellStyle name="계산 17 57" xfId="816"/>
    <cellStyle name="계산 17 6" xfId="817"/>
    <cellStyle name="계산 17 7" xfId="818"/>
    <cellStyle name="계산 17 8" xfId="819"/>
    <cellStyle name="계산 17 9" xfId="820"/>
    <cellStyle name="계산 18" xfId="821"/>
    <cellStyle name="계산 19" xfId="822"/>
    <cellStyle name="계산 2" xfId="823"/>
    <cellStyle name="계산 2 10" xfId="824"/>
    <cellStyle name="계산 2 11" xfId="825"/>
    <cellStyle name="계산 2 12" xfId="826"/>
    <cellStyle name="계산 2 13" xfId="827"/>
    <cellStyle name="계산 2 14" xfId="828"/>
    <cellStyle name="계산 2 15" xfId="829"/>
    <cellStyle name="계산 2 16" xfId="830"/>
    <cellStyle name="계산 2 17" xfId="831"/>
    <cellStyle name="계산 2 18" xfId="832"/>
    <cellStyle name="계산 2 19" xfId="833"/>
    <cellStyle name="계산 2 2" xfId="834"/>
    <cellStyle name="계산 2 20" xfId="835"/>
    <cellStyle name="계산 2 21" xfId="836"/>
    <cellStyle name="계산 2 22" xfId="837"/>
    <cellStyle name="계산 2 23" xfId="838"/>
    <cellStyle name="계산 2 24" xfId="839"/>
    <cellStyle name="계산 2 25" xfId="840"/>
    <cellStyle name="계산 2 26" xfId="841"/>
    <cellStyle name="계산 2 27" xfId="842"/>
    <cellStyle name="계산 2 28" xfId="843"/>
    <cellStyle name="계산 2 29" xfId="844"/>
    <cellStyle name="계산 2 3" xfId="845"/>
    <cellStyle name="계산 2 30" xfId="846"/>
    <cellStyle name="계산 2 31" xfId="847"/>
    <cellStyle name="계산 2 32" xfId="848"/>
    <cellStyle name="계산 2 33" xfId="849"/>
    <cellStyle name="계산 2 34" xfId="850"/>
    <cellStyle name="계산 2 35" xfId="851"/>
    <cellStyle name="계산 2 36" xfId="852"/>
    <cellStyle name="계산 2 37" xfId="853"/>
    <cellStyle name="계산 2 38" xfId="854"/>
    <cellStyle name="계산 2 39" xfId="855"/>
    <cellStyle name="계산 2 4" xfId="856"/>
    <cellStyle name="계산 2 40" xfId="857"/>
    <cellStyle name="계산 2 41" xfId="858"/>
    <cellStyle name="계산 2 42" xfId="859"/>
    <cellStyle name="계산 2 43" xfId="860"/>
    <cellStyle name="계산 2 44" xfId="861"/>
    <cellStyle name="계산 2 45" xfId="862"/>
    <cellStyle name="계산 2 46" xfId="863"/>
    <cellStyle name="계산 2 47" xfId="864"/>
    <cellStyle name="계산 2 48" xfId="865"/>
    <cellStyle name="계산 2 49" xfId="866"/>
    <cellStyle name="계산 2 5" xfId="867"/>
    <cellStyle name="계산 2 50" xfId="868"/>
    <cellStyle name="계산 2 51" xfId="869"/>
    <cellStyle name="계산 2 52" xfId="870"/>
    <cellStyle name="계산 2 53" xfId="871"/>
    <cellStyle name="계산 2 54" xfId="872"/>
    <cellStyle name="계산 2 55" xfId="873"/>
    <cellStyle name="계산 2 56" xfId="874"/>
    <cellStyle name="계산 2 57" xfId="875"/>
    <cellStyle name="계산 2 58" xfId="876"/>
    <cellStyle name="계산 2 59" xfId="877"/>
    <cellStyle name="계산 2 6" xfId="878"/>
    <cellStyle name="계산 2 7" xfId="879"/>
    <cellStyle name="계산 2 8" xfId="880"/>
    <cellStyle name="계산 2 9" xfId="881"/>
    <cellStyle name="계산 20" xfId="882"/>
    <cellStyle name="계산 21" xfId="883"/>
    <cellStyle name="계산 22" xfId="884"/>
    <cellStyle name="계산 3" xfId="885"/>
    <cellStyle name="계산 3 2" xfId="886"/>
    <cellStyle name="계산 4" xfId="887"/>
    <cellStyle name="계산 5" xfId="888"/>
    <cellStyle name="계산 5 2" xfId="889"/>
    <cellStyle name="계산 5 2 2" xfId="890"/>
    <cellStyle name="계산 5 2 2 2" xfId="891"/>
    <cellStyle name="계산 5 2 2 2 2" xfId="892"/>
    <cellStyle name="계산 5 2 2 2 2 2" xfId="893"/>
    <cellStyle name="계산 5 2 2 2 3" xfId="894"/>
    <cellStyle name="계산 5 2 2 2 3 2" xfId="895"/>
    <cellStyle name="계산 5 2 2 2 4" xfId="896"/>
    <cellStyle name="계산 5 2 2 3" xfId="897"/>
    <cellStyle name="계산 5 2 2 3 2" xfId="898"/>
    <cellStyle name="계산 5 2 2 4" xfId="899"/>
    <cellStyle name="계산 5 2 2 4 2" xfId="900"/>
    <cellStyle name="계산 5 2 2 5" xfId="901"/>
    <cellStyle name="계산 5 2 3" xfId="902"/>
    <cellStyle name="계산 5 2 3 2" xfId="903"/>
    <cellStyle name="계산 5 2 3 2 2" xfId="904"/>
    <cellStyle name="계산 5 2 3 3" xfId="905"/>
    <cellStyle name="계산 5 2 3 3 2" xfId="906"/>
    <cellStyle name="계산 5 2 3 4" xfId="907"/>
    <cellStyle name="계산 5 2 4" xfId="908"/>
    <cellStyle name="계산 5 2 4 2" xfId="909"/>
    <cellStyle name="계산 5 2 5" xfId="910"/>
    <cellStyle name="계산 5 2 5 2" xfId="911"/>
    <cellStyle name="계산 5 2 6" xfId="912"/>
    <cellStyle name="계산 5 3" xfId="913"/>
    <cellStyle name="계산 5 3 2" xfId="914"/>
    <cellStyle name="계산 5 3 2 2" xfId="915"/>
    <cellStyle name="계산 5 3 2 2 2" xfId="916"/>
    <cellStyle name="계산 5 3 2 2 2 2" xfId="917"/>
    <cellStyle name="계산 5 3 2 2 3" xfId="918"/>
    <cellStyle name="계산 5 3 2 2 3 2" xfId="919"/>
    <cellStyle name="계산 5 3 2 2 4" xfId="920"/>
    <cellStyle name="계산 5 3 2 3" xfId="921"/>
    <cellStyle name="계산 5 3 2 3 2" xfId="922"/>
    <cellStyle name="계산 5 3 2 4" xfId="923"/>
    <cellStyle name="계산 5 3 2 4 2" xfId="924"/>
    <cellStyle name="계산 5 3 2 5" xfId="925"/>
    <cellStyle name="계산 5 3 3" xfId="926"/>
    <cellStyle name="계산 5 3 3 2" xfId="927"/>
    <cellStyle name="계산 5 3 3 2 2" xfId="928"/>
    <cellStyle name="계산 5 3 3 3" xfId="929"/>
    <cellStyle name="계산 5 3 3 3 2" xfId="930"/>
    <cellStyle name="계산 5 3 3 4" xfId="931"/>
    <cellStyle name="계산 5 3 4" xfId="932"/>
    <cellStyle name="계산 5 3 4 2" xfId="933"/>
    <cellStyle name="계산 5 3 5" xfId="934"/>
    <cellStyle name="계산 5 3 5 2" xfId="935"/>
    <cellStyle name="계산 5 3 6" xfId="936"/>
    <cellStyle name="계산 5 4" xfId="937"/>
    <cellStyle name="계산 5 4 2" xfId="938"/>
    <cellStyle name="계산 5 4 2 2" xfId="939"/>
    <cellStyle name="계산 5 4 2 2 2" xfId="940"/>
    <cellStyle name="계산 5 4 2 2 2 2" xfId="941"/>
    <cellStyle name="계산 5 4 2 2 3" xfId="942"/>
    <cellStyle name="계산 5 4 2 2 3 2" xfId="943"/>
    <cellStyle name="계산 5 4 2 2 4" xfId="944"/>
    <cellStyle name="계산 5 4 2 3" xfId="945"/>
    <cellStyle name="계산 5 4 2 3 2" xfId="946"/>
    <cellStyle name="계산 5 4 2 4" xfId="947"/>
    <cellStyle name="계산 5 4 2 4 2" xfId="948"/>
    <cellStyle name="계산 5 4 2 5" xfId="949"/>
    <cellStyle name="계산 5 4 3" xfId="950"/>
    <cellStyle name="계산 5 4 3 2" xfId="951"/>
    <cellStyle name="계산 5 4 3 2 2" xfId="952"/>
    <cellStyle name="계산 5 4 3 3" xfId="953"/>
    <cellStyle name="계산 5 4 3 3 2" xfId="954"/>
    <cellStyle name="계산 5 4 3 4" xfId="955"/>
    <cellStyle name="계산 5 4 4" xfId="956"/>
    <cellStyle name="계산 5 4 4 2" xfId="957"/>
    <cellStyle name="계산 5 4 5" xfId="958"/>
    <cellStyle name="계산 5 4 5 2" xfId="959"/>
    <cellStyle name="계산 5 4 6" xfId="960"/>
    <cellStyle name="계산 5 5" xfId="961"/>
    <cellStyle name="계산 5 5 2" xfId="962"/>
    <cellStyle name="계산 5 5 2 2" xfId="963"/>
    <cellStyle name="계산 5 5 2 2 2" xfId="964"/>
    <cellStyle name="계산 5 5 2 2 2 2" xfId="965"/>
    <cellStyle name="계산 5 5 2 2 3" xfId="966"/>
    <cellStyle name="계산 5 5 2 2 3 2" xfId="967"/>
    <cellStyle name="계산 5 5 2 2 4" xfId="968"/>
    <cellStyle name="계산 5 5 2 3" xfId="969"/>
    <cellStyle name="계산 5 5 2 3 2" xfId="970"/>
    <cellStyle name="계산 5 5 2 4" xfId="971"/>
    <cellStyle name="계산 5 5 2 4 2" xfId="972"/>
    <cellStyle name="계산 5 5 2 5" xfId="973"/>
    <cellStyle name="계산 5 5 3" xfId="974"/>
    <cellStyle name="계산 5 5 3 2" xfId="975"/>
    <cellStyle name="계산 5 5 3 2 2" xfId="976"/>
    <cellStyle name="계산 5 5 3 3" xfId="977"/>
    <cellStyle name="계산 5 5 3 3 2" xfId="978"/>
    <cellStyle name="계산 5 5 3 4" xfId="979"/>
    <cellStyle name="계산 5 5 4" xfId="980"/>
    <cellStyle name="계산 5 5 4 2" xfId="981"/>
    <cellStyle name="계산 5 5 5" xfId="982"/>
    <cellStyle name="계산 5 5 5 2" xfId="983"/>
    <cellStyle name="계산 5 5 6" xfId="984"/>
    <cellStyle name="계산 5 6" xfId="985"/>
    <cellStyle name="계산 5 6 2" xfId="986"/>
    <cellStyle name="계산 5 6 2 2" xfId="987"/>
    <cellStyle name="계산 5 6 2 2 2" xfId="988"/>
    <cellStyle name="계산 5 6 2 3" xfId="989"/>
    <cellStyle name="계산 5 6 2 3 2" xfId="990"/>
    <cellStyle name="계산 5 6 2 4" xfId="991"/>
    <cellStyle name="계산 5 6 3" xfId="992"/>
    <cellStyle name="계산 5 6 3 2" xfId="993"/>
    <cellStyle name="계산 5 6 4" xfId="994"/>
    <cellStyle name="계산 5 6 4 2" xfId="995"/>
    <cellStyle name="계산 5 6 5" xfId="996"/>
    <cellStyle name="계산 5 7" xfId="997"/>
    <cellStyle name="계산 5 7 2" xfId="998"/>
    <cellStyle name="계산 5 7 2 2" xfId="999"/>
    <cellStyle name="계산 5 7 2 2 2" xfId="1000"/>
    <cellStyle name="계산 5 7 2 3" xfId="1001"/>
    <cellStyle name="계산 5 7 2 3 2" xfId="1002"/>
    <cellStyle name="계산 5 7 2 4" xfId="1003"/>
    <cellStyle name="계산 5 7 3" xfId="1004"/>
    <cellStyle name="계산 5 7 3 2" xfId="1005"/>
    <cellStyle name="계산 5 7 4" xfId="1006"/>
    <cellStyle name="계산 5 7 4 2" xfId="1007"/>
    <cellStyle name="계산 5 7 5" xfId="1008"/>
    <cellStyle name="계산 5 8" xfId="1009"/>
    <cellStyle name="계산 5 8 2" xfId="1010"/>
    <cellStyle name="계산 6" xfId="1011"/>
    <cellStyle name="계산 7" xfId="1012"/>
    <cellStyle name="계산 8" xfId="1013"/>
    <cellStyle name="계산 9" xfId="1014"/>
    <cellStyle name="나쁨 10" xfId="1015"/>
    <cellStyle name="나쁨 11" xfId="1016"/>
    <cellStyle name="나쁨 12" xfId="1017"/>
    <cellStyle name="나쁨 13" xfId="1018"/>
    <cellStyle name="나쁨 14" xfId="1019"/>
    <cellStyle name="나쁨 15" xfId="1020"/>
    <cellStyle name="나쁨 16" xfId="1021"/>
    <cellStyle name="나쁨 17" xfId="1022"/>
    <cellStyle name="나쁨 18" xfId="1023"/>
    <cellStyle name="나쁨 19" xfId="1024"/>
    <cellStyle name="나쁨 2" xfId="1025"/>
    <cellStyle name="나쁨 2 2" xfId="1026"/>
    <cellStyle name="나쁨 2 3" xfId="1027"/>
    <cellStyle name="나쁨 2 4" xfId="1028"/>
    <cellStyle name="나쁨 20" xfId="1029"/>
    <cellStyle name="나쁨 21" xfId="1030"/>
    <cellStyle name="나쁨 22" xfId="1031"/>
    <cellStyle name="나쁨 3" xfId="1032"/>
    <cellStyle name="나쁨 3 2" xfId="1033"/>
    <cellStyle name="나쁨 4" xfId="1034"/>
    <cellStyle name="나쁨 5" xfId="1035"/>
    <cellStyle name="나쁨 6" xfId="1036"/>
    <cellStyle name="나쁨 7" xfId="1037"/>
    <cellStyle name="나쁨 8" xfId="1038"/>
    <cellStyle name="나쁨 9" xfId="1039"/>
    <cellStyle name="메모 10" xfId="1040"/>
    <cellStyle name="메모 10 2" xfId="1041"/>
    <cellStyle name="메모 10 2 2" xfId="1042"/>
    <cellStyle name="메모 10 2 3" xfId="1043"/>
    <cellStyle name="메모 11" xfId="1044"/>
    <cellStyle name="메모 11 2" xfId="1045"/>
    <cellStyle name="메모 11 3" xfId="1046"/>
    <cellStyle name="메모 12" xfId="1047"/>
    <cellStyle name="메모 12 2" xfId="1048"/>
    <cellStyle name="메모 12 3" xfId="1049"/>
    <cellStyle name="메모 13" xfId="1050"/>
    <cellStyle name="메모 13 2" xfId="1051"/>
    <cellStyle name="메모 13 3" xfId="1052"/>
    <cellStyle name="메모 14" xfId="1053"/>
    <cellStyle name="메모 14 10" xfId="1054"/>
    <cellStyle name="메모 14 11" xfId="1055"/>
    <cellStyle name="메모 14 12" xfId="1056"/>
    <cellStyle name="메모 14 13" xfId="1057"/>
    <cellStyle name="메모 14 14" xfId="1058"/>
    <cellStyle name="메모 14 15" xfId="1059"/>
    <cellStyle name="메모 14 16" xfId="1060"/>
    <cellStyle name="메모 14 17" xfId="1061"/>
    <cellStyle name="메모 14 18" xfId="1062"/>
    <cellStyle name="메모 14 19" xfId="1063"/>
    <cellStyle name="메모 14 2" xfId="1064"/>
    <cellStyle name="메모 14 20" xfId="1065"/>
    <cellStyle name="메모 14 21" xfId="1066"/>
    <cellStyle name="메모 14 22" xfId="1067"/>
    <cellStyle name="메모 14 23" xfId="1068"/>
    <cellStyle name="메모 14 24" xfId="1069"/>
    <cellStyle name="메모 14 25" xfId="1070"/>
    <cellStyle name="메모 14 26" xfId="1071"/>
    <cellStyle name="메모 14 27" xfId="1072"/>
    <cellStyle name="메모 14 28" xfId="1073"/>
    <cellStyle name="메모 14 29" xfId="1074"/>
    <cellStyle name="메모 14 3" xfId="1075"/>
    <cellStyle name="메모 14 30" xfId="1076"/>
    <cellStyle name="메모 14 31" xfId="1077"/>
    <cellStyle name="메모 14 32" xfId="1078"/>
    <cellStyle name="메모 14 33" xfId="1079"/>
    <cellStyle name="메모 14 34" xfId="1080"/>
    <cellStyle name="메모 14 35" xfId="1081"/>
    <cellStyle name="메모 14 36" xfId="1082"/>
    <cellStyle name="메모 14 37" xfId="1083"/>
    <cellStyle name="메모 14 38" xfId="1084"/>
    <cellStyle name="메모 14 39" xfId="1085"/>
    <cellStyle name="메모 14 4" xfId="1086"/>
    <cellStyle name="메모 14 40" xfId="1087"/>
    <cellStyle name="메모 14 41" xfId="1088"/>
    <cellStyle name="메모 14 42" xfId="1089"/>
    <cellStyle name="메모 14 43" xfId="1090"/>
    <cellStyle name="메모 14 44" xfId="1091"/>
    <cellStyle name="메모 14 45" xfId="1092"/>
    <cellStyle name="메모 14 46" xfId="1093"/>
    <cellStyle name="메모 14 47" xfId="1094"/>
    <cellStyle name="메모 14 48" xfId="1095"/>
    <cellStyle name="메모 14 49" xfId="1096"/>
    <cellStyle name="메모 14 5" xfId="1097"/>
    <cellStyle name="메모 14 50" xfId="1098"/>
    <cellStyle name="메모 14 51" xfId="1099"/>
    <cellStyle name="메모 14 52" xfId="1100"/>
    <cellStyle name="메모 14 53" xfId="1101"/>
    <cellStyle name="메모 14 54" xfId="1102"/>
    <cellStyle name="메모 14 55" xfId="1103"/>
    <cellStyle name="메모 14 56" xfId="1104"/>
    <cellStyle name="메모 14 57" xfId="1105"/>
    <cellStyle name="메모 14 6" xfId="1106"/>
    <cellStyle name="메모 14 7" xfId="1107"/>
    <cellStyle name="메모 14 8" xfId="1108"/>
    <cellStyle name="메모 14 9" xfId="1109"/>
    <cellStyle name="메모 15" xfId="1110"/>
    <cellStyle name="메모 15 2" xfId="1111"/>
    <cellStyle name="메모 15 3" xfId="1112"/>
    <cellStyle name="메모 16" xfId="1113"/>
    <cellStyle name="메모 16 2" xfId="1114"/>
    <cellStyle name="메모 16 3" xfId="1115"/>
    <cellStyle name="메모 17" xfId="1116"/>
    <cellStyle name="메모 17 10" xfId="1117"/>
    <cellStyle name="메모 17 11" xfId="1118"/>
    <cellStyle name="메모 17 12" xfId="1119"/>
    <cellStyle name="메모 17 13" xfId="1120"/>
    <cellStyle name="메모 17 14" xfId="1121"/>
    <cellStyle name="메모 17 15" xfId="1122"/>
    <cellStyle name="메모 17 16" xfId="1123"/>
    <cellStyle name="메모 17 17" xfId="1124"/>
    <cellStyle name="메모 17 18" xfId="1125"/>
    <cellStyle name="메모 17 19" xfId="1126"/>
    <cellStyle name="메모 17 2" xfId="1127"/>
    <cellStyle name="메모 17 20" xfId="1128"/>
    <cellStyle name="메모 17 21" xfId="1129"/>
    <cellStyle name="메모 17 22" xfId="1130"/>
    <cellStyle name="메모 17 23" xfId="1131"/>
    <cellStyle name="메모 17 24" xfId="1132"/>
    <cellStyle name="메모 17 25" xfId="1133"/>
    <cellStyle name="메모 17 26" xfId="1134"/>
    <cellStyle name="메모 17 27" xfId="1135"/>
    <cellStyle name="메모 17 28" xfId="1136"/>
    <cellStyle name="메모 17 29" xfId="1137"/>
    <cellStyle name="메모 17 3" xfId="1138"/>
    <cellStyle name="메모 17 30" xfId="1139"/>
    <cellStyle name="메모 17 31" xfId="1140"/>
    <cellStyle name="메모 17 32" xfId="1141"/>
    <cellStyle name="메모 17 33" xfId="1142"/>
    <cellStyle name="메모 17 34" xfId="1143"/>
    <cellStyle name="메모 17 35" xfId="1144"/>
    <cellStyle name="메모 17 36" xfId="1145"/>
    <cellStyle name="메모 17 37" xfId="1146"/>
    <cellStyle name="메모 17 38" xfId="1147"/>
    <cellStyle name="메모 17 39" xfId="1148"/>
    <cellStyle name="메모 17 4" xfId="1149"/>
    <cellStyle name="메모 17 40" xfId="1150"/>
    <cellStyle name="메모 17 41" xfId="1151"/>
    <cellStyle name="메모 17 42" xfId="1152"/>
    <cellStyle name="메모 17 43" xfId="1153"/>
    <cellStyle name="메모 17 44" xfId="1154"/>
    <cellStyle name="메모 17 45" xfId="1155"/>
    <cellStyle name="메모 17 46" xfId="1156"/>
    <cellStyle name="메모 17 47" xfId="1157"/>
    <cellStyle name="메모 17 48" xfId="1158"/>
    <cellStyle name="메모 17 49" xfId="1159"/>
    <cellStyle name="메모 17 5" xfId="1160"/>
    <cellStyle name="메모 17 50" xfId="1161"/>
    <cellStyle name="메모 17 51" xfId="1162"/>
    <cellStyle name="메모 17 52" xfId="1163"/>
    <cellStyle name="메모 17 53" xfId="1164"/>
    <cellStyle name="메모 17 54" xfId="1165"/>
    <cellStyle name="메모 17 55" xfId="1166"/>
    <cellStyle name="메모 17 56" xfId="1167"/>
    <cellStyle name="메모 17 57" xfId="1168"/>
    <cellStyle name="메모 17 6" xfId="1169"/>
    <cellStyle name="메모 17 7" xfId="1170"/>
    <cellStyle name="메모 17 8" xfId="1171"/>
    <cellStyle name="메모 17 9" xfId="1172"/>
    <cellStyle name="메모 18" xfId="1173"/>
    <cellStyle name="메모 19" xfId="1174"/>
    <cellStyle name="메모 2" xfId="1175"/>
    <cellStyle name="메모 2 10" xfId="1176"/>
    <cellStyle name="메모 2 11" xfId="1177"/>
    <cellStyle name="메모 2 12" xfId="1178"/>
    <cellStyle name="메모 2 13" xfId="1179"/>
    <cellStyle name="메모 2 14" xfId="1180"/>
    <cellStyle name="메모 2 15" xfId="1181"/>
    <cellStyle name="메모 2 16" xfId="1182"/>
    <cellStyle name="메모 2 17" xfId="1183"/>
    <cellStyle name="메모 2 18" xfId="1184"/>
    <cellStyle name="메모 2 19" xfId="1185"/>
    <cellStyle name="메모 2 2" xfId="1186"/>
    <cellStyle name="메모 2 2 2" xfId="1187"/>
    <cellStyle name="메모 2 2 3" xfId="1188"/>
    <cellStyle name="메모 2 20" xfId="1189"/>
    <cellStyle name="메모 2 21" xfId="1190"/>
    <cellStyle name="메모 2 22" xfId="1191"/>
    <cellStyle name="메모 2 23" xfId="1192"/>
    <cellStyle name="메모 2 24" xfId="1193"/>
    <cellStyle name="메모 2 25" xfId="1194"/>
    <cellStyle name="메모 2 26" xfId="1195"/>
    <cellStyle name="메모 2 27" xfId="1196"/>
    <cellStyle name="메모 2 28" xfId="1197"/>
    <cellStyle name="메모 2 29" xfId="1198"/>
    <cellStyle name="메모 2 3" xfId="1199"/>
    <cellStyle name="메모 2 30" xfId="1200"/>
    <cellStyle name="메모 2 31" xfId="1201"/>
    <cellStyle name="메모 2 32" xfId="1202"/>
    <cellStyle name="메모 2 33" xfId="1203"/>
    <cellStyle name="메모 2 34" xfId="1204"/>
    <cellStyle name="메모 2 35" xfId="1205"/>
    <cellStyle name="메모 2 36" xfId="1206"/>
    <cellStyle name="메모 2 37" xfId="1207"/>
    <cellStyle name="메모 2 38" xfId="1208"/>
    <cellStyle name="메모 2 39" xfId="1209"/>
    <cellStyle name="메모 2 4" xfId="1210"/>
    <cellStyle name="메모 2 40" xfId="1211"/>
    <cellStyle name="메모 2 41" xfId="1212"/>
    <cellStyle name="메모 2 42" xfId="1213"/>
    <cellStyle name="메모 2 43" xfId="1214"/>
    <cellStyle name="메모 2 44" xfId="1215"/>
    <cellStyle name="메모 2 45" xfId="1216"/>
    <cellStyle name="메모 2 46" xfId="1217"/>
    <cellStyle name="메모 2 47" xfId="1218"/>
    <cellStyle name="메모 2 48" xfId="1219"/>
    <cellStyle name="메모 2 49" xfId="1220"/>
    <cellStyle name="메모 2 5" xfId="1221"/>
    <cellStyle name="메모 2 50" xfId="1222"/>
    <cellStyle name="메모 2 51" xfId="1223"/>
    <cellStyle name="메모 2 52" xfId="1224"/>
    <cellStyle name="메모 2 53" xfId="1225"/>
    <cellStyle name="메모 2 54" xfId="1226"/>
    <cellStyle name="메모 2 55" xfId="1227"/>
    <cellStyle name="메모 2 56" xfId="1228"/>
    <cellStyle name="메모 2 57" xfId="1229"/>
    <cellStyle name="메모 2 58" xfId="1230"/>
    <cellStyle name="메모 2 59" xfId="1231"/>
    <cellStyle name="메모 2 6" xfId="1232"/>
    <cellStyle name="메모 2 7" xfId="1233"/>
    <cellStyle name="메모 2 8" xfId="1234"/>
    <cellStyle name="메모 2 9" xfId="1235"/>
    <cellStyle name="메모 20" xfId="1236"/>
    <cellStyle name="메모 21" xfId="1237"/>
    <cellStyle name="메모 22" xfId="1238"/>
    <cellStyle name="메모 3" xfId="1239"/>
    <cellStyle name="메모 3 2" xfId="1240"/>
    <cellStyle name="메모 3 2 2" xfId="1241"/>
    <cellStyle name="메모 3 2 3" xfId="1242"/>
    <cellStyle name="메모 3 3" xfId="1243"/>
    <cellStyle name="메모 3 4" xfId="1244"/>
    <cellStyle name="메모 3 5" xfId="1245"/>
    <cellStyle name="메모 4" xfId="1246"/>
    <cellStyle name="메모 4 2" xfId="1247"/>
    <cellStyle name="메모 4 2 2" xfId="1248"/>
    <cellStyle name="메모 4 2 3" xfId="1249"/>
    <cellStyle name="메모 4 3" xfId="1250"/>
    <cellStyle name="메모 4 4" xfId="1251"/>
    <cellStyle name="메모 4 5" xfId="1252"/>
    <cellStyle name="메모 5" xfId="1253"/>
    <cellStyle name="메모 5 2" xfId="1254"/>
    <cellStyle name="메모 5 2 2" xfId="1255"/>
    <cellStyle name="메모 5 2 2 2" xfId="1256"/>
    <cellStyle name="메모 5 2 2 2 2" xfId="1257"/>
    <cellStyle name="메모 5 2 2 2 2 2" xfId="1258"/>
    <cellStyle name="메모 5 2 2 2 3" xfId="1259"/>
    <cellStyle name="메모 5 2 2 3" xfId="1260"/>
    <cellStyle name="메모 5 2 2 3 2" xfId="1261"/>
    <cellStyle name="메모 5 2 2 4" xfId="1262"/>
    <cellStyle name="메모 5 2 3" xfId="1263"/>
    <cellStyle name="메모 5 2 3 2" xfId="1264"/>
    <cellStyle name="메모 5 2 3 2 2" xfId="1265"/>
    <cellStyle name="메모 5 2 3 3" xfId="1266"/>
    <cellStyle name="메모 5 2 4" xfId="1267"/>
    <cellStyle name="메모 5 2 4 2" xfId="1268"/>
    <cellStyle name="메모 5 2 5" xfId="1269"/>
    <cellStyle name="메모 5 3" xfId="1270"/>
    <cellStyle name="메모 5 3 2" xfId="1271"/>
    <cellStyle name="메모 5 3 2 2" xfId="1272"/>
    <cellStyle name="메모 5 3 2 2 2" xfId="1273"/>
    <cellStyle name="메모 5 3 2 2 2 2" xfId="1274"/>
    <cellStyle name="메모 5 3 2 2 3" xfId="1275"/>
    <cellStyle name="메모 5 3 2 3" xfId="1276"/>
    <cellStyle name="메모 5 3 2 3 2" xfId="1277"/>
    <cellStyle name="메모 5 3 2 4" xfId="1278"/>
    <cellStyle name="메모 5 3 3" xfId="1279"/>
    <cellStyle name="메모 5 3 3 2" xfId="1280"/>
    <cellStyle name="메모 5 3 3 2 2" xfId="1281"/>
    <cellStyle name="메모 5 3 3 3" xfId="1282"/>
    <cellStyle name="메모 5 3 4" xfId="1283"/>
    <cellStyle name="메모 5 3 4 2" xfId="1284"/>
    <cellStyle name="메모 5 3 5" xfId="1285"/>
    <cellStyle name="메모 5 4" xfId="1286"/>
    <cellStyle name="메모 5 4 2" xfId="1287"/>
    <cellStyle name="메모 5 4 2 2" xfId="1288"/>
    <cellStyle name="메모 5 4 2 2 2" xfId="1289"/>
    <cellStyle name="메모 5 4 2 2 2 2" xfId="1290"/>
    <cellStyle name="메모 5 4 2 2 3" xfId="1291"/>
    <cellStyle name="메모 5 4 2 3" xfId="1292"/>
    <cellStyle name="메모 5 4 2 3 2" xfId="1293"/>
    <cellStyle name="메모 5 4 2 4" xfId="1294"/>
    <cellStyle name="메모 5 4 3" xfId="1295"/>
    <cellStyle name="메모 5 4 3 2" xfId="1296"/>
    <cellStyle name="메모 5 4 3 2 2" xfId="1297"/>
    <cellStyle name="메모 5 4 3 3" xfId="1298"/>
    <cellStyle name="메모 5 4 4" xfId="1299"/>
    <cellStyle name="메모 5 4 4 2" xfId="1300"/>
    <cellStyle name="메모 5 4 5" xfId="1301"/>
    <cellStyle name="메모 5 5" xfId="1302"/>
    <cellStyle name="메모 5 5 2" xfId="1303"/>
    <cellStyle name="메모 5 5 2 2" xfId="1304"/>
    <cellStyle name="메모 5 5 2 2 2" xfId="1305"/>
    <cellStyle name="메모 5 5 2 2 2 2" xfId="1306"/>
    <cellStyle name="메모 5 5 2 2 3" xfId="1307"/>
    <cellStyle name="메모 5 5 2 3" xfId="1308"/>
    <cellStyle name="메모 5 5 2 3 2" xfId="1309"/>
    <cellStyle name="메모 5 5 2 4" xfId="1310"/>
    <cellStyle name="메모 5 5 3" xfId="1311"/>
    <cellStyle name="메모 5 5 3 2" xfId="1312"/>
    <cellStyle name="메모 5 5 3 2 2" xfId="1313"/>
    <cellStyle name="메모 5 5 3 3" xfId="1314"/>
    <cellStyle name="메모 5 5 4" xfId="1315"/>
    <cellStyle name="메모 5 5 4 2" xfId="1316"/>
    <cellStyle name="메모 5 5 5" xfId="1317"/>
    <cellStyle name="메모 5 6" xfId="1318"/>
    <cellStyle name="메모 5 6 2" xfId="1319"/>
    <cellStyle name="메모 5 6 2 2" xfId="1320"/>
    <cellStyle name="메모 5 6 2 2 2" xfId="1321"/>
    <cellStyle name="메모 5 6 2 3" xfId="1322"/>
    <cellStyle name="메모 5 6 3" xfId="1323"/>
    <cellStyle name="메모 5 6 3 2" xfId="1324"/>
    <cellStyle name="메모 5 6 4" xfId="1325"/>
    <cellStyle name="메모 5 7" xfId="1326"/>
    <cellStyle name="메모 5 7 2" xfId="1327"/>
    <cellStyle name="메모 5 7 2 2" xfId="1328"/>
    <cellStyle name="메모 5 7 2 2 2" xfId="1329"/>
    <cellStyle name="메모 5 7 2 3" xfId="1330"/>
    <cellStyle name="메모 5 7 3" xfId="1331"/>
    <cellStyle name="메모 5 7 3 2" xfId="1332"/>
    <cellStyle name="메모 5 7 4" xfId="1333"/>
    <cellStyle name="메모 5 8" xfId="1334"/>
    <cellStyle name="메모 5 8 2" xfId="1335"/>
    <cellStyle name="메모 6" xfId="1336"/>
    <cellStyle name="메모 6 2" xfId="1337"/>
    <cellStyle name="메모 6 2 2" xfId="1338"/>
    <cellStyle name="메모 6 2 3" xfId="1339"/>
    <cellStyle name="메모 6 3" xfId="1340"/>
    <cellStyle name="메모 7" xfId="1341"/>
    <cellStyle name="메모 7 2" xfId="1342"/>
    <cellStyle name="메모 7 2 2" xfId="1343"/>
    <cellStyle name="메모 7 2 3" xfId="1344"/>
    <cellStyle name="메모 8" xfId="1345"/>
    <cellStyle name="메모 8 2" xfId="1346"/>
    <cellStyle name="메모 8 2 2" xfId="1347"/>
    <cellStyle name="메모 8 2 3" xfId="1348"/>
    <cellStyle name="메모 9" xfId="1349"/>
    <cellStyle name="메모 9 2" xfId="1350"/>
    <cellStyle name="메모 9 2 2" xfId="1351"/>
    <cellStyle name="메모 9 2 3" xfId="1352"/>
    <cellStyle name="백분율" xfId="2" builtinId="5"/>
    <cellStyle name="백분율 10" xfId="1353"/>
    <cellStyle name="백분율 10 2" xfId="1354"/>
    <cellStyle name="백분율 10 2 2" xfId="1355"/>
    <cellStyle name="백분율 10 2 3" xfId="1356"/>
    <cellStyle name="백분율 11" xfId="1357"/>
    <cellStyle name="백분율 11 2" xfId="1358"/>
    <cellStyle name="백분율 11 2 2" xfId="1359"/>
    <cellStyle name="백분율 11 2 3" xfId="1360"/>
    <cellStyle name="백분율 12" xfId="1361"/>
    <cellStyle name="백분율 12 2" xfId="1362"/>
    <cellStyle name="백분율 12 2 2" xfId="1363"/>
    <cellStyle name="백분율 12 2 3" xfId="1364"/>
    <cellStyle name="백분율 13" xfId="1365"/>
    <cellStyle name="백분율 13 2" xfId="1366"/>
    <cellStyle name="백분율 13 2 2" xfId="1367"/>
    <cellStyle name="백분율 13 2 3" xfId="1368"/>
    <cellStyle name="백분율 14" xfId="1369"/>
    <cellStyle name="백분율 14 2" xfId="1370"/>
    <cellStyle name="백분율 14 2 2" xfId="1371"/>
    <cellStyle name="백분율 14 2 3" xfId="1372"/>
    <cellStyle name="백분율 15" xfId="1373"/>
    <cellStyle name="백분율 15 2" xfId="1374"/>
    <cellStyle name="백분율 15 2 2" xfId="1375"/>
    <cellStyle name="백분율 15 2 3" xfId="1376"/>
    <cellStyle name="백분율 16" xfId="1377"/>
    <cellStyle name="백분율 16 2" xfId="1378"/>
    <cellStyle name="백분율 16 2 2" xfId="1379"/>
    <cellStyle name="백분율 16 2 3" xfId="1380"/>
    <cellStyle name="백분율 17" xfId="1381"/>
    <cellStyle name="백분율 17 2" xfId="1382"/>
    <cellStyle name="백분율 17 2 2" xfId="1383"/>
    <cellStyle name="백분율 17 2 3" xfId="1384"/>
    <cellStyle name="백분율 18" xfId="1385"/>
    <cellStyle name="백분율 18 2" xfId="1386"/>
    <cellStyle name="백분율 18 2 2" xfId="1387"/>
    <cellStyle name="백분율 18 2 3" xfId="1388"/>
    <cellStyle name="백분율 19" xfId="1389"/>
    <cellStyle name="백분율 19 2" xfId="1390"/>
    <cellStyle name="백분율 19 2 2" xfId="1391"/>
    <cellStyle name="백분율 19 2 3" xfId="1392"/>
    <cellStyle name="백분율 2" xfId="1393"/>
    <cellStyle name="백분율 2 2" xfId="1394"/>
    <cellStyle name="백분율 2 2 2" xfId="1395"/>
    <cellStyle name="백분율 2 2 2 2" xfId="1396"/>
    <cellStyle name="백분율 2 2 2 3" xfId="1397"/>
    <cellStyle name="백분율 2 2 3" xfId="1398"/>
    <cellStyle name="백분율 2 2 4" xfId="3228"/>
    <cellStyle name="백분율 2 3" xfId="1399"/>
    <cellStyle name="백분율 2 3 2" xfId="1400"/>
    <cellStyle name="백분율 2 3 3" xfId="1401"/>
    <cellStyle name="백분율 2 4" xfId="1402"/>
    <cellStyle name="백분율 20" xfId="1403"/>
    <cellStyle name="백분율 20 2" xfId="1404"/>
    <cellStyle name="백분율 20 2 2" xfId="1405"/>
    <cellStyle name="백분율 20 2 3" xfId="1406"/>
    <cellStyle name="백분율 21" xfId="1407"/>
    <cellStyle name="백분율 21 2" xfId="1408"/>
    <cellStyle name="백분율 21 2 2" xfId="1409"/>
    <cellStyle name="백분율 21 2 3" xfId="1410"/>
    <cellStyle name="백분율 21 3" xfId="1411"/>
    <cellStyle name="백분율 22" xfId="1412"/>
    <cellStyle name="백분율 22 2" xfId="1413"/>
    <cellStyle name="백분율 22 2 2" xfId="1414"/>
    <cellStyle name="백분율 22 2 3" xfId="1415"/>
    <cellStyle name="백분율 23" xfId="1416"/>
    <cellStyle name="백분율 23 2" xfId="1417"/>
    <cellStyle name="백분율 23 2 2" xfId="1418"/>
    <cellStyle name="백분율 23 2 3" xfId="1419"/>
    <cellStyle name="백분율 24" xfId="1420"/>
    <cellStyle name="백분율 24 2" xfId="1421"/>
    <cellStyle name="백분율 24 2 2" xfId="1422"/>
    <cellStyle name="백분율 24 2 3" xfId="1423"/>
    <cellStyle name="백분율 24 3" xfId="1424"/>
    <cellStyle name="백분율 25" xfId="1425"/>
    <cellStyle name="백분율 25 2" xfId="1426"/>
    <cellStyle name="백분율 25 3" xfId="1427"/>
    <cellStyle name="백분율 26" xfId="1428"/>
    <cellStyle name="백분율 26 2" xfId="1429"/>
    <cellStyle name="백분율 26 2 2" xfId="1430"/>
    <cellStyle name="백분율 26 2 3" xfId="1431"/>
    <cellStyle name="백분율 26 3" xfId="1432"/>
    <cellStyle name="백분율 26 4" xfId="1433"/>
    <cellStyle name="백분율 27" xfId="1434"/>
    <cellStyle name="백분율 27 2" xfId="1435"/>
    <cellStyle name="백분율 27 3" xfId="1436"/>
    <cellStyle name="백분율 28" xfId="1437"/>
    <cellStyle name="백분율 29" xfId="1438"/>
    <cellStyle name="백분율 29 2" xfId="1439"/>
    <cellStyle name="백분율 29 3" xfId="1440"/>
    <cellStyle name="백분율 3" xfId="1441"/>
    <cellStyle name="백분율 3 2" xfId="1442"/>
    <cellStyle name="백분율 3 2 2" xfId="1443"/>
    <cellStyle name="백분율 3 2 3" xfId="1444"/>
    <cellStyle name="백분율 3 2 4" xfId="1445"/>
    <cellStyle name="백분율 3 3" xfId="1446"/>
    <cellStyle name="백분율 30" xfId="1447"/>
    <cellStyle name="백분율 30 2" xfId="1448"/>
    <cellStyle name="백분율 30 3" xfId="1449"/>
    <cellStyle name="백분율 31" xfId="1450"/>
    <cellStyle name="백분율 32" xfId="1451"/>
    <cellStyle name="백분율 33" xfId="1452"/>
    <cellStyle name="백분율 34" xfId="1453"/>
    <cellStyle name="백분율 35" xfId="1454"/>
    <cellStyle name="백분율 36" xfId="1455"/>
    <cellStyle name="백분율 4" xfId="1456"/>
    <cellStyle name="백분율 4 2" xfId="1457"/>
    <cellStyle name="백분율 4 2 2" xfId="1458"/>
    <cellStyle name="백분율 4 2 3" xfId="1459"/>
    <cellStyle name="백분율 4 3" xfId="1460"/>
    <cellStyle name="백분율 5" xfId="1461"/>
    <cellStyle name="백분율 5 2" xfId="1462"/>
    <cellStyle name="백분율 5 2 2" xfId="1463"/>
    <cellStyle name="백분율 5 2 3" xfId="1464"/>
    <cellStyle name="백분율 5 3" xfId="1465"/>
    <cellStyle name="백분율 5 4" xfId="1466"/>
    <cellStyle name="백분율 6" xfId="1467"/>
    <cellStyle name="백분율 6 2" xfId="1468"/>
    <cellStyle name="백분율 6 2 2" xfId="1469"/>
    <cellStyle name="백분율 6 2 3" xfId="1470"/>
    <cellStyle name="백분율 6 3" xfId="1471"/>
    <cellStyle name="백분율 6 4" xfId="3229"/>
    <cellStyle name="백분율 7" xfId="1472"/>
    <cellStyle name="백분율 7 2" xfId="1473"/>
    <cellStyle name="백분율 7 2 2" xfId="1474"/>
    <cellStyle name="백분율 7 2 3" xfId="1475"/>
    <cellStyle name="백분율 7 3" xfId="1476"/>
    <cellStyle name="백분율 8" xfId="1477"/>
    <cellStyle name="백분율 8 2" xfId="1478"/>
    <cellStyle name="백분율 8 2 2" xfId="1479"/>
    <cellStyle name="백분율 8 2 3" xfId="1480"/>
    <cellStyle name="백분율 9" xfId="1481"/>
    <cellStyle name="백분율 9 2" xfId="1482"/>
    <cellStyle name="백분율 9 2 2" xfId="1483"/>
    <cellStyle name="백분율 9 2 3" xfId="1484"/>
    <cellStyle name="보통 10" xfId="1485"/>
    <cellStyle name="보통 11" xfId="1486"/>
    <cellStyle name="보통 12" xfId="1487"/>
    <cellStyle name="보통 13" xfId="1488"/>
    <cellStyle name="보통 14" xfId="1489"/>
    <cellStyle name="보통 15" xfId="1490"/>
    <cellStyle name="보통 16" xfId="1491"/>
    <cellStyle name="보통 17" xfId="1492"/>
    <cellStyle name="보통 18" xfId="1493"/>
    <cellStyle name="보통 19" xfId="1494"/>
    <cellStyle name="보통 2" xfId="1495"/>
    <cellStyle name="보통 2 2" xfId="1496"/>
    <cellStyle name="보통 2 3" xfId="1497"/>
    <cellStyle name="보통 2 4" xfId="1498"/>
    <cellStyle name="보통 20" xfId="1499"/>
    <cellStyle name="보통 21" xfId="1500"/>
    <cellStyle name="보통 22" xfId="1501"/>
    <cellStyle name="보통 3" xfId="1502"/>
    <cellStyle name="보통 3 2" xfId="1503"/>
    <cellStyle name="보통 4" xfId="1504"/>
    <cellStyle name="보통 5" xfId="1505"/>
    <cellStyle name="보통 6" xfId="1506"/>
    <cellStyle name="보통 7" xfId="1507"/>
    <cellStyle name="보통 8" xfId="1508"/>
    <cellStyle name="보통 9" xfId="1509"/>
    <cellStyle name="뷭?_BOOKSHIP" xfId="1510"/>
    <cellStyle name="常规 2" xfId="1511"/>
    <cellStyle name="常规 3" xfId="1512"/>
    <cellStyle name="常规_Book3" xfId="1513"/>
    <cellStyle name="설명 텍스트 10" xfId="1514"/>
    <cellStyle name="설명 텍스트 11" xfId="1515"/>
    <cellStyle name="설명 텍스트 12" xfId="1516"/>
    <cellStyle name="설명 텍스트 13" xfId="1517"/>
    <cellStyle name="설명 텍스트 14" xfId="1518"/>
    <cellStyle name="설명 텍스트 15" xfId="1519"/>
    <cellStyle name="설명 텍스트 16" xfId="1520"/>
    <cellStyle name="설명 텍스트 17" xfId="1521"/>
    <cellStyle name="설명 텍스트 18" xfId="1522"/>
    <cellStyle name="설명 텍스트 19" xfId="1523"/>
    <cellStyle name="설명 텍스트 2" xfId="1524"/>
    <cellStyle name="설명 텍스트 2 2" xfId="1525"/>
    <cellStyle name="설명 텍스트 2 3" xfId="1526"/>
    <cellStyle name="설명 텍스트 2 4" xfId="1527"/>
    <cellStyle name="설명 텍스트 20" xfId="1528"/>
    <cellStyle name="설명 텍스트 21" xfId="1529"/>
    <cellStyle name="설명 텍스트 22" xfId="1530"/>
    <cellStyle name="설명 텍스트 3" xfId="1531"/>
    <cellStyle name="설명 텍스트 3 2" xfId="1532"/>
    <cellStyle name="설명 텍스트 4" xfId="1533"/>
    <cellStyle name="설명 텍스트 5" xfId="1534"/>
    <cellStyle name="설명 텍스트 6" xfId="1535"/>
    <cellStyle name="설명 텍스트 7" xfId="1536"/>
    <cellStyle name="설명 텍스트 8" xfId="1537"/>
    <cellStyle name="설명 텍스트 9" xfId="1538"/>
    <cellStyle name="셀 확인 10" xfId="1539"/>
    <cellStyle name="셀 확인 11" xfId="1540"/>
    <cellStyle name="셀 확인 12" xfId="1541"/>
    <cellStyle name="셀 확인 13" xfId="1542"/>
    <cellStyle name="셀 확인 14" xfId="1543"/>
    <cellStyle name="셀 확인 15" xfId="1544"/>
    <cellStyle name="셀 확인 16" xfId="1545"/>
    <cellStyle name="셀 확인 17" xfId="1546"/>
    <cellStyle name="셀 확인 18" xfId="1547"/>
    <cellStyle name="셀 확인 19" xfId="1548"/>
    <cellStyle name="셀 확인 2" xfId="1549"/>
    <cellStyle name="셀 확인 2 2" xfId="1550"/>
    <cellStyle name="셀 확인 2 3" xfId="1551"/>
    <cellStyle name="셀 확인 2 4" xfId="1552"/>
    <cellStyle name="셀 확인 20" xfId="1553"/>
    <cellStyle name="셀 확인 21" xfId="1554"/>
    <cellStyle name="셀 확인 22" xfId="1555"/>
    <cellStyle name="셀 확인 3" xfId="1556"/>
    <cellStyle name="셀 확인 3 2" xfId="1557"/>
    <cellStyle name="셀 확인 4" xfId="1558"/>
    <cellStyle name="셀 확인 5" xfId="1559"/>
    <cellStyle name="셀 확인 6" xfId="1560"/>
    <cellStyle name="셀 확인 7" xfId="1561"/>
    <cellStyle name="셀 확인 8" xfId="1562"/>
    <cellStyle name="셀 확인 9" xfId="1563"/>
    <cellStyle name="쉼표 [0]" xfId="1" builtinId="6"/>
    <cellStyle name="쉼표 [0] 10" xfId="1564"/>
    <cellStyle name="쉼표 [0] 10 2" xfId="1565"/>
    <cellStyle name="쉼표 [0] 10 2 2" xfId="1566"/>
    <cellStyle name="쉼표 [0] 10 2 3" xfId="1567"/>
    <cellStyle name="쉼표 [0] 10 2 4" xfId="3383"/>
    <cellStyle name="쉼표 [0] 10 3" xfId="6"/>
    <cellStyle name="쉼표 [0] 10 4" xfId="1568"/>
    <cellStyle name="쉼표 [0] 10 5" xfId="1569"/>
    <cellStyle name="쉼표 [0] 11" xfId="1570"/>
    <cellStyle name="쉼표 [0] 11 2" xfId="1571"/>
    <cellStyle name="쉼표 [0] 11 2 2" xfId="1572"/>
    <cellStyle name="쉼표 [0] 11 2 3" xfId="1573"/>
    <cellStyle name="쉼표 [0] 11 2 4" xfId="3384"/>
    <cellStyle name="쉼표 [0] 11 3" xfId="1574"/>
    <cellStyle name="쉼표 [0] 11 3 2" xfId="3353"/>
    <cellStyle name="쉼표 [0] 11 4" xfId="3302"/>
    <cellStyle name="쉼표 [0] 11 5" xfId="3230"/>
    <cellStyle name="쉼표 [0] 12" xfId="1575"/>
    <cellStyle name="쉼표 [0] 12 2" xfId="1576"/>
    <cellStyle name="쉼표 [0] 12 2 2" xfId="1577"/>
    <cellStyle name="쉼표 [0] 12 2 3" xfId="1578"/>
    <cellStyle name="쉼표 [0] 12 2 4" xfId="3385"/>
    <cellStyle name="쉼표 [0] 12 3" xfId="1579"/>
    <cellStyle name="쉼표 [0] 12 3 2" xfId="3354"/>
    <cellStyle name="쉼표 [0] 12 4" xfId="3303"/>
    <cellStyle name="쉼표 [0] 12 5" xfId="3231"/>
    <cellStyle name="쉼표 [0] 13" xfId="1580"/>
    <cellStyle name="쉼표 [0] 13 2" xfId="1581"/>
    <cellStyle name="쉼표 [0] 13 2 2" xfId="1582"/>
    <cellStyle name="쉼표 [0] 13 2 2 2" xfId="1583"/>
    <cellStyle name="쉼표 [0] 13 2 2 2 2" xfId="1584"/>
    <cellStyle name="쉼표 [0] 13 2 2 3" xfId="1585"/>
    <cellStyle name="쉼표 [0] 13 2 2 4" xfId="1586"/>
    <cellStyle name="쉼표 [0] 13 2 2 5" xfId="1587"/>
    <cellStyle name="쉼표 [0] 13 2 2 6" xfId="1588"/>
    <cellStyle name="쉼표 [0] 13 2 3" xfId="1589"/>
    <cellStyle name="쉼표 [0] 13 2 3 2" xfId="1590"/>
    <cellStyle name="쉼표 [0] 13 2 4" xfId="1591"/>
    <cellStyle name="쉼표 [0] 13 2 5" xfId="1592"/>
    <cellStyle name="쉼표 [0] 13 2 6" xfId="1593"/>
    <cellStyle name="쉼표 [0] 13 2 7" xfId="1594"/>
    <cellStyle name="쉼표 [0] 13 3" xfId="1595"/>
    <cellStyle name="쉼표 [0] 13 3 2" xfId="1596"/>
    <cellStyle name="쉼표 [0] 13 3 2 2" xfId="1597"/>
    <cellStyle name="쉼표 [0] 13 3 3" xfId="1598"/>
    <cellStyle name="쉼표 [0] 13 3 4" xfId="1599"/>
    <cellStyle name="쉼표 [0] 13 3 5" xfId="1600"/>
    <cellStyle name="쉼표 [0] 13 3 6" xfId="1601"/>
    <cellStyle name="쉼표 [0] 13 4" xfId="1602"/>
    <cellStyle name="쉼표 [0] 13 4 2" xfId="1603"/>
    <cellStyle name="쉼표 [0] 13 4 3" xfId="3304"/>
    <cellStyle name="쉼표 [0] 13 5" xfId="1604"/>
    <cellStyle name="쉼표 [0] 13 5 2" xfId="1605"/>
    <cellStyle name="쉼표 [0] 13 6" xfId="1606"/>
    <cellStyle name="쉼표 [0] 13 7" xfId="1607"/>
    <cellStyle name="쉼표 [0] 13 8" xfId="1608"/>
    <cellStyle name="쉼표 [0] 13 9" xfId="1609"/>
    <cellStyle name="쉼표 [0] 14" xfId="1610"/>
    <cellStyle name="쉼표 [0] 14 2" xfId="1611"/>
    <cellStyle name="쉼표 [0] 14 2 2" xfId="1612"/>
    <cellStyle name="쉼표 [0] 14 2 2 2" xfId="1613"/>
    <cellStyle name="쉼표 [0] 14 2 3" xfId="1614"/>
    <cellStyle name="쉼표 [0] 14 2 4" xfId="1615"/>
    <cellStyle name="쉼표 [0] 14 2 5" xfId="1616"/>
    <cellStyle name="쉼표 [0] 14 2 6" xfId="1617"/>
    <cellStyle name="쉼표 [0] 14 3" xfId="1618"/>
    <cellStyle name="쉼표 [0] 14 3 2" xfId="1619"/>
    <cellStyle name="쉼표 [0] 14 3 3" xfId="3355"/>
    <cellStyle name="쉼표 [0] 14 4" xfId="1620"/>
    <cellStyle name="쉼표 [0] 14 5" xfId="1621"/>
    <cellStyle name="쉼표 [0] 14 6" xfId="1622"/>
    <cellStyle name="쉼표 [0] 14 7" xfId="1623"/>
    <cellStyle name="쉼표 [0] 15" xfId="1624"/>
    <cellStyle name="쉼표 [0] 15 2" xfId="3382"/>
    <cellStyle name="쉼표 [0] 16" xfId="1625"/>
    <cellStyle name="쉼표 [0] 16 2" xfId="1626"/>
    <cellStyle name="쉼표 [0] 16 2 2" xfId="1627"/>
    <cellStyle name="쉼표 [0] 16 3" xfId="1628"/>
    <cellStyle name="쉼표 [0] 16 4" xfId="1629"/>
    <cellStyle name="쉼표 [0] 16 5" xfId="1630"/>
    <cellStyle name="쉼표 [0] 16 6" xfId="1631"/>
    <cellStyle name="쉼표 [0] 17" xfId="1632"/>
    <cellStyle name="쉼표 [0] 17 2" xfId="1633"/>
    <cellStyle name="쉼표 [0] 17 3" xfId="1634"/>
    <cellStyle name="쉼표 [0] 17 4" xfId="3301"/>
    <cellStyle name="쉼표 [0] 18" xfId="1635"/>
    <cellStyle name="쉼표 [0] 19" xfId="1636"/>
    <cellStyle name="쉼표 [0] 19 2" xfId="1637"/>
    <cellStyle name="쉼표 [0] 19 3" xfId="1638"/>
    <cellStyle name="쉼표 [0] 2" xfId="1639"/>
    <cellStyle name="쉼표 [0] 2 2" xfId="1640"/>
    <cellStyle name="쉼표 [0] 2 2 2" xfId="1641"/>
    <cellStyle name="쉼표 [0] 2 2 2 2" xfId="3233"/>
    <cellStyle name="쉼표 [0] 2 2 3" xfId="1642"/>
    <cellStyle name="쉼표 [0] 2 2 3 2" xfId="3387"/>
    <cellStyle name="쉼표 [0] 2 2 4" xfId="1643"/>
    <cellStyle name="쉼표 [0] 2 2 4 2" xfId="3357"/>
    <cellStyle name="쉼표 [0] 2 2 5" xfId="1644"/>
    <cellStyle name="쉼표 [0] 2 2 5 2" xfId="3388"/>
    <cellStyle name="쉼표 [0] 2 2 5 3" xfId="3358"/>
    <cellStyle name="쉼표 [0] 2 2 5 4" xfId="3307"/>
    <cellStyle name="쉼표 [0] 2 2 5 5" xfId="3234"/>
    <cellStyle name="쉼표 [0] 2 2 6" xfId="3306"/>
    <cellStyle name="쉼표 [0] 2 3" xfId="1645"/>
    <cellStyle name="쉼표 [0] 2 3 2" xfId="1646"/>
    <cellStyle name="쉼표 [0] 2 3 2 2" xfId="3389"/>
    <cellStyle name="쉼표 [0] 2 3 3" xfId="1647"/>
    <cellStyle name="쉼표 [0] 2 3 3 2" xfId="3359"/>
    <cellStyle name="쉼표 [0] 2 3 4" xfId="3308"/>
    <cellStyle name="쉼표 [0] 2 3 5" xfId="3235"/>
    <cellStyle name="쉼표 [0] 2 4" xfId="1648"/>
    <cellStyle name="쉼표 [0] 2 4 2" xfId="1649"/>
    <cellStyle name="쉼표 [0] 2 4 3" xfId="3386"/>
    <cellStyle name="쉼표 [0] 2 5" xfId="1650"/>
    <cellStyle name="쉼표 [0] 2 5 2" xfId="3356"/>
    <cellStyle name="쉼표 [0] 2 6" xfId="1651"/>
    <cellStyle name="쉼표 [0] 2 6 2" xfId="3390"/>
    <cellStyle name="쉼표 [0] 2 6 3" xfId="3360"/>
    <cellStyle name="쉼표 [0] 2 6 4" xfId="3309"/>
    <cellStyle name="쉼표 [0] 2 6 5" xfId="3236"/>
    <cellStyle name="쉼표 [0] 2 7" xfId="1652"/>
    <cellStyle name="쉼표 [0] 2 7 2" xfId="3305"/>
    <cellStyle name="쉼표 [0] 2 8" xfId="3232"/>
    <cellStyle name="쉼표 [0] 20" xfId="1653"/>
    <cellStyle name="쉼표 [0] 21" xfId="1654"/>
    <cellStyle name="쉼표 [0] 22" xfId="1655"/>
    <cellStyle name="쉼표 [0] 23" xfId="1656"/>
    <cellStyle name="쉼표 [0] 23 2" xfId="1657"/>
    <cellStyle name="쉼표 [0] 24" xfId="1658"/>
    <cellStyle name="쉼표 [0] 25" xfId="1659"/>
    <cellStyle name="쉼표 [0] 26" xfId="1660"/>
    <cellStyle name="쉼표 [0] 27" xfId="1661"/>
    <cellStyle name="쉼표 [0] 3" xfId="1662"/>
    <cellStyle name="쉼표 [0] 3 2" xfId="1663"/>
    <cellStyle name="쉼표 [0] 3 2 2" xfId="1664"/>
    <cellStyle name="쉼표 [0] 3 2 3" xfId="1665"/>
    <cellStyle name="쉼표 [0] 3 2 3 2" xfId="3362"/>
    <cellStyle name="쉼표 [0] 3 2 4" xfId="1666"/>
    <cellStyle name="쉼표 [0] 3 2 4 2" xfId="3311"/>
    <cellStyle name="쉼표 [0] 3 3" xfId="1667"/>
    <cellStyle name="쉼표 [0] 3 3 2" xfId="1668"/>
    <cellStyle name="쉼표 [0] 3 3 2 2" xfId="3392"/>
    <cellStyle name="쉼표 [0] 3 3 3" xfId="1669"/>
    <cellStyle name="쉼표 [0] 3 3 3 2" xfId="3363"/>
    <cellStyle name="쉼표 [0] 3 3 4" xfId="1670"/>
    <cellStyle name="쉼표 [0] 3 3 4 2" xfId="3312"/>
    <cellStyle name="쉼표 [0] 3 3 5" xfId="3238"/>
    <cellStyle name="쉼표 [0] 3 4" xfId="1671"/>
    <cellStyle name="쉼표 [0] 3 4 2" xfId="1672"/>
    <cellStyle name="쉼표 [0] 3 4 3" xfId="3391"/>
    <cellStyle name="쉼표 [0] 3 5" xfId="1673"/>
    <cellStyle name="쉼표 [0] 3 5 2" xfId="3361"/>
    <cellStyle name="쉼표 [0] 3 6" xfId="1674"/>
    <cellStyle name="쉼표 [0] 3 6 2" xfId="3310"/>
    <cellStyle name="쉼표 [0] 3 7" xfId="1675"/>
    <cellStyle name="쉼표 [0] 3 8" xfId="3237"/>
    <cellStyle name="쉼표 [0] 4" xfId="1676"/>
    <cellStyle name="쉼표 [0] 4 2" xfId="1677"/>
    <cellStyle name="쉼표 [0] 4 2 2" xfId="1678"/>
    <cellStyle name="쉼표 [0] 4 2 3" xfId="1679"/>
    <cellStyle name="쉼표 [0] 4 2 4" xfId="1680"/>
    <cellStyle name="쉼표 [0] 4 2 5" xfId="1681"/>
    <cellStyle name="쉼표 [0] 4 3" xfId="1682"/>
    <cellStyle name="쉼표 [0] 4 3 2" xfId="1683"/>
    <cellStyle name="쉼표 [0] 4 4" xfId="1684"/>
    <cellStyle name="쉼표 [0] 4 4 2" xfId="3313"/>
    <cellStyle name="쉼표 [0] 4 5" xfId="1685"/>
    <cellStyle name="쉼표 [0] 4 6" xfId="1686"/>
    <cellStyle name="쉼표 [0] 4 7" xfId="1687"/>
    <cellStyle name="쉼표 [0] 4 8" xfId="1688"/>
    <cellStyle name="쉼표 [0] 5" xfId="8"/>
    <cellStyle name="쉼표 [0] 5 2" xfId="1689"/>
    <cellStyle name="쉼표 [0] 5 2 2" xfId="1690"/>
    <cellStyle name="쉼표 [0] 5 2 3" xfId="1691"/>
    <cellStyle name="쉼표 [0] 5 2 4" xfId="1692"/>
    <cellStyle name="쉼표 [0] 5 2 5" xfId="3393"/>
    <cellStyle name="쉼표 [0] 5 3" xfId="1693"/>
    <cellStyle name="쉼표 [0] 5 4" xfId="1694"/>
    <cellStyle name="쉼표 [0] 5 5" xfId="1695"/>
    <cellStyle name="쉼표 [0] 6" xfId="1696"/>
    <cellStyle name="쉼표 [0] 6 2" xfId="1697"/>
    <cellStyle name="쉼표 [0] 6 2 2" xfId="1698"/>
    <cellStyle name="쉼표 [0] 6 2 3" xfId="1699"/>
    <cellStyle name="쉼표 [0] 6 2 4" xfId="1700"/>
    <cellStyle name="쉼표 [0] 6 2 5" xfId="3394"/>
    <cellStyle name="쉼표 [0] 6 3" xfId="1701"/>
    <cellStyle name="쉼표 [0] 6 4" xfId="1702"/>
    <cellStyle name="쉼표 [0] 6 5" xfId="1703"/>
    <cellStyle name="쉼표 [0] 6 6" xfId="1704"/>
    <cellStyle name="쉼표 [0] 6 7" xfId="1705"/>
    <cellStyle name="쉼표 [0] 6 8" xfId="1706"/>
    <cellStyle name="쉼표 [0] 7" xfId="1707"/>
    <cellStyle name="쉼표 [0] 7 2" xfId="7"/>
    <cellStyle name="쉼표 [0] 7 2 2" xfId="1708"/>
    <cellStyle name="쉼표 [0] 7 2 3" xfId="1709"/>
    <cellStyle name="쉼표 [0] 7 2 4" xfId="1710"/>
    <cellStyle name="쉼표 [0] 7 3" xfId="1711"/>
    <cellStyle name="쉼표 [0] 7 4" xfId="1712"/>
    <cellStyle name="쉼표 [0] 7 5" xfId="1713"/>
    <cellStyle name="쉼표 [0] 7 6" xfId="1714"/>
    <cellStyle name="쉼표 [0] 8" xfId="1715"/>
    <cellStyle name="쉼표 [0] 8 2" xfId="1716"/>
    <cellStyle name="쉼표 [0] 8 2 2" xfId="1717"/>
    <cellStyle name="쉼표 [0] 8 2 3" xfId="1718"/>
    <cellStyle name="쉼표 [0] 8 2 4" xfId="3395"/>
    <cellStyle name="쉼표 [0] 8 3" xfId="1719"/>
    <cellStyle name="쉼표 [0] 8 4" xfId="1720"/>
    <cellStyle name="쉼표 [0] 8 5" xfId="1721"/>
    <cellStyle name="쉼표 [0] 8 6" xfId="1722"/>
    <cellStyle name="쉼표 [0] 9" xfId="1723"/>
    <cellStyle name="쉼표 [0] 9 2" xfId="1724"/>
    <cellStyle name="쉼표 [0] 9 2 2" xfId="1725"/>
    <cellStyle name="쉼표 [0] 9 2 3" xfId="1726"/>
    <cellStyle name="쉼표 [0] 9 2 4" xfId="3396"/>
    <cellStyle name="쉼표 [0] 9 3" xfId="1727"/>
    <cellStyle name="쉼표 [0] 9 3 2" xfId="3364"/>
    <cellStyle name="쉼표 [0] 9 4" xfId="1728"/>
    <cellStyle name="쉼표 [0] 9 4 2" xfId="3314"/>
    <cellStyle name="쉼표 [0] 9 5" xfId="1729"/>
    <cellStyle name="쉼표 [0] 9 6" xfId="3239"/>
    <cellStyle name="样式 1" xfId="1730"/>
    <cellStyle name="연결된 셀 10" xfId="1731"/>
    <cellStyle name="연결된 셀 11" xfId="1732"/>
    <cellStyle name="연결된 셀 12" xfId="1733"/>
    <cellStyle name="연결된 셀 13" xfId="1734"/>
    <cellStyle name="연결된 셀 14" xfId="1735"/>
    <cellStyle name="연결된 셀 15" xfId="1736"/>
    <cellStyle name="연결된 셀 16" xfId="1737"/>
    <cellStyle name="연결된 셀 17" xfId="1738"/>
    <cellStyle name="연결된 셀 18" xfId="1739"/>
    <cellStyle name="연결된 셀 19" xfId="1740"/>
    <cellStyle name="연결된 셀 2" xfId="1741"/>
    <cellStyle name="연결된 셀 2 2" xfId="1742"/>
    <cellStyle name="연결된 셀 2 3" xfId="1743"/>
    <cellStyle name="연결된 셀 2 4" xfId="1744"/>
    <cellStyle name="연결된 셀 20" xfId="1745"/>
    <cellStyle name="연결된 셀 21" xfId="1746"/>
    <cellStyle name="연결된 셀 22" xfId="1747"/>
    <cellStyle name="연결된 셀 3" xfId="1748"/>
    <cellStyle name="연결된 셀 3 2" xfId="1749"/>
    <cellStyle name="연결된 셀 4" xfId="1750"/>
    <cellStyle name="연결된 셀 5" xfId="1751"/>
    <cellStyle name="연결된 셀 6" xfId="1752"/>
    <cellStyle name="연결된 셀 7" xfId="1753"/>
    <cellStyle name="연결된 셀 8" xfId="1754"/>
    <cellStyle name="연결된 셀 9" xfId="1755"/>
    <cellStyle name="열어 본 하이퍼링크 2" xfId="1756"/>
    <cellStyle name="요약 10" xfId="1757"/>
    <cellStyle name="요약 11" xfId="1758"/>
    <cellStyle name="요약 12" xfId="1759"/>
    <cellStyle name="요약 13" xfId="1760"/>
    <cellStyle name="요약 14" xfId="1761"/>
    <cellStyle name="요약 14 10" xfId="1762"/>
    <cellStyle name="요약 14 11" xfId="1763"/>
    <cellStyle name="요약 14 12" xfId="1764"/>
    <cellStyle name="요약 14 13" xfId="1765"/>
    <cellStyle name="요약 14 14" xfId="1766"/>
    <cellStyle name="요약 14 15" xfId="1767"/>
    <cellStyle name="요약 14 16" xfId="1768"/>
    <cellStyle name="요약 14 17" xfId="1769"/>
    <cellStyle name="요약 14 18" xfId="1770"/>
    <cellStyle name="요약 14 19" xfId="1771"/>
    <cellStyle name="요약 14 2" xfId="1772"/>
    <cellStyle name="요약 14 20" xfId="1773"/>
    <cellStyle name="요약 14 21" xfId="1774"/>
    <cellStyle name="요약 14 22" xfId="1775"/>
    <cellStyle name="요약 14 23" xfId="1776"/>
    <cellStyle name="요약 14 24" xfId="1777"/>
    <cellStyle name="요약 14 25" xfId="1778"/>
    <cellStyle name="요약 14 26" xfId="1779"/>
    <cellStyle name="요약 14 27" xfId="1780"/>
    <cellStyle name="요약 14 28" xfId="1781"/>
    <cellStyle name="요약 14 29" xfId="1782"/>
    <cellStyle name="요약 14 3" xfId="1783"/>
    <cellStyle name="요약 14 30" xfId="1784"/>
    <cellStyle name="요약 14 31" xfId="1785"/>
    <cellStyle name="요약 14 32" xfId="1786"/>
    <cellStyle name="요약 14 33" xfId="1787"/>
    <cellStyle name="요약 14 34" xfId="1788"/>
    <cellStyle name="요약 14 35" xfId="1789"/>
    <cellStyle name="요약 14 36" xfId="1790"/>
    <cellStyle name="요약 14 37" xfId="1791"/>
    <cellStyle name="요약 14 38" xfId="1792"/>
    <cellStyle name="요약 14 39" xfId="1793"/>
    <cellStyle name="요약 14 4" xfId="1794"/>
    <cellStyle name="요약 14 40" xfId="1795"/>
    <cellStyle name="요약 14 41" xfId="1796"/>
    <cellStyle name="요약 14 42" xfId="1797"/>
    <cellStyle name="요약 14 43" xfId="1798"/>
    <cellStyle name="요약 14 44" xfId="1799"/>
    <cellStyle name="요약 14 45" xfId="1800"/>
    <cellStyle name="요약 14 46" xfId="1801"/>
    <cellStyle name="요약 14 47" xfId="1802"/>
    <cellStyle name="요약 14 48" xfId="1803"/>
    <cellStyle name="요약 14 49" xfId="1804"/>
    <cellStyle name="요약 14 5" xfId="1805"/>
    <cellStyle name="요약 14 50" xfId="1806"/>
    <cellStyle name="요약 14 51" xfId="1807"/>
    <cellStyle name="요약 14 52" xfId="1808"/>
    <cellStyle name="요약 14 53" xfId="1809"/>
    <cellStyle name="요약 14 54" xfId="1810"/>
    <cellStyle name="요약 14 55" xfId="1811"/>
    <cellStyle name="요약 14 56" xfId="1812"/>
    <cellStyle name="요약 14 57" xfId="1813"/>
    <cellStyle name="요약 14 6" xfId="1814"/>
    <cellStyle name="요약 14 7" xfId="1815"/>
    <cellStyle name="요약 14 8" xfId="1816"/>
    <cellStyle name="요약 14 9" xfId="1817"/>
    <cellStyle name="요약 15" xfId="1818"/>
    <cellStyle name="요약 16" xfId="1819"/>
    <cellStyle name="요약 17" xfId="1820"/>
    <cellStyle name="요약 17 10" xfId="1821"/>
    <cellStyle name="요약 17 11" xfId="1822"/>
    <cellStyle name="요약 17 12" xfId="1823"/>
    <cellStyle name="요약 17 13" xfId="1824"/>
    <cellStyle name="요약 17 14" xfId="1825"/>
    <cellStyle name="요약 17 15" xfId="1826"/>
    <cellStyle name="요약 17 16" xfId="1827"/>
    <cellStyle name="요약 17 17" xfId="1828"/>
    <cellStyle name="요약 17 18" xfId="1829"/>
    <cellStyle name="요약 17 19" xfId="1830"/>
    <cellStyle name="요약 17 2" xfId="1831"/>
    <cellStyle name="요약 17 20" xfId="1832"/>
    <cellStyle name="요약 17 21" xfId="1833"/>
    <cellStyle name="요약 17 22" xfId="1834"/>
    <cellStyle name="요약 17 23" xfId="1835"/>
    <cellStyle name="요약 17 24" xfId="1836"/>
    <cellStyle name="요약 17 25" xfId="1837"/>
    <cellStyle name="요약 17 26" xfId="1838"/>
    <cellStyle name="요약 17 27" xfId="1839"/>
    <cellStyle name="요약 17 28" xfId="1840"/>
    <cellStyle name="요약 17 29" xfId="1841"/>
    <cellStyle name="요약 17 3" xfId="1842"/>
    <cellStyle name="요약 17 30" xfId="1843"/>
    <cellStyle name="요약 17 31" xfId="1844"/>
    <cellStyle name="요약 17 32" xfId="1845"/>
    <cellStyle name="요약 17 33" xfId="1846"/>
    <cellStyle name="요약 17 34" xfId="1847"/>
    <cellStyle name="요약 17 35" xfId="1848"/>
    <cellStyle name="요약 17 36" xfId="1849"/>
    <cellStyle name="요약 17 37" xfId="1850"/>
    <cellStyle name="요약 17 38" xfId="1851"/>
    <cellStyle name="요약 17 39" xfId="1852"/>
    <cellStyle name="요약 17 4" xfId="1853"/>
    <cellStyle name="요약 17 40" xfId="1854"/>
    <cellStyle name="요약 17 41" xfId="1855"/>
    <cellStyle name="요약 17 42" xfId="1856"/>
    <cellStyle name="요약 17 43" xfId="1857"/>
    <cellStyle name="요약 17 44" xfId="1858"/>
    <cellStyle name="요약 17 45" xfId="1859"/>
    <cellStyle name="요약 17 46" xfId="1860"/>
    <cellStyle name="요약 17 47" xfId="1861"/>
    <cellStyle name="요약 17 48" xfId="1862"/>
    <cellStyle name="요약 17 49" xfId="1863"/>
    <cellStyle name="요약 17 5" xfId="1864"/>
    <cellStyle name="요약 17 50" xfId="1865"/>
    <cellStyle name="요약 17 51" xfId="1866"/>
    <cellStyle name="요약 17 52" xfId="1867"/>
    <cellStyle name="요약 17 53" xfId="1868"/>
    <cellStyle name="요약 17 54" xfId="1869"/>
    <cellStyle name="요약 17 55" xfId="1870"/>
    <cellStyle name="요약 17 56" xfId="1871"/>
    <cellStyle name="요약 17 57" xfId="1872"/>
    <cellStyle name="요약 17 6" xfId="1873"/>
    <cellStyle name="요약 17 7" xfId="1874"/>
    <cellStyle name="요약 17 8" xfId="1875"/>
    <cellStyle name="요약 17 9" xfId="1876"/>
    <cellStyle name="요약 18" xfId="1877"/>
    <cellStyle name="요약 19" xfId="1878"/>
    <cellStyle name="요약 2" xfId="1879"/>
    <cellStyle name="요약 2 10" xfId="1880"/>
    <cellStyle name="요약 2 11" xfId="1881"/>
    <cellStyle name="요약 2 12" xfId="1882"/>
    <cellStyle name="요약 2 13" xfId="1883"/>
    <cellStyle name="요약 2 14" xfId="1884"/>
    <cellStyle name="요약 2 15" xfId="1885"/>
    <cellStyle name="요약 2 16" xfId="1886"/>
    <cellStyle name="요약 2 17" xfId="1887"/>
    <cellStyle name="요약 2 18" xfId="1888"/>
    <cellStyle name="요약 2 19" xfId="1889"/>
    <cellStyle name="요약 2 2" xfId="1890"/>
    <cellStyle name="요약 2 20" xfId="1891"/>
    <cellStyle name="요약 2 21" xfId="1892"/>
    <cellStyle name="요약 2 22" xfId="1893"/>
    <cellStyle name="요약 2 23" xfId="1894"/>
    <cellStyle name="요약 2 24" xfId="1895"/>
    <cellStyle name="요약 2 25" xfId="1896"/>
    <cellStyle name="요약 2 26" xfId="1897"/>
    <cellStyle name="요약 2 27" xfId="1898"/>
    <cellStyle name="요약 2 28" xfId="1899"/>
    <cellStyle name="요약 2 29" xfId="1900"/>
    <cellStyle name="요약 2 3" xfId="1901"/>
    <cellStyle name="요약 2 30" xfId="1902"/>
    <cellStyle name="요약 2 31" xfId="1903"/>
    <cellStyle name="요약 2 32" xfId="1904"/>
    <cellStyle name="요약 2 33" xfId="1905"/>
    <cellStyle name="요약 2 34" xfId="1906"/>
    <cellStyle name="요약 2 35" xfId="1907"/>
    <cellStyle name="요약 2 36" xfId="1908"/>
    <cellStyle name="요약 2 37" xfId="1909"/>
    <cellStyle name="요약 2 38" xfId="1910"/>
    <cellStyle name="요약 2 39" xfId="1911"/>
    <cellStyle name="요약 2 4" xfId="1912"/>
    <cellStyle name="요약 2 40" xfId="1913"/>
    <cellStyle name="요약 2 41" xfId="1914"/>
    <cellStyle name="요약 2 42" xfId="1915"/>
    <cellStyle name="요약 2 43" xfId="1916"/>
    <cellStyle name="요약 2 44" xfId="1917"/>
    <cellStyle name="요약 2 45" xfId="1918"/>
    <cellStyle name="요약 2 46" xfId="1919"/>
    <cellStyle name="요약 2 47" xfId="1920"/>
    <cellStyle name="요약 2 48" xfId="1921"/>
    <cellStyle name="요약 2 49" xfId="1922"/>
    <cellStyle name="요약 2 5" xfId="1923"/>
    <cellStyle name="요약 2 50" xfId="1924"/>
    <cellStyle name="요약 2 51" xfId="1925"/>
    <cellStyle name="요약 2 52" xfId="1926"/>
    <cellStyle name="요약 2 53" xfId="1927"/>
    <cellStyle name="요약 2 54" xfId="1928"/>
    <cellStyle name="요약 2 55" xfId="1929"/>
    <cellStyle name="요약 2 56" xfId="1930"/>
    <cellStyle name="요약 2 57" xfId="1931"/>
    <cellStyle name="요약 2 58" xfId="1932"/>
    <cellStyle name="요약 2 59" xfId="1933"/>
    <cellStyle name="요약 2 6" xfId="1934"/>
    <cellStyle name="요약 2 7" xfId="1935"/>
    <cellStyle name="요약 2 8" xfId="1936"/>
    <cellStyle name="요약 2 9" xfId="1937"/>
    <cellStyle name="요약 20" xfId="1938"/>
    <cellStyle name="요약 21" xfId="1939"/>
    <cellStyle name="요약 22" xfId="1940"/>
    <cellStyle name="요약 3" xfId="1941"/>
    <cellStyle name="요약 3 2" xfId="1942"/>
    <cellStyle name="요약 4" xfId="1943"/>
    <cellStyle name="요약 5" xfId="1944"/>
    <cellStyle name="요약 5 2" xfId="1945"/>
    <cellStyle name="요약 5 2 2" xfId="1946"/>
    <cellStyle name="요약 5 2 2 2" xfId="1947"/>
    <cellStyle name="요약 5 2 2 2 2" xfId="1948"/>
    <cellStyle name="요약 5 2 2 2 2 2" xfId="1949"/>
    <cellStyle name="요약 5 2 2 2 3" xfId="1950"/>
    <cellStyle name="요약 5 2 2 2 3 2" xfId="1951"/>
    <cellStyle name="요약 5 2 2 2 4" xfId="1952"/>
    <cellStyle name="요약 5 2 2 3" xfId="1953"/>
    <cellStyle name="요약 5 2 2 3 2" xfId="1954"/>
    <cellStyle name="요약 5 2 2 4" xfId="1955"/>
    <cellStyle name="요약 5 2 2 4 2" xfId="1956"/>
    <cellStyle name="요약 5 2 2 5" xfId="1957"/>
    <cellStyle name="요약 5 2 3" xfId="1958"/>
    <cellStyle name="요약 5 2 3 2" xfId="1959"/>
    <cellStyle name="요약 5 2 3 2 2" xfId="1960"/>
    <cellStyle name="요약 5 2 3 3" xfId="1961"/>
    <cellStyle name="요약 5 2 3 3 2" xfId="1962"/>
    <cellStyle name="요약 5 2 3 4" xfId="1963"/>
    <cellStyle name="요약 5 2 4" xfId="1964"/>
    <cellStyle name="요약 5 2 4 2" xfId="1965"/>
    <cellStyle name="요약 5 2 5" xfId="1966"/>
    <cellStyle name="요약 5 2 5 2" xfId="1967"/>
    <cellStyle name="요약 5 2 6" xfId="1968"/>
    <cellStyle name="요약 5 3" xfId="1969"/>
    <cellStyle name="요약 5 3 2" xfId="1970"/>
    <cellStyle name="요약 5 3 2 2" xfId="1971"/>
    <cellStyle name="요약 5 3 2 2 2" xfId="1972"/>
    <cellStyle name="요약 5 3 2 2 2 2" xfId="1973"/>
    <cellStyle name="요약 5 3 2 2 3" xfId="1974"/>
    <cellStyle name="요약 5 3 2 2 3 2" xfId="1975"/>
    <cellStyle name="요약 5 3 2 2 4" xfId="1976"/>
    <cellStyle name="요약 5 3 2 3" xfId="1977"/>
    <cellStyle name="요약 5 3 2 3 2" xfId="1978"/>
    <cellStyle name="요약 5 3 2 4" xfId="1979"/>
    <cellStyle name="요약 5 3 2 4 2" xfId="1980"/>
    <cellStyle name="요약 5 3 2 5" xfId="1981"/>
    <cellStyle name="요약 5 3 3" xfId="1982"/>
    <cellStyle name="요약 5 3 3 2" xfId="1983"/>
    <cellStyle name="요약 5 3 3 2 2" xfId="1984"/>
    <cellStyle name="요약 5 3 3 3" xfId="1985"/>
    <cellStyle name="요약 5 3 3 3 2" xfId="1986"/>
    <cellStyle name="요약 5 3 3 4" xfId="1987"/>
    <cellStyle name="요약 5 3 4" xfId="1988"/>
    <cellStyle name="요약 5 3 4 2" xfId="1989"/>
    <cellStyle name="요약 5 3 5" xfId="1990"/>
    <cellStyle name="요약 5 3 5 2" xfId="1991"/>
    <cellStyle name="요약 5 3 6" xfId="1992"/>
    <cellStyle name="요약 5 4" xfId="1993"/>
    <cellStyle name="요약 5 4 2" xfId="1994"/>
    <cellStyle name="요약 5 4 2 2" xfId="1995"/>
    <cellStyle name="요약 5 4 2 2 2" xfId="1996"/>
    <cellStyle name="요약 5 4 2 2 2 2" xfId="1997"/>
    <cellStyle name="요약 5 4 2 2 3" xfId="1998"/>
    <cellStyle name="요약 5 4 2 2 3 2" xfId="1999"/>
    <cellStyle name="요약 5 4 2 2 4" xfId="2000"/>
    <cellStyle name="요약 5 4 2 3" xfId="2001"/>
    <cellStyle name="요약 5 4 2 3 2" xfId="2002"/>
    <cellStyle name="요약 5 4 2 4" xfId="2003"/>
    <cellStyle name="요약 5 4 2 4 2" xfId="2004"/>
    <cellStyle name="요약 5 4 2 5" xfId="2005"/>
    <cellStyle name="요약 5 4 3" xfId="2006"/>
    <cellStyle name="요약 5 4 3 2" xfId="2007"/>
    <cellStyle name="요약 5 4 3 2 2" xfId="2008"/>
    <cellStyle name="요약 5 4 3 3" xfId="2009"/>
    <cellStyle name="요약 5 4 3 3 2" xfId="2010"/>
    <cellStyle name="요약 5 4 3 4" xfId="2011"/>
    <cellStyle name="요약 5 4 4" xfId="2012"/>
    <cellStyle name="요약 5 4 4 2" xfId="2013"/>
    <cellStyle name="요약 5 4 5" xfId="2014"/>
    <cellStyle name="요약 5 4 5 2" xfId="2015"/>
    <cellStyle name="요약 5 4 6" xfId="2016"/>
    <cellStyle name="요약 5 5" xfId="2017"/>
    <cellStyle name="요약 5 5 2" xfId="2018"/>
    <cellStyle name="요약 5 5 2 2" xfId="2019"/>
    <cellStyle name="요약 5 5 2 2 2" xfId="2020"/>
    <cellStyle name="요약 5 5 2 2 2 2" xfId="2021"/>
    <cellStyle name="요약 5 5 2 2 3" xfId="2022"/>
    <cellStyle name="요약 5 5 2 2 3 2" xfId="2023"/>
    <cellStyle name="요약 5 5 2 2 4" xfId="2024"/>
    <cellStyle name="요약 5 5 2 3" xfId="2025"/>
    <cellStyle name="요약 5 5 2 3 2" xfId="2026"/>
    <cellStyle name="요약 5 5 2 4" xfId="2027"/>
    <cellStyle name="요약 5 5 2 4 2" xfId="2028"/>
    <cellStyle name="요약 5 5 2 5" xfId="2029"/>
    <cellStyle name="요약 5 5 3" xfId="2030"/>
    <cellStyle name="요약 5 5 3 2" xfId="2031"/>
    <cellStyle name="요약 5 5 3 2 2" xfId="2032"/>
    <cellStyle name="요약 5 5 3 3" xfId="2033"/>
    <cellStyle name="요약 5 5 3 3 2" xfId="2034"/>
    <cellStyle name="요약 5 5 3 4" xfId="2035"/>
    <cellStyle name="요약 5 5 4" xfId="2036"/>
    <cellStyle name="요약 5 5 4 2" xfId="2037"/>
    <cellStyle name="요약 5 5 5" xfId="2038"/>
    <cellStyle name="요약 5 5 5 2" xfId="2039"/>
    <cellStyle name="요약 5 5 6" xfId="2040"/>
    <cellStyle name="요약 5 6" xfId="2041"/>
    <cellStyle name="요약 5 6 2" xfId="2042"/>
    <cellStyle name="요약 5 6 2 2" xfId="2043"/>
    <cellStyle name="요약 5 6 2 2 2" xfId="2044"/>
    <cellStyle name="요약 5 6 2 3" xfId="2045"/>
    <cellStyle name="요약 5 6 2 3 2" xfId="2046"/>
    <cellStyle name="요약 5 6 2 4" xfId="2047"/>
    <cellStyle name="요약 5 6 3" xfId="2048"/>
    <cellStyle name="요약 5 6 3 2" xfId="2049"/>
    <cellStyle name="요약 5 6 4" xfId="2050"/>
    <cellStyle name="요약 5 6 4 2" xfId="2051"/>
    <cellStyle name="요약 5 6 5" xfId="2052"/>
    <cellStyle name="요약 5 7" xfId="2053"/>
    <cellStyle name="요약 5 7 2" xfId="2054"/>
    <cellStyle name="요약 5 7 2 2" xfId="2055"/>
    <cellStyle name="요약 5 7 2 2 2" xfId="2056"/>
    <cellStyle name="요약 5 7 2 3" xfId="2057"/>
    <cellStyle name="요약 5 7 2 3 2" xfId="2058"/>
    <cellStyle name="요약 5 7 2 4" xfId="2059"/>
    <cellStyle name="요약 5 7 3" xfId="2060"/>
    <cellStyle name="요약 5 7 3 2" xfId="2061"/>
    <cellStyle name="요약 5 7 4" xfId="2062"/>
    <cellStyle name="요약 5 7 4 2" xfId="2063"/>
    <cellStyle name="요약 5 7 5" xfId="2064"/>
    <cellStyle name="요약 5 8" xfId="2065"/>
    <cellStyle name="요약 5 8 2" xfId="2066"/>
    <cellStyle name="요약 6" xfId="2067"/>
    <cellStyle name="요약 7" xfId="2068"/>
    <cellStyle name="요약 8" xfId="2069"/>
    <cellStyle name="요약 9" xfId="2070"/>
    <cellStyle name="입력 10" xfId="2071"/>
    <cellStyle name="입력 11" xfId="2072"/>
    <cellStyle name="입력 12" xfId="2073"/>
    <cellStyle name="입력 13" xfId="2074"/>
    <cellStyle name="입력 14" xfId="2075"/>
    <cellStyle name="입력 14 10" xfId="2076"/>
    <cellStyle name="입력 14 11" xfId="2077"/>
    <cellStyle name="입력 14 12" xfId="2078"/>
    <cellStyle name="입력 14 13" xfId="2079"/>
    <cellStyle name="입력 14 14" xfId="2080"/>
    <cellStyle name="입력 14 15" xfId="2081"/>
    <cellStyle name="입력 14 16" xfId="2082"/>
    <cellStyle name="입력 14 17" xfId="2083"/>
    <cellStyle name="입력 14 18" xfId="2084"/>
    <cellStyle name="입력 14 19" xfId="2085"/>
    <cellStyle name="입력 14 2" xfId="2086"/>
    <cellStyle name="입력 14 20" xfId="2087"/>
    <cellStyle name="입력 14 21" xfId="2088"/>
    <cellStyle name="입력 14 22" xfId="2089"/>
    <cellStyle name="입력 14 23" xfId="2090"/>
    <cellStyle name="입력 14 24" xfId="2091"/>
    <cellStyle name="입력 14 25" xfId="2092"/>
    <cellStyle name="입력 14 26" xfId="2093"/>
    <cellStyle name="입력 14 27" xfId="2094"/>
    <cellStyle name="입력 14 28" xfId="2095"/>
    <cellStyle name="입력 14 29" xfId="2096"/>
    <cellStyle name="입력 14 3" xfId="2097"/>
    <cellStyle name="입력 14 30" xfId="2098"/>
    <cellStyle name="입력 14 31" xfId="2099"/>
    <cellStyle name="입력 14 32" xfId="2100"/>
    <cellStyle name="입력 14 33" xfId="2101"/>
    <cellStyle name="입력 14 34" xfId="2102"/>
    <cellStyle name="입력 14 35" xfId="2103"/>
    <cellStyle name="입력 14 36" xfId="2104"/>
    <cellStyle name="입력 14 37" xfId="2105"/>
    <cellStyle name="입력 14 38" xfId="2106"/>
    <cellStyle name="입력 14 39" xfId="2107"/>
    <cellStyle name="입력 14 4" xfId="2108"/>
    <cellStyle name="입력 14 40" xfId="2109"/>
    <cellStyle name="입력 14 41" xfId="2110"/>
    <cellStyle name="입력 14 42" xfId="2111"/>
    <cellStyle name="입력 14 43" xfId="2112"/>
    <cellStyle name="입력 14 44" xfId="2113"/>
    <cellStyle name="입력 14 45" xfId="2114"/>
    <cellStyle name="입력 14 46" xfId="2115"/>
    <cellStyle name="입력 14 47" xfId="2116"/>
    <cellStyle name="입력 14 48" xfId="2117"/>
    <cellStyle name="입력 14 49" xfId="2118"/>
    <cellStyle name="입력 14 5" xfId="2119"/>
    <cellStyle name="입력 14 50" xfId="2120"/>
    <cellStyle name="입력 14 51" xfId="2121"/>
    <cellStyle name="입력 14 52" xfId="2122"/>
    <cellStyle name="입력 14 53" xfId="2123"/>
    <cellStyle name="입력 14 54" xfId="2124"/>
    <cellStyle name="입력 14 55" xfId="2125"/>
    <cellStyle name="입력 14 56" xfId="2126"/>
    <cellStyle name="입력 14 57" xfId="2127"/>
    <cellStyle name="입력 14 6" xfId="2128"/>
    <cellStyle name="입력 14 7" xfId="2129"/>
    <cellStyle name="입력 14 8" xfId="2130"/>
    <cellStyle name="입력 14 9" xfId="2131"/>
    <cellStyle name="입력 15" xfId="2132"/>
    <cellStyle name="입력 16" xfId="2133"/>
    <cellStyle name="입력 17" xfId="2134"/>
    <cellStyle name="입력 17 10" xfId="2135"/>
    <cellStyle name="입력 17 11" xfId="2136"/>
    <cellStyle name="입력 17 12" xfId="2137"/>
    <cellStyle name="입력 17 13" xfId="2138"/>
    <cellStyle name="입력 17 14" xfId="2139"/>
    <cellStyle name="입력 17 15" xfId="2140"/>
    <cellStyle name="입력 17 16" xfId="2141"/>
    <cellStyle name="입력 17 17" xfId="2142"/>
    <cellStyle name="입력 17 18" xfId="2143"/>
    <cellStyle name="입력 17 19" xfId="2144"/>
    <cellStyle name="입력 17 2" xfId="2145"/>
    <cellStyle name="입력 17 20" xfId="2146"/>
    <cellStyle name="입력 17 21" xfId="2147"/>
    <cellStyle name="입력 17 22" xfId="2148"/>
    <cellStyle name="입력 17 23" xfId="2149"/>
    <cellStyle name="입력 17 24" xfId="2150"/>
    <cellStyle name="입력 17 25" xfId="2151"/>
    <cellStyle name="입력 17 26" xfId="2152"/>
    <cellStyle name="입력 17 27" xfId="2153"/>
    <cellStyle name="입력 17 28" xfId="2154"/>
    <cellStyle name="입력 17 29" xfId="2155"/>
    <cellStyle name="입력 17 3" xfId="2156"/>
    <cellStyle name="입력 17 30" xfId="2157"/>
    <cellStyle name="입력 17 31" xfId="2158"/>
    <cellStyle name="입력 17 32" xfId="2159"/>
    <cellStyle name="입력 17 33" xfId="2160"/>
    <cellStyle name="입력 17 34" xfId="2161"/>
    <cellStyle name="입력 17 35" xfId="2162"/>
    <cellStyle name="입력 17 36" xfId="2163"/>
    <cellStyle name="입력 17 37" xfId="2164"/>
    <cellStyle name="입력 17 38" xfId="2165"/>
    <cellStyle name="입력 17 39" xfId="2166"/>
    <cellStyle name="입력 17 4" xfId="2167"/>
    <cellStyle name="입력 17 40" xfId="2168"/>
    <cellStyle name="입력 17 41" xfId="2169"/>
    <cellStyle name="입력 17 42" xfId="2170"/>
    <cellStyle name="입력 17 43" xfId="2171"/>
    <cellStyle name="입력 17 44" xfId="2172"/>
    <cellStyle name="입력 17 45" xfId="2173"/>
    <cellStyle name="입력 17 46" xfId="2174"/>
    <cellStyle name="입력 17 47" xfId="2175"/>
    <cellStyle name="입력 17 48" xfId="2176"/>
    <cellStyle name="입력 17 49" xfId="2177"/>
    <cellStyle name="입력 17 5" xfId="2178"/>
    <cellStyle name="입력 17 50" xfId="2179"/>
    <cellStyle name="입력 17 51" xfId="2180"/>
    <cellStyle name="입력 17 52" xfId="2181"/>
    <cellStyle name="입력 17 53" xfId="2182"/>
    <cellStyle name="입력 17 54" xfId="2183"/>
    <cellStyle name="입력 17 55" xfId="2184"/>
    <cellStyle name="입력 17 56" xfId="2185"/>
    <cellStyle name="입력 17 57" xfId="2186"/>
    <cellStyle name="입력 17 6" xfId="2187"/>
    <cellStyle name="입력 17 7" xfId="2188"/>
    <cellStyle name="입력 17 8" xfId="2189"/>
    <cellStyle name="입력 17 9" xfId="2190"/>
    <cellStyle name="입력 18" xfId="2191"/>
    <cellStyle name="입력 19" xfId="2192"/>
    <cellStyle name="입력 2" xfId="2193"/>
    <cellStyle name="입력 2 10" xfId="2194"/>
    <cellStyle name="입력 2 11" xfId="2195"/>
    <cellStyle name="입력 2 12" xfId="2196"/>
    <cellStyle name="입력 2 13" xfId="2197"/>
    <cellStyle name="입력 2 14" xfId="2198"/>
    <cellStyle name="입력 2 15" xfId="2199"/>
    <cellStyle name="입력 2 16" xfId="2200"/>
    <cellStyle name="입력 2 17" xfId="2201"/>
    <cellStyle name="입력 2 18" xfId="2202"/>
    <cellStyle name="입력 2 19" xfId="2203"/>
    <cellStyle name="입력 2 2" xfId="2204"/>
    <cellStyle name="입력 2 20" xfId="2205"/>
    <cellStyle name="입력 2 21" xfId="2206"/>
    <cellStyle name="입력 2 22" xfId="2207"/>
    <cellStyle name="입력 2 23" xfId="2208"/>
    <cellStyle name="입력 2 24" xfId="2209"/>
    <cellStyle name="입력 2 25" xfId="2210"/>
    <cellStyle name="입력 2 26" xfId="2211"/>
    <cellStyle name="입력 2 27" xfId="2212"/>
    <cellStyle name="입력 2 28" xfId="2213"/>
    <cellStyle name="입력 2 29" xfId="2214"/>
    <cellStyle name="입력 2 3" xfId="2215"/>
    <cellStyle name="입력 2 30" xfId="2216"/>
    <cellStyle name="입력 2 31" xfId="2217"/>
    <cellStyle name="입력 2 32" xfId="2218"/>
    <cellStyle name="입력 2 33" xfId="2219"/>
    <cellStyle name="입력 2 34" xfId="2220"/>
    <cellStyle name="입력 2 35" xfId="2221"/>
    <cellStyle name="입력 2 36" xfId="2222"/>
    <cellStyle name="입력 2 37" xfId="2223"/>
    <cellStyle name="입력 2 38" xfId="2224"/>
    <cellStyle name="입력 2 39" xfId="2225"/>
    <cellStyle name="입력 2 4" xfId="2226"/>
    <cellStyle name="입력 2 40" xfId="2227"/>
    <cellStyle name="입력 2 41" xfId="2228"/>
    <cellStyle name="입력 2 42" xfId="2229"/>
    <cellStyle name="입력 2 43" xfId="2230"/>
    <cellStyle name="입력 2 44" xfId="2231"/>
    <cellStyle name="입력 2 45" xfId="2232"/>
    <cellStyle name="입력 2 46" xfId="2233"/>
    <cellStyle name="입력 2 47" xfId="2234"/>
    <cellStyle name="입력 2 48" xfId="2235"/>
    <cellStyle name="입력 2 49" xfId="2236"/>
    <cellStyle name="입력 2 5" xfId="2237"/>
    <cellStyle name="입력 2 50" xfId="2238"/>
    <cellStyle name="입력 2 51" xfId="2239"/>
    <cellStyle name="입력 2 52" xfId="2240"/>
    <cellStyle name="입력 2 53" xfId="2241"/>
    <cellStyle name="입력 2 54" xfId="2242"/>
    <cellStyle name="입력 2 55" xfId="2243"/>
    <cellStyle name="입력 2 56" xfId="2244"/>
    <cellStyle name="입력 2 57" xfId="2245"/>
    <cellStyle name="입력 2 58" xfId="2246"/>
    <cellStyle name="입력 2 59" xfId="2247"/>
    <cellStyle name="입력 2 6" xfId="2248"/>
    <cellStyle name="입력 2 7" xfId="2249"/>
    <cellStyle name="입력 2 8" xfId="2250"/>
    <cellStyle name="입력 2 9" xfId="2251"/>
    <cellStyle name="입력 20" xfId="2252"/>
    <cellStyle name="입력 21" xfId="2253"/>
    <cellStyle name="입력 22" xfId="2254"/>
    <cellStyle name="입력 3" xfId="2255"/>
    <cellStyle name="입력 3 2" xfId="2256"/>
    <cellStyle name="입력 4" xfId="2257"/>
    <cellStyle name="입력 5" xfId="2258"/>
    <cellStyle name="입력 5 2" xfId="2259"/>
    <cellStyle name="입력 5 2 2" xfId="2260"/>
    <cellStyle name="입력 5 2 2 2" xfId="2261"/>
    <cellStyle name="입력 5 2 2 2 2" xfId="2262"/>
    <cellStyle name="입력 5 2 2 2 2 2" xfId="2263"/>
    <cellStyle name="입력 5 2 2 2 3" xfId="2264"/>
    <cellStyle name="입력 5 2 2 2 3 2" xfId="2265"/>
    <cellStyle name="입력 5 2 2 2 4" xfId="2266"/>
    <cellStyle name="입력 5 2 2 3" xfId="2267"/>
    <cellStyle name="입력 5 2 2 3 2" xfId="2268"/>
    <cellStyle name="입력 5 2 2 4" xfId="2269"/>
    <cellStyle name="입력 5 2 2 4 2" xfId="2270"/>
    <cellStyle name="입력 5 2 2 5" xfId="2271"/>
    <cellStyle name="입력 5 2 3" xfId="2272"/>
    <cellStyle name="입력 5 2 3 2" xfId="2273"/>
    <cellStyle name="입력 5 2 3 2 2" xfId="2274"/>
    <cellStyle name="입력 5 2 3 3" xfId="2275"/>
    <cellStyle name="입력 5 2 3 3 2" xfId="2276"/>
    <cellStyle name="입력 5 2 3 4" xfId="2277"/>
    <cellStyle name="입력 5 2 4" xfId="2278"/>
    <cellStyle name="입력 5 2 4 2" xfId="2279"/>
    <cellStyle name="입력 5 2 5" xfId="2280"/>
    <cellStyle name="입력 5 2 5 2" xfId="2281"/>
    <cellStyle name="입력 5 2 6" xfId="2282"/>
    <cellStyle name="입력 5 3" xfId="2283"/>
    <cellStyle name="입력 5 3 2" xfId="2284"/>
    <cellStyle name="입력 5 3 2 2" xfId="2285"/>
    <cellStyle name="입력 5 3 2 2 2" xfId="2286"/>
    <cellStyle name="입력 5 3 2 2 2 2" xfId="2287"/>
    <cellStyle name="입력 5 3 2 2 3" xfId="2288"/>
    <cellStyle name="입력 5 3 2 2 3 2" xfId="2289"/>
    <cellStyle name="입력 5 3 2 2 4" xfId="2290"/>
    <cellStyle name="입력 5 3 2 3" xfId="2291"/>
    <cellStyle name="입력 5 3 2 3 2" xfId="2292"/>
    <cellStyle name="입력 5 3 2 4" xfId="2293"/>
    <cellStyle name="입력 5 3 2 4 2" xfId="2294"/>
    <cellStyle name="입력 5 3 2 5" xfId="2295"/>
    <cellStyle name="입력 5 3 3" xfId="2296"/>
    <cellStyle name="입력 5 3 3 2" xfId="2297"/>
    <cellStyle name="입력 5 3 3 2 2" xfId="2298"/>
    <cellStyle name="입력 5 3 3 3" xfId="2299"/>
    <cellStyle name="입력 5 3 3 3 2" xfId="2300"/>
    <cellStyle name="입력 5 3 3 4" xfId="2301"/>
    <cellStyle name="입력 5 3 4" xfId="2302"/>
    <cellStyle name="입력 5 3 4 2" xfId="2303"/>
    <cellStyle name="입력 5 3 5" xfId="2304"/>
    <cellStyle name="입력 5 3 5 2" xfId="2305"/>
    <cellStyle name="입력 5 3 6" xfId="2306"/>
    <cellStyle name="입력 5 4" xfId="2307"/>
    <cellStyle name="입력 5 4 2" xfId="2308"/>
    <cellStyle name="입력 5 4 2 2" xfId="2309"/>
    <cellStyle name="입력 5 4 2 2 2" xfId="2310"/>
    <cellStyle name="입력 5 4 2 2 2 2" xfId="2311"/>
    <cellStyle name="입력 5 4 2 2 3" xfId="2312"/>
    <cellStyle name="입력 5 4 2 2 3 2" xfId="2313"/>
    <cellStyle name="입력 5 4 2 2 4" xfId="2314"/>
    <cellStyle name="입력 5 4 2 3" xfId="2315"/>
    <cellStyle name="입력 5 4 2 3 2" xfId="2316"/>
    <cellStyle name="입력 5 4 2 4" xfId="2317"/>
    <cellStyle name="입력 5 4 2 4 2" xfId="2318"/>
    <cellStyle name="입력 5 4 2 5" xfId="2319"/>
    <cellStyle name="입력 5 4 3" xfId="2320"/>
    <cellStyle name="입력 5 4 3 2" xfId="2321"/>
    <cellStyle name="입력 5 4 3 2 2" xfId="2322"/>
    <cellStyle name="입력 5 4 3 3" xfId="2323"/>
    <cellStyle name="입력 5 4 3 3 2" xfId="2324"/>
    <cellStyle name="입력 5 4 3 4" xfId="2325"/>
    <cellStyle name="입력 5 4 4" xfId="2326"/>
    <cellStyle name="입력 5 4 4 2" xfId="2327"/>
    <cellStyle name="입력 5 4 5" xfId="2328"/>
    <cellStyle name="입력 5 4 5 2" xfId="2329"/>
    <cellStyle name="입력 5 4 6" xfId="2330"/>
    <cellStyle name="입력 5 5" xfId="2331"/>
    <cellStyle name="입력 5 5 2" xfId="2332"/>
    <cellStyle name="입력 5 5 2 2" xfId="2333"/>
    <cellStyle name="입력 5 5 2 2 2" xfId="2334"/>
    <cellStyle name="입력 5 5 2 2 2 2" xfId="2335"/>
    <cellStyle name="입력 5 5 2 2 3" xfId="2336"/>
    <cellStyle name="입력 5 5 2 2 3 2" xfId="2337"/>
    <cellStyle name="입력 5 5 2 2 4" xfId="2338"/>
    <cellStyle name="입력 5 5 2 3" xfId="2339"/>
    <cellStyle name="입력 5 5 2 3 2" xfId="2340"/>
    <cellStyle name="입력 5 5 2 4" xfId="2341"/>
    <cellStyle name="입력 5 5 2 4 2" xfId="2342"/>
    <cellStyle name="입력 5 5 2 5" xfId="2343"/>
    <cellStyle name="입력 5 5 3" xfId="2344"/>
    <cellStyle name="입력 5 5 3 2" xfId="2345"/>
    <cellStyle name="입력 5 5 3 2 2" xfId="2346"/>
    <cellStyle name="입력 5 5 3 3" xfId="2347"/>
    <cellStyle name="입력 5 5 3 3 2" xfId="2348"/>
    <cellStyle name="입력 5 5 3 4" xfId="2349"/>
    <cellStyle name="입력 5 5 4" xfId="2350"/>
    <cellStyle name="입력 5 5 4 2" xfId="2351"/>
    <cellStyle name="입력 5 5 5" xfId="2352"/>
    <cellStyle name="입력 5 5 5 2" xfId="2353"/>
    <cellStyle name="입력 5 5 6" xfId="2354"/>
    <cellStyle name="입력 5 6" xfId="2355"/>
    <cellStyle name="입력 5 6 2" xfId="2356"/>
    <cellStyle name="입력 5 6 2 2" xfId="2357"/>
    <cellStyle name="입력 5 6 2 2 2" xfId="2358"/>
    <cellStyle name="입력 5 6 2 3" xfId="2359"/>
    <cellStyle name="입력 5 6 2 3 2" xfId="2360"/>
    <cellStyle name="입력 5 6 2 4" xfId="2361"/>
    <cellStyle name="입력 5 6 3" xfId="2362"/>
    <cellStyle name="입력 5 6 3 2" xfId="2363"/>
    <cellStyle name="입력 5 6 4" xfId="2364"/>
    <cellStyle name="입력 5 6 4 2" xfId="2365"/>
    <cellStyle name="입력 5 6 5" xfId="2366"/>
    <cellStyle name="입력 5 7" xfId="2367"/>
    <cellStyle name="입력 5 7 2" xfId="2368"/>
    <cellStyle name="입력 5 7 2 2" xfId="2369"/>
    <cellStyle name="입력 5 7 2 2 2" xfId="2370"/>
    <cellStyle name="입력 5 7 2 3" xfId="2371"/>
    <cellStyle name="입력 5 7 2 3 2" xfId="2372"/>
    <cellStyle name="입력 5 7 2 4" xfId="2373"/>
    <cellStyle name="입력 5 7 3" xfId="2374"/>
    <cellStyle name="입력 5 7 3 2" xfId="2375"/>
    <cellStyle name="입력 5 7 4" xfId="2376"/>
    <cellStyle name="입력 5 7 4 2" xfId="2377"/>
    <cellStyle name="입력 5 7 5" xfId="2378"/>
    <cellStyle name="입력 5 8" xfId="2379"/>
    <cellStyle name="입력 5 8 2" xfId="2380"/>
    <cellStyle name="입력 6" xfId="2381"/>
    <cellStyle name="입력 7" xfId="2382"/>
    <cellStyle name="입력 8" xfId="2383"/>
    <cellStyle name="입력 9" xfId="2384"/>
    <cellStyle name="제목 1 10" xfId="2385"/>
    <cellStyle name="제목 1 11" xfId="2386"/>
    <cellStyle name="제목 1 12" xfId="2387"/>
    <cellStyle name="제목 1 13" xfId="2388"/>
    <cellStyle name="제목 1 14" xfId="2389"/>
    <cellStyle name="제목 1 15" xfId="2390"/>
    <cellStyle name="제목 1 16" xfId="2391"/>
    <cellStyle name="제목 1 17" xfId="2392"/>
    <cellStyle name="제목 1 18" xfId="2393"/>
    <cellStyle name="제목 1 19" xfId="2394"/>
    <cellStyle name="제목 1 2" xfId="2395"/>
    <cellStyle name="제목 1 2 2" xfId="2396"/>
    <cellStyle name="제목 1 2 3" xfId="2397"/>
    <cellStyle name="제목 1 2 4" xfId="2398"/>
    <cellStyle name="제목 1 20" xfId="2399"/>
    <cellStyle name="제목 1 21" xfId="2400"/>
    <cellStyle name="제목 1 22" xfId="2401"/>
    <cellStyle name="제목 1 3" xfId="2402"/>
    <cellStyle name="제목 1 3 2" xfId="2403"/>
    <cellStyle name="제목 1 4" xfId="2404"/>
    <cellStyle name="제목 1 5" xfId="2405"/>
    <cellStyle name="제목 1 6" xfId="2406"/>
    <cellStyle name="제목 1 7" xfId="2407"/>
    <cellStyle name="제목 1 8" xfId="2408"/>
    <cellStyle name="제목 1 9" xfId="2409"/>
    <cellStyle name="제목 10" xfId="2410"/>
    <cellStyle name="제목 11" xfId="2411"/>
    <cellStyle name="제목 12" xfId="2412"/>
    <cellStyle name="제목 13" xfId="2413"/>
    <cellStyle name="제목 14" xfId="2414"/>
    <cellStyle name="제목 15" xfId="2415"/>
    <cellStyle name="제목 16" xfId="2416"/>
    <cellStyle name="제목 17" xfId="2417"/>
    <cellStyle name="제목 18" xfId="2418"/>
    <cellStyle name="제목 19" xfId="2419"/>
    <cellStyle name="제목 2 10" xfId="2420"/>
    <cellStyle name="제목 2 11" xfId="2421"/>
    <cellStyle name="제목 2 12" xfId="2422"/>
    <cellStyle name="제목 2 13" xfId="2423"/>
    <cellStyle name="제목 2 14" xfId="2424"/>
    <cellStyle name="제목 2 15" xfId="2425"/>
    <cellStyle name="제목 2 16" xfId="2426"/>
    <cellStyle name="제목 2 17" xfId="2427"/>
    <cellStyle name="제목 2 18" xfId="2428"/>
    <cellStyle name="제목 2 19" xfId="2429"/>
    <cellStyle name="제목 2 2" xfId="2430"/>
    <cellStyle name="제목 2 2 2" xfId="2431"/>
    <cellStyle name="제목 2 2 3" xfId="2432"/>
    <cellStyle name="제목 2 2 4" xfId="2433"/>
    <cellStyle name="제목 2 20" xfId="2434"/>
    <cellStyle name="제목 2 21" xfId="2435"/>
    <cellStyle name="제목 2 22" xfId="2436"/>
    <cellStyle name="제목 2 3" xfId="2437"/>
    <cellStyle name="제목 2 3 2" xfId="2438"/>
    <cellStyle name="제목 2 4" xfId="2439"/>
    <cellStyle name="제목 2 5" xfId="2440"/>
    <cellStyle name="제목 2 6" xfId="2441"/>
    <cellStyle name="제목 2 7" xfId="2442"/>
    <cellStyle name="제목 2 8" xfId="2443"/>
    <cellStyle name="제목 2 9" xfId="2444"/>
    <cellStyle name="제목 20" xfId="2445"/>
    <cellStyle name="제목 21" xfId="2446"/>
    <cellStyle name="제목 22" xfId="2447"/>
    <cellStyle name="제목 23" xfId="2448"/>
    <cellStyle name="제목 24" xfId="2449"/>
    <cellStyle name="제목 25" xfId="2450"/>
    <cellStyle name="제목 3 10" xfId="2451"/>
    <cellStyle name="제목 3 11" xfId="2452"/>
    <cellStyle name="제목 3 12" xfId="2453"/>
    <cellStyle name="제목 3 13" xfId="2454"/>
    <cellStyle name="제목 3 14" xfId="2455"/>
    <cellStyle name="제목 3 15" xfId="2456"/>
    <cellStyle name="제목 3 16" xfId="2457"/>
    <cellStyle name="제목 3 17" xfId="2458"/>
    <cellStyle name="제목 3 18" xfId="2459"/>
    <cellStyle name="제목 3 19" xfId="2460"/>
    <cellStyle name="제목 3 2" xfId="2461"/>
    <cellStyle name="제목 3 2 2" xfId="2462"/>
    <cellStyle name="제목 3 2 3" xfId="2463"/>
    <cellStyle name="제목 3 2 4" xfId="2464"/>
    <cellStyle name="제목 3 20" xfId="2465"/>
    <cellStyle name="제목 3 21" xfId="2466"/>
    <cellStyle name="제목 3 22" xfId="2467"/>
    <cellStyle name="제목 3 3" xfId="2468"/>
    <cellStyle name="제목 3 3 2" xfId="2469"/>
    <cellStyle name="제목 3 4" xfId="2470"/>
    <cellStyle name="제목 3 5" xfId="2471"/>
    <cellStyle name="제목 3 6" xfId="2472"/>
    <cellStyle name="제목 3 7" xfId="2473"/>
    <cellStyle name="제목 3 8" xfId="2474"/>
    <cellStyle name="제목 3 9" xfId="2475"/>
    <cellStyle name="제목 4 10" xfId="2476"/>
    <cellStyle name="제목 4 11" xfId="2477"/>
    <cellStyle name="제목 4 12" xfId="2478"/>
    <cellStyle name="제목 4 13" xfId="2479"/>
    <cellStyle name="제목 4 14" xfId="2480"/>
    <cellStyle name="제목 4 15" xfId="2481"/>
    <cellStyle name="제목 4 16" xfId="2482"/>
    <cellStyle name="제목 4 17" xfId="2483"/>
    <cellStyle name="제목 4 18" xfId="2484"/>
    <cellStyle name="제목 4 19" xfId="2485"/>
    <cellStyle name="제목 4 2" xfId="2486"/>
    <cellStyle name="제목 4 2 2" xfId="2487"/>
    <cellStyle name="제목 4 2 3" xfId="2488"/>
    <cellStyle name="제목 4 2 4" xfId="2489"/>
    <cellStyle name="제목 4 20" xfId="2490"/>
    <cellStyle name="제목 4 21" xfId="2491"/>
    <cellStyle name="제목 4 22" xfId="2492"/>
    <cellStyle name="제목 4 3" xfId="2493"/>
    <cellStyle name="제목 4 3 2" xfId="2494"/>
    <cellStyle name="제목 4 4" xfId="2495"/>
    <cellStyle name="제목 4 5" xfId="2496"/>
    <cellStyle name="제목 4 6" xfId="2497"/>
    <cellStyle name="제목 4 7" xfId="2498"/>
    <cellStyle name="제목 4 8" xfId="2499"/>
    <cellStyle name="제목 4 9" xfId="2500"/>
    <cellStyle name="제목 5" xfId="2501"/>
    <cellStyle name="제목 5 2" xfId="2502"/>
    <cellStyle name="제목 5 3" xfId="2503"/>
    <cellStyle name="제목 5 4" xfId="2504"/>
    <cellStyle name="제목 6" xfId="2505"/>
    <cellStyle name="제목 6 2" xfId="2506"/>
    <cellStyle name="제목 7" xfId="2507"/>
    <cellStyle name="제목 8" xfId="2508"/>
    <cellStyle name="제목 9" xfId="2509"/>
    <cellStyle name="좋음 10" xfId="2510"/>
    <cellStyle name="좋음 11" xfId="2511"/>
    <cellStyle name="좋음 12" xfId="2512"/>
    <cellStyle name="좋음 13" xfId="2513"/>
    <cellStyle name="좋음 14" xfId="2514"/>
    <cellStyle name="좋음 15" xfId="2515"/>
    <cellStyle name="좋음 16" xfId="2516"/>
    <cellStyle name="좋음 17" xfId="2517"/>
    <cellStyle name="좋음 18" xfId="2518"/>
    <cellStyle name="좋음 19" xfId="2519"/>
    <cellStyle name="좋음 2" xfId="2520"/>
    <cellStyle name="좋음 2 2" xfId="2521"/>
    <cellStyle name="좋음 2 3" xfId="2522"/>
    <cellStyle name="좋음 2 4" xfId="2523"/>
    <cellStyle name="좋음 20" xfId="2524"/>
    <cellStyle name="좋음 21" xfId="2525"/>
    <cellStyle name="좋음 22" xfId="2526"/>
    <cellStyle name="좋음 3" xfId="2527"/>
    <cellStyle name="좋음 3 2" xfId="2528"/>
    <cellStyle name="좋음 4" xfId="2529"/>
    <cellStyle name="좋음 5" xfId="2530"/>
    <cellStyle name="좋음 6" xfId="2531"/>
    <cellStyle name="좋음 7" xfId="2532"/>
    <cellStyle name="좋음 8" xfId="2533"/>
    <cellStyle name="좋음 9" xfId="2534"/>
    <cellStyle name="지정되지 않음" xfId="2535"/>
    <cellStyle name="출력 10" xfId="2536"/>
    <cellStyle name="출력 11" xfId="2537"/>
    <cellStyle name="출력 12" xfId="2538"/>
    <cellStyle name="출력 13" xfId="2539"/>
    <cellStyle name="출력 14" xfId="2540"/>
    <cellStyle name="출력 14 10" xfId="2541"/>
    <cellStyle name="출력 14 11" xfId="2542"/>
    <cellStyle name="출력 14 12" xfId="2543"/>
    <cellStyle name="출력 14 13" xfId="2544"/>
    <cellStyle name="출력 14 14" xfId="2545"/>
    <cellStyle name="출력 14 15" xfId="2546"/>
    <cellStyle name="출력 14 16" xfId="2547"/>
    <cellStyle name="출력 14 17" xfId="2548"/>
    <cellStyle name="출력 14 18" xfId="2549"/>
    <cellStyle name="출력 14 19" xfId="2550"/>
    <cellStyle name="출력 14 2" xfId="2551"/>
    <cellStyle name="출력 14 20" xfId="2552"/>
    <cellStyle name="출력 14 21" xfId="2553"/>
    <cellStyle name="출력 14 22" xfId="2554"/>
    <cellStyle name="출력 14 23" xfId="2555"/>
    <cellStyle name="출력 14 24" xfId="2556"/>
    <cellStyle name="출력 14 25" xfId="2557"/>
    <cellStyle name="출력 14 26" xfId="2558"/>
    <cellStyle name="출력 14 27" xfId="2559"/>
    <cellStyle name="출력 14 28" xfId="2560"/>
    <cellStyle name="출력 14 29" xfId="2561"/>
    <cellStyle name="출력 14 3" xfId="2562"/>
    <cellStyle name="출력 14 30" xfId="2563"/>
    <cellStyle name="출력 14 31" xfId="2564"/>
    <cellStyle name="출력 14 32" xfId="2565"/>
    <cellStyle name="출력 14 33" xfId="2566"/>
    <cellStyle name="출력 14 34" xfId="2567"/>
    <cellStyle name="출력 14 35" xfId="2568"/>
    <cellStyle name="출력 14 36" xfId="2569"/>
    <cellStyle name="출력 14 37" xfId="2570"/>
    <cellStyle name="출력 14 38" xfId="2571"/>
    <cellStyle name="출력 14 39" xfId="2572"/>
    <cellStyle name="출력 14 4" xfId="2573"/>
    <cellStyle name="출력 14 40" xfId="2574"/>
    <cellStyle name="출력 14 41" xfId="2575"/>
    <cellStyle name="출력 14 42" xfId="2576"/>
    <cellStyle name="출력 14 43" xfId="2577"/>
    <cellStyle name="출력 14 44" xfId="2578"/>
    <cellStyle name="출력 14 45" xfId="2579"/>
    <cellStyle name="출력 14 46" xfId="2580"/>
    <cellStyle name="출력 14 47" xfId="2581"/>
    <cellStyle name="출력 14 48" xfId="2582"/>
    <cellStyle name="출력 14 49" xfId="2583"/>
    <cellStyle name="출력 14 5" xfId="2584"/>
    <cellStyle name="출력 14 50" xfId="2585"/>
    <cellStyle name="출력 14 51" xfId="2586"/>
    <cellStyle name="출력 14 52" xfId="2587"/>
    <cellStyle name="출력 14 53" xfId="2588"/>
    <cellStyle name="출력 14 54" xfId="2589"/>
    <cellStyle name="출력 14 55" xfId="2590"/>
    <cellStyle name="출력 14 56" xfId="2591"/>
    <cellStyle name="출력 14 57" xfId="2592"/>
    <cellStyle name="출력 14 6" xfId="2593"/>
    <cellStyle name="출력 14 7" xfId="2594"/>
    <cellStyle name="출력 14 8" xfId="2595"/>
    <cellStyle name="출력 14 9" xfId="2596"/>
    <cellStyle name="출력 15" xfId="2597"/>
    <cellStyle name="출력 16" xfId="2598"/>
    <cellStyle name="출력 17" xfId="2599"/>
    <cellStyle name="출력 17 10" xfId="2600"/>
    <cellStyle name="출력 17 11" xfId="2601"/>
    <cellStyle name="출력 17 12" xfId="2602"/>
    <cellStyle name="출력 17 13" xfId="2603"/>
    <cellStyle name="출력 17 14" xfId="2604"/>
    <cellStyle name="출력 17 15" xfId="2605"/>
    <cellStyle name="출력 17 16" xfId="2606"/>
    <cellStyle name="출력 17 17" xfId="2607"/>
    <cellStyle name="출력 17 18" xfId="2608"/>
    <cellStyle name="출력 17 19" xfId="2609"/>
    <cellStyle name="출력 17 2" xfId="2610"/>
    <cellStyle name="출력 17 20" xfId="2611"/>
    <cellStyle name="출력 17 21" xfId="2612"/>
    <cellStyle name="출력 17 22" xfId="2613"/>
    <cellStyle name="출력 17 23" xfId="2614"/>
    <cellStyle name="출력 17 24" xfId="2615"/>
    <cellStyle name="출력 17 25" xfId="2616"/>
    <cellStyle name="출력 17 26" xfId="2617"/>
    <cellStyle name="출력 17 27" xfId="2618"/>
    <cellStyle name="출력 17 28" xfId="2619"/>
    <cellStyle name="출력 17 29" xfId="2620"/>
    <cellStyle name="출력 17 3" xfId="2621"/>
    <cellStyle name="출력 17 30" xfId="2622"/>
    <cellStyle name="출력 17 31" xfId="2623"/>
    <cellStyle name="출력 17 32" xfId="2624"/>
    <cellStyle name="출력 17 33" xfId="2625"/>
    <cellStyle name="출력 17 34" xfId="2626"/>
    <cellStyle name="출력 17 35" xfId="2627"/>
    <cellStyle name="출력 17 36" xfId="2628"/>
    <cellStyle name="출력 17 37" xfId="2629"/>
    <cellStyle name="출력 17 38" xfId="2630"/>
    <cellStyle name="출력 17 39" xfId="2631"/>
    <cellStyle name="출력 17 4" xfId="2632"/>
    <cellStyle name="출력 17 40" xfId="2633"/>
    <cellStyle name="출력 17 41" xfId="2634"/>
    <cellStyle name="출력 17 42" xfId="2635"/>
    <cellStyle name="출력 17 43" xfId="2636"/>
    <cellStyle name="출력 17 44" xfId="2637"/>
    <cellStyle name="출력 17 45" xfId="2638"/>
    <cellStyle name="출력 17 46" xfId="2639"/>
    <cellStyle name="출력 17 47" xfId="2640"/>
    <cellStyle name="출력 17 48" xfId="2641"/>
    <cellStyle name="출력 17 49" xfId="2642"/>
    <cellStyle name="출력 17 5" xfId="2643"/>
    <cellStyle name="출력 17 50" xfId="2644"/>
    <cellStyle name="출력 17 51" xfId="2645"/>
    <cellStyle name="출력 17 52" xfId="2646"/>
    <cellStyle name="출력 17 53" xfId="2647"/>
    <cellStyle name="출력 17 54" xfId="2648"/>
    <cellStyle name="출력 17 55" xfId="2649"/>
    <cellStyle name="출력 17 56" xfId="2650"/>
    <cellStyle name="출력 17 57" xfId="2651"/>
    <cellStyle name="출력 17 6" xfId="2652"/>
    <cellStyle name="출력 17 7" xfId="2653"/>
    <cellStyle name="출력 17 8" xfId="2654"/>
    <cellStyle name="출력 17 9" xfId="2655"/>
    <cellStyle name="출력 18" xfId="2656"/>
    <cellStyle name="출력 19" xfId="2657"/>
    <cellStyle name="출력 2" xfId="2658"/>
    <cellStyle name="출력 2 10" xfId="2659"/>
    <cellStyle name="출력 2 11" xfId="2660"/>
    <cellStyle name="출력 2 12" xfId="2661"/>
    <cellStyle name="출력 2 13" xfId="2662"/>
    <cellStyle name="출력 2 14" xfId="2663"/>
    <cellStyle name="출력 2 15" xfId="2664"/>
    <cellStyle name="출력 2 16" xfId="2665"/>
    <cellStyle name="출력 2 17" xfId="2666"/>
    <cellStyle name="출력 2 18" xfId="2667"/>
    <cellStyle name="출력 2 19" xfId="2668"/>
    <cellStyle name="출력 2 2" xfId="2669"/>
    <cellStyle name="출력 2 20" xfId="2670"/>
    <cellStyle name="출력 2 21" xfId="2671"/>
    <cellStyle name="출력 2 22" xfId="2672"/>
    <cellStyle name="출력 2 23" xfId="2673"/>
    <cellStyle name="출력 2 24" xfId="2674"/>
    <cellStyle name="출력 2 25" xfId="2675"/>
    <cellStyle name="출력 2 26" xfId="2676"/>
    <cellStyle name="출력 2 27" xfId="2677"/>
    <cellStyle name="출력 2 28" xfId="2678"/>
    <cellStyle name="출력 2 29" xfId="2679"/>
    <cellStyle name="출력 2 3" xfId="2680"/>
    <cellStyle name="출력 2 30" xfId="2681"/>
    <cellStyle name="출력 2 31" xfId="2682"/>
    <cellStyle name="출력 2 32" xfId="2683"/>
    <cellStyle name="출력 2 33" xfId="2684"/>
    <cellStyle name="출력 2 34" xfId="2685"/>
    <cellStyle name="출력 2 35" xfId="2686"/>
    <cellStyle name="출력 2 36" xfId="2687"/>
    <cellStyle name="출력 2 37" xfId="2688"/>
    <cellStyle name="출력 2 38" xfId="2689"/>
    <cellStyle name="출력 2 39" xfId="2690"/>
    <cellStyle name="출력 2 4" xfId="2691"/>
    <cellStyle name="출력 2 40" xfId="2692"/>
    <cellStyle name="출력 2 41" xfId="2693"/>
    <cellStyle name="출력 2 42" xfId="2694"/>
    <cellStyle name="출력 2 43" xfId="2695"/>
    <cellStyle name="출력 2 44" xfId="2696"/>
    <cellStyle name="출력 2 45" xfId="2697"/>
    <cellStyle name="출력 2 46" xfId="2698"/>
    <cellStyle name="출력 2 47" xfId="2699"/>
    <cellStyle name="출력 2 48" xfId="2700"/>
    <cellStyle name="출력 2 49" xfId="2701"/>
    <cellStyle name="출력 2 5" xfId="2702"/>
    <cellStyle name="출력 2 50" xfId="2703"/>
    <cellStyle name="출력 2 51" xfId="2704"/>
    <cellStyle name="출력 2 52" xfId="2705"/>
    <cellStyle name="출력 2 53" xfId="2706"/>
    <cellStyle name="출력 2 54" xfId="2707"/>
    <cellStyle name="출력 2 55" xfId="2708"/>
    <cellStyle name="출력 2 56" xfId="2709"/>
    <cellStyle name="출력 2 57" xfId="2710"/>
    <cellStyle name="출력 2 58" xfId="2711"/>
    <cellStyle name="출력 2 59" xfId="2712"/>
    <cellStyle name="출력 2 6" xfId="2713"/>
    <cellStyle name="출력 2 7" xfId="2714"/>
    <cellStyle name="출력 2 8" xfId="2715"/>
    <cellStyle name="출력 2 9" xfId="2716"/>
    <cellStyle name="출력 20" xfId="2717"/>
    <cellStyle name="출력 21" xfId="2718"/>
    <cellStyle name="출력 22" xfId="2719"/>
    <cellStyle name="출력 3" xfId="2720"/>
    <cellStyle name="출력 3 2" xfId="2721"/>
    <cellStyle name="출력 4" xfId="2722"/>
    <cellStyle name="출력 5" xfId="2723"/>
    <cellStyle name="출력 5 2" xfId="2724"/>
    <cellStyle name="출력 5 2 2" xfId="2725"/>
    <cellStyle name="출력 5 2 2 2" xfId="2726"/>
    <cellStyle name="출력 5 2 2 2 2" xfId="2727"/>
    <cellStyle name="출력 5 2 2 2 2 2" xfId="2728"/>
    <cellStyle name="출력 5 2 2 2 3" xfId="2729"/>
    <cellStyle name="출력 5 2 2 2 3 2" xfId="2730"/>
    <cellStyle name="출력 5 2 2 2 4" xfId="2731"/>
    <cellStyle name="출력 5 2 2 3" xfId="2732"/>
    <cellStyle name="출력 5 2 2 3 2" xfId="2733"/>
    <cellStyle name="출력 5 2 2 4" xfId="2734"/>
    <cellStyle name="출력 5 2 2 4 2" xfId="2735"/>
    <cellStyle name="출력 5 2 2 5" xfId="2736"/>
    <cellStyle name="출력 5 2 3" xfId="2737"/>
    <cellStyle name="출력 5 2 3 2" xfId="2738"/>
    <cellStyle name="출력 5 2 3 2 2" xfId="2739"/>
    <cellStyle name="출력 5 2 3 3" xfId="2740"/>
    <cellStyle name="출력 5 2 3 3 2" xfId="2741"/>
    <cellStyle name="출력 5 2 3 4" xfId="2742"/>
    <cellStyle name="출력 5 2 4" xfId="2743"/>
    <cellStyle name="출력 5 2 4 2" xfId="2744"/>
    <cellStyle name="출력 5 2 5" xfId="2745"/>
    <cellStyle name="출력 5 2 5 2" xfId="2746"/>
    <cellStyle name="출력 5 2 6" xfId="2747"/>
    <cellStyle name="출력 5 3" xfId="2748"/>
    <cellStyle name="출력 5 3 2" xfId="2749"/>
    <cellStyle name="출력 5 3 2 2" xfId="2750"/>
    <cellStyle name="출력 5 3 2 2 2" xfId="2751"/>
    <cellStyle name="출력 5 3 2 2 2 2" xfId="2752"/>
    <cellStyle name="출력 5 3 2 2 3" xfId="2753"/>
    <cellStyle name="출력 5 3 2 2 3 2" xfId="2754"/>
    <cellStyle name="출력 5 3 2 2 4" xfId="2755"/>
    <cellStyle name="출력 5 3 2 3" xfId="2756"/>
    <cellStyle name="출력 5 3 2 3 2" xfId="2757"/>
    <cellStyle name="출력 5 3 2 4" xfId="2758"/>
    <cellStyle name="출력 5 3 2 4 2" xfId="2759"/>
    <cellStyle name="출력 5 3 2 5" xfId="2760"/>
    <cellStyle name="출력 5 3 3" xfId="2761"/>
    <cellStyle name="출력 5 3 3 2" xfId="2762"/>
    <cellStyle name="출력 5 3 3 2 2" xfId="2763"/>
    <cellStyle name="출력 5 3 3 3" xfId="2764"/>
    <cellStyle name="출력 5 3 3 3 2" xfId="2765"/>
    <cellStyle name="출력 5 3 3 4" xfId="2766"/>
    <cellStyle name="출력 5 3 4" xfId="2767"/>
    <cellStyle name="출력 5 3 4 2" xfId="2768"/>
    <cellStyle name="출력 5 3 5" xfId="2769"/>
    <cellStyle name="출력 5 3 5 2" xfId="2770"/>
    <cellStyle name="출력 5 3 6" xfId="2771"/>
    <cellStyle name="출력 5 4" xfId="2772"/>
    <cellStyle name="출력 5 4 2" xfId="2773"/>
    <cellStyle name="출력 5 4 2 2" xfId="2774"/>
    <cellStyle name="출력 5 4 2 2 2" xfId="2775"/>
    <cellStyle name="출력 5 4 2 2 2 2" xfId="2776"/>
    <cellStyle name="출력 5 4 2 2 3" xfId="2777"/>
    <cellStyle name="출력 5 4 2 2 3 2" xfId="2778"/>
    <cellStyle name="출력 5 4 2 2 4" xfId="2779"/>
    <cellStyle name="출력 5 4 2 3" xfId="2780"/>
    <cellStyle name="출력 5 4 2 3 2" xfId="2781"/>
    <cellStyle name="출력 5 4 2 4" xfId="2782"/>
    <cellStyle name="출력 5 4 2 4 2" xfId="2783"/>
    <cellStyle name="출력 5 4 2 5" xfId="2784"/>
    <cellStyle name="출력 5 4 3" xfId="2785"/>
    <cellStyle name="출력 5 4 3 2" xfId="2786"/>
    <cellStyle name="출력 5 4 3 2 2" xfId="2787"/>
    <cellStyle name="출력 5 4 3 3" xfId="2788"/>
    <cellStyle name="출력 5 4 3 3 2" xfId="2789"/>
    <cellStyle name="출력 5 4 3 4" xfId="2790"/>
    <cellStyle name="출력 5 4 4" xfId="2791"/>
    <cellStyle name="출력 5 4 4 2" xfId="2792"/>
    <cellStyle name="출력 5 4 5" xfId="2793"/>
    <cellStyle name="출력 5 4 5 2" xfId="2794"/>
    <cellStyle name="출력 5 4 6" xfId="2795"/>
    <cellStyle name="출력 5 5" xfId="2796"/>
    <cellStyle name="출력 5 5 2" xfId="2797"/>
    <cellStyle name="출력 5 5 2 2" xfId="2798"/>
    <cellStyle name="출력 5 5 2 2 2" xfId="2799"/>
    <cellStyle name="출력 5 5 2 2 2 2" xfId="2800"/>
    <cellStyle name="출력 5 5 2 2 3" xfId="2801"/>
    <cellStyle name="출력 5 5 2 2 3 2" xfId="2802"/>
    <cellStyle name="출력 5 5 2 2 4" xfId="2803"/>
    <cellStyle name="출력 5 5 2 3" xfId="2804"/>
    <cellStyle name="출력 5 5 2 3 2" xfId="2805"/>
    <cellStyle name="출력 5 5 2 4" xfId="2806"/>
    <cellStyle name="출력 5 5 2 4 2" xfId="2807"/>
    <cellStyle name="출력 5 5 2 5" xfId="2808"/>
    <cellStyle name="출력 5 5 3" xfId="2809"/>
    <cellStyle name="출력 5 5 3 2" xfId="2810"/>
    <cellStyle name="출력 5 5 3 2 2" xfId="2811"/>
    <cellStyle name="출력 5 5 3 3" xfId="2812"/>
    <cellStyle name="출력 5 5 3 3 2" xfId="2813"/>
    <cellStyle name="출력 5 5 3 4" xfId="2814"/>
    <cellStyle name="출력 5 5 4" xfId="2815"/>
    <cellStyle name="출력 5 5 4 2" xfId="2816"/>
    <cellStyle name="출력 5 5 5" xfId="2817"/>
    <cellStyle name="출력 5 5 5 2" xfId="2818"/>
    <cellStyle name="출력 5 5 6" xfId="2819"/>
    <cellStyle name="출력 5 6" xfId="2820"/>
    <cellStyle name="출력 5 6 2" xfId="2821"/>
    <cellStyle name="출력 5 6 2 2" xfId="2822"/>
    <cellStyle name="출력 5 6 2 2 2" xfId="2823"/>
    <cellStyle name="출력 5 6 2 3" xfId="2824"/>
    <cellStyle name="출력 5 6 2 3 2" xfId="2825"/>
    <cellStyle name="출력 5 6 2 4" xfId="2826"/>
    <cellStyle name="출력 5 6 3" xfId="2827"/>
    <cellStyle name="출력 5 6 3 2" xfId="2828"/>
    <cellStyle name="출력 5 6 4" xfId="2829"/>
    <cellStyle name="출력 5 6 4 2" xfId="2830"/>
    <cellStyle name="출력 5 6 5" xfId="2831"/>
    <cellStyle name="출력 5 7" xfId="2832"/>
    <cellStyle name="출력 5 7 2" xfId="2833"/>
    <cellStyle name="출력 5 7 2 2" xfId="2834"/>
    <cellStyle name="출력 5 7 2 2 2" xfId="2835"/>
    <cellStyle name="출력 5 7 2 3" xfId="2836"/>
    <cellStyle name="출력 5 7 2 3 2" xfId="2837"/>
    <cellStyle name="출력 5 7 2 4" xfId="2838"/>
    <cellStyle name="출력 5 7 3" xfId="2839"/>
    <cellStyle name="출력 5 7 3 2" xfId="2840"/>
    <cellStyle name="출력 5 7 4" xfId="2841"/>
    <cellStyle name="출력 5 7 4 2" xfId="2842"/>
    <cellStyle name="출력 5 7 5" xfId="2843"/>
    <cellStyle name="출력 5 8" xfId="2844"/>
    <cellStyle name="출력 5 8 2" xfId="2845"/>
    <cellStyle name="출력 6" xfId="2846"/>
    <cellStyle name="출력 7" xfId="2847"/>
    <cellStyle name="출력 8" xfId="2848"/>
    <cellStyle name="출력 9" xfId="2849"/>
    <cellStyle name="콤마 [0]_(서비스)고객사별수주매출" xfId="2850"/>
    <cellStyle name="콤마_(서비스)고객사별수주매출" xfId="2851"/>
    <cellStyle name="통화 [0] 2" xfId="2852"/>
    <cellStyle name="통화 [0] 2 2" xfId="3398"/>
    <cellStyle name="통화 [0] 2 3" xfId="3365"/>
    <cellStyle name="통화 [0] 2 4" xfId="3315"/>
    <cellStyle name="통화 [0] 2 5" xfId="3240"/>
    <cellStyle name="통화 [0] 3" xfId="2853"/>
    <cellStyle name="통화 [0] 3 2" xfId="3399"/>
    <cellStyle name="통화 [0] 3 3" xfId="3366"/>
    <cellStyle name="통화 [0] 3 4" xfId="3316"/>
    <cellStyle name="통화 [0] 4" xfId="2854"/>
    <cellStyle name="통화 [0] 4 2" xfId="3400"/>
    <cellStyle name="통화 [0] 4 3" xfId="3367"/>
    <cellStyle name="통화 [0] 4 4" xfId="3317"/>
    <cellStyle name="통화 [0] 4 5" xfId="3241"/>
    <cellStyle name="통화 [0] 5" xfId="2855"/>
    <cellStyle name="통화 [0] 5 2" xfId="3401"/>
    <cellStyle name="통화 [0] 5 3" xfId="3368"/>
    <cellStyle name="통화 [0] 5 4" xfId="3318"/>
    <cellStyle name="통화 [0] 5 5" xfId="3242"/>
    <cellStyle name="통화 [0] 6" xfId="3397"/>
    <cellStyle name="표준" xfId="0" builtinId="0"/>
    <cellStyle name="표준 10" xfId="9"/>
    <cellStyle name="표준 10 2" xfId="2856"/>
    <cellStyle name="표준 10 2 2" xfId="2857"/>
    <cellStyle name="표준 10 3" xfId="2858"/>
    <cellStyle name="표준 10 4" xfId="3243"/>
    <cellStyle name="표준 100" xfId="2859"/>
    <cellStyle name="표준 101" xfId="2860"/>
    <cellStyle name="표준 102" xfId="2861"/>
    <cellStyle name="표준 103" xfId="2862"/>
    <cellStyle name="표준 104" xfId="2863"/>
    <cellStyle name="표준 105" xfId="2864"/>
    <cellStyle name="표준 106" xfId="2865"/>
    <cellStyle name="표준 107" xfId="2866"/>
    <cellStyle name="표준 108" xfId="2867"/>
    <cellStyle name="표준 109" xfId="2868"/>
    <cellStyle name="표준 11" xfId="2869"/>
    <cellStyle name="표준 11 2" xfId="2870"/>
    <cellStyle name="표준 11 3" xfId="2871"/>
    <cellStyle name="표준 11 3 2" xfId="2872"/>
    <cellStyle name="표준 11 4" xfId="2873"/>
    <cellStyle name="표준 110" xfId="2874"/>
    <cellStyle name="표준 111" xfId="2875"/>
    <cellStyle name="표준 112" xfId="2876"/>
    <cellStyle name="표준 113" xfId="2877"/>
    <cellStyle name="표준 114" xfId="2878"/>
    <cellStyle name="표준 115" xfId="2879"/>
    <cellStyle name="표준 116" xfId="2880"/>
    <cellStyle name="표준 117" xfId="2881"/>
    <cellStyle name="표준 118" xfId="2882"/>
    <cellStyle name="표준 119" xfId="2883"/>
    <cellStyle name="표준 12" xfId="2884"/>
    <cellStyle name="표준 12 2" xfId="2885"/>
    <cellStyle name="표준 12 2 2" xfId="2886"/>
    <cellStyle name="표준 12 3" xfId="2887"/>
    <cellStyle name="표준 12 4" xfId="2888"/>
    <cellStyle name="표준 120" xfId="2889"/>
    <cellStyle name="표준 121" xfId="2890"/>
    <cellStyle name="표준 122" xfId="2891"/>
    <cellStyle name="표준 123" xfId="2892"/>
    <cellStyle name="표준 124" xfId="2893"/>
    <cellStyle name="표준 125" xfId="2894"/>
    <cellStyle name="표준 126" xfId="10"/>
    <cellStyle name="표준 127" xfId="2895"/>
    <cellStyle name="표준 128" xfId="2896"/>
    <cellStyle name="표준 13" xfId="2897"/>
    <cellStyle name="표준 13 2" xfId="2898"/>
    <cellStyle name="표준 13 3" xfId="2899"/>
    <cellStyle name="표준 13 4" xfId="2900"/>
    <cellStyle name="표준 14" xfId="2901"/>
    <cellStyle name="표준 14 2" xfId="2902"/>
    <cellStyle name="표준 14 3" xfId="2903"/>
    <cellStyle name="표준 15" xfId="2904"/>
    <cellStyle name="표준 15 2" xfId="2905"/>
    <cellStyle name="표준 15 3" xfId="2906"/>
    <cellStyle name="표준 16" xfId="2907"/>
    <cellStyle name="표준 16 2" xfId="2908"/>
    <cellStyle name="표준 16 3" xfId="2909"/>
    <cellStyle name="표준 17" xfId="2910"/>
    <cellStyle name="표준 17 2" xfId="2911"/>
    <cellStyle name="표준 17 2 2" xfId="3244"/>
    <cellStyle name="표준 17 3" xfId="3327"/>
    <cellStyle name="표준 18" xfId="2912"/>
    <cellStyle name="표준 19" xfId="2913"/>
    <cellStyle name="표준 2" xfId="3"/>
    <cellStyle name="표준 2 2" xfId="2914"/>
    <cellStyle name="표준 2 2 2" xfId="2915"/>
    <cellStyle name="표준 2 2 2 2" xfId="2916"/>
    <cellStyle name="표준 2 2 3" xfId="2917"/>
    <cellStyle name="표준 2 2 3 2" xfId="3245"/>
    <cellStyle name="표준 2 2 4" xfId="2918"/>
    <cellStyle name="표준 2 3" xfId="2919"/>
    <cellStyle name="표준 2 3 2" xfId="2920"/>
    <cellStyle name="표준 2 3 2 2" xfId="3246"/>
    <cellStyle name="표준 2 3 3" xfId="2921"/>
    <cellStyle name="표준 2 3 4" xfId="2922"/>
    <cellStyle name="표준 2 4" xfId="2923"/>
    <cellStyle name="표준 2 4 2" xfId="2924"/>
    <cellStyle name="표준 2 4 3" xfId="2925"/>
    <cellStyle name="표준 2 4 4" xfId="2926"/>
    <cellStyle name="표준 2 4 5" xfId="2927"/>
    <cellStyle name="표준 2 4 6" xfId="2928"/>
    <cellStyle name="표준 2 4 7" xfId="2929"/>
    <cellStyle name="표준 2 4 8" xfId="3247"/>
    <cellStyle name="표준 2 5" xfId="2930"/>
    <cellStyle name="표준 2 5 2" xfId="2931"/>
    <cellStyle name="표준 2 5 2 2" xfId="3249"/>
    <cellStyle name="표준 2 5 3" xfId="2932"/>
    <cellStyle name="표준 2 5 4" xfId="2933"/>
    <cellStyle name="표준 2 5 5" xfId="3248"/>
    <cellStyle name="표준 2 6" xfId="2934"/>
    <cellStyle name="표준 2 6 2" xfId="2935"/>
    <cellStyle name="표준 2 6 3" xfId="2936"/>
    <cellStyle name="표준 2 6 4" xfId="2937"/>
    <cellStyle name="표준 2 6 5" xfId="3250"/>
    <cellStyle name="표준 2 7" xfId="2938"/>
    <cellStyle name="표준 2 8" xfId="2939"/>
    <cellStyle name="표준 2 9" xfId="2940"/>
    <cellStyle name="표준 2_2013년 9월 연승어패럴 매장부담 물류비_20131001" xfId="2941"/>
    <cellStyle name="표준 20" xfId="2942"/>
    <cellStyle name="표준 21" xfId="2943"/>
    <cellStyle name="표준 22" xfId="2944"/>
    <cellStyle name="표준 23" xfId="2945"/>
    <cellStyle name="표준 24" xfId="2946"/>
    <cellStyle name="표준 24 2" xfId="2947"/>
    <cellStyle name="표준 25" xfId="2948"/>
    <cellStyle name="표준 25 2" xfId="2949"/>
    <cellStyle name="표준 25 3" xfId="3251"/>
    <cellStyle name="표준 26" xfId="2950"/>
    <cellStyle name="표준 26 2" xfId="2951"/>
    <cellStyle name="표준 26 3" xfId="3252"/>
    <cellStyle name="표준 27" xfId="2952"/>
    <cellStyle name="표준 27 2" xfId="2953"/>
    <cellStyle name="표준 28" xfId="2954"/>
    <cellStyle name="표준 28 2" xfId="3328"/>
    <cellStyle name="표준 28 3" xfId="3319"/>
    <cellStyle name="표준 29" xfId="2955"/>
    <cellStyle name="표준 29 10" xfId="2956"/>
    <cellStyle name="표준 29 11" xfId="2957"/>
    <cellStyle name="표준 29 2" xfId="2958"/>
    <cellStyle name="표준 29 2 2" xfId="2959"/>
    <cellStyle name="표준 29 2 2 2" xfId="2960"/>
    <cellStyle name="표준 29 2 2 3" xfId="2961"/>
    <cellStyle name="표준 29 2 2 4" xfId="2962"/>
    <cellStyle name="표준 29 2 2 5" xfId="2963"/>
    <cellStyle name="표준 29 2 2 6" xfId="2964"/>
    <cellStyle name="표준 29 2 3" xfId="2965"/>
    <cellStyle name="표준 29 2 4" xfId="2966"/>
    <cellStyle name="표준 29 2 5" xfId="2967"/>
    <cellStyle name="표준 29 2 6" xfId="2968"/>
    <cellStyle name="표준 29 2 7" xfId="2969"/>
    <cellStyle name="표준 29 2 8" xfId="2970"/>
    <cellStyle name="표준 29 3" xfId="2971"/>
    <cellStyle name="표준 29 3 2" xfId="2972"/>
    <cellStyle name="표준 29 3 3" xfId="2973"/>
    <cellStyle name="표준 29 3 4" xfId="2974"/>
    <cellStyle name="표준 29 3 5" xfId="2975"/>
    <cellStyle name="표준 29 3 6" xfId="2976"/>
    <cellStyle name="표준 29 3 7" xfId="2977"/>
    <cellStyle name="표준 29 3 8" xfId="3320"/>
    <cellStyle name="표준 29 4" xfId="2978"/>
    <cellStyle name="표준 29 5" xfId="2979"/>
    <cellStyle name="표준 29 6" xfId="2980"/>
    <cellStyle name="표준 29 7" xfId="2981"/>
    <cellStyle name="표준 29 8" xfId="2982"/>
    <cellStyle name="표준 29 9" xfId="2983"/>
    <cellStyle name="표준 3" xfId="2984"/>
    <cellStyle name="표준 3 2" xfId="2985"/>
    <cellStyle name="표준 3 2 2" xfId="2986"/>
    <cellStyle name="표준 3 2 3" xfId="2987"/>
    <cellStyle name="표준 3 2 4" xfId="2988"/>
    <cellStyle name="표준 3 2 5" xfId="2989"/>
    <cellStyle name="표준 3 2 6" xfId="2990"/>
    <cellStyle name="표준 3 2 7" xfId="3253"/>
    <cellStyle name="표준 3 3" xfId="2991"/>
    <cellStyle name="표준 3 3 2" xfId="2992"/>
    <cellStyle name="표준 3 3 3" xfId="2993"/>
    <cellStyle name="표준 3 3 4" xfId="3254"/>
    <cellStyle name="표준 3 4" xfId="2994"/>
    <cellStyle name="표준 3 4 2" xfId="2995"/>
    <cellStyle name="표준 3 5" xfId="2996"/>
    <cellStyle name="표준 3 5 2" xfId="2997"/>
    <cellStyle name="표준 3 5 3" xfId="3321"/>
    <cellStyle name="표준 3 6" xfId="2998"/>
    <cellStyle name="표준 3 7" xfId="2999"/>
    <cellStyle name="표준 3 8" xfId="3000"/>
    <cellStyle name="표준 30" xfId="3001"/>
    <cellStyle name="표준 30 10" xfId="3002"/>
    <cellStyle name="표준 30 2" xfId="3003"/>
    <cellStyle name="표준 30 2 2" xfId="3004"/>
    <cellStyle name="표준 30 2 2 2" xfId="3005"/>
    <cellStyle name="표준 30 2 2 3" xfId="3006"/>
    <cellStyle name="표준 30 2 2 4" xfId="3007"/>
    <cellStyle name="표준 30 2 2 5" xfId="3008"/>
    <cellStyle name="표준 30 2 2 6" xfId="3009"/>
    <cellStyle name="표준 30 2 3" xfId="3010"/>
    <cellStyle name="표준 30 2 4" xfId="3011"/>
    <cellStyle name="표준 30 2 5" xfId="3012"/>
    <cellStyle name="표준 30 2 6" xfId="3013"/>
    <cellStyle name="표준 30 2 7" xfId="3014"/>
    <cellStyle name="표준 30 3" xfId="3015"/>
    <cellStyle name="표준 30 3 2" xfId="3016"/>
    <cellStyle name="표준 30 3 3" xfId="3017"/>
    <cellStyle name="표준 30 3 4" xfId="3018"/>
    <cellStyle name="표준 30 3 5" xfId="3019"/>
    <cellStyle name="표준 30 3 6" xfId="3020"/>
    <cellStyle name="표준 30 4" xfId="3021"/>
    <cellStyle name="표준 30 5" xfId="3022"/>
    <cellStyle name="표준 30 6" xfId="3023"/>
    <cellStyle name="표준 30 7" xfId="3024"/>
    <cellStyle name="표준 30 8" xfId="3025"/>
    <cellStyle name="표준 30 9" xfId="3026"/>
    <cellStyle name="표준 31" xfId="3027"/>
    <cellStyle name="표준 31 2" xfId="3028"/>
    <cellStyle name="표준 31 2 2" xfId="3029"/>
    <cellStyle name="표준 31 2 2 2" xfId="3030"/>
    <cellStyle name="표준 31 2 2 3" xfId="3031"/>
    <cellStyle name="표준 31 2 2 4" xfId="3032"/>
    <cellStyle name="표준 31 2 2 5" xfId="3033"/>
    <cellStyle name="표준 31 2 2 6" xfId="3034"/>
    <cellStyle name="표준 31 2 3" xfId="3035"/>
    <cellStyle name="표준 31 2 4" xfId="3036"/>
    <cellStyle name="표준 31 2 5" xfId="3037"/>
    <cellStyle name="표준 31 2 6" xfId="3038"/>
    <cellStyle name="표준 31 2 7" xfId="3039"/>
    <cellStyle name="표준 31 3" xfId="3040"/>
    <cellStyle name="표준 31 3 2" xfId="3041"/>
    <cellStyle name="표준 31 3 3" xfId="3042"/>
    <cellStyle name="표준 31 3 4" xfId="3043"/>
    <cellStyle name="표준 31 3 5" xfId="3044"/>
    <cellStyle name="표준 31 3 6" xfId="3045"/>
    <cellStyle name="표준 31 4" xfId="3046"/>
    <cellStyle name="표준 31 5" xfId="3047"/>
    <cellStyle name="표준 31 6" xfId="3048"/>
    <cellStyle name="표준 31 7" xfId="3049"/>
    <cellStyle name="표준 31 8" xfId="3050"/>
    <cellStyle name="표준 31 9" xfId="3051"/>
    <cellStyle name="표준 32" xfId="3052"/>
    <cellStyle name="표준 32 2" xfId="3053"/>
    <cellStyle name="표준 32 2 2" xfId="3054"/>
    <cellStyle name="표준 32 2 3" xfId="3055"/>
    <cellStyle name="표준 32 2 4" xfId="3056"/>
    <cellStyle name="표준 32 2 5" xfId="3057"/>
    <cellStyle name="표준 32 2 6" xfId="3058"/>
    <cellStyle name="표준 32 3" xfId="3059"/>
    <cellStyle name="표준 32 3 2" xfId="3322"/>
    <cellStyle name="표준 32 4" xfId="3060"/>
    <cellStyle name="표준 32 5" xfId="3061"/>
    <cellStyle name="표준 32 6" xfId="3062"/>
    <cellStyle name="표준 32 7" xfId="3063"/>
    <cellStyle name="표준 33" xfId="3064"/>
    <cellStyle name="표준 33 2" xfId="3065"/>
    <cellStyle name="표준 33 2 2" xfId="3066"/>
    <cellStyle name="표준 33 2 3" xfId="3067"/>
    <cellStyle name="표준 33 2 4" xfId="3068"/>
    <cellStyle name="표준 33 2 5" xfId="3069"/>
    <cellStyle name="표준 33 2 6" xfId="3070"/>
    <cellStyle name="표준 33 3" xfId="3071"/>
    <cellStyle name="표준 33 4" xfId="3072"/>
    <cellStyle name="표준 33 5" xfId="3073"/>
    <cellStyle name="표준 33 6" xfId="3074"/>
    <cellStyle name="표준 33 7" xfId="3075"/>
    <cellStyle name="표준 34" xfId="3076"/>
    <cellStyle name="표준 34 2" xfId="3255"/>
    <cellStyle name="표준 35" xfId="3077"/>
    <cellStyle name="표준 35 2" xfId="3078"/>
    <cellStyle name="표준 35 3" xfId="3079"/>
    <cellStyle name="표준 35 4" xfId="3080"/>
    <cellStyle name="표준 35 5" xfId="3081"/>
    <cellStyle name="표준 35 6" xfId="3082"/>
    <cellStyle name="표준 36" xfId="3083"/>
    <cellStyle name="표준 36 2" xfId="3084"/>
    <cellStyle name="표준 36 3" xfId="3256"/>
    <cellStyle name="표준 37" xfId="3085"/>
    <cellStyle name="표준 37 2" xfId="3086"/>
    <cellStyle name="표준 37 3" xfId="3257"/>
    <cellStyle name="표준 38" xfId="3087"/>
    <cellStyle name="표준 38 2" xfId="3088"/>
    <cellStyle name="표준 38 3" xfId="3258"/>
    <cellStyle name="표준 39" xfId="3089"/>
    <cellStyle name="표준 39 2" xfId="3090"/>
    <cellStyle name="표준 39 3" xfId="3259"/>
    <cellStyle name="표준 4" xfId="3091"/>
    <cellStyle name="표준 4 2" xfId="3092"/>
    <cellStyle name="표준 4 2 2" xfId="3093"/>
    <cellStyle name="표준 4 2 3" xfId="3094"/>
    <cellStyle name="표준 4 2 4" xfId="3095"/>
    <cellStyle name="표준 4 2 5" xfId="3096"/>
    <cellStyle name="표준 4 3" xfId="3097"/>
    <cellStyle name="표준 4 4" xfId="3098"/>
    <cellStyle name="표준 4 4 2" xfId="3099"/>
    <cellStyle name="표준 4 5" xfId="3100"/>
    <cellStyle name="표준 4 6" xfId="3101"/>
    <cellStyle name="표준 4 7" xfId="3102"/>
    <cellStyle name="표준 4 8" xfId="3103"/>
    <cellStyle name="표준 4 9" xfId="3104"/>
    <cellStyle name="표준 40" xfId="3105"/>
    <cellStyle name="표준 40 2" xfId="3106"/>
    <cellStyle name="표준 40 3" xfId="3107"/>
    <cellStyle name="표준 40 4" xfId="3108"/>
    <cellStyle name="표준 41" xfId="3109"/>
    <cellStyle name="표준 41 2" xfId="3110"/>
    <cellStyle name="표준 41 3" xfId="3260"/>
    <cellStyle name="표준 42" xfId="3111"/>
    <cellStyle name="표준 42 2" xfId="3112"/>
    <cellStyle name="표준 42 3" xfId="3261"/>
    <cellStyle name="표준 43" xfId="3113"/>
    <cellStyle name="표준 43 2" xfId="3114"/>
    <cellStyle name="표준 43 3" xfId="3262"/>
    <cellStyle name="표준 44" xfId="3115"/>
    <cellStyle name="표준 44 2" xfId="3116"/>
    <cellStyle name="표준 44 3" xfId="3263"/>
    <cellStyle name="표준 45" xfId="3117"/>
    <cellStyle name="표준 45 2" xfId="3118"/>
    <cellStyle name="표준 45 3" xfId="3264"/>
    <cellStyle name="표준 46" xfId="3119"/>
    <cellStyle name="표준 46 2" xfId="3120"/>
    <cellStyle name="표준 46 3" xfId="3265"/>
    <cellStyle name="표준 47" xfId="3121"/>
    <cellStyle name="표준 47 2" xfId="3122"/>
    <cellStyle name="표준 47 3" xfId="3266"/>
    <cellStyle name="표준 48" xfId="3123"/>
    <cellStyle name="표준 48 2" xfId="3124"/>
    <cellStyle name="표준 48 3" xfId="3267"/>
    <cellStyle name="표준 49" xfId="3125"/>
    <cellStyle name="표준 49 2" xfId="3126"/>
    <cellStyle name="표준 49 3" xfId="3268"/>
    <cellStyle name="표준 5" xfId="3127"/>
    <cellStyle name="표준 5 2" xfId="3128"/>
    <cellStyle name="표준 5 2 2" xfId="3129"/>
    <cellStyle name="표준 5 3" xfId="3130"/>
    <cellStyle name="표준 5 4" xfId="3131"/>
    <cellStyle name="표준 5 5" xfId="3132"/>
    <cellStyle name="표준 50" xfId="3133"/>
    <cellStyle name="표준 50 2" xfId="3269"/>
    <cellStyle name="표준 51" xfId="3134"/>
    <cellStyle name="표준 51 2" xfId="3135"/>
    <cellStyle name="표준 51 3" xfId="3270"/>
    <cellStyle name="표준 52" xfId="3136"/>
    <cellStyle name="표준 52 2" xfId="3137"/>
    <cellStyle name="표준 52 3" xfId="3271"/>
    <cellStyle name="표준 53" xfId="3138"/>
    <cellStyle name="표준 53 2" xfId="3139"/>
    <cellStyle name="표준 53 2 2" xfId="3329"/>
    <cellStyle name="표준 53 3" xfId="3323"/>
    <cellStyle name="표준 53 3 2" xfId="3450"/>
    <cellStyle name="표준 53 3 2 2" xfId="3629"/>
    <cellStyle name="표준 53 3 3" xfId="3541"/>
    <cellStyle name="표준 53 4" xfId="3272"/>
    <cellStyle name="표준 54" xfId="3140"/>
    <cellStyle name="표준 54 2" xfId="3330"/>
    <cellStyle name="표준 54 2 2" xfId="3402"/>
    <cellStyle name="표준 54 2 2 2" xfId="3489"/>
    <cellStyle name="표준 54 2 2 2 2" xfId="3668"/>
    <cellStyle name="표준 54 2 2 3" xfId="3580"/>
    <cellStyle name="표준 54 2 3" xfId="3453"/>
    <cellStyle name="표준 54 2 3 2" xfId="3632"/>
    <cellStyle name="표준 54 2 4" xfId="3544"/>
    <cellStyle name="표준 54 3" xfId="3369"/>
    <cellStyle name="표준 54 3 2" xfId="3476"/>
    <cellStyle name="표준 54 3 2 2" xfId="3655"/>
    <cellStyle name="표준 54 3 3" xfId="3567"/>
    <cellStyle name="표준 54 4" xfId="3324"/>
    <cellStyle name="표준 54 4 2" xfId="3451"/>
    <cellStyle name="표준 54 4 2 2" xfId="3630"/>
    <cellStyle name="표준 54 4 3" xfId="3542"/>
    <cellStyle name="표준 54 5" xfId="3273"/>
    <cellStyle name="표준 55" xfId="3141"/>
    <cellStyle name="표준 55 2" xfId="3142"/>
    <cellStyle name="표준 55 2 2" xfId="3490"/>
    <cellStyle name="표준 55 2 2 2" xfId="3669"/>
    <cellStyle name="표준 55 2 3" xfId="3581"/>
    <cellStyle name="표준 55 3" xfId="3370"/>
    <cellStyle name="표준 55 3 2" xfId="3477"/>
    <cellStyle name="표준 55 3 2 2" xfId="3656"/>
    <cellStyle name="표준 55 3 3" xfId="3568"/>
    <cellStyle name="표준 55 4" xfId="3325"/>
    <cellStyle name="표준 55 4 2" xfId="3452"/>
    <cellStyle name="표준 55 4 2 2" xfId="3631"/>
    <cellStyle name="표준 55 4 3" xfId="3543"/>
    <cellStyle name="표준 55 5" xfId="3274"/>
    <cellStyle name="표준 56" xfId="3143"/>
    <cellStyle name="표준 56 2" xfId="3144"/>
    <cellStyle name="표준 56 2 2" xfId="3491"/>
    <cellStyle name="표준 56 2 2 2" xfId="3670"/>
    <cellStyle name="표준 56 2 3" xfId="3582"/>
    <cellStyle name="표준 56 2 4" xfId="3403"/>
    <cellStyle name="표준 56 3" xfId="3145"/>
    <cellStyle name="표준 56 3 2" xfId="3478"/>
    <cellStyle name="표준 56 3 2 2" xfId="3657"/>
    <cellStyle name="표준 56 3 3" xfId="3569"/>
    <cellStyle name="표준 56 3 4" xfId="3371"/>
    <cellStyle name="표준 56 4" xfId="3146"/>
    <cellStyle name="표준 56 4 2" xfId="3326"/>
    <cellStyle name="표준 56 5" xfId="3147"/>
    <cellStyle name="표준 56 6" xfId="3148"/>
    <cellStyle name="표준 57" xfId="3149"/>
    <cellStyle name="표준 57 2" xfId="3404"/>
    <cellStyle name="표준 57 2 2" xfId="3492"/>
    <cellStyle name="표준 57 2 2 2" xfId="3671"/>
    <cellStyle name="표준 57 2 3" xfId="3583"/>
    <cellStyle name="표준 57 3" xfId="3372"/>
    <cellStyle name="표준 57 3 2" xfId="3479"/>
    <cellStyle name="표준 57 3 2 2" xfId="3658"/>
    <cellStyle name="표준 57 3 3" xfId="3570"/>
    <cellStyle name="표준 57 4" xfId="3331"/>
    <cellStyle name="표준 57 4 2" xfId="3454"/>
    <cellStyle name="표준 57 4 2 2" xfId="3633"/>
    <cellStyle name="표준 57 4 3" xfId="3545"/>
    <cellStyle name="표준 58" xfId="3150"/>
    <cellStyle name="표준 58 2" xfId="3151"/>
    <cellStyle name="표준 58 2 2" xfId="3493"/>
    <cellStyle name="표준 58 2 2 2" xfId="3672"/>
    <cellStyle name="표준 58 2 3" xfId="3584"/>
    <cellStyle name="표준 58 2 4" xfId="3405"/>
    <cellStyle name="표준 58 3" xfId="3373"/>
    <cellStyle name="표준 58 3 2" xfId="3480"/>
    <cellStyle name="표준 58 3 2 2" xfId="3659"/>
    <cellStyle name="표준 58 3 3" xfId="3571"/>
    <cellStyle name="표준 58 4" xfId="3332"/>
    <cellStyle name="표준 58 4 2" xfId="3455"/>
    <cellStyle name="표준 58 4 2 2" xfId="3634"/>
    <cellStyle name="표준 58 4 3" xfId="3546"/>
    <cellStyle name="표준 59" xfId="3152"/>
    <cellStyle name="표준 59 2" xfId="3406"/>
    <cellStyle name="표준 59 2 2" xfId="3494"/>
    <cellStyle name="표준 59 2 2 2" xfId="3673"/>
    <cellStyle name="표준 59 2 3" xfId="3585"/>
    <cellStyle name="표준 59 3" xfId="3374"/>
    <cellStyle name="표준 59 3 2" xfId="3481"/>
    <cellStyle name="표준 59 3 2 2" xfId="3660"/>
    <cellStyle name="표준 59 3 3" xfId="3572"/>
    <cellStyle name="표준 59 4" xfId="3333"/>
    <cellStyle name="표준 59 4 2" xfId="3456"/>
    <cellStyle name="표준 59 4 2 2" xfId="3635"/>
    <cellStyle name="표준 59 4 3" xfId="3547"/>
    <cellStyle name="표준 6" xfId="3153"/>
    <cellStyle name="표준 6 2" xfId="3154"/>
    <cellStyle name="표준 6 2 2" xfId="3155"/>
    <cellStyle name="표준 6 3" xfId="3156"/>
    <cellStyle name="표준 6 3 2" xfId="3157"/>
    <cellStyle name="표준 6 4" xfId="3158"/>
    <cellStyle name="표준 6 5" xfId="3159"/>
    <cellStyle name="표준 60" xfId="3160"/>
    <cellStyle name="표준 60 2" xfId="3161"/>
    <cellStyle name="표준 60 2 2" xfId="3495"/>
    <cellStyle name="표준 60 2 2 2" xfId="3674"/>
    <cellStyle name="표준 60 2 3" xfId="3586"/>
    <cellStyle name="표준 60 2 4" xfId="3407"/>
    <cellStyle name="표준 60 3" xfId="3375"/>
    <cellStyle name="표준 60 3 2" xfId="3482"/>
    <cellStyle name="표준 60 3 2 2" xfId="3661"/>
    <cellStyle name="표준 60 3 3" xfId="3573"/>
    <cellStyle name="표준 60 4" xfId="3334"/>
    <cellStyle name="표준 60 4 2" xfId="3457"/>
    <cellStyle name="표준 60 4 2 2" xfId="3636"/>
    <cellStyle name="표준 60 4 3" xfId="3548"/>
    <cellStyle name="표준 61" xfId="3162"/>
    <cellStyle name="표준 61 2" xfId="3163"/>
    <cellStyle name="표준 61 2 2" xfId="3496"/>
    <cellStyle name="표준 61 2 2 2" xfId="3675"/>
    <cellStyle name="표준 61 2 3" xfId="3587"/>
    <cellStyle name="표준 61 2 4" xfId="3408"/>
    <cellStyle name="표준 61 3" xfId="3376"/>
    <cellStyle name="표준 61 3 2" xfId="3483"/>
    <cellStyle name="표준 61 3 2 2" xfId="3662"/>
    <cellStyle name="표준 61 3 3" xfId="3574"/>
    <cellStyle name="표준 61 4" xfId="3335"/>
    <cellStyle name="표준 61 4 2" xfId="3458"/>
    <cellStyle name="표준 61 4 2 2" xfId="3637"/>
    <cellStyle name="표준 61 4 3" xfId="3549"/>
    <cellStyle name="표준 62" xfId="3164"/>
    <cellStyle name="표준 62 2" xfId="3409"/>
    <cellStyle name="표준 62 2 2" xfId="3497"/>
    <cellStyle name="표준 62 2 2 2" xfId="3676"/>
    <cellStyle name="표준 62 2 3" xfId="3588"/>
    <cellStyle name="표준 62 3" xfId="3377"/>
    <cellStyle name="표준 62 3 2" xfId="3484"/>
    <cellStyle name="표준 62 3 2 2" xfId="3663"/>
    <cellStyle name="표준 62 3 3" xfId="3575"/>
    <cellStyle name="표준 62 4" xfId="3336"/>
    <cellStyle name="표준 62 4 2" xfId="3459"/>
    <cellStyle name="표준 62 4 2 2" xfId="3638"/>
    <cellStyle name="표준 62 4 3" xfId="3550"/>
    <cellStyle name="표준 63" xfId="3165"/>
    <cellStyle name="표준 64" xfId="3166"/>
    <cellStyle name="표준 64 2" xfId="3410"/>
    <cellStyle name="표준 64 2 2" xfId="3498"/>
    <cellStyle name="표준 64 2 2 2" xfId="3677"/>
    <cellStyle name="표준 64 2 3" xfId="3589"/>
    <cellStyle name="표준 64 3" xfId="3378"/>
    <cellStyle name="표준 64 3 2" xfId="3485"/>
    <cellStyle name="표준 64 3 2 2" xfId="3664"/>
    <cellStyle name="표준 64 3 3" xfId="3576"/>
    <cellStyle name="표준 64 4" xfId="3337"/>
    <cellStyle name="표준 64 4 2" xfId="3460"/>
    <cellStyle name="표준 64 4 2 2" xfId="3639"/>
    <cellStyle name="표준 64 4 3" xfId="3551"/>
    <cellStyle name="표준 65" xfId="3167"/>
    <cellStyle name="표준 65 2" xfId="3411"/>
    <cellStyle name="표준 65 2 2" xfId="3499"/>
    <cellStyle name="표준 65 2 2 2" xfId="3678"/>
    <cellStyle name="표준 65 2 3" xfId="3590"/>
    <cellStyle name="표준 65 3" xfId="3379"/>
    <cellStyle name="표준 65 3 2" xfId="3486"/>
    <cellStyle name="표준 65 3 2 2" xfId="3665"/>
    <cellStyle name="표준 65 3 3" xfId="3577"/>
    <cellStyle name="표준 65 4" xfId="3338"/>
    <cellStyle name="표준 65 4 2" xfId="3461"/>
    <cellStyle name="표준 65 4 2 2" xfId="3640"/>
    <cellStyle name="표준 65 4 3" xfId="3552"/>
    <cellStyle name="표준 65 5" xfId="3425"/>
    <cellStyle name="표준 65 5 2" xfId="3604"/>
    <cellStyle name="표준 65 6" xfId="3516"/>
    <cellStyle name="표준 65 7" xfId="3276"/>
    <cellStyle name="표준 66" xfId="3168"/>
    <cellStyle name="표준 66 2" xfId="3412"/>
    <cellStyle name="표준 66 2 2" xfId="3500"/>
    <cellStyle name="표준 66 2 2 2" xfId="3679"/>
    <cellStyle name="표준 66 2 3" xfId="3591"/>
    <cellStyle name="표준 66 3" xfId="3380"/>
    <cellStyle name="표준 66 3 2" xfId="3487"/>
    <cellStyle name="표준 66 3 2 2" xfId="3666"/>
    <cellStyle name="표준 66 3 3" xfId="3578"/>
    <cellStyle name="표준 66 4" xfId="3339"/>
    <cellStyle name="표준 66 4 2" xfId="3462"/>
    <cellStyle name="표준 66 4 2 2" xfId="3641"/>
    <cellStyle name="표준 66 4 3" xfId="3553"/>
    <cellStyle name="표준 66 5" xfId="3426"/>
    <cellStyle name="표준 66 5 2" xfId="3605"/>
    <cellStyle name="표준 66 6" xfId="3517"/>
    <cellStyle name="표준 66 7" xfId="3277"/>
    <cellStyle name="표준 67" xfId="3169"/>
    <cellStyle name="표준 67 2" xfId="3413"/>
    <cellStyle name="표준 67 2 2" xfId="3501"/>
    <cellStyle name="표준 67 2 2 2" xfId="3680"/>
    <cellStyle name="표준 67 2 3" xfId="3592"/>
    <cellStyle name="표준 67 3" xfId="3381"/>
    <cellStyle name="표준 67 3 2" xfId="3488"/>
    <cellStyle name="표준 67 3 2 2" xfId="3667"/>
    <cellStyle name="표준 67 3 3" xfId="3579"/>
    <cellStyle name="표준 67 4" xfId="3340"/>
    <cellStyle name="표준 67 4 2" xfId="3463"/>
    <cellStyle name="표준 67 4 2 2" xfId="3642"/>
    <cellStyle name="표준 67 4 3" xfId="3554"/>
    <cellStyle name="표준 67 5" xfId="3427"/>
    <cellStyle name="표준 67 5 2" xfId="3606"/>
    <cellStyle name="표준 67 6" xfId="3518"/>
    <cellStyle name="표준 67 7" xfId="3278"/>
    <cellStyle name="표준 68" xfId="3170"/>
    <cellStyle name="표준 68 2" xfId="3414"/>
    <cellStyle name="표준 68 2 2" xfId="3502"/>
    <cellStyle name="표준 68 2 2 2" xfId="3681"/>
    <cellStyle name="표준 68 2 3" xfId="3593"/>
    <cellStyle name="표준 68 3" xfId="3341"/>
    <cellStyle name="표준 68 3 2" xfId="3464"/>
    <cellStyle name="표준 68 3 2 2" xfId="3643"/>
    <cellStyle name="표준 68 3 3" xfId="3555"/>
    <cellStyle name="표준 68 4" xfId="3428"/>
    <cellStyle name="표준 68 4 2" xfId="3607"/>
    <cellStyle name="표준 68 5" xfId="3519"/>
    <cellStyle name="표준 68 6" xfId="3279"/>
    <cellStyle name="표준 69" xfId="3171"/>
    <cellStyle name="표준 69 2" xfId="3415"/>
    <cellStyle name="표준 69 2 2" xfId="3503"/>
    <cellStyle name="표준 69 2 2 2" xfId="3682"/>
    <cellStyle name="표준 69 2 3" xfId="3594"/>
    <cellStyle name="표준 69 3" xfId="3342"/>
    <cellStyle name="표준 69 3 2" xfId="3465"/>
    <cellStyle name="표준 69 3 2 2" xfId="3644"/>
    <cellStyle name="표준 69 3 3" xfId="3556"/>
    <cellStyle name="표준 69 4" xfId="3429"/>
    <cellStyle name="표준 69 4 2" xfId="3608"/>
    <cellStyle name="표준 69 5" xfId="3520"/>
    <cellStyle name="표준 69 6" xfId="3280"/>
    <cellStyle name="표준 7" xfId="4"/>
    <cellStyle name="표준 7 2" xfId="3172"/>
    <cellStyle name="표준 7 2 2" xfId="3173"/>
    <cellStyle name="표준 7 3" xfId="3174"/>
    <cellStyle name="표준 7 4" xfId="3175"/>
    <cellStyle name="표준 7 5" xfId="3176"/>
    <cellStyle name="표준 70" xfId="3177"/>
    <cellStyle name="표준 70 2" xfId="3416"/>
    <cellStyle name="표준 70 2 2" xfId="3504"/>
    <cellStyle name="표준 70 2 2 2" xfId="3683"/>
    <cellStyle name="표준 70 2 3" xfId="3595"/>
    <cellStyle name="표준 70 3" xfId="3343"/>
    <cellStyle name="표준 70 3 2" xfId="3466"/>
    <cellStyle name="표준 70 3 2 2" xfId="3645"/>
    <cellStyle name="표준 70 3 3" xfId="3557"/>
    <cellStyle name="표준 70 4" xfId="3430"/>
    <cellStyle name="표준 70 4 2" xfId="3609"/>
    <cellStyle name="표준 70 5" xfId="3521"/>
    <cellStyle name="표준 70 6" xfId="3281"/>
    <cellStyle name="표준 71" xfId="3178"/>
    <cellStyle name="표준 71 2" xfId="3417"/>
    <cellStyle name="표준 71 2 2" xfId="3505"/>
    <cellStyle name="표준 71 2 2 2" xfId="3684"/>
    <cellStyle name="표준 71 2 3" xfId="3596"/>
    <cellStyle name="표준 71 3" xfId="3344"/>
    <cellStyle name="표준 71 3 2" xfId="3467"/>
    <cellStyle name="표준 71 3 2 2" xfId="3646"/>
    <cellStyle name="표준 71 3 3" xfId="3558"/>
    <cellStyle name="표준 71 4" xfId="3431"/>
    <cellStyle name="표준 71 4 2" xfId="3610"/>
    <cellStyle name="표준 71 5" xfId="3522"/>
    <cellStyle name="표준 71 6" xfId="3282"/>
    <cellStyle name="표준 72" xfId="3179"/>
    <cellStyle name="표준 72 2" xfId="3418"/>
    <cellStyle name="표준 72 2 2" xfId="3506"/>
    <cellStyle name="표준 72 2 2 2" xfId="3685"/>
    <cellStyle name="표준 72 2 3" xfId="3597"/>
    <cellStyle name="표준 72 3" xfId="3345"/>
    <cellStyle name="표준 72 3 2" xfId="3468"/>
    <cellStyle name="표준 72 3 2 2" xfId="3647"/>
    <cellStyle name="표준 72 3 3" xfId="3559"/>
    <cellStyle name="표준 72 4" xfId="3432"/>
    <cellStyle name="표준 72 4 2" xfId="3611"/>
    <cellStyle name="표준 72 5" xfId="3523"/>
    <cellStyle name="표준 72 6" xfId="3283"/>
    <cellStyle name="표준 73" xfId="3180"/>
    <cellStyle name="표준 73 2" xfId="3419"/>
    <cellStyle name="표준 73 2 2" xfId="3507"/>
    <cellStyle name="표준 73 2 2 2" xfId="3686"/>
    <cellStyle name="표준 73 2 3" xfId="3598"/>
    <cellStyle name="표준 73 3" xfId="3346"/>
    <cellStyle name="표준 73 3 2" xfId="3469"/>
    <cellStyle name="표준 73 3 2 2" xfId="3648"/>
    <cellStyle name="표준 73 3 3" xfId="3560"/>
    <cellStyle name="표준 73 4" xfId="3433"/>
    <cellStyle name="표준 73 4 2" xfId="3612"/>
    <cellStyle name="표준 73 5" xfId="3524"/>
    <cellStyle name="표준 73 6" xfId="3284"/>
    <cellStyle name="표준 74" xfId="3181"/>
    <cellStyle name="표준 74 2" xfId="3420"/>
    <cellStyle name="표준 74 2 2" xfId="3508"/>
    <cellStyle name="표준 74 2 2 2" xfId="3687"/>
    <cellStyle name="표준 74 2 3" xfId="3599"/>
    <cellStyle name="표준 74 3" xfId="3347"/>
    <cellStyle name="표준 74 3 2" xfId="3470"/>
    <cellStyle name="표준 74 3 2 2" xfId="3649"/>
    <cellStyle name="표준 74 3 3" xfId="3561"/>
    <cellStyle name="표준 74 4" xfId="3434"/>
    <cellStyle name="표준 74 4 2" xfId="3613"/>
    <cellStyle name="표준 74 5" xfId="3525"/>
    <cellStyle name="표준 74 6" xfId="3285"/>
    <cellStyle name="표준 75" xfId="3182"/>
    <cellStyle name="표준 75 2" xfId="3421"/>
    <cellStyle name="표준 75 2 2" xfId="3509"/>
    <cellStyle name="표준 75 2 2 2" xfId="3688"/>
    <cellStyle name="표준 75 2 3" xfId="3600"/>
    <cellStyle name="표준 75 3" xfId="3348"/>
    <cellStyle name="표준 75 3 2" xfId="3471"/>
    <cellStyle name="표준 75 3 2 2" xfId="3650"/>
    <cellStyle name="표준 75 3 3" xfId="3562"/>
    <cellStyle name="표준 75 4" xfId="3435"/>
    <cellStyle name="표준 75 4 2" xfId="3614"/>
    <cellStyle name="표준 75 5" xfId="3526"/>
    <cellStyle name="표준 75 6" xfId="3286"/>
    <cellStyle name="표준 76" xfId="3183"/>
    <cellStyle name="표준 76 2" xfId="3184"/>
    <cellStyle name="표준 76 2 2" xfId="3510"/>
    <cellStyle name="표준 76 2 2 2" xfId="3689"/>
    <cellStyle name="표준 76 2 3" xfId="3601"/>
    <cellStyle name="표준 76 2 4" xfId="3422"/>
    <cellStyle name="표준 76 3" xfId="3185"/>
    <cellStyle name="표준 76 3 2" xfId="3472"/>
    <cellStyle name="표준 76 3 2 2" xfId="3651"/>
    <cellStyle name="표준 76 3 3" xfId="3563"/>
    <cellStyle name="표준 76 3 4" xfId="3349"/>
    <cellStyle name="표준 76 4" xfId="3436"/>
    <cellStyle name="표준 76 4 2" xfId="3615"/>
    <cellStyle name="표준 76 5" xfId="3527"/>
    <cellStyle name="표준 76 6" xfId="3287"/>
    <cellStyle name="표준 77" xfId="3186"/>
    <cellStyle name="표준 77 2" xfId="3423"/>
    <cellStyle name="표준 77 2 2" xfId="3511"/>
    <cellStyle name="표준 77 2 2 2" xfId="3690"/>
    <cellStyle name="표준 77 2 3" xfId="3602"/>
    <cellStyle name="표준 77 3" xfId="3350"/>
    <cellStyle name="표준 77 3 2" xfId="3473"/>
    <cellStyle name="표준 77 3 2 2" xfId="3652"/>
    <cellStyle name="표준 77 3 3" xfId="3564"/>
    <cellStyle name="표준 77 4" xfId="3437"/>
    <cellStyle name="표준 77 4 2" xfId="3616"/>
    <cellStyle name="표준 77 5" xfId="3528"/>
    <cellStyle name="표준 77 6" xfId="3288"/>
    <cellStyle name="표준 78" xfId="3187"/>
    <cellStyle name="표준 78 2" xfId="3424"/>
    <cellStyle name="표준 78 2 2" xfId="3512"/>
    <cellStyle name="표준 78 2 2 2" xfId="3691"/>
    <cellStyle name="표준 78 2 3" xfId="3603"/>
    <cellStyle name="표준 78 3" xfId="3351"/>
    <cellStyle name="표준 78 3 2" xfId="3474"/>
    <cellStyle name="표준 78 3 2 2" xfId="3653"/>
    <cellStyle name="표준 78 3 3" xfId="3565"/>
    <cellStyle name="표준 78 4" xfId="3438"/>
    <cellStyle name="표준 78 4 2" xfId="3617"/>
    <cellStyle name="표준 78 5" xfId="3529"/>
    <cellStyle name="표준 78 6" xfId="3289"/>
    <cellStyle name="표준 79" xfId="3188"/>
    <cellStyle name="표준 79 2" xfId="3352"/>
    <cellStyle name="표준 79 2 2" xfId="3475"/>
    <cellStyle name="표준 79 2 2 2" xfId="3654"/>
    <cellStyle name="표준 79 2 3" xfId="3566"/>
    <cellStyle name="표준 79 3" xfId="3439"/>
    <cellStyle name="표준 79 3 2" xfId="3618"/>
    <cellStyle name="표준 79 4" xfId="3530"/>
    <cellStyle name="표준 79 5" xfId="3290"/>
    <cellStyle name="표준 8" xfId="5"/>
    <cellStyle name="표준 8 2" xfId="3189"/>
    <cellStyle name="표준 8 2 2" xfId="3190"/>
    <cellStyle name="표준 8 3" xfId="3191"/>
    <cellStyle name="표준 8 4" xfId="3192"/>
    <cellStyle name="표준 8 5" xfId="3275"/>
    <cellStyle name="표준 80" xfId="3193"/>
    <cellStyle name="표준 80 2" xfId="3440"/>
    <cellStyle name="표준 80 2 2" xfId="3619"/>
    <cellStyle name="표준 80 3" xfId="3531"/>
    <cellStyle name="표준 80 4" xfId="3291"/>
    <cellStyle name="표준 81" xfId="3194"/>
    <cellStyle name="표준 81 2" xfId="3441"/>
    <cellStyle name="표준 81 2 2" xfId="3620"/>
    <cellStyle name="표준 81 3" xfId="3532"/>
    <cellStyle name="표준 81 4" xfId="3292"/>
    <cellStyle name="표준 82" xfId="3195"/>
    <cellStyle name="표준 82 2" xfId="3442"/>
    <cellStyle name="표준 82 2 2" xfId="3621"/>
    <cellStyle name="표준 82 3" xfId="3533"/>
    <cellStyle name="표준 82 4" xfId="3293"/>
    <cellStyle name="표준 83" xfId="3196"/>
    <cellStyle name="표준 83 2" xfId="3443"/>
    <cellStyle name="표준 83 2 2" xfId="3622"/>
    <cellStyle name="표준 83 3" xfId="3534"/>
    <cellStyle name="표준 83 4" xfId="3294"/>
    <cellStyle name="표준 84" xfId="3197"/>
    <cellStyle name="표준 84 2" xfId="3444"/>
    <cellStyle name="표준 84 2 2" xfId="3623"/>
    <cellStyle name="표준 84 3" xfId="3535"/>
    <cellStyle name="표준 84 4" xfId="3295"/>
    <cellStyle name="표준 85" xfId="3198"/>
    <cellStyle name="표준 85 2" xfId="3445"/>
    <cellStyle name="표준 85 2 2" xfId="3624"/>
    <cellStyle name="표준 85 3" xfId="3536"/>
    <cellStyle name="표준 85 4" xfId="3296"/>
    <cellStyle name="표준 86" xfId="3199"/>
    <cellStyle name="표준 86 2" xfId="3446"/>
    <cellStyle name="표준 86 2 2" xfId="3625"/>
    <cellStyle name="표준 86 3" xfId="3537"/>
    <cellStyle name="표준 86 4" xfId="3297"/>
    <cellStyle name="표준 87" xfId="3200"/>
    <cellStyle name="표준 87 2" xfId="3447"/>
    <cellStyle name="표준 87 2 2" xfId="3626"/>
    <cellStyle name="표준 87 3" xfId="3538"/>
    <cellStyle name="표준 87 4" xfId="3298"/>
    <cellStyle name="표준 88" xfId="3201"/>
    <cellStyle name="표준 88 2" xfId="3448"/>
    <cellStyle name="표준 88 2 2" xfId="3627"/>
    <cellStyle name="표준 88 3" xfId="3539"/>
    <cellStyle name="표준 88 4" xfId="3299"/>
    <cellStyle name="표준 89" xfId="3202"/>
    <cellStyle name="표준 89 2" xfId="3449"/>
    <cellStyle name="표준 89 2 2" xfId="3628"/>
    <cellStyle name="표준 89 3" xfId="3540"/>
    <cellStyle name="표준 89 4" xfId="3300"/>
    <cellStyle name="표준 9" xfId="3203"/>
    <cellStyle name="표준 9 2" xfId="3204"/>
    <cellStyle name="표준 9 2 2" xfId="3205"/>
    <cellStyle name="표준 9 3" xfId="3206"/>
    <cellStyle name="표준 9 4" xfId="3207"/>
    <cellStyle name="표준 90" xfId="3208"/>
    <cellStyle name="표준 90 2" xfId="3692"/>
    <cellStyle name="표준 90 3" xfId="3513"/>
    <cellStyle name="표준 91" xfId="3209"/>
    <cellStyle name="표준 91 2" xfId="3693"/>
    <cellStyle name="표준 91 3" xfId="3514"/>
    <cellStyle name="표준 92" xfId="3210"/>
    <cellStyle name="표준 92 2" xfId="3515"/>
    <cellStyle name="표준 93" xfId="3211"/>
    <cellStyle name="표준 93 2" xfId="3694"/>
    <cellStyle name="표준 94" xfId="3212"/>
    <cellStyle name="표준 94 2" xfId="3695"/>
    <cellStyle name="표준 95" xfId="3213"/>
    <cellStyle name="표준 95 2" xfId="3696"/>
    <cellStyle name="표준 96" xfId="3214"/>
    <cellStyle name="표준 97" xfId="3215"/>
    <cellStyle name="표준 98" xfId="3216"/>
    <cellStyle name="표준 99" xfId="3217"/>
    <cellStyle name="하이퍼링크 2" xfId="3218"/>
    <cellStyle name="하이퍼링크 2 2" xfId="3219"/>
    <cellStyle name="하이퍼링크 2 3" xfId="3220"/>
    <cellStyle name="하이퍼링크 3" xfId="3221"/>
    <cellStyle name="하이퍼링크 3 2" xfId="3222"/>
    <cellStyle name="하이퍼링크 3 3" xfId="3223"/>
    <cellStyle name="하이퍼링크 4" xfId="3224"/>
    <cellStyle name="하이퍼링크 5" xfId="3225"/>
    <cellStyle name="하이퍼링크 6" xfId="3226"/>
    <cellStyle name="하이퍼링크 7" xfId="3227"/>
  </cellStyles>
  <dxfs count="0"/>
  <tableStyles count="0" defaultTableStyle="TableStyleMedium2" defaultPivotStyle="PivotStyleLight16"/>
  <colors>
    <mruColors>
      <color rgb="FFFFFFCC"/>
      <color rgb="FFEBF7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18" Type="http://schemas.openxmlformats.org/officeDocument/2006/relationships/image" Target="../media/image3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17" Type="http://schemas.openxmlformats.org/officeDocument/2006/relationships/image" Target="../media/image29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2804</xdr:colOff>
      <xdr:row>5</xdr:row>
      <xdr:rowOff>1</xdr:rowOff>
    </xdr:from>
    <xdr:to>
      <xdr:col>15</xdr:col>
      <xdr:colOff>581677</xdr:colOff>
      <xdr:row>34</xdr:row>
      <xdr:rowOff>171451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922" y="851648"/>
          <a:ext cx="10148696" cy="6345891"/>
        </a:xfrm>
        <a:prstGeom prst="rect">
          <a:avLst/>
        </a:prstGeom>
      </xdr:spPr>
    </xdr:pic>
    <xdr:clientData/>
  </xdr:twoCellAnchor>
  <xdr:twoCellAnchor editAs="oneCell">
    <xdr:from>
      <xdr:col>1</xdr:col>
      <xdr:colOff>3845</xdr:colOff>
      <xdr:row>36</xdr:row>
      <xdr:rowOff>206429</xdr:rowOff>
    </xdr:from>
    <xdr:to>
      <xdr:col>17</xdr:col>
      <xdr:colOff>218810</xdr:colOff>
      <xdr:row>60</xdr:row>
      <xdr:rowOff>206430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963" y="7658341"/>
          <a:ext cx="11151906" cy="5109883"/>
        </a:xfrm>
        <a:prstGeom prst="rect">
          <a:avLst/>
        </a:prstGeom>
      </xdr:spPr>
    </xdr:pic>
    <xdr:clientData/>
  </xdr:twoCellAnchor>
  <xdr:twoCellAnchor>
    <xdr:from>
      <xdr:col>10</xdr:col>
      <xdr:colOff>547408</xdr:colOff>
      <xdr:row>32</xdr:row>
      <xdr:rowOff>200025</xdr:rowOff>
    </xdr:from>
    <xdr:to>
      <xdr:col>11</xdr:col>
      <xdr:colOff>499782</xdr:colOff>
      <xdr:row>34</xdr:row>
      <xdr:rowOff>38100</xdr:rowOff>
    </xdr:to>
    <xdr:sp macro="" textlink="">
      <xdr:nvSpPr>
        <xdr:cNvPr id="4" name="직사각형 3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6923555" y="6800290"/>
          <a:ext cx="635933" cy="26389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10</xdr:col>
      <xdr:colOff>359549</xdr:colOff>
      <xdr:row>58</xdr:row>
      <xdr:rowOff>120704</xdr:rowOff>
    </xdr:from>
    <xdr:to>
      <xdr:col>11</xdr:col>
      <xdr:colOff>435749</xdr:colOff>
      <xdr:row>59</xdr:row>
      <xdr:rowOff>139753</xdr:rowOff>
    </xdr:to>
    <xdr:sp macro="" textlink="">
      <xdr:nvSpPr>
        <xdr:cNvPr id="5" name="직사각형 4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6735696" y="12256675"/>
          <a:ext cx="759759" cy="2319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 editAs="oneCell">
    <xdr:from>
      <xdr:col>16</xdr:col>
      <xdr:colOff>13449</xdr:colOff>
      <xdr:row>9</xdr:row>
      <xdr:rowOff>35859</xdr:rowOff>
    </xdr:from>
    <xdr:to>
      <xdr:col>20</xdr:col>
      <xdr:colOff>647534</xdr:colOff>
      <xdr:row>23</xdr:row>
      <xdr:rowOff>83075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90949" y="1739153"/>
          <a:ext cx="3368320" cy="3027981"/>
        </a:xfrm>
        <a:prstGeom prst="rect">
          <a:avLst/>
        </a:prstGeom>
      </xdr:spPr>
    </xdr:pic>
    <xdr:clientData/>
  </xdr:twoCellAnchor>
  <xdr:twoCellAnchor editAs="oneCell">
    <xdr:from>
      <xdr:col>17</xdr:col>
      <xdr:colOff>639536</xdr:colOff>
      <xdr:row>36</xdr:row>
      <xdr:rowOff>40822</xdr:rowOff>
    </xdr:from>
    <xdr:to>
      <xdr:col>29</xdr:col>
      <xdr:colOff>589806</xdr:colOff>
      <xdr:row>69</xdr:row>
      <xdr:rowOff>4082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05607" y="7184572"/>
          <a:ext cx="7587879" cy="6698796"/>
        </a:xfrm>
        <a:prstGeom prst="rect">
          <a:avLst/>
        </a:prstGeom>
      </xdr:spPr>
    </xdr:pic>
    <xdr:clientData/>
  </xdr:twoCellAnchor>
  <xdr:twoCellAnchor>
    <xdr:from>
      <xdr:col>12</xdr:col>
      <xdr:colOff>337864</xdr:colOff>
      <xdr:row>32</xdr:row>
      <xdr:rowOff>200025</xdr:rowOff>
    </xdr:from>
    <xdr:to>
      <xdr:col>13</xdr:col>
      <xdr:colOff>290239</xdr:colOff>
      <xdr:row>34</xdr:row>
      <xdr:rowOff>28576</xdr:rowOff>
    </xdr:to>
    <xdr:sp macro="" textlink="">
      <xdr:nvSpPr>
        <xdr:cNvPr id="9" name="직사각형 8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8081129" y="6800290"/>
          <a:ext cx="635934" cy="254374"/>
        </a:xfrm>
        <a:prstGeom prst="rect">
          <a:avLst/>
        </a:prstGeom>
        <a:noFill/>
        <a:ln w="28575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20</xdr:col>
      <xdr:colOff>571500</xdr:colOff>
      <xdr:row>67</xdr:row>
      <xdr:rowOff>190500</xdr:rowOff>
    </xdr:from>
    <xdr:to>
      <xdr:col>21</xdr:col>
      <xdr:colOff>523875</xdr:colOff>
      <xdr:row>69</xdr:row>
      <xdr:rowOff>19051</xdr:rowOff>
    </xdr:to>
    <xdr:sp macro="" textlink="">
      <xdr:nvSpPr>
        <xdr:cNvPr id="11" name="직사각형 10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4178643" y="13661571"/>
          <a:ext cx="632732" cy="236766"/>
        </a:xfrm>
        <a:prstGeom prst="rect">
          <a:avLst/>
        </a:prstGeom>
        <a:noFill/>
        <a:ln w="28575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134472</xdr:colOff>
      <xdr:row>95</xdr:row>
      <xdr:rowOff>4003</xdr:rowOff>
    </xdr:from>
    <xdr:to>
      <xdr:col>25</xdr:col>
      <xdr:colOff>15091</xdr:colOff>
      <xdr:row>114</xdr:row>
      <xdr:rowOff>87154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8590" y="19995297"/>
          <a:ext cx="15759354" cy="4128474"/>
        </a:xfrm>
        <a:prstGeom prst="rect">
          <a:avLst/>
        </a:prstGeom>
      </xdr:spPr>
    </xdr:pic>
    <xdr:clientData/>
  </xdr:twoCellAnchor>
  <xdr:twoCellAnchor editAs="oneCell">
    <xdr:from>
      <xdr:col>1</xdr:col>
      <xdr:colOff>56032</xdr:colOff>
      <xdr:row>72</xdr:row>
      <xdr:rowOff>0</xdr:rowOff>
    </xdr:from>
    <xdr:to>
      <xdr:col>21</xdr:col>
      <xdr:colOff>448890</xdr:colOff>
      <xdr:row>94</xdr:row>
      <xdr:rowOff>151822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150" y="15116735"/>
          <a:ext cx="14064034" cy="4813469"/>
        </a:xfrm>
        <a:prstGeom prst="rect">
          <a:avLst/>
        </a:prstGeom>
      </xdr:spPr>
    </xdr:pic>
    <xdr:clientData/>
  </xdr:twoCellAnchor>
  <xdr:twoCellAnchor editAs="oneCell">
    <xdr:from>
      <xdr:col>24</xdr:col>
      <xdr:colOff>168091</xdr:colOff>
      <xdr:row>94</xdr:row>
      <xdr:rowOff>212911</xdr:rowOff>
    </xdr:from>
    <xdr:to>
      <xdr:col>38</xdr:col>
      <xdr:colOff>610658</xdr:colOff>
      <xdr:row>117</xdr:row>
      <xdr:rowOff>30226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14062" y="19991293"/>
          <a:ext cx="9495239" cy="4714286"/>
        </a:xfrm>
        <a:prstGeom prst="rect">
          <a:avLst/>
        </a:prstGeom>
      </xdr:spPr>
    </xdr:pic>
    <xdr:clientData/>
  </xdr:twoCellAnchor>
  <xdr:twoCellAnchor>
    <xdr:from>
      <xdr:col>19</xdr:col>
      <xdr:colOff>582706</xdr:colOff>
      <xdr:row>80</xdr:row>
      <xdr:rowOff>168091</xdr:rowOff>
    </xdr:from>
    <xdr:to>
      <xdr:col>21</xdr:col>
      <xdr:colOff>67237</xdr:colOff>
      <xdr:row>89</xdr:row>
      <xdr:rowOff>11209</xdr:rowOff>
    </xdr:to>
    <xdr:sp macro="" textlink="">
      <xdr:nvSpPr>
        <xdr:cNvPr id="17" name="직사각형 16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3110882" y="16988120"/>
          <a:ext cx="851649" cy="17593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36</xdr:col>
      <xdr:colOff>190507</xdr:colOff>
      <xdr:row>94</xdr:row>
      <xdr:rowOff>201707</xdr:rowOff>
    </xdr:from>
    <xdr:to>
      <xdr:col>37</xdr:col>
      <xdr:colOff>358595</xdr:colOff>
      <xdr:row>113</xdr:row>
      <xdr:rowOff>0</xdr:rowOff>
    </xdr:to>
    <xdr:sp macro="" textlink="">
      <xdr:nvSpPr>
        <xdr:cNvPr id="18" name="직사각형 17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23812507" y="19980089"/>
          <a:ext cx="851647" cy="38436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18</xdr:col>
      <xdr:colOff>470646</xdr:colOff>
      <xdr:row>20</xdr:row>
      <xdr:rowOff>11205</xdr:rowOff>
    </xdr:from>
    <xdr:to>
      <xdr:col>19</xdr:col>
      <xdr:colOff>582706</xdr:colOff>
      <xdr:row>21</xdr:row>
      <xdr:rowOff>107016</xdr:rowOff>
    </xdr:to>
    <xdr:sp macro="" textlink="">
      <xdr:nvSpPr>
        <xdr:cNvPr id="20" name="직사각형 19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2315264" y="4056529"/>
          <a:ext cx="795618" cy="3087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2</xdr:col>
      <xdr:colOff>425824</xdr:colOff>
      <xdr:row>33</xdr:row>
      <xdr:rowOff>11205</xdr:rowOff>
    </xdr:from>
    <xdr:to>
      <xdr:col>3</xdr:col>
      <xdr:colOff>358588</xdr:colOff>
      <xdr:row>34</xdr:row>
      <xdr:rowOff>17368</xdr:rowOff>
    </xdr:to>
    <xdr:sp macro="" textlink="">
      <xdr:nvSpPr>
        <xdr:cNvPr id="21" name="직사각형 20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333500" y="6824381"/>
          <a:ext cx="616323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3</xdr:col>
      <xdr:colOff>201706</xdr:colOff>
      <xdr:row>20</xdr:row>
      <xdr:rowOff>165566</xdr:rowOff>
    </xdr:from>
    <xdr:to>
      <xdr:col>18</xdr:col>
      <xdr:colOff>470646</xdr:colOff>
      <xdr:row>33</xdr:row>
      <xdr:rowOff>11206</xdr:rowOff>
    </xdr:to>
    <xdr:cxnSp macro="">
      <xdr:nvCxnSpPr>
        <xdr:cNvPr id="23" name="직선 연결선 22"/>
        <xdr:cNvCxnSpPr>
          <a:stCxn id="20" idx="1"/>
        </xdr:cNvCxnSpPr>
      </xdr:nvCxnSpPr>
      <xdr:spPr>
        <a:xfrm flipH="1">
          <a:off x="1792941" y="4210890"/>
          <a:ext cx="10522323" cy="26134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55870</xdr:colOff>
      <xdr:row>34</xdr:row>
      <xdr:rowOff>38100</xdr:rowOff>
    </xdr:from>
    <xdr:to>
      <xdr:col>11</xdr:col>
      <xdr:colOff>181816</xdr:colOff>
      <xdr:row>58</xdr:row>
      <xdr:rowOff>120704</xdr:rowOff>
    </xdr:to>
    <xdr:cxnSp macro="">
      <xdr:nvCxnSpPr>
        <xdr:cNvPr id="24" name="직선 연결선 23"/>
        <xdr:cNvCxnSpPr>
          <a:stCxn id="4" idx="2"/>
          <a:endCxn id="5" idx="0"/>
        </xdr:cNvCxnSpPr>
      </xdr:nvCxnSpPr>
      <xdr:spPr>
        <a:xfrm flipH="1">
          <a:off x="7115576" y="7064188"/>
          <a:ext cx="125946" cy="519248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655831</xdr:colOff>
      <xdr:row>34</xdr:row>
      <xdr:rowOff>28576</xdr:rowOff>
    </xdr:from>
    <xdr:to>
      <xdr:col>21</xdr:col>
      <xdr:colOff>205908</xdr:colOff>
      <xdr:row>67</xdr:row>
      <xdr:rowOff>190500</xdr:rowOff>
    </xdr:to>
    <xdr:cxnSp macro="">
      <xdr:nvCxnSpPr>
        <xdr:cNvPr id="27" name="직선 연결선 26"/>
        <xdr:cNvCxnSpPr>
          <a:stCxn id="9" idx="2"/>
          <a:endCxn id="11" idx="0"/>
        </xdr:cNvCxnSpPr>
      </xdr:nvCxnSpPr>
      <xdr:spPr>
        <a:xfrm>
          <a:off x="8399096" y="7054664"/>
          <a:ext cx="5702106" cy="7188012"/>
        </a:xfrm>
        <a:prstGeom prst="line">
          <a:avLst/>
        </a:prstGeom>
        <a:ln w="19050">
          <a:solidFill>
            <a:srgbClr val="0066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67237</xdr:colOff>
      <xdr:row>84</xdr:row>
      <xdr:rowOff>196106</xdr:rowOff>
    </xdr:from>
    <xdr:to>
      <xdr:col>36</xdr:col>
      <xdr:colOff>190500</xdr:colOff>
      <xdr:row>98</xdr:row>
      <xdr:rowOff>179295</xdr:rowOff>
    </xdr:to>
    <xdr:cxnSp macro="">
      <xdr:nvCxnSpPr>
        <xdr:cNvPr id="30" name="직선 연결선 29"/>
        <xdr:cNvCxnSpPr>
          <a:stCxn id="17" idx="3"/>
        </xdr:cNvCxnSpPr>
      </xdr:nvCxnSpPr>
      <xdr:spPr>
        <a:xfrm>
          <a:off x="13962531" y="17867782"/>
          <a:ext cx="9849969" cy="294154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17</xdr:col>
      <xdr:colOff>262501</xdr:colOff>
      <xdr:row>16</xdr:row>
      <xdr:rowOff>3750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8214"/>
          <a:ext cx="11828572" cy="2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</xdr:colOff>
      <xdr:row>16</xdr:row>
      <xdr:rowOff>70757</xdr:rowOff>
    </xdr:from>
    <xdr:to>
      <xdr:col>23</xdr:col>
      <xdr:colOff>373562</xdr:colOff>
      <xdr:row>46</xdr:row>
      <xdr:rowOff>61828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46" y="3132364"/>
          <a:ext cx="15971430" cy="6114286"/>
        </a:xfrm>
        <a:prstGeom prst="rect">
          <a:avLst/>
        </a:prstGeom>
      </xdr:spPr>
    </xdr:pic>
    <xdr:clientData/>
  </xdr:twoCellAnchor>
  <xdr:twoCellAnchor>
    <xdr:from>
      <xdr:col>11</xdr:col>
      <xdr:colOff>381001</xdr:colOff>
      <xdr:row>11</xdr:row>
      <xdr:rowOff>27214</xdr:rowOff>
    </xdr:from>
    <xdr:to>
      <xdr:col>12</xdr:col>
      <xdr:colOff>639536</xdr:colOff>
      <xdr:row>16</xdr:row>
      <xdr:rowOff>13607</xdr:rowOff>
    </xdr:to>
    <xdr:sp macro="" textlink="">
      <xdr:nvSpPr>
        <xdr:cNvPr id="6" name="직사각형 5"/>
        <xdr:cNvSpPr/>
      </xdr:nvSpPr>
      <xdr:spPr>
        <a:xfrm>
          <a:off x="7864930" y="2068285"/>
          <a:ext cx="938892" cy="1006929"/>
        </a:xfrm>
        <a:prstGeom prst="rect">
          <a:avLst/>
        </a:prstGeom>
        <a:noFill/>
        <a:ln w="3810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258534</xdr:colOff>
      <xdr:row>32</xdr:row>
      <xdr:rowOff>108858</xdr:rowOff>
    </xdr:from>
    <xdr:to>
      <xdr:col>8</xdr:col>
      <xdr:colOff>54428</xdr:colOff>
      <xdr:row>35</xdr:row>
      <xdr:rowOff>149678</xdr:rowOff>
    </xdr:to>
    <xdr:sp macro="" textlink="">
      <xdr:nvSpPr>
        <xdr:cNvPr id="7" name="직사각형 6"/>
        <xdr:cNvSpPr/>
      </xdr:nvSpPr>
      <xdr:spPr>
        <a:xfrm>
          <a:off x="3660320" y="6436179"/>
          <a:ext cx="1836965" cy="653142"/>
        </a:xfrm>
        <a:prstGeom prst="rect">
          <a:avLst/>
        </a:prstGeom>
        <a:noFill/>
        <a:ln w="3810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299358</xdr:colOff>
      <xdr:row>37</xdr:row>
      <xdr:rowOff>54430</xdr:rowOff>
    </xdr:from>
    <xdr:to>
      <xdr:col>9</xdr:col>
      <xdr:colOff>81644</xdr:colOff>
      <xdr:row>40</xdr:row>
      <xdr:rowOff>40822</xdr:rowOff>
    </xdr:to>
    <xdr:sp macro="" textlink="">
      <xdr:nvSpPr>
        <xdr:cNvPr id="8" name="직사각형 7"/>
        <xdr:cNvSpPr/>
      </xdr:nvSpPr>
      <xdr:spPr>
        <a:xfrm>
          <a:off x="3701144" y="7606394"/>
          <a:ext cx="2503714" cy="598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272143</xdr:colOff>
      <xdr:row>52</xdr:row>
      <xdr:rowOff>0</xdr:rowOff>
    </xdr:from>
    <xdr:to>
      <xdr:col>9</xdr:col>
      <xdr:colOff>196548</xdr:colOff>
      <xdr:row>71</xdr:row>
      <xdr:rowOff>112440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143" y="9593036"/>
          <a:ext cx="6047619" cy="39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231322</xdr:colOff>
      <xdr:row>51</xdr:row>
      <xdr:rowOff>167499</xdr:rowOff>
    </xdr:from>
    <xdr:to>
      <xdr:col>18</xdr:col>
      <xdr:colOff>157037</xdr:colOff>
      <xdr:row>71</xdr:row>
      <xdr:rowOff>100133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4536" y="9556428"/>
          <a:ext cx="6048930" cy="4014777"/>
        </a:xfrm>
        <a:prstGeom prst="rect">
          <a:avLst/>
        </a:prstGeom>
      </xdr:spPr>
    </xdr:pic>
    <xdr:clientData/>
  </xdr:twoCellAnchor>
  <xdr:twoCellAnchor>
    <xdr:from>
      <xdr:col>5</xdr:col>
      <xdr:colOff>326570</xdr:colOff>
      <xdr:row>63</xdr:row>
      <xdr:rowOff>204106</xdr:rowOff>
    </xdr:from>
    <xdr:to>
      <xdr:col>8</xdr:col>
      <xdr:colOff>340178</xdr:colOff>
      <xdr:row>66</xdr:row>
      <xdr:rowOff>27214</xdr:rowOff>
    </xdr:to>
    <xdr:sp macro="" textlink="">
      <xdr:nvSpPr>
        <xdr:cNvPr id="11" name="직사각형 10"/>
        <xdr:cNvSpPr/>
      </xdr:nvSpPr>
      <xdr:spPr>
        <a:xfrm>
          <a:off x="3728356" y="12042320"/>
          <a:ext cx="2054679" cy="4354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312964</xdr:colOff>
      <xdr:row>63</xdr:row>
      <xdr:rowOff>149679</xdr:rowOff>
    </xdr:from>
    <xdr:to>
      <xdr:col>17</xdr:col>
      <xdr:colOff>326572</xdr:colOff>
      <xdr:row>65</xdr:row>
      <xdr:rowOff>176894</xdr:rowOff>
    </xdr:to>
    <xdr:sp macro="" textlink="">
      <xdr:nvSpPr>
        <xdr:cNvPr id="12" name="직사각형 11"/>
        <xdr:cNvSpPr/>
      </xdr:nvSpPr>
      <xdr:spPr>
        <a:xfrm>
          <a:off x="9837964" y="11987893"/>
          <a:ext cx="2054679" cy="4354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299357</xdr:colOff>
      <xdr:row>72</xdr:row>
      <xdr:rowOff>54428</xdr:rowOff>
    </xdr:from>
    <xdr:to>
      <xdr:col>23</xdr:col>
      <xdr:colOff>327335</xdr:colOff>
      <xdr:row>84</xdr:row>
      <xdr:rowOff>33715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357" y="13729607"/>
          <a:ext cx="15676192" cy="2428572"/>
        </a:xfrm>
        <a:prstGeom prst="rect">
          <a:avLst/>
        </a:prstGeom>
      </xdr:spPr>
    </xdr:pic>
    <xdr:clientData/>
  </xdr:twoCellAnchor>
  <xdr:twoCellAnchor>
    <xdr:from>
      <xdr:col>6</xdr:col>
      <xdr:colOff>639536</xdr:colOff>
      <xdr:row>79</xdr:row>
      <xdr:rowOff>149678</xdr:rowOff>
    </xdr:from>
    <xdr:to>
      <xdr:col>9</xdr:col>
      <xdr:colOff>625929</xdr:colOff>
      <xdr:row>82</xdr:row>
      <xdr:rowOff>54429</xdr:rowOff>
    </xdr:to>
    <xdr:sp macro="" textlink="">
      <xdr:nvSpPr>
        <xdr:cNvPr id="14" name="직사각형 13"/>
        <xdr:cNvSpPr/>
      </xdr:nvSpPr>
      <xdr:spPr>
        <a:xfrm>
          <a:off x="4721679" y="15253607"/>
          <a:ext cx="2027464" cy="5170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449036</xdr:colOff>
      <xdr:row>16</xdr:row>
      <xdr:rowOff>54429</xdr:rowOff>
    </xdr:from>
    <xdr:to>
      <xdr:col>11</xdr:col>
      <xdr:colOff>530678</xdr:colOff>
      <xdr:row>32</xdr:row>
      <xdr:rowOff>81644</xdr:rowOff>
    </xdr:to>
    <xdr:cxnSp macro="">
      <xdr:nvCxnSpPr>
        <xdr:cNvPr id="15" name="직선 화살표 연결선 14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 flipV="1">
          <a:off x="4531179" y="3116036"/>
          <a:ext cx="3483428" cy="3292929"/>
        </a:xfrm>
        <a:prstGeom prst="straightConnector1">
          <a:avLst/>
        </a:prstGeom>
        <a:ln w="3810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40</xdr:row>
      <xdr:rowOff>68037</xdr:rowOff>
    </xdr:from>
    <xdr:to>
      <xdr:col>7</xdr:col>
      <xdr:colOff>340181</xdr:colOff>
      <xdr:row>63</xdr:row>
      <xdr:rowOff>149679</xdr:rowOff>
    </xdr:to>
    <xdr:cxnSp macro="">
      <xdr:nvCxnSpPr>
        <xdr:cNvPr id="19" name="직선 화살표 연결선 18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 flipH="1">
          <a:off x="4463143" y="8028216"/>
          <a:ext cx="639538" cy="395967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81644</xdr:colOff>
      <xdr:row>37</xdr:row>
      <xdr:rowOff>176892</xdr:rowOff>
    </xdr:from>
    <xdr:to>
      <xdr:col>14</xdr:col>
      <xdr:colOff>489857</xdr:colOff>
      <xdr:row>63</xdr:row>
      <xdr:rowOff>122465</xdr:rowOff>
    </xdr:to>
    <xdr:cxnSp macro="">
      <xdr:nvCxnSpPr>
        <xdr:cNvPr id="24" name="직선 화살표 연결선 23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>
          <a:off x="6204858" y="7524749"/>
          <a:ext cx="3809999" cy="443593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</xdr:colOff>
      <xdr:row>3</xdr:row>
      <xdr:rowOff>34290</xdr:rowOff>
    </xdr:from>
    <xdr:to>
      <xdr:col>16</xdr:col>
      <xdr:colOff>154375</xdr:colOff>
      <xdr:row>10</xdr:row>
      <xdr:rowOff>0</xdr:rowOff>
    </xdr:to>
    <xdr:pic>
      <xdr:nvPicPr>
        <xdr:cNvPr id="4" name="그림 3">
          <a:extLst>
            <a:ext uri="{FF2B5EF4-FFF2-40B4-BE49-F238E27FC236}">
              <a16:creationId xmlns="" xmlns:a16="http://schemas.microsoft.com/office/drawing/2014/main" id="{DE199C6F-B124-EBAE-AC0E-600FC7EB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" y="662940"/>
          <a:ext cx="9692710" cy="1451610"/>
        </a:xfrm>
        <a:prstGeom prst="rect">
          <a:avLst/>
        </a:prstGeom>
      </xdr:spPr>
    </xdr:pic>
    <xdr:clientData/>
  </xdr:twoCellAnchor>
  <xdr:twoCellAnchor>
    <xdr:from>
      <xdr:col>9</xdr:col>
      <xdr:colOff>276225</xdr:colOff>
      <xdr:row>7</xdr:row>
      <xdr:rowOff>200025</xdr:rowOff>
    </xdr:from>
    <xdr:to>
      <xdr:col>11</xdr:col>
      <xdr:colOff>390525</xdr:colOff>
      <xdr:row>11</xdr:row>
      <xdr:rowOff>19050</xdr:rowOff>
    </xdr:to>
    <xdr:sp macro="" textlink="">
      <xdr:nvSpPr>
        <xdr:cNvPr id="2" name="직사각형 1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5276850" y="1666875"/>
          <a:ext cx="1485900" cy="4476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3</xdr:col>
      <xdr:colOff>21771</xdr:colOff>
      <xdr:row>63</xdr:row>
      <xdr:rowOff>20415</xdr:rowOff>
    </xdr:from>
    <xdr:to>
      <xdr:col>16</xdr:col>
      <xdr:colOff>0</xdr:colOff>
      <xdr:row>75</xdr:row>
      <xdr:rowOff>117063</xdr:rowOff>
    </xdr:to>
    <xdr:grpSp>
      <xdr:nvGrpSpPr>
        <xdr:cNvPr id="7" name="그룹 6">
          <a:extLst>
            <a:ext uri="{FF2B5EF4-FFF2-40B4-BE49-F238E27FC236}">
              <a16:creationId xmlns="" xmlns:a16="http://schemas.microsoft.com/office/drawing/2014/main" id="{87A87E3D-F613-CC74-3E54-DFC575778598}"/>
            </a:ext>
          </a:extLst>
        </xdr:cNvPr>
        <xdr:cNvGrpSpPr/>
      </xdr:nvGrpSpPr>
      <xdr:grpSpPr>
        <a:xfrm>
          <a:off x="904998" y="13147597"/>
          <a:ext cx="9641775" cy="2590466"/>
          <a:chOff x="500743" y="3516086"/>
          <a:chExt cx="9350828" cy="2709219"/>
        </a:xfrm>
      </xdr:grpSpPr>
      <xdr:pic>
        <xdr:nvPicPr>
          <xdr:cNvPr id="5" name="그림 4">
            <a:extLst>
              <a:ext uri="{FF2B5EF4-FFF2-40B4-BE49-F238E27FC236}">
                <a16:creationId xmlns="" xmlns:a16="http://schemas.microsoft.com/office/drawing/2014/main" id="{C686A900-3C6D-FBCE-E8B2-4D18B83BCB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00743" y="3516086"/>
            <a:ext cx="9350828" cy="2709219"/>
          </a:xfrm>
          <a:prstGeom prst="rect">
            <a:avLst/>
          </a:prstGeom>
        </xdr:spPr>
      </xdr:pic>
      <xdr:sp macro="" textlink="">
        <xdr:nvSpPr>
          <xdr:cNvPr id="6" name="직사각형 5">
            <a:extLst>
              <a:ext uri="{FF2B5EF4-FFF2-40B4-BE49-F238E27FC236}">
                <a16:creationId xmlns="" xmlns:a16="http://schemas.microsoft.com/office/drawing/2014/main" id="{6FB1A2CF-9FC2-49C3-92D7-EF536A8BC5C5}"/>
              </a:ext>
            </a:extLst>
          </xdr:cNvPr>
          <xdr:cNvSpPr/>
        </xdr:nvSpPr>
        <xdr:spPr>
          <a:xfrm>
            <a:off x="6756523" y="5105731"/>
            <a:ext cx="700191" cy="1099126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ko-KR" altLang="en-US"/>
          </a:p>
        </xdr:txBody>
      </xdr:sp>
    </xdr:grpSp>
    <xdr:clientData/>
  </xdr:twoCellAnchor>
  <xdr:twoCellAnchor>
    <xdr:from>
      <xdr:col>2</xdr:col>
      <xdr:colOff>137159</xdr:colOff>
      <xdr:row>94</xdr:row>
      <xdr:rowOff>0</xdr:rowOff>
    </xdr:from>
    <xdr:to>
      <xdr:col>16</xdr:col>
      <xdr:colOff>0</xdr:colOff>
      <xdr:row>103</xdr:row>
      <xdr:rowOff>185058</xdr:rowOff>
    </xdr:to>
    <xdr:grpSp>
      <xdr:nvGrpSpPr>
        <xdr:cNvPr id="10" name="그룹 9">
          <a:extLst>
            <a:ext uri="{FF2B5EF4-FFF2-40B4-BE49-F238E27FC236}">
              <a16:creationId xmlns="" xmlns:a16="http://schemas.microsoft.com/office/drawing/2014/main" id="{E1A2EC82-DB57-C7B8-A25F-F350A48CB66E}"/>
            </a:ext>
          </a:extLst>
        </xdr:cNvPr>
        <xdr:cNvGrpSpPr/>
      </xdr:nvGrpSpPr>
      <xdr:grpSpPr>
        <a:xfrm>
          <a:off x="881841" y="19569545"/>
          <a:ext cx="9664932" cy="2055422"/>
          <a:chOff x="816428" y="8273143"/>
          <a:chExt cx="9378177" cy="2144486"/>
        </a:xfrm>
      </xdr:grpSpPr>
      <xdr:pic>
        <xdr:nvPicPr>
          <xdr:cNvPr id="8" name="그림 7" descr="테이블이(가) 표시된 사진&#10;&#10;자동 생성된 설명">
            <a:extLst>
              <a:ext uri="{FF2B5EF4-FFF2-40B4-BE49-F238E27FC236}">
                <a16:creationId xmlns="" xmlns:a16="http://schemas.microsoft.com/office/drawing/2014/main" id="{95F544F7-6D18-31E8-9B25-D0D6EF9BE2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16428" y="8273143"/>
            <a:ext cx="9378177" cy="2122714"/>
          </a:xfrm>
          <a:prstGeom prst="rect">
            <a:avLst/>
          </a:prstGeom>
        </xdr:spPr>
      </xdr:pic>
      <xdr:sp macro="" textlink="">
        <xdr:nvSpPr>
          <xdr:cNvPr id="9" name="직사각형 8">
            <a:extLst>
              <a:ext uri="{FF2B5EF4-FFF2-40B4-BE49-F238E27FC236}">
                <a16:creationId xmlns="" xmlns:a16="http://schemas.microsoft.com/office/drawing/2014/main" id="{03E4F3B7-BCA6-4003-A006-A34D8579A211}"/>
              </a:ext>
            </a:extLst>
          </xdr:cNvPr>
          <xdr:cNvSpPr/>
        </xdr:nvSpPr>
        <xdr:spPr>
          <a:xfrm>
            <a:off x="7532916" y="9144001"/>
            <a:ext cx="729342" cy="1273628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ko-KR" altLang="en-US"/>
          </a:p>
        </xdr:txBody>
      </xdr:sp>
    </xdr:grpSp>
    <xdr:clientData/>
  </xdr:twoCellAnchor>
  <xdr:twoCellAnchor>
    <xdr:from>
      <xdr:col>12</xdr:col>
      <xdr:colOff>190500</xdr:colOff>
      <xdr:row>113</xdr:row>
      <xdr:rowOff>160020</xdr:rowOff>
    </xdr:from>
    <xdr:to>
      <xdr:col>13</xdr:col>
      <xdr:colOff>594360</xdr:colOff>
      <xdr:row>115</xdr:row>
      <xdr:rowOff>68580</xdr:rowOff>
    </xdr:to>
    <xdr:sp macro="" textlink="">
      <xdr:nvSpPr>
        <xdr:cNvPr id="16" name="직사각형 15">
          <a:extLst>
            <a:ext uri="{FF2B5EF4-FFF2-40B4-BE49-F238E27FC236}">
              <a16:creationId xmlns="" xmlns:a16="http://schemas.microsoft.com/office/drawing/2014/main" id="{2D744F13-9B16-4D5E-6482-E259A4F65B2B}"/>
            </a:ext>
          </a:extLst>
        </xdr:cNvPr>
        <xdr:cNvSpPr/>
      </xdr:nvSpPr>
      <xdr:spPr>
        <a:xfrm>
          <a:off x="7033260" y="11871960"/>
          <a:ext cx="1074420" cy="350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15</xdr:col>
      <xdr:colOff>464820</xdr:colOff>
      <xdr:row>114</xdr:row>
      <xdr:rowOff>7620</xdr:rowOff>
    </xdr:from>
    <xdr:to>
      <xdr:col>16</xdr:col>
      <xdr:colOff>0</xdr:colOff>
      <xdr:row>114</xdr:row>
      <xdr:rowOff>152400</xdr:rowOff>
    </xdr:to>
    <xdr:sp macro="" textlink="">
      <xdr:nvSpPr>
        <xdr:cNvPr id="18" name="직사각형 17">
          <a:extLst>
            <a:ext uri="{FF2B5EF4-FFF2-40B4-BE49-F238E27FC236}">
              <a16:creationId xmlns="" xmlns:a16="http://schemas.microsoft.com/office/drawing/2014/main" id="{7EC5EB5F-20CD-4E03-8B88-A172E3B47C7A}"/>
            </a:ext>
          </a:extLst>
        </xdr:cNvPr>
        <xdr:cNvSpPr/>
      </xdr:nvSpPr>
      <xdr:spPr>
        <a:xfrm>
          <a:off x="9319260" y="11940540"/>
          <a:ext cx="830580" cy="144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18</xdr:col>
      <xdr:colOff>361196</xdr:colOff>
      <xdr:row>119</xdr:row>
      <xdr:rowOff>91440</xdr:rowOff>
    </xdr:to>
    <xdr:grpSp>
      <xdr:nvGrpSpPr>
        <xdr:cNvPr id="20" name="그룹 19">
          <a:extLst>
            <a:ext uri="{FF2B5EF4-FFF2-40B4-BE49-F238E27FC236}">
              <a16:creationId xmlns="" xmlns:a16="http://schemas.microsoft.com/office/drawing/2014/main" id="{0026A5B8-F9E4-425F-22A4-D326409397F3}"/>
            </a:ext>
          </a:extLst>
        </xdr:cNvPr>
        <xdr:cNvGrpSpPr/>
      </xdr:nvGrpSpPr>
      <xdr:grpSpPr>
        <a:xfrm>
          <a:off x="883227" y="23310273"/>
          <a:ext cx="11618014" cy="1546167"/>
          <a:chOff x="807720" y="11490960"/>
          <a:chExt cx="11090156" cy="1638300"/>
        </a:xfrm>
      </xdr:grpSpPr>
      <xdr:pic>
        <xdr:nvPicPr>
          <xdr:cNvPr id="14" name="그림 13">
            <a:extLst>
              <a:ext uri="{FF2B5EF4-FFF2-40B4-BE49-F238E27FC236}">
                <a16:creationId xmlns="" xmlns:a16="http://schemas.microsoft.com/office/drawing/2014/main" id="{C9014739-F904-6F39-E4BA-269AA337BB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07720" y="11490960"/>
            <a:ext cx="9736155" cy="1638300"/>
          </a:xfrm>
          <a:prstGeom prst="rect">
            <a:avLst/>
          </a:prstGeom>
        </xdr:spPr>
      </xdr:pic>
      <xdr:sp macro="" textlink="">
        <xdr:nvSpPr>
          <xdr:cNvPr id="15" name="직사각형 14">
            <a:extLst>
              <a:ext uri="{FF2B5EF4-FFF2-40B4-BE49-F238E27FC236}">
                <a16:creationId xmlns="" xmlns:a16="http://schemas.microsoft.com/office/drawing/2014/main" id="{34D2E654-608D-4460-AF2B-F974766F7875}"/>
              </a:ext>
            </a:extLst>
          </xdr:cNvPr>
          <xdr:cNvSpPr/>
        </xdr:nvSpPr>
        <xdr:spPr>
          <a:xfrm>
            <a:off x="6606540" y="12618720"/>
            <a:ext cx="1440180" cy="5105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ko-KR" altLang="en-US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="" xmlns:a16="http://schemas.microsoft.com/office/drawing/2014/main" id="{2A3DBB38-E1CA-4872-ABBD-41AB7164381C}"/>
              </a:ext>
            </a:extLst>
          </xdr:cNvPr>
          <xdr:cNvSpPr/>
        </xdr:nvSpPr>
        <xdr:spPr>
          <a:xfrm>
            <a:off x="9883140" y="12595860"/>
            <a:ext cx="670560" cy="5105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ko-KR" altLang="en-US"/>
          </a:p>
        </xdr:txBody>
      </xdr:sp>
      <xdr:pic>
        <xdr:nvPicPr>
          <xdr:cNvPr id="19" name="그림 18">
            <a:extLst>
              <a:ext uri="{FF2B5EF4-FFF2-40B4-BE49-F238E27FC236}">
                <a16:creationId xmlns="" xmlns:a16="http://schemas.microsoft.com/office/drawing/2014/main" id="{26C7081A-B3C2-AAF4-C9CF-135DC16ADB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447019" y="11780520"/>
            <a:ext cx="1450857" cy="487679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581024</xdr:colOff>
      <xdr:row>113</xdr:row>
      <xdr:rowOff>142875</xdr:rowOff>
    </xdr:from>
    <xdr:to>
      <xdr:col>18</xdr:col>
      <xdr:colOff>190499</xdr:colOff>
      <xdr:row>115</xdr:row>
      <xdr:rowOff>76200</xdr:rowOff>
    </xdr:to>
    <xdr:sp macro="" textlink="">
      <xdr:nvSpPr>
        <xdr:cNvPr id="21" name="직사각형 20">
          <a:extLst>
            <a:ext uri="{FF2B5EF4-FFF2-40B4-BE49-F238E27FC236}">
              <a16:creationId xmlns="" xmlns:a16="http://schemas.microsoft.com/office/drawing/2014/main" id="{1112122C-4B30-4B14-BF8C-2E8CB13EB088}"/>
            </a:ext>
          </a:extLst>
        </xdr:cNvPr>
        <xdr:cNvSpPr/>
      </xdr:nvSpPr>
      <xdr:spPr>
        <a:xfrm flipV="1">
          <a:off x="11048999" y="23402925"/>
          <a:ext cx="1190625" cy="3524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12</xdr:col>
      <xdr:colOff>426720</xdr:colOff>
      <xdr:row>115</xdr:row>
      <xdr:rowOff>91440</xdr:rowOff>
    </xdr:from>
    <xdr:to>
      <xdr:col>13</xdr:col>
      <xdr:colOff>22860</xdr:colOff>
      <xdr:row>116</xdr:row>
      <xdr:rowOff>190500</xdr:rowOff>
    </xdr:to>
    <xdr:cxnSp macro="">
      <xdr:nvCxnSpPr>
        <xdr:cNvPr id="22" name="직선 화살표 연결선 21">
          <a:extLst>
            <a:ext uri="{FF2B5EF4-FFF2-40B4-BE49-F238E27FC236}">
              <a16:creationId xmlns="" xmlns:a16="http://schemas.microsoft.com/office/drawing/2014/main" id="{DAB6AD03-A442-067D-7C07-6B6B6F52253F}"/>
            </a:ext>
          </a:extLst>
        </xdr:cNvPr>
        <xdr:cNvCxnSpPr/>
      </xdr:nvCxnSpPr>
      <xdr:spPr>
        <a:xfrm flipV="1">
          <a:off x="7269480" y="12245340"/>
          <a:ext cx="266700" cy="3200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927735</xdr:colOff>
      <xdr:row>113</xdr:row>
      <xdr:rowOff>123825</xdr:rowOff>
    </xdr:from>
    <xdr:to>
      <xdr:col>13</xdr:col>
      <xdr:colOff>118110</xdr:colOff>
      <xdr:row>115</xdr:row>
      <xdr:rowOff>55245</xdr:rowOff>
    </xdr:to>
    <xdr:sp macro="" textlink="">
      <xdr:nvSpPr>
        <xdr:cNvPr id="24" name="직사각형 23">
          <a:extLst>
            <a:ext uri="{FF2B5EF4-FFF2-40B4-BE49-F238E27FC236}">
              <a16:creationId xmlns="" xmlns:a16="http://schemas.microsoft.com/office/drawing/2014/main" id="{72F201DC-7767-4279-926C-A60803D20428}"/>
            </a:ext>
          </a:extLst>
        </xdr:cNvPr>
        <xdr:cNvSpPr/>
      </xdr:nvSpPr>
      <xdr:spPr>
        <a:xfrm>
          <a:off x="7299960" y="23383875"/>
          <a:ext cx="1228725" cy="350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13</xdr:col>
      <xdr:colOff>171450</xdr:colOff>
      <xdr:row>113</xdr:row>
      <xdr:rowOff>161925</xdr:rowOff>
    </xdr:from>
    <xdr:to>
      <xdr:col>16</xdr:col>
      <xdr:colOff>121920</xdr:colOff>
      <xdr:row>113</xdr:row>
      <xdr:rowOff>175260</xdr:rowOff>
    </xdr:to>
    <xdr:cxnSp macro="">
      <xdr:nvCxnSpPr>
        <xdr:cNvPr id="26" name="직선 화살표 연결선 25">
          <a:extLst>
            <a:ext uri="{FF2B5EF4-FFF2-40B4-BE49-F238E27FC236}">
              <a16:creationId xmlns="" xmlns:a16="http://schemas.microsoft.com/office/drawing/2014/main" id="{CBA6CE40-7E13-444D-94B2-FB16BA56991C}"/>
            </a:ext>
          </a:extLst>
        </xdr:cNvPr>
        <xdr:cNvCxnSpPr/>
      </xdr:nvCxnSpPr>
      <xdr:spPr>
        <a:xfrm>
          <a:off x="8582025" y="23421975"/>
          <a:ext cx="2007870" cy="1333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480060</xdr:colOff>
      <xdr:row>115</xdr:row>
      <xdr:rowOff>160020</xdr:rowOff>
    </xdr:from>
    <xdr:to>
      <xdr:col>17</xdr:col>
      <xdr:colOff>152400</xdr:colOff>
      <xdr:row>117</xdr:row>
      <xdr:rowOff>190500</xdr:rowOff>
    </xdr:to>
    <xdr:cxnSp macro="">
      <xdr:nvCxnSpPr>
        <xdr:cNvPr id="29" name="직선 화살표 연결선 28">
          <a:extLst>
            <a:ext uri="{FF2B5EF4-FFF2-40B4-BE49-F238E27FC236}">
              <a16:creationId xmlns="" xmlns:a16="http://schemas.microsoft.com/office/drawing/2014/main" id="{746E6810-F1C8-488B-BDB5-DA1468F7E7AC}"/>
            </a:ext>
          </a:extLst>
        </xdr:cNvPr>
        <xdr:cNvCxnSpPr/>
      </xdr:nvCxnSpPr>
      <xdr:spPr>
        <a:xfrm flipH="1">
          <a:off x="10675620" y="12313920"/>
          <a:ext cx="342900" cy="4724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198120</xdr:colOff>
      <xdr:row>115</xdr:row>
      <xdr:rowOff>68580</xdr:rowOff>
    </xdr:from>
    <xdr:to>
      <xdr:col>12</xdr:col>
      <xdr:colOff>510540</xdr:colOff>
      <xdr:row>116</xdr:row>
      <xdr:rowOff>175260</xdr:rowOff>
    </xdr:to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320875E0-4603-9C4C-E08B-B1E09E560E2D}"/>
            </a:ext>
          </a:extLst>
        </xdr:cNvPr>
        <xdr:cNvSpPr txBox="1"/>
      </xdr:nvSpPr>
      <xdr:spPr>
        <a:xfrm>
          <a:off x="7040880" y="12222480"/>
          <a:ext cx="3124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1</a:t>
          </a:r>
          <a:r>
            <a:rPr lang="en-US" altLang="ko-KR" sz="1100" b="1">
              <a:solidFill>
                <a:srgbClr val="FF0000"/>
              </a:solidFill>
            </a:rPr>
            <a:t>.</a:t>
          </a:r>
        </a:p>
        <a:p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304800</xdr:colOff>
      <xdr:row>112</xdr:row>
      <xdr:rowOff>121920</xdr:rowOff>
    </xdr:from>
    <xdr:to>
      <xdr:col>15</xdr:col>
      <xdr:colOff>617220</xdr:colOff>
      <xdr:row>114</xdr:row>
      <xdr:rowOff>7620</xdr:rowOff>
    </xdr:to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9401DE05-384F-4C3D-9249-93AD760EC605}"/>
            </a:ext>
          </a:extLst>
        </xdr:cNvPr>
        <xdr:cNvSpPr txBox="1"/>
      </xdr:nvSpPr>
      <xdr:spPr>
        <a:xfrm>
          <a:off x="9159240" y="11612880"/>
          <a:ext cx="3124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2.</a:t>
          </a:r>
          <a:endParaRPr lang="en-US" altLang="ko-K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403860</xdr:colOff>
      <xdr:row>115</xdr:row>
      <xdr:rowOff>160020</xdr:rowOff>
    </xdr:from>
    <xdr:to>
      <xdr:col>17</xdr:col>
      <xdr:colOff>45720</xdr:colOff>
      <xdr:row>117</xdr:row>
      <xdr:rowOff>45720</xdr:rowOff>
    </xdr:to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CE315B6C-8690-438B-8456-28B58600A44F}"/>
            </a:ext>
          </a:extLst>
        </xdr:cNvPr>
        <xdr:cNvSpPr txBox="1"/>
      </xdr:nvSpPr>
      <xdr:spPr>
        <a:xfrm>
          <a:off x="10599420" y="12313920"/>
          <a:ext cx="3124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3.</a:t>
          </a:r>
        </a:p>
        <a:p>
          <a:endParaRPr lang="en-US" altLang="ko-K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510541</xdr:colOff>
      <xdr:row>70</xdr:row>
      <xdr:rowOff>121920</xdr:rowOff>
    </xdr:from>
    <xdr:to>
      <xdr:col>6</xdr:col>
      <xdr:colOff>297180</xdr:colOff>
      <xdr:row>74</xdr:row>
      <xdr:rowOff>121920</xdr:rowOff>
    </xdr:to>
    <xdr:sp macro="" textlink="">
      <xdr:nvSpPr>
        <xdr:cNvPr id="34" name="직사각형 33">
          <a:extLst>
            <a:ext uri="{FF2B5EF4-FFF2-40B4-BE49-F238E27FC236}">
              <a16:creationId xmlns="" xmlns:a16="http://schemas.microsoft.com/office/drawing/2014/main" id="{FFCAFC1A-B309-4683-ABEA-1273739AE80B}"/>
            </a:ext>
          </a:extLst>
        </xdr:cNvPr>
        <xdr:cNvSpPr/>
      </xdr:nvSpPr>
      <xdr:spPr>
        <a:xfrm>
          <a:off x="2659381" y="5425440"/>
          <a:ext cx="457199" cy="883920"/>
        </a:xfrm>
        <a:prstGeom prst="rect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6</xdr:col>
      <xdr:colOff>68581</xdr:colOff>
      <xdr:row>74</xdr:row>
      <xdr:rowOff>121920</xdr:rowOff>
    </xdr:from>
    <xdr:to>
      <xdr:col>6</xdr:col>
      <xdr:colOff>617220</xdr:colOff>
      <xdr:row>76</xdr:row>
      <xdr:rowOff>38100</xdr:rowOff>
    </xdr:to>
    <xdr:cxnSp macro="">
      <xdr:nvCxnSpPr>
        <xdr:cNvPr id="36" name="직선 화살표 연결선 35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>
          <a:stCxn id="34" idx="2"/>
        </xdr:cNvCxnSpPr>
      </xdr:nvCxnSpPr>
      <xdr:spPr>
        <a:xfrm>
          <a:off x="2887981" y="6309360"/>
          <a:ext cx="548639" cy="3581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118110</xdr:colOff>
      <xdr:row>97</xdr:row>
      <xdr:rowOff>203835</xdr:rowOff>
    </xdr:from>
    <xdr:to>
      <xdr:col>15</xdr:col>
      <xdr:colOff>140970</xdr:colOff>
      <xdr:row>103</xdr:row>
      <xdr:rowOff>180975</xdr:rowOff>
    </xdr:to>
    <xdr:sp macro="" textlink="">
      <xdr:nvSpPr>
        <xdr:cNvPr id="39" name="직사각형 38">
          <a:extLst>
            <a:ext uri="{FF2B5EF4-FFF2-40B4-BE49-F238E27FC236}">
              <a16:creationId xmlns="" xmlns:a16="http://schemas.microsoft.com/office/drawing/2014/main" id="{3FDCC442-A3DE-465D-8631-A85A372E8BAF}"/>
            </a:ext>
          </a:extLst>
        </xdr:cNvPr>
        <xdr:cNvSpPr/>
      </xdr:nvSpPr>
      <xdr:spPr>
        <a:xfrm>
          <a:off x="9214485" y="20111085"/>
          <a:ext cx="708660" cy="1234440"/>
        </a:xfrm>
        <a:prstGeom prst="rect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14</xdr:col>
      <xdr:colOff>419100</xdr:colOff>
      <xdr:row>95</xdr:row>
      <xdr:rowOff>121920</xdr:rowOff>
    </xdr:from>
    <xdr:to>
      <xdr:col>16</xdr:col>
      <xdr:colOff>7620</xdr:colOff>
      <xdr:row>97</xdr:row>
      <xdr:rowOff>205740</xdr:rowOff>
    </xdr:to>
    <xdr:cxnSp macro="">
      <xdr:nvCxnSpPr>
        <xdr:cNvPr id="40" name="직선 화살표 연결선 39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 flipV="1">
          <a:off x="8602980" y="8740140"/>
          <a:ext cx="1600200" cy="5257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104775</xdr:colOff>
      <xdr:row>36</xdr:row>
      <xdr:rowOff>85725</xdr:rowOff>
    </xdr:from>
    <xdr:to>
      <xdr:col>25</xdr:col>
      <xdr:colOff>93176</xdr:colOff>
      <xdr:row>53</xdr:row>
      <xdr:rowOff>151947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0600" y="2181225"/>
          <a:ext cx="16600001" cy="36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78</xdr:row>
      <xdr:rowOff>19050</xdr:rowOff>
    </xdr:from>
    <xdr:to>
      <xdr:col>23</xdr:col>
      <xdr:colOff>293330</xdr:colOff>
      <xdr:row>92</xdr:row>
      <xdr:rowOff>75827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450" y="10706100"/>
          <a:ext cx="15571430" cy="2990476"/>
        </a:xfrm>
        <a:prstGeom prst="rect">
          <a:avLst/>
        </a:prstGeom>
      </xdr:spPr>
    </xdr:pic>
    <xdr:clientData/>
  </xdr:twoCellAnchor>
  <xdr:twoCellAnchor>
    <xdr:from>
      <xdr:col>21</xdr:col>
      <xdr:colOff>1133475</xdr:colOff>
      <xdr:row>48</xdr:row>
      <xdr:rowOff>190500</xdr:rowOff>
    </xdr:from>
    <xdr:to>
      <xdr:col>23</xdr:col>
      <xdr:colOff>257175</xdr:colOff>
      <xdr:row>53</xdr:row>
      <xdr:rowOff>180975</xdr:rowOff>
    </xdr:to>
    <xdr:sp macro="" textlink="">
      <xdr:nvSpPr>
        <xdr:cNvPr id="12" name="직사각형 11"/>
        <xdr:cNvSpPr/>
      </xdr:nvSpPr>
      <xdr:spPr>
        <a:xfrm>
          <a:off x="15382875" y="10039350"/>
          <a:ext cx="1085850" cy="1038225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114301</xdr:colOff>
      <xdr:row>124</xdr:row>
      <xdr:rowOff>57150</xdr:rowOff>
    </xdr:from>
    <xdr:to>
      <xdr:col>18</xdr:col>
      <xdr:colOff>714791</xdr:colOff>
      <xdr:row>146</xdr:row>
      <xdr:rowOff>142876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1" y="19335750"/>
          <a:ext cx="11897140" cy="4695825"/>
        </a:xfrm>
        <a:prstGeom prst="rect">
          <a:avLst/>
        </a:prstGeom>
      </xdr:spPr>
    </xdr:pic>
    <xdr:clientData/>
  </xdr:twoCellAnchor>
  <xdr:twoCellAnchor>
    <xdr:from>
      <xdr:col>5</xdr:col>
      <xdr:colOff>552450</xdr:colOff>
      <xdr:row>140</xdr:row>
      <xdr:rowOff>200025</xdr:rowOff>
    </xdr:from>
    <xdr:to>
      <xdr:col>25</xdr:col>
      <xdr:colOff>590550</xdr:colOff>
      <xdr:row>140</xdr:row>
      <xdr:rowOff>200025</xdr:rowOff>
    </xdr:to>
    <xdr:cxnSp macro="">
      <xdr:nvCxnSpPr>
        <xdr:cNvPr id="50" name="직선 화살표 연결선 49"/>
        <xdr:cNvCxnSpPr/>
      </xdr:nvCxnSpPr>
      <xdr:spPr>
        <a:xfrm flipH="1">
          <a:off x="2743200" y="22840950"/>
          <a:ext cx="14478000" cy="0"/>
        </a:xfrm>
        <a:prstGeom prst="straightConnector1">
          <a:avLst/>
        </a:prstGeom>
        <a:ln w="28575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139</xdr:row>
      <xdr:rowOff>85725</xdr:rowOff>
    </xdr:from>
    <xdr:to>
      <xdr:col>5</xdr:col>
      <xdr:colOff>542925</xdr:colOff>
      <xdr:row>142</xdr:row>
      <xdr:rowOff>47625</xdr:rowOff>
    </xdr:to>
    <xdr:sp macro="" textlink="">
      <xdr:nvSpPr>
        <xdr:cNvPr id="51" name="직사각형 50"/>
        <xdr:cNvSpPr/>
      </xdr:nvSpPr>
      <xdr:spPr>
        <a:xfrm>
          <a:off x="1400175" y="22517100"/>
          <a:ext cx="1333500" cy="590550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66675</xdr:colOff>
      <xdr:row>54</xdr:row>
      <xdr:rowOff>142874</xdr:rowOff>
    </xdr:from>
    <xdr:to>
      <xdr:col>25</xdr:col>
      <xdr:colOff>571500</xdr:colOff>
      <xdr:row>141</xdr:row>
      <xdr:rowOff>7799</xdr:rowOff>
    </xdr:to>
    <xdr:grpSp>
      <xdr:nvGrpSpPr>
        <xdr:cNvPr id="48" name="그룹 47"/>
        <xdr:cNvGrpSpPr/>
      </xdr:nvGrpSpPr>
      <xdr:grpSpPr>
        <a:xfrm>
          <a:off x="17073130" y="11399692"/>
          <a:ext cx="1110961" cy="17945107"/>
          <a:chOff x="16097250" y="6010274"/>
          <a:chExt cx="1104900" cy="16848000"/>
        </a:xfrm>
      </xdr:grpSpPr>
      <xdr:cxnSp macro="">
        <xdr:nvCxnSpPr>
          <xdr:cNvPr id="38" name="직선 연결선 37"/>
          <xdr:cNvCxnSpPr/>
        </xdr:nvCxnSpPr>
        <xdr:spPr>
          <a:xfrm flipV="1">
            <a:off x="16097250" y="6019800"/>
            <a:ext cx="1095375" cy="8850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/>
          <xdr:cNvCxnSpPr/>
        </xdr:nvCxnSpPr>
        <xdr:spPr>
          <a:xfrm>
            <a:off x="17202150" y="6010274"/>
            <a:ext cx="0" cy="16848000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123825</xdr:colOff>
      <xdr:row>220</xdr:row>
      <xdr:rowOff>38100</xdr:rowOff>
    </xdr:from>
    <xdr:to>
      <xdr:col>20</xdr:col>
      <xdr:colOff>465133</xdr:colOff>
      <xdr:row>228</xdr:row>
      <xdr:rowOff>209320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9650" y="45720000"/>
          <a:ext cx="12742858" cy="1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196</xdr:row>
      <xdr:rowOff>142875</xdr:rowOff>
    </xdr:from>
    <xdr:to>
      <xdr:col>15</xdr:col>
      <xdr:colOff>517090</xdr:colOff>
      <xdr:row>219</xdr:row>
      <xdr:rowOff>161927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0600" y="40795575"/>
          <a:ext cx="9308665" cy="48387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172</xdr:row>
      <xdr:rowOff>57150</xdr:rowOff>
    </xdr:from>
    <xdr:to>
      <xdr:col>20</xdr:col>
      <xdr:colOff>304801</xdr:colOff>
      <xdr:row>184</xdr:row>
      <xdr:rowOff>55309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1" y="30241875"/>
          <a:ext cx="12573000" cy="2512759"/>
        </a:xfrm>
        <a:prstGeom prst="rect">
          <a:avLst/>
        </a:prstGeom>
      </xdr:spPr>
    </xdr:pic>
    <xdr:clientData/>
  </xdr:twoCellAnchor>
  <xdr:twoCellAnchor>
    <xdr:from>
      <xdr:col>18</xdr:col>
      <xdr:colOff>85725</xdr:colOff>
      <xdr:row>179</xdr:row>
      <xdr:rowOff>171450</xdr:rowOff>
    </xdr:from>
    <xdr:to>
      <xdr:col>19</xdr:col>
      <xdr:colOff>180975</xdr:colOff>
      <xdr:row>184</xdr:row>
      <xdr:rowOff>66675</xdr:rowOff>
    </xdr:to>
    <xdr:sp macro="" textlink="">
      <xdr:nvSpPr>
        <xdr:cNvPr id="56" name="직사각형 55"/>
        <xdr:cNvSpPr/>
      </xdr:nvSpPr>
      <xdr:spPr>
        <a:xfrm>
          <a:off x="12134850" y="38938200"/>
          <a:ext cx="933450" cy="942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15</xdr:col>
      <xdr:colOff>457200</xdr:colOff>
      <xdr:row>196</xdr:row>
      <xdr:rowOff>142875</xdr:rowOff>
    </xdr:from>
    <xdr:to>
      <xdr:col>22</xdr:col>
      <xdr:colOff>723165</xdr:colOff>
      <xdr:row>214</xdr:row>
      <xdr:rowOff>123357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39375" y="40795575"/>
          <a:ext cx="5885715" cy="37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147</xdr:row>
      <xdr:rowOff>104775</xdr:rowOff>
    </xdr:from>
    <xdr:to>
      <xdr:col>21</xdr:col>
      <xdr:colOff>122141</xdr:colOff>
      <xdr:row>156</xdr:row>
      <xdr:rowOff>85492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5350" y="24831675"/>
          <a:ext cx="13476191" cy="1866667"/>
        </a:xfrm>
        <a:prstGeom prst="rect">
          <a:avLst/>
        </a:prstGeom>
      </xdr:spPr>
    </xdr:pic>
    <xdr:clientData/>
  </xdr:twoCellAnchor>
  <xdr:twoCellAnchor>
    <xdr:from>
      <xdr:col>14</xdr:col>
      <xdr:colOff>419099</xdr:colOff>
      <xdr:row>7</xdr:row>
      <xdr:rowOff>190500</xdr:rowOff>
    </xdr:from>
    <xdr:to>
      <xdr:col>15</xdr:col>
      <xdr:colOff>228600</xdr:colOff>
      <xdr:row>10</xdr:row>
      <xdr:rowOff>0</xdr:rowOff>
    </xdr:to>
    <xdr:sp macro="" textlink="">
      <xdr:nvSpPr>
        <xdr:cNvPr id="70" name="직사각형 69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9515474" y="1676400"/>
          <a:ext cx="495301" cy="438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 editAs="oneCell">
    <xdr:from>
      <xdr:col>3</xdr:col>
      <xdr:colOff>76200</xdr:colOff>
      <xdr:row>12</xdr:row>
      <xdr:rowOff>9524</xdr:rowOff>
    </xdr:from>
    <xdr:to>
      <xdr:col>17</xdr:col>
      <xdr:colOff>747289</xdr:colOff>
      <xdr:row>31</xdr:row>
      <xdr:rowOff>209021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62025" y="2333624"/>
          <a:ext cx="10939039" cy="4161897"/>
        </a:xfrm>
        <a:prstGeom prst="rect">
          <a:avLst/>
        </a:prstGeom>
      </xdr:spPr>
    </xdr:pic>
    <xdr:clientData/>
  </xdr:twoCellAnchor>
  <xdr:twoCellAnchor>
    <xdr:from>
      <xdr:col>8</xdr:col>
      <xdr:colOff>571499</xdr:colOff>
      <xdr:row>23</xdr:row>
      <xdr:rowOff>44823</xdr:rowOff>
    </xdr:from>
    <xdr:to>
      <xdr:col>10</xdr:col>
      <xdr:colOff>302559</xdr:colOff>
      <xdr:row>25</xdr:row>
      <xdr:rowOff>126626</xdr:rowOff>
    </xdr:to>
    <xdr:sp macro="" textlink="">
      <xdr:nvSpPr>
        <xdr:cNvPr id="72" name="직사각형 71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4874558" y="4560794"/>
          <a:ext cx="1098177" cy="46280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14</xdr:col>
      <xdr:colOff>552450</xdr:colOff>
      <xdr:row>23</xdr:row>
      <xdr:rowOff>76200</xdr:rowOff>
    </xdr:from>
    <xdr:to>
      <xdr:col>17</xdr:col>
      <xdr:colOff>533400</xdr:colOff>
      <xdr:row>25</xdr:row>
      <xdr:rowOff>161925</xdr:rowOff>
    </xdr:to>
    <xdr:sp macro="" textlink="">
      <xdr:nvSpPr>
        <xdr:cNvPr id="73" name="직사각형 72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9648825" y="4705350"/>
          <a:ext cx="2038350" cy="4667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17</xdr:col>
      <xdr:colOff>9525</xdr:colOff>
      <xdr:row>17</xdr:row>
      <xdr:rowOff>152401</xdr:rowOff>
    </xdr:from>
    <xdr:to>
      <xdr:col>18</xdr:col>
      <xdr:colOff>9525</xdr:colOff>
      <xdr:row>23</xdr:row>
      <xdr:rowOff>85725</xdr:rowOff>
    </xdr:to>
    <xdr:cxnSp macro="">
      <xdr:nvCxnSpPr>
        <xdr:cNvPr id="74" name="직선 화살표 연결선 73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/>
      </xdr:nvCxnSpPr>
      <xdr:spPr>
        <a:xfrm flipV="1">
          <a:off x="11163300" y="3524251"/>
          <a:ext cx="895350" cy="119062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885825</xdr:colOff>
      <xdr:row>22</xdr:row>
      <xdr:rowOff>19050</xdr:rowOff>
    </xdr:from>
    <xdr:to>
      <xdr:col>24</xdr:col>
      <xdr:colOff>95250</xdr:colOff>
      <xdr:row>50</xdr:row>
      <xdr:rowOff>200025</xdr:rowOff>
    </xdr:to>
    <xdr:cxnSp macro="">
      <xdr:nvCxnSpPr>
        <xdr:cNvPr id="85" name="직선 화살표 연결선 84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/>
      </xdr:nvCxnSpPr>
      <xdr:spPr>
        <a:xfrm>
          <a:off x="15135225" y="4457700"/>
          <a:ext cx="1857375" cy="60102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180975</xdr:colOff>
      <xdr:row>19</xdr:row>
      <xdr:rowOff>161925</xdr:rowOff>
    </xdr:from>
    <xdr:to>
      <xdr:col>17</xdr:col>
      <xdr:colOff>493395</xdr:colOff>
      <xdr:row>21</xdr:row>
      <xdr:rowOff>59055</xdr:rowOff>
    </xdr:to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320875E0-4603-9C4C-E08B-B1E09E560E2D}"/>
            </a:ext>
          </a:extLst>
        </xdr:cNvPr>
        <xdr:cNvSpPr txBox="1"/>
      </xdr:nvSpPr>
      <xdr:spPr>
        <a:xfrm>
          <a:off x="11334750" y="3962400"/>
          <a:ext cx="312420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solidFill>
                <a:srgbClr val="FF0000"/>
              </a:solidFill>
            </a:rPr>
            <a:t>1</a:t>
          </a:r>
          <a:r>
            <a:rPr lang="en-US" altLang="ko-KR" sz="1100" b="1">
              <a:solidFill>
                <a:srgbClr val="FF0000"/>
              </a:solidFill>
            </a:rPr>
            <a:t>.</a:t>
          </a:r>
        </a:p>
        <a:p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180975</xdr:colOff>
      <xdr:row>33</xdr:row>
      <xdr:rowOff>123825</xdr:rowOff>
    </xdr:from>
    <xdr:to>
      <xdr:col>22</xdr:col>
      <xdr:colOff>493395</xdr:colOff>
      <xdr:row>35</xdr:row>
      <xdr:rowOff>20955</xdr:rowOff>
    </xdr:to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320875E0-4603-9C4C-E08B-B1E09E560E2D}"/>
            </a:ext>
          </a:extLst>
        </xdr:cNvPr>
        <xdr:cNvSpPr txBox="1"/>
      </xdr:nvSpPr>
      <xdr:spPr>
        <a:xfrm>
          <a:off x="15582900" y="6829425"/>
          <a:ext cx="312420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2.</a:t>
          </a:r>
        </a:p>
        <a:p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28</xdr:col>
      <xdr:colOff>0</xdr:colOff>
      <xdr:row>4</xdr:row>
      <xdr:rowOff>0</xdr:rowOff>
    </xdr:from>
    <xdr:to>
      <xdr:col>44</xdr:col>
      <xdr:colOff>665296</xdr:colOff>
      <xdr:row>13</xdr:row>
      <xdr:rowOff>142619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592925" y="838200"/>
          <a:ext cx="11638096" cy="2047619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</xdr:row>
      <xdr:rowOff>0</xdr:rowOff>
    </xdr:from>
    <xdr:to>
      <xdr:col>44</xdr:col>
      <xdr:colOff>589106</xdr:colOff>
      <xdr:row>23</xdr:row>
      <xdr:rowOff>133122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592925" y="2952750"/>
          <a:ext cx="11561906" cy="1828572"/>
        </a:xfrm>
        <a:prstGeom prst="rect">
          <a:avLst/>
        </a:prstGeom>
      </xdr:spPr>
    </xdr:pic>
    <xdr:clientData/>
  </xdr:twoCellAnchor>
  <xdr:twoCellAnchor>
    <xdr:from>
      <xdr:col>42</xdr:col>
      <xdr:colOff>219075</xdr:colOff>
      <xdr:row>12</xdr:row>
      <xdr:rowOff>76200</xdr:rowOff>
    </xdr:from>
    <xdr:to>
      <xdr:col>44</xdr:col>
      <xdr:colOff>638175</xdr:colOff>
      <xdr:row>14</xdr:row>
      <xdr:rowOff>133350</xdr:rowOff>
    </xdr:to>
    <xdr:sp macro="" textlink="">
      <xdr:nvSpPr>
        <xdr:cNvPr id="59" name="직사각형 58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29413200" y="2400300"/>
          <a:ext cx="1790700" cy="4762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32</xdr:col>
      <xdr:colOff>180975</xdr:colOff>
      <xdr:row>20</xdr:row>
      <xdr:rowOff>190499</xdr:rowOff>
    </xdr:from>
    <xdr:to>
      <xdr:col>35</xdr:col>
      <xdr:colOff>371475</xdr:colOff>
      <xdr:row>23</xdr:row>
      <xdr:rowOff>114299</xdr:rowOff>
    </xdr:to>
    <xdr:sp macro="" textlink="">
      <xdr:nvSpPr>
        <xdr:cNvPr id="60" name="직사각형 59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22517100" y="4200524"/>
          <a:ext cx="2247900" cy="561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 editAs="oneCell">
    <xdr:from>
      <xdr:col>3</xdr:col>
      <xdr:colOff>0</xdr:colOff>
      <xdr:row>157</xdr:row>
      <xdr:rowOff>0</xdr:rowOff>
    </xdr:from>
    <xdr:to>
      <xdr:col>18</xdr:col>
      <xdr:colOff>427177</xdr:colOff>
      <xdr:row>166</xdr:row>
      <xdr:rowOff>199763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5825" y="32061150"/>
          <a:ext cx="11590477" cy="2085714"/>
        </a:xfrm>
        <a:prstGeom prst="rect">
          <a:avLst/>
        </a:prstGeom>
      </xdr:spPr>
    </xdr:pic>
    <xdr:clientData/>
  </xdr:twoCellAnchor>
  <xdr:twoCellAnchor>
    <xdr:from>
      <xdr:col>15</xdr:col>
      <xdr:colOff>495300</xdr:colOff>
      <xdr:row>164</xdr:row>
      <xdr:rowOff>161925</xdr:rowOff>
    </xdr:from>
    <xdr:to>
      <xdr:col>18</xdr:col>
      <xdr:colOff>381000</xdr:colOff>
      <xdr:row>166</xdr:row>
      <xdr:rowOff>190332</xdr:rowOff>
    </xdr:to>
    <xdr:sp macro="" textlink="">
      <xdr:nvSpPr>
        <xdr:cNvPr id="61" name="직사각형 60">
          <a:extLst>
            <a:ext uri="{FF2B5EF4-FFF2-40B4-BE49-F238E27FC236}">
              <a16:creationId xmlns="" xmlns:a16="http://schemas.microsoft.com/office/drawing/2014/main" id="{34D2E654-608D-4460-AF2B-F974766F7875}"/>
            </a:ext>
          </a:extLst>
        </xdr:cNvPr>
        <xdr:cNvSpPr/>
      </xdr:nvSpPr>
      <xdr:spPr>
        <a:xfrm>
          <a:off x="10277475" y="33689925"/>
          <a:ext cx="2152650" cy="447507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13</xdr:col>
      <xdr:colOff>333374</xdr:colOff>
      <xdr:row>153</xdr:row>
      <xdr:rowOff>171450</xdr:rowOff>
    </xdr:from>
    <xdr:to>
      <xdr:col>16</xdr:col>
      <xdr:colOff>571499</xdr:colOff>
      <xdr:row>156</xdr:row>
      <xdr:rowOff>76200</xdr:rowOff>
    </xdr:to>
    <xdr:sp macro="" textlink="">
      <xdr:nvSpPr>
        <xdr:cNvPr id="64" name="직사각형 63">
          <a:extLst>
            <a:ext uri="{FF2B5EF4-FFF2-40B4-BE49-F238E27FC236}">
              <a16:creationId xmlns="" xmlns:a16="http://schemas.microsoft.com/office/drawing/2014/main" id="{34D2E654-608D-4460-AF2B-F974766F7875}"/>
            </a:ext>
          </a:extLst>
        </xdr:cNvPr>
        <xdr:cNvSpPr/>
      </xdr:nvSpPr>
      <xdr:spPr>
        <a:xfrm>
          <a:off x="8743949" y="31394400"/>
          <a:ext cx="2295525" cy="533400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5</xdr:col>
      <xdr:colOff>514350</xdr:colOff>
      <xdr:row>142</xdr:row>
      <xdr:rowOff>38100</xdr:rowOff>
    </xdr:from>
    <xdr:to>
      <xdr:col>13</xdr:col>
      <xdr:colOff>333374</xdr:colOff>
      <xdr:row>155</xdr:row>
      <xdr:rowOff>19050</xdr:rowOff>
    </xdr:to>
    <xdr:cxnSp macro="">
      <xdr:nvCxnSpPr>
        <xdr:cNvPr id="66" name="직선 화살표 연결선 65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>
          <a:endCxn id="64" idx="1"/>
        </xdr:cNvCxnSpPr>
      </xdr:nvCxnSpPr>
      <xdr:spPr>
        <a:xfrm>
          <a:off x="2771775" y="28956000"/>
          <a:ext cx="5972174" cy="27051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156</xdr:row>
      <xdr:rowOff>85725</xdr:rowOff>
    </xdr:from>
    <xdr:to>
      <xdr:col>16</xdr:col>
      <xdr:colOff>257175</xdr:colOff>
      <xdr:row>164</xdr:row>
      <xdr:rowOff>152400</xdr:rowOff>
    </xdr:to>
    <xdr:cxnSp macro="">
      <xdr:nvCxnSpPr>
        <xdr:cNvPr id="75" name="직선 화살표 연결선 74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>
          <a:off x="9144000" y="31937325"/>
          <a:ext cx="1581150" cy="17430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161925</xdr:colOff>
      <xdr:row>185</xdr:row>
      <xdr:rowOff>0</xdr:rowOff>
    </xdr:from>
    <xdr:to>
      <xdr:col>18</xdr:col>
      <xdr:colOff>627197</xdr:colOff>
      <xdr:row>196</xdr:row>
      <xdr:rowOff>113996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38347650"/>
          <a:ext cx="11628572" cy="2419048"/>
        </a:xfrm>
        <a:prstGeom prst="rect">
          <a:avLst/>
        </a:prstGeom>
      </xdr:spPr>
    </xdr:pic>
    <xdr:clientData/>
  </xdr:twoCellAnchor>
  <xdr:twoCellAnchor>
    <xdr:from>
      <xdr:col>15</xdr:col>
      <xdr:colOff>95250</xdr:colOff>
      <xdr:row>194</xdr:row>
      <xdr:rowOff>19051</xdr:rowOff>
    </xdr:from>
    <xdr:to>
      <xdr:col>18</xdr:col>
      <xdr:colOff>28575</xdr:colOff>
      <xdr:row>196</xdr:row>
      <xdr:rowOff>95251</xdr:rowOff>
    </xdr:to>
    <xdr:sp macro="" textlink="">
      <xdr:nvSpPr>
        <xdr:cNvPr id="79" name="직사각형 78"/>
        <xdr:cNvSpPr/>
      </xdr:nvSpPr>
      <xdr:spPr>
        <a:xfrm>
          <a:off x="9877425" y="40252651"/>
          <a:ext cx="2200275" cy="495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266700</xdr:colOff>
      <xdr:row>184</xdr:row>
      <xdr:rowOff>66675</xdr:rowOff>
    </xdr:from>
    <xdr:to>
      <xdr:col>18</xdr:col>
      <xdr:colOff>133350</xdr:colOff>
      <xdr:row>194</xdr:row>
      <xdr:rowOff>28575</xdr:rowOff>
    </xdr:to>
    <xdr:cxnSp macro="">
      <xdr:nvCxnSpPr>
        <xdr:cNvPr id="80" name="직선 화살표 연결선 79">
          <a:extLst>
            <a:ext uri="{FF2B5EF4-FFF2-40B4-BE49-F238E27FC236}">
              <a16:creationId xmlns="" xmlns:a16="http://schemas.microsoft.com/office/drawing/2014/main" id="{DAB6AD03-A442-067D-7C07-6B6B6F52253F}"/>
            </a:ext>
          </a:extLst>
        </xdr:cNvPr>
        <xdr:cNvCxnSpPr/>
      </xdr:nvCxnSpPr>
      <xdr:spPr>
        <a:xfrm flipH="1">
          <a:off x="11420475" y="38204775"/>
          <a:ext cx="762000" cy="20574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762000</xdr:colOff>
      <xdr:row>207</xdr:row>
      <xdr:rowOff>142874</xdr:rowOff>
    </xdr:from>
    <xdr:to>
      <xdr:col>21</xdr:col>
      <xdr:colOff>1104900</xdr:colOff>
      <xdr:row>209</xdr:row>
      <xdr:rowOff>190499</xdr:rowOff>
    </xdr:to>
    <xdr:sp macro="" textlink="">
      <xdr:nvSpPr>
        <xdr:cNvPr id="86" name="직사각형 85"/>
        <xdr:cNvSpPr/>
      </xdr:nvSpPr>
      <xdr:spPr>
        <a:xfrm>
          <a:off x="14049375" y="43100624"/>
          <a:ext cx="1304925" cy="4667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571500</xdr:colOff>
      <xdr:row>196</xdr:row>
      <xdr:rowOff>95250</xdr:rowOff>
    </xdr:from>
    <xdr:to>
      <xdr:col>20</xdr:col>
      <xdr:colOff>838200</xdr:colOff>
      <xdr:row>207</xdr:row>
      <xdr:rowOff>142875</xdr:rowOff>
    </xdr:to>
    <xdr:cxnSp macro="">
      <xdr:nvCxnSpPr>
        <xdr:cNvPr id="87" name="직선 화살표 연결선 86">
          <a:extLst>
            <a:ext uri="{FF2B5EF4-FFF2-40B4-BE49-F238E27FC236}">
              <a16:creationId xmlns="" xmlns:a16="http://schemas.microsoft.com/office/drawing/2014/main" id="{DAB6AD03-A442-067D-7C07-6B6B6F52253F}"/>
            </a:ext>
          </a:extLst>
        </xdr:cNvPr>
        <xdr:cNvCxnSpPr/>
      </xdr:nvCxnSpPr>
      <xdr:spPr>
        <a:xfrm>
          <a:off x="11725275" y="40747950"/>
          <a:ext cx="2400300" cy="23526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209</xdr:row>
      <xdr:rowOff>190500</xdr:rowOff>
    </xdr:from>
    <xdr:to>
      <xdr:col>21</xdr:col>
      <xdr:colOff>76201</xdr:colOff>
      <xdr:row>226</xdr:row>
      <xdr:rowOff>76200</xdr:rowOff>
    </xdr:to>
    <xdr:cxnSp macro="">
      <xdr:nvCxnSpPr>
        <xdr:cNvPr id="93" name="직선 화살표 연결선 92">
          <a:extLst>
            <a:ext uri="{FF2B5EF4-FFF2-40B4-BE49-F238E27FC236}">
              <a16:creationId xmlns="" xmlns:a16="http://schemas.microsoft.com/office/drawing/2014/main" id="{DAB6AD03-A442-067D-7C07-6B6B6F52253F}"/>
            </a:ext>
          </a:extLst>
        </xdr:cNvPr>
        <xdr:cNvCxnSpPr/>
      </xdr:nvCxnSpPr>
      <xdr:spPr>
        <a:xfrm flipH="1">
          <a:off x="10277475" y="43567350"/>
          <a:ext cx="4048126" cy="344805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200026</xdr:colOff>
      <xdr:row>226</xdr:row>
      <xdr:rowOff>47624</xdr:rowOff>
    </xdr:from>
    <xdr:to>
      <xdr:col>16</xdr:col>
      <xdr:colOff>47626</xdr:colOff>
      <xdr:row>228</xdr:row>
      <xdr:rowOff>200025</xdr:rowOff>
    </xdr:to>
    <xdr:sp macro="" textlink="">
      <xdr:nvSpPr>
        <xdr:cNvPr id="96" name="직사각형 95"/>
        <xdr:cNvSpPr/>
      </xdr:nvSpPr>
      <xdr:spPr>
        <a:xfrm>
          <a:off x="8610601" y="46986824"/>
          <a:ext cx="1905000" cy="5715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390525</xdr:colOff>
      <xdr:row>5</xdr:row>
      <xdr:rowOff>190501</xdr:rowOff>
    </xdr:from>
    <xdr:to>
      <xdr:col>17</xdr:col>
      <xdr:colOff>0</xdr:colOff>
      <xdr:row>8</xdr:row>
      <xdr:rowOff>66675</xdr:rowOff>
    </xdr:to>
    <xdr:cxnSp macro="">
      <xdr:nvCxnSpPr>
        <xdr:cNvPr id="68" name="직선 화살표 연결선 67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/>
      </xdr:nvCxnSpPr>
      <xdr:spPr>
        <a:xfrm flipV="1">
          <a:off x="6762750" y="1247776"/>
          <a:ext cx="4391025" cy="51434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5</xdr:row>
      <xdr:rowOff>161192</xdr:rowOff>
    </xdr:from>
    <xdr:to>
      <xdr:col>16</xdr:col>
      <xdr:colOff>688730</xdr:colOff>
      <xdr:row>8</xdr:row>
      <xdr:rowOff>200025</xdr:rowOff>
    </xdr:to>
    <xdr:cxnSp macro="">
      <xdr:nvCxnSpPr>
        <xdr:cNvPr id="76" name="직선 화살표 연결선 75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/>
      </xdr:nvCxnSpPr>
      <xdr:spPr>
        <a:xfrm flipV="1">
          <a:off x="10056202" y="1230923"/>
          <a:ext cx="1139336" cy="68360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134473</xdr:colOff>
      <xdr:row>5</xdr:row>
      <xdr:rowOff>78441</xdr:rowOff>
    </xdr:from>
    <xdr:to>
      <xdr:col>15</xdr:col>
      <xdr:colOff>358591</xdr:colOff>
      <xdr:row>19</xdr:row>
      <xdr:rowOff>2727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79" y="1143000"/>
          <a:ext cx="9793941" cy="2946512"/>
        </a:xfrm>
        <a:prstGeom prst="rect">
          <a:avLst/>
        </a:prstGeom>
      </xdr:spPr>
    </xdr:pic>
    <xdr:clientData/>
  </xdr:twoCellAnchor>
  <xdr:twoCellAnchor>
    <xdr:from>
      <xdr:col>16</xdr:col>
      <xdr:colOff>665148</xdr:colOff>
      <xdr:row>12</xdr:row>
      <xdr:rowOff>1678</xdr:rowOff>
    </xdr:from>
    <xdr:to>
      <xdr:col>17</xdr:col>
      <xdr:colOff>1030941</xdr:colOff>
      <xdr:row>13</xdr:row>
      <xdr:rowOff>0</xdr:rowOff>
    </xdr:to>
    <xdr:sp macro="" textlink="">
      <xdr:nvSpPr>
        <xdr:cNvPr id="7" name="직사각형 6"/>
        <xdr:cNvSpPr/>
      </xdr:nvSpPr>
      <xdr:spPr>
        <a:xfrm>
          <a:off x="11120236" y="2579031"/>
          <a:ext cx="1049352" cy="222440"/>
        </a:xfrm>
        <a:prstGeom prst="rect">
          <a:avLst/>
        </a:prstGeom>
        <a:noFill/>
        <a:ln w="3810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297178</xdr:colOff>
      <xdr:row>3</xdr:row>
      <xdr:rowOff>11206</xdr:rowOff>
    </xdr:from>
    <xdr:to>
      <xdr:col>35</xdr:col>
      <xdr:colOff>26893</xdr:colOff>
      <xdr:row>31</xdr:row>
      <xdr:rowOff>123266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972" y="649941"/>
          <a:ext cx="11350215" cy="6118413"/>
        </a:xfrm>
        <a:prstGeom prst="rect">
          <a:avLst/>
        </a:prstGeom>
      </xdr:spPr>
    </xdr:pic>
    <xdr:clientData/>
  </xdr:twoCellAnchor>
  <xdr:twoCellAnchor>
    <xdr:from>
      <xdr:col>16</xdr:col>
      <xdr:colOff>661148</xdr:colOff>
      <xdr:row>8</xdr:row>
      <xdr:rowOff>224117</xdr:rowOff>
    </xdr:from>
    <xdr:to>
      <xdr:col>18</xdr:col>
      <xdr:colOff>11206</xdr:colOff>
      <xdr:row>11</xdr:row>
      <xdr:rowOff>22414</xdr:rowOff>
    </xdr:to>
    <xdr:sp macro="" textlink="">
      <xdr:nvSpPr>
        <xdr:cNvPr id="16" name="직사각형 15"/>
        <xdr:cNvSpPr/>
      </xdr:nvSpPr>
      <xdr:spPr>
        <a:xfrm>
          <a:off x="11116236" y="1927411"/>
          <a:ext cx="1075764" cy="4482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89646</xdr:colOff>
      <xdr:row>24</xdr:row>
      <xdr:rowOff>33617</xdr:rowOff>
    </xdr:from>
    <xdr:to>
      <xdr:col>15</xdr:col>
      <xdr:colOff>515470</xdr:colOff>
      <xdr:row>54</xdr:row>
      <xdr:rowOff>11205</xdr:rowOff>
    </xdr:to>
    <xdr:grpSp>
      <xdr:nvGrpSpPr>
        <xdr:cNvPr id="17" name="그룹 16"/>
        <xdr:cNvGrpSpPr/>
      </xdr:nvGrpSpPr>
      <xdr:grpSpPr>
        <a:xfrm>
          <a:off x="291352" y="5188323"/>
          <a:ext cx="9995647" cy="6364941"/>
          <a:chOff x="180975" y="14982826"/>
          <a:chExt cx="10615425" cy="5876924"/>
        </a:xfrm>
      </xdr:grpSpPr>
      <xdr:pic>
        <xdr:nvPicPr>
          <xdr:cNvPr id="18" name="그림 17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80975" y="14982826"/>
            <a:ext cx="10615425" cy="5876924"/>
          </a:xfrm>
          <a:prstGeom prst="rect">
            <a:avLst/>
          </a:prstGeom>
        </xdr:spPr>
      </xdr:pic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xmlns="" id="{00000000-0008-0000-1400-000005000000}"/>
              </a:ext>
            </a:extLst>
          </xdr:cNvPr>
          <xdr:cNvSpPr/>
        </xdr:nvSpPr>
        <xdr:spPr>
          <a:xfrm>
            <a:off x="257174" y="18790410"/>
            <a:ext cx="2244438" cy="70726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3</xdr:col>
      <xdr:colOff>627529</xdr:colOff>
      <xdr:row>11</xdr:row>
      <xdr:rowOff>22414</xdr:rowOff>
    </xdr:from>
    <xdr:to>
      <xdr:col>17</xdr:col>
      <xdr:colOff>493059</xdr:colOff>
      <xdr:row>43</xdr:row>
      <xdr:rowOff>112059</xdr:rowOff>
    </xdr:to>
    <xdr:cxnSp macro="">
      <xdr:nvCxnSpPr>
        <xdr:cNvPr id="21" name="직선 화살표 연결선 20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 flipH="1">
          <a:off x="2196353" y="2375649"/>
          <a:ext cx="9435353" cy="714935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80</xdr:row>
      <xdr:rowOff>0</xdr:rowOff>
    </xdr:from>
    <xdr:to>
      <xdr:col>15</xdr:col>
      <xdr:colOff>605118</xdr:colOff>
      <xdr:row>92</xdr:row>
      <xdr:rowOff>98504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1706" y="16864853"/>
          <a:ext cx="10174941" cy="2653445"/>
        </a:xfrm>
        <a:prstGeom prst="rect">
          <a:avLst/>
        </a:prstGeom>
      </xdr:spPr>
    </xdr:pic>
    <xdr:clientData/>
  </xdr:twoCellAnchor>
  <xdr:twoCellAnchor>
    <xdr:from>
      <xdr:col>12</xdr:col>
      <xdr:colOff>145676</xdr:colOff>
      <xdr:row>86</xdr:row>
      <xdr:rowOff>179294</xdr:rowOff>
    </xdr:from>
    <xdr:to>
      <xdr:col>15</xdr:col>
      <xdr:colOff>560296</xdr:colOff>
      <xdr:row>89</xdr:row>
      <xdr:rowOff>134470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7866529" y="19173265"/>
          <a:ext cx="2465296" cy="593911"/>
        </a:xfrm>
        <a:prstGeom prst="rect">
          <a:avLst/>
        </a:prstGeom>
        <a:noFill/>
        <a:ln w="3810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25</xdr:col>
      <xdr:colOff>0</xdr:colOff>
      <xdr:row>28</xdr:row>
      <xdr:rowOff>179296</xdr:rowOff>
    </xdr:from>
    <xdr:to>
      <xdr:col>25</xdr:col>
      <xdr:colOff>23401</xdr:colOff>
      <xdr:row>89</xdr:row>
      <xdr:rowOff>0</xdr:rowOff>
    </xdr:to>
    <xdr:cxnSp macro="">
      <xdr:nvCxnSpPr>
        <xdr:cNvPr id="48" name="직선 연결선 47"/>
        <xdr:cNvCxnSpPr/>
      </xdr:nvCxnSpPr>
      <xdr:spPr>
        <a:xfrm flipH="1">
          <a:off x="16965706" y="6398561"/>
          <a:ext cx="23401" cy="13234145"/>
        </a:xfrm>
        <a:prstGeom prst="line">
          <a:avLst/>
        </a:prstGeom>
        <a:ln w="28575">
          <a:solidFill>
            <a:srgbClr val="0066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593913</xdr:colOff>
      <xdr:row>88</xdr:row>
      <xdr:rowOff>201706</xdr:rowOff>
    </xdr:from>
    <xdr:to>
      <xdr:col>25</xdr:col>
      <xdr:colOff>11206</xdr:colOff>
      <xdr:row>88</xdr:row>
      <xdr:rowOff>212911</xdr:rowOff>
    </xdr:to>
    <xdr:cxnSp macro="">
      <xdr:nvCxnSpPr>
        <xdr:cNvPr id="57" name="직선 화살표 연결선 56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/>
      </xdr:nvCxnSpPr>
      <xdr:spPr>
        <a:xfrm flipH="1" flipV="1">
          <a:off x="10365442" y="19621500"/>
          <a:ext cx="6611470" cy="11205"/>
        </a:xfrm>
        <a:prstGeom prst="straightConnector1">
          <a:avLst/>
        </a:prstGeom>
        <a:ln w="38100">
          <a:solidFill>
            <a:srgbClr val="00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1030941</xdr:colOff>
      <xdr:row>12</xdr:row>
      <xdr:rowOff>112898</xdr:rowOff>
    </xdr:from>
    <xdr:to>
      <xdr:col>25</xdr:col>
      <xdr:colOff>504264</xdr:colOff>
      <xdr:row>28</xdr:row>
      <xdr:rowOff>156881</xdr:rowOff>
    </xdr:to>
    <xdr:grpSp>
      <xdr:nvGrpSpPr>
        <xdr:cNvPr id="64" name="그룹 63"/>
        <xdr:cNvGrpSpPr/>
      </xdr:nvGrpSpPr>
      <xdr:grpSpPr>
        <a:xfrm flipH="1">
          <a:off x="12169588" y="2690251"/>
          <a:ext cx="5300382" cy="3472983"/>
          <a:chOff x="522486" y="1762052"/>
          <a:chExt cx="9368883" cy="17058609"/>
        </a:xfrm>
      </xdr:grpSpPr>
      <xdr:sp macro="" textlink="">
        <xdr:nvSpPr>
          <xdr:cNvPr id="8" name="직사각형 7"/>
          <xdr:cNvSpPr/>
        </xdr:nvSpPr>
        <xdr:spPr>
          <a:xfrm>
            <a:off x="522486" y="15968270"/>
            <a:ext cx="1998944" cy="2852391"/>
          </a:xfrm>
          <a:prstGeom prst="rect">
            <a:avLst/>
          </a:prstGeom>
          <a:noFill/>
          <a:ln w="38100">
            <a:solidFill>
              <a:srgbClr val="00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" name="직선 화살표 연결선 9">
            <a:extLst>
              <a:ext uri="{FF2B5EF4-FFF2-40B4-BE49-F238E27FC236}">
                <a16:creationId xmlns="" xmlns:a16="http://schemas.microsoft.com/office/drawing/2014/main" id="{59B08E80-CA1E-4A8D-9C3D-879B90B0A023}"/>
              </a:ext>
            </a:extLst>
          </xdr:cNvPr>
          <xdr:cNvCxnSpPr>
            <a:stCxn id="7" idx="3"/>
            <a:endCxn id="8" idx="0"/>
          </xdr:cNvCxnSpPr>
        </xdr:nvCxnSpPr>
        <xdr:spPr>
          <a:xfrm flipH="1">
            <a:off x="1521959" y="1762052"/>
            <a:ext cx="8369410" cy="14206218"/>
          </a:xfrm>
          <a:prstGeom prst="straightConnector1">
            <a:avLst/>
          </a:prstGeom>
          <a:ln w="38100">
            <a:solidFill>
              <a:srgbClr val="0066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212914</xdr:colOff>
      <xdr:row>65</xdr:row>
      <xdr:rowOff>156884</xdr:rowOff>
    </xdr:from>
    <xdr:to>
      <xdr:col>21</xdr:col>
      <xdr:colOff>235323</xdr:colOff>
      <xdr:row>73</xdr:row>
      <xdr:rowOff>197998</xdr:rowOff>
    </xdr:to>
    <xdr:grpSp>
      <xdr:nvGrpSpPr>
        <xdr:cNvPr id="103" name="그룹 102"/>
        <xdr:cNvGrpSpPr/>
      </xdr:nvGrpSpPr>
      <xdr:grpSpPr>
        <a:xfrm>
          <a:off x="414620" y="14040972"/>
          <a:ext cx="14052174" cy="1744408"/>
          <a:chOff x="425826" y="14948648"/>
          <a:chExt cx="14052174" cy="1744408"/>
        </a:xfrm>
      </xdr:grpSpPr>
      <xdr:pic>
        <xdr:nvPicPr>
          <xdr:cNvPr id="83" name="그림 82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25826" y="14948648"/>
            <a:ext cx="14052174" cy="1744408"/>
          </a:xfrm>
          <a:prstGeom prst="rect">
            <a:avLst/>
          </a:prstGeom>
        </xdr:spPr>
      </xdr:pic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xmlns="" id="{00000000-0008-0000-1400-000005000000}"/>
              </a:ext>
            </a:extLst>
          </xdr:cNvPr>
          <xdr:cNvSpPr/>
        </xdr:nvSpPr>
        <xdr:spPr>
          <a:xfrm>
            <a:off x="8650943" y="15867531"/>
            <a:ext cx="5804646" cy="414616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1</xdr:col>
      <xdr:colOff>190498</xdr:colOff>
      <xdr:row>56</xdr:row>
      <xdr:rowOff>172577</xdr:rowOff>
    </xdr:from>
    <xdr:to>
      <xdr:col>21</xdr:col>
      <xdr:colOff>134468</xdr:colOff>
      <xdr:row>64</xdr:row>
      <xdr:rowOff>201710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2204" y="12353371"/>
          <a:ext cx="13973735" cy="1732427"/>
        </a:xfrm>
        <a:prstGeom prst="rect">
          <a:avLst/>
        </a:prstGeom>
      </xdr:spPr>
    </xdr:pic>
    <xdr:clientData/>
  </xdr:twoCellAnchor>
  <xdr:twoCellAnchor>
    <xdr:from>
      <xdr:col>13</xdr:col>
      <xdr:colOff>212912</xdr:colOff>
      <xdr:row>61</xdr:row>
      <xdr:rowOff>44823</xdr:rowOff>
    </xdr:from>
    <xdr:to>
      <xdr:col>21</xdr:col>
      <xdr:colOff>134470</xdr:colOff>
      <xdr:row>63</xdr:row>
      <xdr:rowOff>1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8617324" y="13290176"/>
          <a:ext cx="5748617" cy="3810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15</xdr:col>
      <xdr:colOff>302559</xdr:colOff>
      <xdr:row>11</xdr:row>
      <xdr:rowOff>22414</xdr:rowOff>
    </xdr:from>
    <xdr:to>
      <xdr:col>17</xdr:col>
      <xdr:colOff>515471</xdr:colOff>
      <xdr:row>61</xdr:row>
      <xdr:rowOff>56029</xdr:rowOff>
    </xdr:to>
    <xdr:cxnSp macro="">
      <xdr:nvCxnSpPr>
        <xdr:cNvPr id="86" name="직선 화살표 연결선 85">
          <a:extLst>
            <a:ext uri="{FF2B5EF4-FFF2-40B4-BE49-F238E27FC236}">
              <a16:creationId xmlns="" xmlns:a16="http://schemas.microsoft.com/office/drawing/2014/main" id="{59B08E80-CA1E-4A8D-9C3D-879B90B0A023}"/>
            </a:ext>
          </a:extLst>
        </xdr:cNvPr>
        <xdr:cNvCxnSpPr>
          <a:stCxn id="16" idx="2"/>
        </xdr:cNvCxnSpPr>
      </xdr:nvCxnSpPr>
      <xdr:spPr>
        <a:xfrm flipH="1">
          <a:off x="10074088" y="2375649"/>
          <a:ext cx="1580030" cy="1071282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53787</xdr:colOff>
      <xdr:row>39</xdr:row>
      <xdr:rowOff>44825</xdr:rowOff>
    </xdr:from>
    <xdr:to>
      <xdr:col>6</xdr:col>
      <xdr:colOff>694842</xdr:colOff>
      <xdr:row>54</xdr:row>
      <xdr:rowOff>184483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587" y="8407775"/>
          <a:ext cx="3860505" cy="32829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</xdr:row>
      <xdr:rowOff>19050</xdr:rowOff>
    </xdr:from>
    <xdr:to>
      <xdr:col>15</xdr:col>
      <xdr:colOff>151189</xdr:colOff>
      <xdr:row>30</xdr:row>
      <xdr:rowOff>180300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857250"/>
          <a:ext cx="9695239" cy="5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34</xdr:row>
      <xdr:rowOff>66675</xdr:rowOff>
    </xdr:from>
    <xdr:to>
      <xdr:col>26</xdr:col>
      <xdr:colOff>390000</xdr:colOff>
      <xdr:row>55</xdr:row>
      <xdr:rowOff>28030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772275"/>
          <a:ext cx="17657144" cy="4361905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25</xdr:row>
      <xdr:rowOff>19050</xdr:rowOff>
    </xdr:from>
    <xdr:to>
      <xdr:col>15</xdr:col>
      <xdr:colOff>104775</xdr:colOff>
      <xdr:row>30</xdr:row>
      <xdr:rowOff>104774</xdr:rowOff>
    </xdr:to>
    <xdr:sp macro="" textlink="">
      <xdr:nvSpPr>
        <xdr:cNvPr id="5" name="직사각형 4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9144000" y="5048250"/>
          <a:ext cx="733425" cy="11334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18</xdr:col>
      <xdr:colOff>321609</xdr:colOff>
      <xdr:row>45</xdr:row>
      <xdr:rowOff>103093</xdr:rowOff>
    </xdr:from>
    <xdr:to>
      <xdr:col>20</xdr:col>
      <xdr:colOff>38100</xdr:colOff>
      <xdr:row>50</xdr:row>
      <xdr:rowOff>26892</xdr:rowOff>
    </xdr:to>
    <xdr:sp macro="" textlink="">
      <xdr:nvSpPr>
        <xdr:cNvPr id="6" name="직사각형 5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2468785" y="9684122"/>
          <a:ext cx="1083609" cy="98835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14</xdr:col>
      <xdr:colOff>476250</xdr:colOff>
      <xdr:row>30</xdr:row>
      <xdr:rowOff>123825</xdr:rowOff>
    </xdr:from>
    <xdr:to>
      <xdr:col>19</xdr:col>
      <xdr:colOff>609600</xdr:colOff>
      <xdr:row>45</xdr:row>
      <xdr:rowOff>95250</xdr:rowOff>
    </xdr:to>
    <xdr:cxnSp macro="">
      <xdr:nvCxnSpPr>
        <xdr:cNvPr id="7" name="직선 화살표 연결선 6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/>
      </xdr:nvCxnSpPr>
      <xdr:spPr>
        <a:xfrm>
          <a:off x="9563100" y="6200775"/>
          <a:ext cx="3562350" cy="31146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76200</xdr:colOff>
      <xdr:row>104</xdr:row>
      <xdr:rowOff>38100</xdr:rowOff>
    </xdr:from>
    <xdr:to>
      <xdr:col>18</xdr:col>
      <xdr:colOff>49489</xdr:colOff>
      <xdr:row>108</xdr:row>
      <xdr:rowOff>142757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21202650"/>
          <a:ext cx="11990477" cy="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64</xdr:row>
      <xdr:rowOff>0</xdr:rowOff>
    </xdr:from>
    <xdr:to>
      <xdr:col>15</xdr:col>
      <xdr:colOff>208329</xdr:colOff>
      <xdr:row>100</xdr:row>
      <xdr:rowOff>8582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2992100"/>
          <a:ext cx="9771429" cy="7552381"/>
        </a:xfrm>
        <a:prstGeom prst="rect">
          <a:avLst/>
        </a:prstGeom>
      </xdr:spPr>
    </xdr:pic>
    <xdr:clientData/>
  </xdr:twoCellAnchor>
  <xdr:twoCellAnchor>
    <xdr:from>
      <xdr:col>13</xdr:col>
      <xdr:colOff>666750</xdr:colOff>
      <xdr:row>94</xdr:row>
      <xdr:rowOff>9525</xdr:rowOff>
    </xdr:from>
    <xdr:to>
      <xdr:col>15</xdr:col>
      <xdr:colOff>133350</xdr:colOff>
      <xdr:row>99</xdr:row>
      <xdr:rowOff>133350</xdr:rowOff>
    </xdr:to>
    <xdr:sp macro="" textlink="">
      <xdr:nvSpPr>
        <xdr:cNvPr id="12" name="직사각형 11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9067800" y="19288125"/>
          <a:ext cx="838200" cy="1171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16</xdr:col>
      <xdr:colOff>85725</xdr:colOff>
      <xdr:row>104</xdr:row>
      <xdr:rowOff>123264</xdr:rowOff>
    </xdr:from>
    <xdr:to>
      <xdr:col>16</xdr:col>
      <xdr:colOff>728382</xdr:colOff>
      <xdr:row>108</xdr:row>
      <xdr:rowOff>123825</xdr:rowOff>
    </xdr:to>
    <xdr:sp macro="" textlink="">
      <xdr:nvSpPr>
        <xdr:cNvPr id="13" name="직사각형 12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0507196" y="22266088"/>
          <a:ext cx="642657" cy="85220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14</xdr:col>
      <xdr:colOff>438150</xdr:colOff>
      <xdr:row>99</xdr:row>
      <xdr:rowOff>123825</xdr:rowOff>
    </xdr:from>
    <xdr:to>
      <xdr:col>16</xdr:col>
      <xdr:colOff>409575</xdr:colOff>
      <xdr:row>104</xdr:row>
      <xdr:rowOff>114300</xdr:rowOff>
    </xdr:to>
    <xdr:cxnSp macro="">
      <xdr:nvCxnSpPr>
        <xdr:cNvPr id="14" name="직선 화살표 연결선 13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/>
      </xdr:nvCxnSpPr>
      <xdr:spPr>
        <a:xfrm>
          <a:off x="9525000" y="20450175"/>
          <a:ext cx="1343025" cy="8286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100853</xdr:colOff>
      <xdr:row>111</xdr:row>
      <xdr:rowOff>100852</xdr:rowOff>
    </xdr:from>
    <xdr:to>
      <xdr:col>23</xdr:col>
      <xdr:colOff>696746</xdr:colOff>
      <xdr:row>124</xdr:row>
      <xdr:rowOff>75856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941" y="23734058"/>
          <a:ext cx="15533334" cy="2742857"/>
        </a:xfrm>
        <a:prstGeom prst="rect">
          <a:avLst/>
        </a:prstGeom>
      </xdr:spPr>
    </xdr:pic>
    <xdr:clientData/>
  </xdr:twoCellAnchor>
  <xdr:twoCellAnchor>
    <xdr:from>
      <xdr:col>19</xdr:col>
      <xdr:colOff>504265</xdr:colOff>
      <xdr:row>119</xdr:row>
      <xdr:rowOff>156881</xdr:rowOff>
    </xdr:from>
    <xdr:to>
      <xdr:col>23</xdr:col>
      <xdr:colOff>705971</xdr:colOff>
      <xdr:row>124</xdr:row>
      <xdr:rowOff>89647</xdr:rowOff>
    </xdr:to>
    <xdr:sp macro="" textlink="">
      <xdr:nvSpPr>
        <xdr:cNvPr id="15" name="직사각형 14">
          <a:extLst>
            <a:ext uri="{FF2B5EF4-FFF2-40B4-BE49-F238E27FC236}">
              <a16:creationId xmlns="" xmlns:a16="http://schemas.microsoft.com/office/drawing/2014/main" id="{12277BDF-58B7-F8C6-DF0C-A353C26FF1EF}"/>
            </a:ext>
          </a:extLst>
        </xdr:cNvPr>
        <xdr:cNvSpPr/>
      </xdr:nvSpPr>
      <xdr:spPr>
        <a:xfrm>
          <a:off x="13335000" y="25493381"/>
          <a:ext cx="2476500" cy="9973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ko-KR" altLang="en-US"/>
        </a:p>
      </xdr:txBody>
    </xdr:sp>
    <xdr:clientData/>
  </xdr:twoCellAnchor>
  <xdr:twoCellAnchor>
    <xdr:from>
      <xdr:col>16</xdr:col>
      <xdr:colOff>728382</xdr:colOff>
      <xdr:row>106</xdr:row>
      <xdr:rowOff>123545</xdr:rowOff>
    </xdr:from>
    <xdr:to>
      <xdr:col>22</xdr:col>
      <xdr:colOff>313764</xdr:colOff>
      <xdr:row>119</xdr:row>
      <xdr:rowOff>134471</xdr:rowOff>
    </xdr:to>
    <xdr:cxnSp macro="">
      <xdr:nvCxnSpPr>
        <xdr:cNvPr id="17" name="직선 화살표 연결선 16">
          <a:extLst>
            <a:ext uri="{FF2B5EF4-FFF2-40B4-BE49-F238E27FC236}">
              <a16:creationId xmlns="" xmlns:a16="http://schemas.microsoft.com/office/drawing/2014/main" id="{52F12846-4B2E-7F1C-3525-3431195F6086}"/>
            </a:ext>
          </a:extLst>
        </xdr:cNvPr>
        <xdr:cNvCxnSpPr>
          <a:stCxn id="13" idx="3"/>
        </xdr:cNvCxnSpPr>
      </xdr:nvCxnSpPr>
      <xdr:spPr>
        <a:xfrm>
          <a:off x="11149853" y="22692192"/>
          <a:ext cx="3585882" cy="277877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43</xdr:row>
      <xdr:rowOff>28575</xdr:rowOff>
    </xdr:from>
    <xdr:to>
      <xdr:col>17</xdr:col>
      <xdr:colOff>150495</xdr:colOff>
      <xdr:row>49</xdr:row>
      <xdr:rowOff>34256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978DFC81-02F1-A62B-DE2A-536EAC50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9248775"/>
          <a:ext cx="10427970" cy="12629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16</xdr:col>
      <xdr:colOff>618933</xdr:colOff>
      <xdr:row>31</xdr:row>
      <xdr:rowOff>123825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838200"/>
          <a:ext cx="10220133" cy="578167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32</xdr:row>
      <xdr:rowOff>142875</xdr:rowOff>
    </xdr:from>
    <xdr:to>
      <xdr:col>19</xdr:col>
      <xdr:colOff>65208</xdr:colOff>
      <xdr:row>43</xdr:row>
      <xdr:rowOff>43985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6848475"/>
          <a:ext cx="11742858" cy="2228572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37</xdr:row>
      <xdr:rowOff>28575</xdr:rowOff>
    </xdr:from>
    <xdr:to>
      <xdr:col>15</xdr:col>
      <xdr:colOff>361950</xdr:colOff>
      <xdr:row>43</xdr:row>
      <xdr:rowOff>9525</xdr:rowOff>
    </xdr:to>
    <xdr:sp macro="" textlink="">
      <xdr:nvSpPr>
        <xdr:cNvPr id="6" name="직사각형 5"/>
        <xdr:cNvSpPr/>
      </xdr:nvSpPr>
      <xdr:spPr>
        <a:xfrm>
          <a:off x="9229725" y="7781925"/>
          <a:ext cx="904875" cy="12382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371475</xdr:colOff>
      <xdr:row>38</xdr:row>
      <xdr:rowOff>0</xdr:rowOff>
    </xdr:from>
    <xdr:to>
      <xdr:col>20</xdr:col>
      <xdr:colOff>0</xdr:colOff>
      <xdr:row>38</xdr:row>
      <xdr:rowOff>0</xdr:rowOff>
    </xdr:to>
    <xdr:cxnSp macro="">
      <xdr:nvCxnSpPr>
        <xdr:cNvPr id="8" name="직선 화살표 연결선 7"/>
        <xdr:cNvCxnSpPr/>
      </xdr:nvCxnSpPr>
      <xdr:spPr>
        <a:xfrm>
          <a:off x="10144125" y="7962900"/>
          <a:ext cx="3057525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142876</xdr:colOff>
      <xdr:row>40</xdr:row>
      <xdr:rowOff>0</xdr:rowOff>
    </xdr:from>
    <xdr:to>
      <xdr:col>22</xdr:col>
      <xdr:colOff>209550</xdr:colOff>
      <xdr:row>48</xdr:row>
      <xdr:rowOff>0</xdr:rowOff>
    </xdr:to>
    <xdr:cxnSp macro="">
      <xdr:nvCxnSpPr>
        <xdr:cNvPr id="12" name="직선 화살표 연결선 11"/>
        <xdr:cNvCxnSpPr/>
      </xdr:nvCxnSpPr>
      <xdr:spPr>
        <a:xfrm flipH="1">
          <a:off x="7172326" y="8382000"/>
          <a:ext cx="7753349" cy="16764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666751</xdr:colOff>
      <xdr:row>47</xdr:row>
      <xdr:rowOff>28575</xdr:rowOff>
    </xdr:from>
    <xdr:to>
      <xdr:col>11</xdr:col>
      <xdr:colOff>57151</xdr:colOff>
      <xdr:row>49</xdr:row>
      <xdr:rowOff>85725</xdr:rowOff>
    </xdr:to>
    <xdr:sp macro="" textlink="">
      <xdr:nvSpPr>
        <xdr:cNvPr id="17" name="직사각형 16"/>
        <xdr:cNvSpPr/>
      </xdr:nvSpPr>
      <xdr:spPr>
        <a:xfrm>
          <a:off x="6324601" y="9877425"/>
          <a:ext cx="762000" cy="4762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59</xdr:row>
      <xdr:rowOff>19050</xdr:rowOff>
    </xdr:from>
    <xdr:to>
      <xdr:col>18</xdr:col>
      <xdr:colOff>627201</xdr:colOff>
      <xdr:row>97</xdr:row>
      <xdr:rowOff>65674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0" y="11753850"/>
          <a:ext cx="11600001" cy="8009524"/>
        </a:xfrm>
        <a:prstGeom prst="rect">
          <a:avLst/>
        </a:prstGeom>
      </xdr:spPr>
    </xdr:pic>
    <xdr:clientData/>
  </xdr:twoCellAnchor>
  <xdr:twoCellAnchor editAs="oneCell">
    <xdr:from>
      <xdr:col>19</xdr:col>
      <xdr:colOff>201706</xdr:colOff>
      <xdr:row>64</xdr:row>
      <xdr:rowOff>67235</xdr:rowOff>
    </xdr:from>
    <xdr:to>
      <xdr:col>33</xdr:col>
      <xdr:colOff>266069</xdr:colOff>
      <xdr:row>73</xdr:row>
      <xdr:rowOff>103410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73853" y="13503088"/>
          <a:ext cx="9533334" cy="195238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65</xdr:row>
      <xdr:rowOff>100853</xdr:rowOff>
    </xdr:from>
    <xdr:to>
      <xdr:col>19</xdr:col>
      <xdr:colOff>235324</xdr:colOff>
      <xdr:row>66</xdr:row>
      <xdr:rowOff>0</xdr:rowOff>
    </xdr:to>
    <xdr:cxnSp macro="">
      <xdr:nvCxnSpPr>
        <xdr:cNvPr id="11" name="직선 화살표 연결선 10"/>
        <xdr:cNvCxnSpPr/>
      </xdr:nvCxnSpPr>
      <xdr:spPr>
        <a:xfrm flipV="1">
          <a:off x="8751794" y="13749618"/>
          <a:ext cx="3955677" cy="112058"/>
        </a:xfrm>
        <a:prstGeom prst="straightConnector1">
          <a:avLst/>
        </a:prstGeom>
        <a:ln w="19050">
          <a:solidFill>
            <a:srgbClr val="0066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392206</xdr:colOff>
      <xdr:row>65</xdr:row>
      <xdr:rowOff>89649</xdr:rowOff>
    </xdr:from>
    <xdr:to>
      <xdr:col>19</xdr:col>
      <xdr:colOff>212912</xdr:colOff>
      <xdr:row>67</xdr:row>
      <xdr:rowOff>179294</xdr:rowOff>
    </xdr:to>
    <xdr:cxnSp macro="">
      <xdr:nvCxnSpPr>
        <xdr:cNvPr id="13" name="직선 화살표 연결선 12"/>
        <xdr:cNvCxnSpPr/>
      </xdr:nvCxnSpPr>
      <xdr:spPr>
        <a:xfrm flipV="1">
          <a:off x="8763000" y="13738414"/>
          <a:ext cx="3922059" cy="515468"/>
        </a:xfrm>
        <a:prstGeom prst="straightConnector1">
          <a:avLst/>
        </a:prstGeom>
        <a:ln w="19050">
          <a:solidFill>
            <a:srgbClr val="0066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114300</xdr:rowOff>
    </xdr:from>
    <xdr:to>
      <xdr:col>8</xdr:col>
      <xdr:colOff>342246</xdr:colOff>
      <xdr:row>32</xdr:row>
      <xdr:rowOff>75393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742950"/>
          <a:ext cx="5238096" cy="6457143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21</xdr:row>
      <xdr:rowOff>28575</xdr:rowOff>
    </xdr:from>
    <xdr:to>
      <xdr:col>5</xdr:col>
      <xdr:colOff>314325</xdr:colOff>
      <xdr:row>27</xdr:row>
      <xdr:rowOff>9525</xdr:rowOff>
    </xdr:to>
    <xdr:sp macro="" textlink="">
      <xdr:nvSpPr>
        <xdr:cNvPr id="3" name="직사각형 2"/>
        <xdr:cNvSpPr/>
      </xdr:nvSpPr>
      <xdr:spPr>
        <a:xfrm>
          <a:off x="285750" y="4429125"/>
          <a:ext cx="2933700" cy="123825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333375</xdr:colOff>
      <xdr:row>16</xdr:row>
      <xdr:rowOff>28575</xdr:rowOff>
    </xdr:from>
    <xdr:to>
      <xdr:col>9</xdr:col>
      <xdr:colOff>619125</xdr:colOff>
      <xdr:row>24</xdr:row>
      <xdr:rowOff>19050</xdr:rowOff>
    </xdr:to>
    <xdr:cxnSp macro="">
      <xdr:nvCxnSpPr>
        <xdr:cNvPr id="5" name="직선 화살표 연결선 4"/>
        <xdr:cNvCxnSpPr/>
      </xdr:nvCxnSpPr>
      <xdr:spPr>
        <a:xfrm flipV="1">
          <a:off x="3238500" y="3381375"/>
          <a:ext cx="3714750" cy="1666875"/>
        </a:xfrm>
        <a:prstGeom prst="straightConnector1">
          <a:avLst/>
        </a:prstGeom>
        <a:ln w="1905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9733;%20EDITION/1.%20&#47588;&#52636;&#47560;&#44048;/04.%20&#51649;&#50689;&#51216;%20&#47588;&#52636;&#47560;&#44048;/&#9733;&#51649;&#50689;&#51216;&#47560;&#44048;&#44592;&#50504;/22.08%20&#51649;&#50689;&#51216;%20&#47560;&#44048;(EA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wnloads/SalesDetail_SSTSEA_20220914_181012493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정단비" refreshedDate="44805.958354861112" createdVersion="8" refreshedVersion="4" minRefreshableVersion="3" recordCount="167">
  <cacheSource type="worksheet">
    <worksheetSource ref="A4:AB171" sheet="머니온(아산)" r:id="rId2"/>
  </cacheSource>
  <cacheFields count="28">
    <cacheField name="사업자번호" numFmtId="0">
      <sharedItems/>
    </cacheField>
    <cacheField name="상호" numFmtId="0">
      <sharedItems/>
    </cacheField>
    <cacheField name="거래일자" numFmtId="0">
      <sharedItems/>
    </cacheField>
    <cacheField name="거래시간" numFmtId="0">
      <sharedItems/>
    </cacheField>
    <cacheField name="카드번호" numFmtId="0">
      <sharedItems/>
    </cacheField>
    <cacheField name="승인번호" numFmtId="0">
      <sharedItems/>
    </cacheField>
    <cacheField name="매입사" numFmtId="0">
      <sharedItems count="8">
        <s v="신한"/>
        <s v="비씨"/>
        <s v="롯데"/>
        <s v="현대"/>
        <s v="KB국민"/>
        <s v="삼성"/>
        <s v="농협"/>
        <s v="외환"/>
      </sharedItems>
    </cacheField>
    <cacheField name="금액" numFmtId="3">
      <sharedItems containsSemiMixedTypes="0" containsString="0" containsNumber="1" containsInteger="1" minValue="-207000" maxValue="348000"/>
    </cacheField>
    <cacheField name="처리현황" numFmtId="0">
      <sharedItems/>
    </cacheField>
    <cacheField name="거래유형" numFmtId="0">
      <sharedItems/>
    </cacheField>
    <cacheField name="반송사유" numFmtId="0">
      <sharedItems/>
    </cacheField>
    <cacheField name="입금예정" numFmtId="0">
      <sharedItems/>
    </cacheField>
    <cacheField name="단말기종류" numFmtId="0">
      <sharedItems/>
    </cacheField>
    <cacheField name="가맹점번호" numFmtId="0">
      <sharedItems/>
    </cacheField>
    <cacheField name="수수료" numFmtId="3">
      <sharedItems containsSemiMixedTypes="0" containsString="0" containsNumber="1" containsInteger="1" minValue="-3680" maxValue="7521"/>
    </cacheField>
    <cacheField name="입금예정액" numFmtId="3">
      <sharedItems containsSemiMixedTypes="0" containsString="0" containsNumber="1" containsInteger="1" minValue="-156320" maxValue="342954"/>
    </cacheField>
    <cacheField name="단말기" numFmtId="0">
      <sharedItems/>
    </cacheField>
    <cacheField name="점코드" numFmtId="0">
      <sharedItems/>
    </cacheField>
    <cacheField name="발급사" numFmtId="0">
      <sharedItems/>
    </cacheField>
    <cacheField name="거래결과" numFmtId="0">
      <sharedItems/>
    </cacheField>
    <cacheField name="대리점연락처" numFmtId="0">
      <sharedItems/>
    </cacheField>
    <cacheField name="단말기구분" numFmtId="0">
      <sharedItems/>
    </cacheField>
    <cacheField name="세금" numFmtId="3">
      <sharedItems containsSemiMixedTypes="0" containsString="0" containsNumber="1" containsInteger="1" minValue="-18818" maxValue="31636"/>
    </cacheField>
    <cacheField name="비과세금액" numFmtId="3">
      <sharedItems containsSemiMixedTypes="0" containsString="0" containsNumber="1" containsInteger="1" minValue="0" maxValue="0"/>
    </cacheField>
    <cacheField name="밴CODE" numFmtId="0">
      <sharedItems/>
    </cacheField>
    <cacheField name="그룹코드" numFmtId="0">
      <sharedItems/>
    </cacheField>
    <cacheField name="대리점" numFmtId="0">
      <sharedItems/>
    </cacheField>
    <cacheField name="취소여부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4818.757409259262" createdVersion="4" refreshedVersion="4" minRefreshableVersion="3" recordCount="167">
  <cacheSource type="worksheet">
    <worksheetSource ref="A4:AB171" sheet="Sheet" r:id="rId2"/>
  </cacheSource>
  <cacheFields count="28">
    <cacheField name="사업자번호" numFmtId="0">
      <sharedItems/>
    </cacheField>
    <cacheField name="상호" numFmtId="0">
      <sharedItems/>
    </cacheField>
    <cacheField name="거래일자" numFmtId="0">
      <sharedItems/>
    </cacheField>
    <cacheField name="거래시간" numFmtId="0">
      <sharedItems/>
    </cacheField>
    <cacheField name="카드번호" numFmtId="0">
      <sharedItems/>
    </cacheField>
    <cacheField name="승인번호" numFmtId="0">
      <sharedItems/>
    </cacheField>
    <cacheField name="매입사" numFmtId="0">
      <sharedItems count="8">
        <s v="신한"/>
        <s v="비씨"/>
        <s v="롯데"/>
        <s v="현대"/>
        <s v="KB국민"/>
        <s v="삼성"/>
        <s v="농협"/>
        <s v="외환"/>
      </sharedItems>
    </cacheField>
    <cacheField name="금액" numFmtId="3">
      <sharedItems containsSemiMixedTypes="0" containsString="0" containsNumber="1" containsInteger="1" minValue="-207000" maxValue="348000"/>
    </cacheField>
    <cacheField name="처리현황" numFmtId="0">
      <sharedItems/>
    </cacheField>
    <cacheField name="거래유형" numFmtId="0">
      <sharedItems/>
    </cacheField>
    <cacheField name="반송사유" numFmtId="0">
      <sharedItems/>
    </cacheField>
    <cacheField name="입금예정" numFmtId="0">
      <sharedItems/>
    </cacheField>
    <cacheField name="단말기종류" numFmtId="0">
      <sharedItems/>
    </cacheField>
    <cacheField name="가맹점번호" numFmtId="0">
      <sharedItems/>
    </cacheField>
    <cacheField name="수수료" numFmtId="3">
      <sharedItems containsSemiMixedTypes="0" containsString="0" containsNumber="1" containsInteger="1" minValue="-3680" maxValue="7521"/>
    </cacheField>
    <cacheField name="입금예정액" numFmtId="3">
      <sharedItems containsSemiMixedTypes="0" containsString="0" containsNumber="1" containsInteger="1" minValue="-156320" maxValue="342954"/>
    </cacheField>
    <cacheField name="단말기" numFmtId="0">
      <sharedItems/>
    </cacheField>
    <cacheField name="점코드" numFmtId="0">
      <sharedItems/>
    </cacheField>
    <cacheField name="발급사" numFmtId="0">
      <sharedItems/>
    </cacheField>
    <cacheField name="거래결과" numFmtId="0">
      <sharedItems/>
    </cacheField>
    <cacheField name="대리점연락처" numFmtId="0">
      <sharedItems/>
    </cacheField>
    <cacheField name="단말기구분" numFmtId="0">
      <sharedItems/>
    </cacheField>
    <cacheField name="세금" numFmtId="3">
      <sharedItems containsSemiMixedTypes="0" containsString="0" containsNumber="1" containsInteger="1" minValue="-18818" maxValue="31636"/>
    </cacheField>
    <cacheField name="비과세금액" numFmtId="3">
      <sharedItems containsSemiMixedTypes="0" containsString="0" containsNumber="1" containsInteger="1" minValue="0" maxValue="0"/>
    </cacheField>
    <cacheField name="밴CODE" numFmtId="0">
      <sharedItems/>
    </cacheField>
    <cacheField name="그룹코드" numFmtId="0">
      <sharedItems/>
    </cacheField>
    <cacheField name="대리점" numFmtId="0">
      <sharedItems/>
    </cacheField>
    <cacheField name="취소여부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>
  <r>
    <s v="108-85-35722"/>
    <s v="신성통상에디션ANDZ퍼스트빌"/>
    <s v="2022-08-01"/>
    <s v="11:07:39"/>
    <s v="5107-37**-****-7340"/>
    <s v="46315411"/>
    <x v="0"/>
    <n v="64000"/>
    <s v="입금완료"/>
    <s v="승인"/>
    <s v=""/>
    <s v="2022-08-04"/>
    <s v="CAT"/>
    <s v="0112786827"/>
    <n v="960"/>
    <n v="63040"/>
    <s v="11908757"/>
    <s v=""/>
    <s v="신한"/>
    <s v="(0000) 정상완료"/>
    <s v="18991271"/>
    <s v="CAT(유선)"/>
    <n v="5818"/>
    <n v="0"/>
    <s v="FDIK"/>
    <s v="7500"/>
    <s v="(주)제일좋은솔루션"/>
    <s v=""/>
  </r>
  <r>
    <s v="108-85-35722"/>
    <s v="신성통상에디션ANDZ퍼스트빌"/>
    <s v="2022-08-01"/>
    <s v="14:54:10"/>
    <s v="4273-52**-****-3564"/>
    <s v="78480180"/>
    <x v="1"/>
    <n v="170000"/>
    <s v="입금완료"/>
    <s v="승인"/>
    <s v="정상"/>
    <s v="2022-08-04"/>
    <s v="CAT"/>
    <s v="712781159"/>
    <n v="2295"/>
    <n v="167705"/>
    <s v="11908757"/>
    <s v=""/>
    <s v="비씨"/>
    <s v="(0000) 정상완료"/>
    <s v="18991271"/>
    <s v="CAT(유선)"/>
    <n v="15454"/>
    <n v="0"/>
    <s v="FDIK"/>
    <s v="7500"/>
    <s v="(주)제일좋은솔루션"/>
    <s v=""/>
  </r>
  <r>
    <s v="108-85-35722"/>
    <s v="신성통상에디션ANDZ퍼스트빌"/>
    <s v="2022-08-01"/>
    <s v="15:03:46"/>
    <s v="9409-15**-****-4623"/>
    <s v="64103155"/>
    <x v="2"/>
    <n v="69000"/>
    <s v="입금완료"/>
    <s v="승인"/>
    <s v="정상"/>
    <s v="2022-08-04"/>
    <s v="CAT"/>
    <s v="9958307570"/>
    <n v="1587"/>
    <n v="67413"/>
    <s v="11908757"/>
    <s v=""/>
    <s v="롯데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1"/>
    <s v="15:21:37"/>
    <s v="4033-02**-****-7317"/>
    <s v="00327228"/>
    <x v="3"/>
    <n v="88000"/>
    <s v="입금완료"/>
    <s v="승인"/>
    <s v="정상"/>
    <s v="2022-08-04"/>
    <s v="CAT"/>
    <s v="310963063"/>
    <n v="2024"/>
    <n v="85976"/>
    <s v="11908757"/>
    <s v=""/>
    <s v="현대"/>
    <s v="(0000) 정상완료"/>
    <s v="18991271"/>
    <s v="CAT(유선)"/>
    <n v="8000"/>
    <n v="0"/>
    <s v="FDIK"/>
    <s v="7500"/>
    <s v="(주)제일좋은솔루션"/>
    <s v=""/>
  </r>
  <r>
    <s v="108-85-35722"/>
    <s v="신성통상에디션ANDZ퍼스트빌"/>
    <s v="2022-08-01"/>
    <s v="15:31:22"/>
    <s v="4579-72**-****-7079"/>
    <s v="30034431"/>
    <x v="4"/>
    <n v="29000"/>
    <s v="입금완료"/>
    <s v="승인"/>
    <s v="정상"/>
    <s v="2022-08-04"/>
    <s v="CAT"/>
    <s v="00092318201"/>
    <n v="667"/>
    <n v="28333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01"/>
    <s v="15:49:23"/>
    <s v="9410-09**-****-1039"/>
    <s v="05223852"/>
    <x v="5"/>
    <n v="188000"/>
    <s v="입금완료"/>
    <s v="승인"/>
    <s v="정상"/>
    <s v="2022-08-04"/>
    <s v="CAT"/>
    <s v="173060897"/>
    <n v="4324"/>
    <n v="183676"/>
    <s v="11908757"/>
    <s v=""/>
    <s v="삼성"/>
    <s v="(0000) 정상완료"/>
    <s v="18991271"/>
    <s v="CAT(유선)"/>
    <n v="17090"/>
    <n v="0"/>
    <s v="FDIK"/>
    <s v="7500"/>
    <s v="(주)제일좋은솔루션"/>
    <s v=""/>
  </r>
  <r>
    <s v="108-85-35722"/>
    <s v="신성통상에디션ANDZ퍼스트빌"/>
    <s v="2022-08-01"/>
    <s v="17:06:50"/>
    <s v="4574-92**-****-9906"/>
    <s v="00468718"/>
    <x v="3"/>
    <n v="196000"/>
    <s v="입금완료"/>
    <s v="승인"/>
    <s v="정상"/>
    <s v="2022-08-04"/>
    <s v="CAT"/>
    <s v="310963063"/>
    <n v="4508"/>
    <n v="191492"/>
    <s v="11908757"/>
    <s v=""/>
    <s v="현대"/>
    <s v="(0000) 정상완료"/>
    <s v="18991271"/>
    <s v="CAT(유선)"/>
    <n v="17818"/>
    <n v="0"/>
    <s v="FDIK"/>
    <s v="7500"/>
    <s v="(주)제일좋은솔루션"/>
    <s v=""/>
  </r>
  <r>
    <s v="108-85-35722"/>
    <s v="신성통상에디션ANDZ퍼스트빌"/>
    <s v="2022-08-01"/>
    <s v="17:15:45"/>
    <s v="6210-12**-****-2412"/>
    <s v="70442181"/>
    <x v="1"/>
    <n v="118000"/>
    <s v="입금완료"/>
    <s v="승인"/>
    <s v="정상"/>
    <s v="2022-08-04"/>
    <s v="CAT"/>
    <s v="712781159"/>
    <n v="1711"/>
    <n v="116289"/>
    <s v="11908757"/>
    <s v=""/>
    <s v="비씨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1"/>
    <s v="18:21:03"/>
    <s v="5188-31**-****-4474"/>
    <s v="53276245"/>
    <x v="5"/>
    <n v="39000"/>
    <s v="입금완료"/>
    <s v="승인"/>
    <s v="정상"/>
    <s v="2022-08-04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1"/>
    <s v="20:01:28"/>
    <s v="4518-42**-****-7405"/>
    <s v="04759762"/>
    <x v="0"/>
    <n v="39000"/>
    <s v="입금완료"/>
    <s v="승인"/>
    <s v=""/>
    <s v="2022-08-04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2"/>
    <s v="13:21:38"/>
    <s v="5387-20**-****-3812"/>
    <s v="78162299"/>
    <x v="1"/>
    <n v="39000"/>
    <s v="입금완료"/>
    <s v="승인"/>
    <s v="정상"/>
    <s v="2022-08-05"/>
    <s v="CAT"/>
    <s v="712781159"/>
    <n v="897"/>
    <n v="38103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2"/>
    <s v="13:48:03"/>
    <s v="3569-08**-****-2907"/>
    <s v="12246124"/>
    <x v="0"/>
    <n v="39000"/>
    <s v="입금완료"/>
    <s v="승인"/>
    <s v=""/>
    <s v="2022-08-05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2"/>
    <s v="14:39:08"/>
    <s v="9430-16**-****-1026"/>
    <s v="66457788"/>
    <x v="6"/>
    <n v="49000"/>
    <s v="입금완료"/>
    <s v="승인"/>
    <s v=""/>
    <s v="2022-08-05"/>
    <s v="CAT"/>
    <s v="148832581"/>
    <n v="1127"/>
    <n v="47873"/>
    <s v="11908757"/>
    <s v=""/>
    <s v="농협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2"/>
    <s v="14:43:17"/>
    <s v="5417-07**-****-5906"/>
    <s v="28000151"/>
    <x v="7"/>
    <n v="327000"/>
    <s v="입금완료"/>
    <s v="승인"/>
    <s v="정상"/>
    <s v="2022-08-05"/>
    <s v="CAT"/>
    <s v="00994444693"/>
    <n v="7521"/>
    <n v="319479"/>
    <s v="11908757"/>
    <s v=""/>
    <s v="하나"/>
    <s v="(0000) 정상완료"/>
    <s v="18991271"/>
    <s v="CAT(유선)"/>
    <n v="29727"/>
    <n v="0"/>
    <s v="FDIK"/>
    <s v="7500"/>
    <s v="(주)제일좋은솔루션"/>
    <s v=""/>
  </r>
  <r>
    <s v="108-85-35722"/>
    <s v="신성통상에디션ANDZ퍼스트빌"/>
    <s v="2022-08-02"/>
    <s v="15:30:25"/>
    <s v="4364-20**-****-9522"/>
    <s v="13562015"/>
    <x v="0"/>
    <n v="100000"/>
    <s v="입금완료"/>
    <s v="승인"/>
    <s v=""/>
    <s v="2022-08-05"/>
    <s v="CAT"/>
    <s v="0112786827"/>
    <n v="1500"/>
    <n v="98500"/>
    <s v="11908757"/>
    <s v=""/>
    <s v="신한"/>
    <s v="(0000) 정상완료"/>
    <s v="18991271"/>
    <s v="CAT(유선)"/>
    <n v="9090"/>
    <n v="0"/>
    <s v="FDIK"/>
    <s v="7500"/>
    <s v="(주)제일좋은솔루션"/>
    <s v=""/>
  </r>
  <r>
    <s v="108-85-35722"/>
    <s v="신성통상에디션ANDZ퍼스트빌"/>
    <s v="2022-08-02"/>
    <s v="18:32:32"/>
    <s v="4330-28**-****-7005"/>
    <s v="00507644"/>
    <x v="3"/>
    <n v="69000"/>
    <s v="입금완료"/>
    <s v="승인"/>
    <s v="정상"/>
    <s v="2022-08-05"/>
    <s v="CAT"/>
    <s v="310963063"/>
    <n v="1587"/>
    <n v="67413"/>
    <s v="11908757"/>
    <s v=""/>
    <s v="현대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3"/>
    <s v="12:05:22"/>
    <s v="4658-87**-****-0545"/>
    <s v="22781068"/>
    <x v="0"/>
    <n v="209000"/>
    <s v="입금완료"/>
    <s v="승인"/>
    <s v=""/>
    <s v="2022-08-08"/>
    <s v="CAT"/>
    <s v="0112786827"/>
    <n v="4807"/>
    <n v="204193"/>
    <s v="11908757"/>
    <s v=""/>
    <s v="신한"/>
    <s v="(0000) 정상완료"/>
    <s v="18991271"/>
    <s v="CAT(유선)"/>
    <n v="19000"/>
    <n v="0"/>
    <s v="FDIK"/>
    <s v="7500"/>
    <s v="(주)제일좋은솔루션"/>
    <s v=""/>
  </r>
  <r>
    <s v="108-85-35722"/>
    <s v="신성통상에디션ANDZ퍼스트빌"/>
    <s v="2022-08-03"/>
    <s v="12:15:55"/>
    <s v="4658-87**-****-0545"/>
    <s v="22958245"/>
    <x v="0"/>
    <n v="59000"/>
    <s v="입금완료"/>
    <s v="승인"/>
    <s v=""/>
    <s v="2022-08-08"/>
    <s v="CAT"/>
    <s v="0112786827"/>
    <n v="1357"/>
    <n v="57643"/>
    <s v="11908757"/>
    <s v=""/>
    <s v="신한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3"/>
    <s v="13:08:18"/>
    <s v="5461-12**-****-2672"/>
    <s v="74654570"/>
    <x v="6"/>
    <n v="98000"/>
    <s v="입금완료"/>
    <s v="승인"/>
    <s v=""/>
    <s v="2022-08-08"/>
    <s v="CAT"/>
    <s v="148832581"/>
    <n v="1421"/>
    <n v="96579"/>
    <s v="11908757"/>
    <s v=""/>
    <s v="농협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03"/>
    <s v="13:26:56"/>
    <s v="9440-03**-****-8267"/>
    <s v="78808011"/>
    <x v="1"/>
    <n v="39000"/>
    <s v="입금완료"/>
    <s v="승인"/>
    <s v="정상"/>
    <s v="2022-08-08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3"/>
    <s v="16:05:17"/>
    <s v="5461-12**-****-6060"/>
    <s v="76655095"/>
    <x v="6"/>
    <n v="58000"/>
    <s v="입금완료"/>
    <s v="승인"/>
    <s v=""/>
    <s v="2022-08-08"/>
    <s v="CAT"/>
    <s v="148832581"/>
    <n v="841"/>
    <n v="57159"/>
    <s v="11908757"/>
    <s v=""/>
    <s v="농협"/>
    <s v="(0000) 정상완료"/>
    <s v="18991271"/>
    <s v="CAT(유선)"/>
    <n v="5272"/>
    <n v="0"/>
    <s v="FDIK"/>
    <s v="7500"/>
    <s v="(주)제일좋은솔루션"/>
    <s v=""/>
  </r>
  <r>
    <s v="108-85-35722"/>
    <s v="신성통상에디션ANDZ퍼스트빌"/>
    <s v="2022-08-03"/>
    <s v="18:07:19"/>
    <s v="9420-12**-****-5274"/>
    <s v="72639792"/>
    <x v="1"/>
    <n v="88000"/>
    <s v="입금완료"/>
    <s v="승인"/>
    <s v="정상"/>
    <s v="2022-08-08"/>
    <s v="CAT"/>
    <s v="712781159"/>
    <n v="2024"/>
    <n v="85976"/>
    <s v="11908757"/>
    <s v=""/>
    <s v="비씨"/>
    <s v="(0000) 정상완료"/>
    <s v="18991271"/>
    <s v="CAT(유선)"/>
    <n v="8000"/>
    <n v="0"/>
    <s v="FDIK"/>
    <s v="7500"/>
    <s v="(주)제일좋은솔루션"/>
    <s v=""/>
  </r>
  <r>
    <s v="108-85-35722"/>
    <s v="신성통상에디션ANDZ퍼스트빌"/>
    <s v="2022-08-03"/>
    <s v="19:06:25"/>
    <s v="4553-25**-****-4172"/>
    <s v="61354239"/>
    <x v="1"/>
    <n v="167000"/>
    <s v="입금완료"/>
    <s v="승인"/>
    <s v="정상"/>
    <s v="2022-08-08"/>
    <s v="CAT"/>
    <s v="712781159"/>
    <n v="3841"/>
    <n v="163159"/>
    <s v="11908757"/>
    <s v=""/>
    <s v="비씨"/>
    <s v="(0000) 정상완료"/>
    <s v="18991271"/>
    <s v="CAT(유선)"/>
    <n v="15181"/>
    <n v="0"/>
    <s v="FDIK"/>
    <s v="7500"/>
    <s v="(주)제일좋은솔루션"/>
    <s v=""/>
  </r>
  <r>
    <s v="108-85-35722"/>
    <s v="신성통상에디션ANDZ퍼스트빌"/>
    <s v="2022-08-04"/>
    <s v="12:07:58"/>
    <s v="5138-94**-****-7547"/>
    <s v="21318086"/>
    <x v="2"/>
    <n v="128000"/>
    <s v="입금완료"/>
    <s v="승인"/>
    <s v="정상"/>
    <s v="2022-08-09"/>
    <s v="CAT"/>
    <s v="9958307570"/>
    <n v="2944"/>
    <n v="125056"/>
    <s v="11908757"/>
    <s v=""/>
    <s v="롯데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04"/>
    <s v="12:23:48"/>
    <s v="4742-89**-****-7675"/>
    <s v="43095756"/>
    <x v="5"/>
    <n v="78000"/>
    <s v="입금완료"/>
    <s v="승인"/>
    <s v="정상"/>
    <s v="2022-08-09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04"/>
    <s v="13:47:21"/>
    <s v="4092-16**-****-4015"/>
    <s v="47602490"/>
    <x v="6"/>
    <n v="118000"/>
    <s v="입금완료"/>
    <s v="승인"/>
    <s v=""/>
    <s v="2022-08-09"/>
    <s v="CAT"/>
    <s v="148832581"/>
    <n v="2714"/>
    <n v="115286"/>
    <s v="11908757"/>
    <s v=""/>
    <s v="농협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4"/>
    <s v="15:52:02"/>
    <s v="6243-31**-****-5710"/>
    <s v="38740161"/>
    <x v="0"/>
    <n v="119000"/>
    <s v="입금완료"/>
    <s v="승인"/>
    <s v=""/>
    <s v="2022-08-09"/>
    <s v="CAT"/>
    <s v="0112786827"/>
    <n v="2737"/>
    <n v="116263"/>
    <s v="11908757"/>
    <s v=""/>
    <s v="신한"/>
    <s v="(0000) 정상완료"/>
    <s v="18991271"/>
    <s v="CAT(유선)"/>
    <n v="10818"/>
    <n v="0"/>
    <s v="FDIK"/>
    <s v="7500"/>
    <s v="(주)제일좋은솔루션"/>
    <s v=""/>
  </r>
  <r>
    <s v="108-85-35722"/>
    <s v="신성통상에디션ANDZ퍼스트빌"/>
    <s v="2022-08-04"/>
    <s v="16:55:55"/>
    <s v="9441-16**-****-3129"/>
    <s v="49662175"/>
    <x v="6"/>
    <n v="68000"/>
    <s v="입금완료"/>
    <s v="승인"/>
    <s v=""/>
    <s v="2022-08-09"/>
    <s v="CAT"/>
    <s v="148832581"/>
    <n v="986"/>
    <n v="67014"/>
    <s v="11908757"/>
    <s v=""/>
    <s v="농협"/>
    <s v="(0000) 정상완료"/>
    <s v="18991271"/>
    <s v="CAT(유선)"/>
    <n v="6181"/>
    <n v="0"/>
    <s v="FDIK"/>
    <s v="7500"/>
    <s v="(주)제일좋은솔루션"/>
    <s v=""/>
  </r>
  <r>
    <s v="108-85-35722"/>
    <s v="신성통상에디션ANDZ퍼스트빌"/>
    <s v="2022-08-05"/>
    <s v="12:23:07"/>
    <s v="5424-16**-****-2417"/>
    <s v="56139447"/>
    <x v="6"/>
    <n v="206000"/>
    <s v="입금완료"/>
    <s v="승인"/>
    <s v=""/>
    <s v="2022-08-10"/>
    <s v="CAT"/>
    <s v="148832581"/>
    <n v="4738"/>
    <n v="201262"/>
    <s v="11908757"/>
    <s v=""/>
    <s v="농협"/>
    <s v="(0000) 정상완료"/>
    <s v="18991271"/>
    <s v="CAT(유선)"/>
    <n v="18727"/>
    <n v="0"/>
    <s v="FDIK"/>
    <s v="7500"/>
    <s v="(주)제일좋은솔루션"/>
    <s v=""/>
  </r>
  <r>
    <s v="108-85-35722"/>
    <s v="신성통상에디션ANDZ퍼스트빌"/>
    <s v="2022-08-05"/>
    <s v="13:08:35"/>
    <s v="5503-47**-****-2613"/>
    <s v="00055356"/>
    <x v="3"/>
    <n v="118000"/>
    <s v="입금완료"/>
    <s v="승인"/>
    <s v="정상"/>
    <s v="2022-08-10"/>
    <s v="CAT"/>
    <s v="310963063"/>
    <n v="2714"/>
    <n v="115286"/>
    <s v="11908757"/>
    <s v=""/>
    <s v="현대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5"/>
    <s v="13:29:19"/>
    <s v="5461-11**-****-5150"/>
    <s v="57002257"/>
    <x v="6"/>
    <n v="69000"/>
    <s v="입금완료"/>
    <s v="승인"/>
    <s v=""/>
    <s v="2022-08-10"/>
    <s v="CAT"/>
    <s v="148832581"/>
    <n v="1000"/>
    <n v="68000"/>
    <s v="11908757"/>
    <s v=""/>
    <s v="농협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5"/>
    <s v="14:11:08"/>
    <s v="5424-16**-****-4202"/>
    <s v="57471004"/>
    <x v="6"/>
    <n v="39000"/>
    <s v="입금완료"/>
    <s v="승인"/>
    <s v=""/>
    <s v="2022-08-10"/>
    <s v="CAT"/>
    <s v="148832581"/>
    <n v="897"/>
    <n v="38103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5"/>
    <s v="14:57:34"/>
    <s v="9440-03**-****-7074"/>
    <s v="72503402"/>
    <x v="1"/>
    <n v="39000"/>
    <s v="입금완료"/>
    <s v="승인"/>
    <s v="정상"/>
    <s v="2022-08-10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5"/>
    <s v="16:33:34"/>
    <s v="4854-79**-****-0902"/>
    <s v="59099749"/>
    <x v="6"/>
    <n v="39000"/>
    <s v="입금완료"/>
    <s v="승인"/>
    <s v=""/>
    <s v="2022-08-10"/>
    <s v="CAT"/>
    <s v="148832581"/>
    <n v="565"/>
    <n v="38435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5"/>
    <s v="17:44:39"/>
    <s v="4330-28**-****-4312"/>
    <s v="00110978"/>
    <x v="3"/>
    <n v="198000"/>
    <s v="입금완료"/>
    <s v="승인"/>
    <s v="정상"/>
    <s v="2022-08-10"/>
    <s v="CAT"/>
    <s v="310963063"/>
    <n v="4554"/>
    <n v="193446"/>
    <s v="11908757"/>
    <s v=""/>
    <s v="현대"/>
    <s v="(0000) 정상완료"/>
    <s v="18991271"/>
    <s v="CAT(유선)"/>
    <n v="18000"/>
    <n v="0"/>
    <s v="FDIK"/>
    <s v="7500"/>
    <s v="(주)제일좋은솔루션"/>
    <s v=""/>
  </r>
  <r>
    <s v="108-85-35722"/>
    <s v="신성통상에디션ANDZ퍼스트빌"/>
    <s v="2022-08-05"/>
    <s v="18:15:56"/>
    <s v="4033-02**-****-7919"/>
    <s v="00127206"/>
    <x v="3"/>
    <n v="69000"/>
    <s v="입금완료"/>
    <s v="승인"/>
    <s v="정상"/>
    <s v="2022-08-10"/>
    <s v="CAT"/>
    <s v="310963063"/>
    <n v="1587"/>
    <n v="67413"/>
    <s v="11908757"/>
    <s v=""/>
    <s v="현대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6"/>
    <s v="12:33:58"/>
    <s v="9411-17**-****-3499"/>
    <s v="66120079"/>
    <x v="6"/>
    <n v="118000"/>
    <s v="입금완료"/>
    <s v="승인"/>
    <s v=""/>
    <s v="2022-08-10"/>
    <s v="CAT"/>
    <s v="148832581"/>
    <n v="2714"/>
    <n v="115286"/>
    <s v="11908757"/>
    <s v=""/>
    <s v="농협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6"/>
    <s v="12:35:33"/>
    <s v="5123-52**-****-4907"/>
    <s v="00829550"/>
    <x v="3"/>
    <n v="98000"/>
    <s v="입금완료"/>
    <s v="승인"/>
    <s v="정상"/>
    <s v="2022-08-10"/>
    <s v="CAT"/>
    <s v="310963063"/>
    <n v="2254"/>
    <n v="95746"/>
    <s v="11908757"/>
    <s v=""/>
    <s v="현대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06"/>
    <s v="13:09:06"/>
    <s v="5363-26**-****-0029"/>
    <s v="30064151"/>
    <x v="4"/>
    <n v="49000"/>
    <s v="입금완료"/>
    <s v="승인"/>
    <s v="정상"/>
    <s v="2022-08-10"/>
    <s v="CAT"/>
    <s v="00092318201"/>
    <n v="1127"/>
    <n v="47873"/>
    <s v="11908757"/>
    <s v=""/>
    <s v="KB국민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6"/>
    <s v="14:12:02"/>
    <s v="4330-28**-****-7004"/>
    <s v="00839092"/>
    <x v="3"/>
    <n v="128000"/>
    <s v="입금완료"/>
    <s v="승인"/>
    <s v="정상"/>
    <s v="2022-08-10"/>
    <s v="CAT"/>
    <s v="310963063"/>
    <n v="2944"/>
    <n v="125056"/>
    <s v="11908757"/>
    <s v=""/>
    <s v="현대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06"/>
    <s v="16:37:15"/>
    <s v="6258-04**-****-7021"/>
    <s v="30025697"/>
    <x v="4"/>
    <n v="166000"/>
    <s v="입금완료"/>
    <s v="승인"/>
    <s v="정상"/>
    <s v="2022-08-10"/>
    <s v="CAT"/>
    <s v="00092318201"/>
    <n v="3818"/>
    <n v="162182"/>
    <s v="11908757"/>
    <s v=""/>
    <s v="KB국민"/>
    <s v="(0000) 정상완료"/>
    <s v="18991271"/>
    <s v="CAT(유선)"/>
    <n v="15090"/>
    <n v="0"/>
    <s v="FDIK"/>
    <s v="7500"/>
    <s v="(주)제일좋은솔루션"/>
    <s v=""/>
  </r>
  <r>
    <s v="108-85-35722"/>
    <s v="신성통상에디션ANDZ퍼스트빌"/>
    <s v="2022-08-06"/>
    <s v="17:17:09"/>
    <s v="9441-17**-****-2607"/>
    <s v="69218537"/>
    <x v="6"/>
    <n v="59000"/>
    <s v="입금완료"/>
    <s v="승인"/>
    <s v=""/>
    <s v="2022-08-10"/>
    <s v="CAT"/>
    <s v="148832581"/>
    <n v="855"/>
    <n v="58145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6"/>
    <s v="17:26:47"/>
    <s v="4579-73**-****-5872"/>
    <s v="30043441"/>
    <x v="4"/>
    <n v="39000"/>
    <s v="입금완료"/>
    <s v="승인"/>
    <s v="정상"/>
    <s v="2022-08-10"/>
    <s v="CAT"/>
    <s v="00092318201"/>
    <n v="897"/>
    <n v="38103"/>
    <s v="11908757"/>
    <s v=""/>
    <s v="KB국민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6"/>
    <s v="17:28:22"/>
    <s v="4009-78**-****-9806"/>
    <s v="22050294"/>
    <x v="7"/>
    <n v="29000"/>
    <s v="입금완료"/>
    <s v="승인"/>
    <s v="정상"/>
    <s v="2022-08-10"/>
    <s v="CAT"/>
    <s v="00994444693"/>
    <n v="667"/>
    <n v="28333"/>
    <s v="11908757"/>
    <s v=""/>
    <s v="하나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07"/>
    <s v="10:54:39"/>
    <s v="4033-02**-****-0166"/>
    <s v="00151174"/>
    <x v="3"/>
    <n v="59000"/>
    <s v="입금완료"/>
    <s v="승인"/>
    <s v="정상"/>
    <s v="2022-08-10"/>
    <s v="CAT"/>
    <s v="310963063"/>
    <n v="1357"/>
    <n v="57643"/>
    <s v="11908757"/>
    <s v=""/>
    <s v="현대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2:56:22"/>
    <s v="4214-20**-****-4383"/>
    <s v="72203998"/>
    <x v="1"/>
    <n v="129000"/>
    <s v="입금완료"/>
    <s v="승인"/>
    <s v="정상"/>
    <s v="2022-08-10"/>
    <s v="CAT"/>
    <s v="712781159"/>
    <n v="1960"/>
    <n v="127040"/>
    <s v="11908757"/>
    <s v=""/>
    <s v="비씨"/>
    <s v="(0000) 정상완료"/>
    <s v="18991271"/>
    <s v="CAT(유선)"/>
    <n v="11727"/>
    <n v="0"/>
    <s v="FDIK"/>
    <s v="7500"/>
    <s v="(주)제일좋은솔루션"/>
    <s v=""/>
  </r>
  <r>
    <s v="108-85-35722"/>
    <s v="신성통상에디션ANDZ퍼스트빌"/>
    <s v="2022-08-07"/>
    <s v="13:25:59"/>
    <s v="5450-89**-****-8383"/>
    <s v="02011340"/>
    <x v="5"/>
    <n v="58000"/>
    <s v="입금완료"/>
    <s v="승인"/>
    <s v="정상"/>
    <s v="2022-08-10"/>
    <s v="CAT"/>
    <s v="173060897"/>
    <n v="1334"/>
    <n v="56666"/>
    <s v="11908757"/>
    <s v=""/>
    <s v="삼성"/>
    <s v="(0000) 정상완료"/>
    <s v="18991271"/>
    <s v="CAT(유선)"/>
    <n v="5272"/>
    <n v="0"/>
    <s v="FDIK"/>
    <s v="7500"/>
    <s v="(주)제일좋은솔루션"/>
    <s v=""/>
  </r>
  <r>
    <s v="108-85-35722"/>
    <s v="신성통상에디션ANDZ퍼스트빌"/>
    <s v="2022-08-07"/>
    <s v="13:53:26"/>
    <s v="4902-20**-****-9481"/>
    <s v="72945025"/>
    <x v="1"/>
    <n v="59000"/>
    <s v="입금완료"/>
    <s v="승인"/>
    <s v="정상"/>
    <s v="2022-08-10"/>
    <s v="CAT"/>
    <s v="712781159"/>
    <n v="1357"/>
    <n v="57643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3:57:08"/>
    <s v="4854-80**-****-6997"/>
    <s v="75595854"/>
    <x v="6"/>
    <n v="59000"/>
    <s v="입금완료"/>
    <s v="승인"/>
    <s v=""/>
    <s v="2022-08-10"/>
    <s v="CAT"/>
    <s v="148832581"/>
    <n v="855"/>
    <n v="58145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4:52:37"/>
    <s v="3565-16**-****-2474"/>
    <s v="76135770"/>
    <x v="6"/>
    <n v="59000"/>
    <s v="입금완료"/>
    <s v="승인"/>
    <s v=""/>
    <s v="2022-08-10"/>
    <s v="CAT"/>
    <s v="148832581"/>
    <n v="1357"/>
    <n v="57643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5:33:06"/>
    <s v="6233-92**-****-8843"/>
    <s v="74107060"/>
    <x v="1"/>
    <n v="140000"/>
    <s v="입금완료"/>
    <s v="승인"/>
    <s v="정상"/>
    <s v="2022-08-10"/>
    <s v="CAT"/>
    <s v="712781159"/>
    <n v="2030"/>
    <n v="137970"/>
    <s v="11908757"/>
    <s v=""/>
    <s v="비씨"/>
    <s v="(0000) 정상완료"/>
    <s v="18991271"/>
    <s v="CAT(유선)"/>
    <n v="12727"/>
    <n v="0"/>
    <s v="FDIK"/>
    <s v="7500"/>
    <s v="(주)제일좋은솔루션"/>
    <s v=""/>
  </r>
  <r>
    <s v="108-85-35722"/>
    <s v="신성통상에디션ANDZ퍼스트빌"/>
    <s v="2022-08-07"/>
    <s v="16:04:15"/>
    <s v="3702-99**-***9-302"/>
    <s v="00614915"/>
    <x v="3"/>
    <n v="110000"/>
    <s v="입금완료"/>
    <s v="승인"/>
    <s v="정상"/>
    <s v="2022-08-10"/>
    <s v="CAT"/>
    <s v="310963063"/>
    <n v="2530"/>
    <n v="107470"/>
    <s v="11908757"/>
    <s v=""/>
    <s v="현대"/>
    <s v="(0000) 정상완료"/>
    <s v="18991271"/>
    <s v="CAT(유선)"/>
    <n v="10000"/>
    <n v="0"/>
    <s v="FDIK"/>
    <s v="7500"/>
    <s v="(주)제일좋은솔루션"/>
    <s v=""/>
  </r>
  <r>
    <s v="108-85-35722"/>
    <s v="신성통상에디션ANDZ퍼스트빌"/>
    <s v="2022-08-07"/>
    <s v="16:20:22"/>
    <s v="9440-45**-****-4731"/>
    <s v="74612182"/>
    <x v="1"/>
    <n v="39000"/>
    <s v="입금완료"/>
    <s v="승인"/>
    <s v="정상"/>
    <s v="2022-08-10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7"/>
    <s v="16:40:06"/>
    <s v="5428-79**-****-2701"/>
    <s v="26751436"/>
    <x v="0"/>
    <n v="100000"/>
    <s v="입금완료"/>
    <s v="승인"/>
    <s v=""/>
    <s v="2022-08-10"/>
    <s v="CAT"/>
    <s v="0112786827"/>
    <n v="2300"/>
    <n v="97700"/>
    <s v="11908757"/>
    <s v=""/>
    <s v="신한"/>
    <s v="(0000) 정상완료"/>
    <s v="18991271"/>
    <s v="CAT(유선)"/>
    <n v="9090"/>
    <n v="0"/>
    <s v="FDIK"/>
    <s v="7500"/>
    <s v="(주)제일좋은솔루션"/>
    <s v=""/>
  </r>
  <r>
    <s v="108-85-35722"/>
    <s v="신성통상에디션ANDZ퍼스트빌"/>
    <s v="2022-08-07"/>
    <s v="17:02:02"/>
    <s v="5428-79**-****-2701"/>
    <s v="27004916"/>
    <x v="0"/>
    <n v="69000"/>
    <s v="입금완료"/>
    <s v="승인"/>
    <s v=""/>
    <s v="2022-08-10"/>
    <s v="CAT"/>
    <s v="0112786827"/>
    <n v="1587"/>
    <n v="67413"/>
    <s v="11908757"/>
    <s v=""/>
    <s v="신한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7"/>
    <s v="17:13:19"/>
    <s v="5365-10**-****-3300"/>
    <s v="27073304"/>
    <x v="4"/>
    <n v="137000"/>
    <s v="입금완료"/>
    <s v="승인"/>
    <s v="정상"/>
    <s v="2022-08-10"/>
    <s v="CAT"/>
    <s v="00092318201"/>
    <n v="1849"/>
    <n v="135151"/>
    <s v="11908757"/>
    <s v=""/>
    <s v="KB국민"/>
    <s v="(0000) 정상완료"/>
    <s v="18991271"/>
    <s v="CAT(유선)"/>
    <n v="12454"/>
    <n v="0"/>
    <s v="FDIK"/>
    <s v="7500"/>
    <s v="(주)제일좋은솔루션"/>
    <s v=""/>
  </r>
  <r>
    <s v="108-85-35722"/>
    <s v="신성통상에디션ANDZ퍼스트빌"/>
    <s v="2022-08-07"/>
    <s v="19:15:39"/>
    <s v="9410-61**-****-3141"/>
    <s v="28690685"/>
    <x v="0"/>
    <n v="67000"/>
    <s v="입금완료"/>
    <s v="승인"/>
    <s v=""/>
    <s v="2022-08-10"/>
    <s v="CAT"/>
    <s v="0112786827"/>
    <n v="1541"/>
    <n v="65459"/>
    <s v="11908757"/>
    <s v=""/>
    <s v="신한"/>
    <s v="(0000) 정상완료"/>
    <s v="18991271"/>
    <s v="CAT(유선)"/>
    <n v="6090"/>
    <n v="0"/>
    <s v="FDIK"/>
    <s v="7500"/>
    <s v="(주)제일좋은솔루션"/>
    <s v=""/>
  </r>
  <r>
    <s v="108-85-35722"/>
    <s v="신성통상에디션ANDZ퍼스트빌"/>
    <s v="2022-08-08"/>
    <s v="18:36:16"/>
    <s v="5123-65**-****-1715"/>
    <s v="39598841"/>
    <x v="5"/>
    <n v="153000"/>
    <s v="입금완료"/>
    <s v="승인"/>
    <s v="정상"/>
    <s v="2022-08-11"/>
    <s v="CAT"/>
    <s v="173060897"/>
    <n v="3519"/>
    <n v="149481"/>
    <s v="11908757"/>
    <s v=""/>
    <s v="삼성"/>
    <s v="(0000) 정상완료"/>
    <s v="18991271"/>
    <s v="CAT(유선)"/>
    <n v="13909"/>
    <n v="0"/>
    <s v="FDIK"/>
    <s v="7500"/>
    <s v="(주)제일좋은솔루션"/>
    <s v=""/>
  </r>
  <r>
    <s v="108-85-35722"/>
    <s v="신성통상에디션ANDZ퍼스트빌"/>
    <s v="2022-08-08"/>
    <s v="18:37:12"/>
    <s v="4137-00**-****-3127"/>
    <s v="00031198"/>
    <x v="3"/>
    <n v="123000"/>
    <s v="입금완료"/>
    <s v="승인"/>
    <s v="정상"/>
    <s v="2022-08-11"/>
    <s v="CAT"/>
    <s v="310963063"/>
    <n v="2829"/>
    <n v="120171"/>
    <s v="11908757"/>
    <s v=""/>
    <s v="현대"/>
    <s v="(0000) 정상완료"/>
    <s v="18991271"/>
    <s v="CAT(유선)"/>
    <n v="11181"/>
    <n v="0"/>
    <s v="FDIK"/>
    <s v="7500"/>
    <s v="(주)제일좋은솔루션"/>
    <s v=""/>
  </r>
  <r>
    <s v="108-85-35722"/>
    <s v="신성통상에디션ANDZ퍼스트빌"/>
    <s v="2022-08-09"/>
    <s v="14:55:15"/>
    <s v="9420-03**-****-8455"/>
    <s v="73025522"/>
    <x v="1"/>
    <n v="49000"/>
    <s v="입금완료"/>
    <s v="승인"/>
    <s v="정상"/>
    <s v="2022-08-12"/>
    <s v="CAT"/>
    <s v="712781159"/>
    <n v="1127"/>
    <n v="47873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9"/>
    <s v="15:09:51"/>
    <s v="9420-03**-****-8455"/>
    <s v="73203939"/>
    <x v="1"/>
    <n v="49000"/>
    <s v="입금완료"/>
    <s v="승인"/>
    <s v="정상"/>
    <s v="2022-08-12"/>
    <s v="CAT"/>
    <s v="712781159"/>
    <n v="1127"/>
    <n v="47873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9"/>
    <s v="18:40:18"/>
    <s v="5389-20**-****-1611"/>
    <s v="75778339"/>
    <x v="1"/>
    <n v="143000"/>
    <s v="입금완료"/>
    <s v="승인"/>
    <s v="정상"/>
    <s v="2022-08-12"/>
    <s v="CAT"/>
    <s v="712781159"/>
    <n v="2173"/>
    <n v="140827"/>
    <s v="11908757"/>
    <s v=""/>
    <s v="비씨"/>
    <s v="(0000) 정상완료"/>
    <s v="18991271"/>
    <s v="CAT(유선)"/>
    <n v="13000"/>
    <n v="0"/>
    <s v="FDIK"/>
    <s v="7500"/>
    <s v="(주)제일좋은솔루션"/>
    <s v=""/>
  </r>
  <r>
    <s v="108-85-35722"/>
    <s v="신성통상에디션ANDZ퍼스트빌"/>
    <s v="2022-08-10"/>
    <s v="11:49:55"/>
    <s v="9411-17**-****-3603"/>
    <s v="63398048"/>
    <x v="6"/>
    <n v="98000"/>
    <s v="입금완료"/>
    <s v="승인"/>
    <s v=""/>
    <s v="2022-08-16"/>
    <s v="CAT"/>
    <s v="148832581"/>
    <n v="2254"/>
    <n v="95746"/>
    <s v="11908757"/>
    <s v=""/>
    <s v="농협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10"/>
    <s v="13:39:58"/>
    <s v="5570-42**-****-6086"/>
    <s v="30027564"/>
    <x v="4"/>
    <n v="49000"/>
    <s v="입금완료"/>
    <s v="승인"/>
    <s v="정상"/>
    <s v="2022-08-16"/>
    <s v="CAT"/>
    <s v="00092318201"/>
    <n v="1127"/>
    <n v="47873"/>
    <s v="11908757"/>
    <s v=""/>
    <s v="KB국민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1"/>
    <s v="18:23:00"/>
    <s v="5480-20**-****-8348"/>
    <s v="76443541"/>
    <x v="1"/>
    <n v="69000"/>
    <s v="입금완료"/>
    <s v="승인"/>
    <s v="정상"/>
    <s v="2022-08-17"/>
    <s v="CAT"/>
    <s v="712781159"/>
    <n v="1048"/>
    <n v="67952"/>
    <s v="11908757"/>
    <s v=""/>
    <s v="비씨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11"/>
    <s v="19:03:27"/>
    <s v="9440-03**-****-4016"/>
    <s v="77010275"/>
    <x v="1"/>
    <n v="49000"/>
    <s v="입금완료"/>
    <s v="승인"/>
    <s v="정상"/>
    <s v="2022-08-17"/>
    <s v="CAT"/>
    <s v="712781159"/>
    <n v="661"/>
    <n v="48339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1"/>
    <s v="19:41:01"/>
    <s v="5461-12**-****-0618"/>
    <s v="40676350"/>
    <x v="6"/>
    <n v="39000"/>
    <s v="입금완료"/>
    <s v="승인"/>
    <s v=""/>
    <s v="2022-08-17"/>
    <s v="CAT"/>
    <s v="148832581"/>
    <n v="565"/>
    <n v="38435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2"/>
    <s v="11:10:12"/>
    <s v="5430-17**-****-9462"/>
    <s v="44260334"/>
    <x v="6"/>
    <n v="124000"/>
    <s v="입금완료"/>
    <s v="승인"/>
    <s v=""/>
    <s v="2022-08-18"/>
    <s v="CAT"/>
    <s v="148832581"/>
    <n v="2852"/>
    <n v="121148"/>
    <s v="11908757"/>
    <s v=""/>
    <s v="농협"/>
    <s v="(0000) 정상완료"/>
    <s v="18991271"/>
    <s v="CAT(유선)"/>
    <n v="11272"/>
    <n v="0"/>
    <s v="FDIK"/>
    <s v="7500"/>
    <s v="(주)제일좋은솔루션"/>
    <s v=""/>
  </r>
  <r>
    <s v="108-85-35722"/>
    <s v="신성통상에디션ANDZ퍼스트빌"/>
    <s v="2022-08-12"/>
    <s v="12:02:00"/>
    <s v="5361-42**-****-6659"/>
    <s v="66198451"/>
    <x v="5"/>
    <n v="59000"/>
    <s v="입금완료"/>
    <s v="승인"/>
    <s v="정상"/>
    <s v="2022-08-17"/>
    <s v="CAT"/>
    <s v="173060897"/>
    <n v="1357"/>
    <n v="57643"/>
    <s v="11908757"/>
    <s v=""/>
    <s v="삼성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2"/>
    <s v="12:05:14"/>
    <s v="5361-42**-****-6659"/>
    <s v="08328674"/>
    <x v="5"/>
    <n v="39000"/>
    <s v="입금완료"/>
    <s v="승인"/>
    <s v="정상"/>
    <s v="2022-08-17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2"/>
    <s v="15:06:26"/>
    <s v="4232-10**-****-2946"/>
    <s v="00474519"/>
    <x v="3"/>
    <n v="118000"/>
    <s v="입금완료"/>
    <s v="승인"/>
    <s v="정상"/>
    <s v="2022-08-18"/>
    <s v="CAT"/>
    <s v="310963063"/>
    <n v="2714"/>
    <n v="115286"/>
    <s v="11908757"/>
    <s v=""/>
    <s v="현대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12"/>
    <s v="16:31:21"/>
    <s v="9431-17**-****-1892"/>
    <s v="48099546"/>
    <x v="6"/>
    <n v="325000"/>
    <s v="입금완료"/>
    <s v="승인"/>
    <s v=""/>
    <s v="2022-08-18"/>
    <s v="CAT"/>
    <s v="148832581"/>
    <n v="4712"/>
    <n v="320288"/>
    <s v="11908757"/>
    <s v=""/>
    <s v="농협"/>
    <s v="(0000) 정상완료"/>
    <s v="18991271"/>
    <s v="CAT(유선)"/>
    <n v="29545"/>
    <n v="0"/>
    <s v="FDIK"/>
    <s v="7500"/>
    <s v="(주)제일좋은솔루션"/>
    <s v=""/>
  </r>
  <r>
    <s v="108-85-35722"/>
    <s v="신성통상에디션ANDZ퍼스트빌"/>
    <s v="2022-08-12"/>
    <s v="16:44:05"/>
    <s v="9436-46**-****-3080"/>
    <s v="30051326"/>
    <x v="4"/>
    <n v="29000"/>
    <s v="입금완료"/>
    <s v="승인"/>
    <s v="정상"/>
    <s v="2022-08-18"/>
    <s v="CAT"/>
    <s v="00092318201"/>
    <n v="435"/>
    <n v="28565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2"/>
    <s v="16:47:23"/>
    <s v="9410-61**-****-7448"/>
    <s v="42760836"/>
    <x v="0"/>
    <n v="74500"/>
    <s v="입금완료"/>
    <s v="승인"/>
    <s v=""/>
    <s v="2022-08-18"/>
    <s v="CAT"/>
    <s v="0112786827"/>
    <n v="1713"/>
    <n v="72787"/>
    <s v="11908757"/>
    <s v=""/>
    <s v="신한"/>
    <s v="(0000) 정상완료"/>
    <s v="18991271"/>
    <s v="CAT(유선)"/>
    <n v="6772"/>
    <n v="0"/>
    <s v="FDIK"/>
    <s v="7500"/>
    <s v="(주)제일좋은솔루션"/>
    <s v=""/>
  </r>
  <r>
    <s v="108-85-35722"/>
    <s v="신성통상에디션ANDZ퍼스트빌"/>
    <s v="2022-08-12"/>
    <s v="17:23:07"/>
    <s v="5387-20**-****-0419"/>
    <s v="76814254"/>
    <x v="1"/>
    <n v="39000"/>
    <s v="입금완료"/>
    <s v="승인"/>
    <s v="정상"/>
    <s v="2022-08-18"/>
    <s v="CAT"/>
    <s v="712781159"/>
    <n v="897"/>
    <n v="38103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2"/>
    <s v="17:38:18"/>
    <s v="5461-12**-****-6265"/>
    <s v="48910898"/>
    <x v="6"/>
    <n v="103500"/>
    <s v="입금완료"/>
    <s v="승인"/>
    <s v=""/>
    <s v="2022-08-18"/>
    <s v="CAT"/>
    <s v="148832581"/>
    <n v="1500"/>
    <n v="102000"/>
    <s v="11908757"/>
    <s v=""/>
    <s v="농협"/>
    <s v="(0000) 정상완료"/>
    <s v="18991271"/>
    <s v="CAT(유선)"/>
    <n v="9409"/>
    <n v="0"/>
    <s v="FDIK"/>
    <s v="7500"/>
    <s v="(주)제일좋은솔루션"/>
    <s v=""/>
  </r>
  <r>
    <s v="108-85-35722"/>
    <s v="신성통상에디션ANDZ퍼스트빌"/>
    <s v="2022-08-13"/>
    <s v="10:45:49"/>
    <s v="5272-89**-****-2150"/>
    <s v="30094511"/>
    <x v="4"/>
    <n v="226000"/>
    <s v="입금완료"/>
    <s v="승인"/>
    <s v="정상"/>
    <s v="2022-08-18"/>
    <s v="CAT"/>
    <s v="00092318201"/>
    <n v="3390"/>
    <n v="222610"/>
    <s v="11908757"/>
    <s v=""/>
    <s v="KB국민"/>
    <s v="(0000) 정상완료"/>
    <s v="18991271"/>
    <s v="CAT(유선)"/>
    <n v="20545"/>
    <n v="0"/>
    <s v="FDIK"/>
    <s v="7500"/>
    <s v="(주)제일좋은솔루션"/>
    <s v=""/>
  </r>
  <r>
    <s v="108-85-35722"/>
    <s v="신성통상에디션ANDZ퍼스트빌"/>
    <s v="2022-08-13"/>
    <s v="11:41:38"/>
    <s v="5272-89**-****-8301"/>
    <s v="30036397"/>
    <x v="4"/>
    <n v="29000"/>
    <s v="입금완료"/>
    <s v="승인"/>
    <s v="정상"/>
    <s v="2022-08-18"/>
    <s v="CAT"/>
    <s v="00092318201"/>
    <n v="435"/>
    <n v="28565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3"/>
    <s v="13:18:53"/>
    <s v="4092-17**-****-3022"/>
    <s v="55880432"/>
    <x v="6"/>
    <n v="49000"/>
    <s v="입금완료"/>
    <s v="승인"/>
    <s v=""/>
    <s v="2022-08-18"/>
    <s v="CAT"/>
    <s v="148832581"/>
    <n v="1127"/>
    <n v="47873"/>
    <s v="11908757"/>
    <s v=""/>
    <s v="농협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3"/>
    <s v="13:26:20"/>
    <s v="4518-42**-****-9737"/>
    <s v="03414486"/>
    <x v="0"/>
    <n v="88000"/>
    <s v="입금완료"/>
    <s v="승인"/>
    <s v=""/>
    <s v="2022-08-18"/>
    <s v="CAT"/>
    <s v="0112786827"/>
    <n v="2024"/>
    <n v="85976"/>
    <s v="11908757"/>
    <s v=""/>
    <s v="신한"/>
    <s v="(0000) 정상완료"/>
    <s v="18991271"/>
    <s v="CAT(유선)"/>
    <n v="8000"/>
    <n v="0"/>
    <s v="FDIK"/>
    <s v="7500"/>
    <s v="(주)제일좋은솔루션"/>
    <s v=""/>
  </r>
  <r>
    <s v="108-85-35722"/>
    <s v="신성통상에디션ANDZ퍼스트빌"/>
    <s v="2022-08-13"/>
    <s v="13:47:53"/>
    <s v="3791-83**-***6-304"/>
    <s v="39830160"/>
    <x v="5"/>
    <n v="78000"/>
    <s v="입금완료"/>
    <s v="승인"/>
    <s v="정상"/>
    <s v="2022-08-17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13"/>
    <s v="16:13:40"/>
    <s v="9491-03**-****-6374"/>
    <s v="25117531"/>
    <x v="4"/>
    <n v="39000"/>
    <s v="입금완료"/>
    <s v="승인"/>
    <s v="정상"/>
    <s v="2022-08-18"/>
    <s v="CAT"/>
    <s v="00092318201"/>
    <n v="526"/>
    <n v="38474"/>
    <s v="11908757"/>
    <s v=""/>
    <s v="KB국민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3"/>
    <s v="17:24:16"/>
    <s v="9440-03**-****-7595"/>
    <s v="78478759"/>
    <x v="1"/>
    <n v="68000"/>
    <s v="입금완료"/>
    <s v="승인"/>
    <s v="정상"/>
    <s v="2022-08-18"/>
    <s v="CAT"/>
    <s v="712781159"/>
    <n v="918"/>
    <n v="67082"/>
    <s v="11908757"/>
    <s v=""/>
    <s v="비씨"/>
    <s v="(0000) 정상완료"/>
    <s v="18991271"/>
    <s v="CAT(유선)"/>
    <n v="6181"/>
    <n v="0"/>
    <s v="FDIK"/>
    <s v="7500"/>
    <s v="(주)제일좋은솔루션"/>
    <s v=""/>
  </r>
  <r>
    <s v="108-85-35722"/>
    <s v="신성통상에디션ANDZ퍼스트빌"/>
    <s v="2022-08-13"/>
    <s v="17:28:26"/>
    <s v="4009-12**-****-1734"/>
    <s v="71614517"/>
    <x v="5"/>
    <n v="78000"/>
    <s v="입금완료"/>
    <s v="승인"/>
    <s v="정상"/>
    <s v="2022-08-17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13"/>
    <s v="18:06:56"/>
    <s v="4854-80**-****-6096"/>
    <s v="58870390"/>
    <x v="6"/>
    <n v="196000"/>
    <s v="입금완료"/>
    <s v="승인"/>
    <s v=""/>
    <s v="2022-08-18"/>
    <s v="CAT"/>
    <s v="148832581"/>
    <n v="2842"/>
    <n v="193158"/>
    <s v="11908757"/>
    <s v=""/>
    <s v="농협"/>
    <s v="(0000) 정상완료"/>
    <s v="18991271"/>
    <s v="CAT(유선)"/>
    <n v="17818"/>
    <n v="0"/>
    <s v="FDIK"/>
    <s v="7500"/>
    <s v="(주)제일좋은솔루션"/>
    <s v=""/>
  </r>
  <r>
    <s v="108-85-35722"/>
    <s v="신성통상에디션ANDZ퍼스트빌"/>
    <s v="2022-08-14"/>
    <s v="11:40:11"/>
    <s v="4655-83**-****-4811"/>
    <s v="19621565"/>
    <x v="7"/>
    <n v="180000"/>
    <s v="입금완료"/>
    <s v="승인"/>
    <s v="정상"/>
    <s v="2022-08-18"/>
    <s v="CAT"/>
    <s v="00994444693"/>
    <n v="2718"/>
    <n v="177282"/>
    <s v="11908757"/>
    <s v=""/>
    <s v="외환"/>
    <s v="(0000) 정상완료"/>
    <s v="18991271"/>
    <s v="CAT(유선)"/>
    <n v="16363"/>
    <n v="0"/>
    <s v="FDIK"/>
    <s v="7500"/>
    <s v="(주)제일좋은솔루션"/>
    <s v=""/>
  </r>
  <r>
    <s v="108-85-35722"/>
    <s v="신성통상에디션ANDZ퍼스트빌"/>
    <s v="2022-08-14"/>
    <s v="13:27:40"/>
    <s v="4092-16**-****-3331"/>
    <s v="64321279"/>
    <x v="6"/>
    <n v="49000"/>
    <s v="입금완료"/>
    <s v="승인"/>
    <s v=""/>
    <s v="2022-08-18"/>
    <s v="CAT"/>
    <s v="148832581"/>
    <n v="1127"/>
    <n v="47873"/>
    <s v="11908757"/>
    <s v=""/>
    <s v="농협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4"/>
    <s v="13:31:53"/>
    <s v="3564-15**-****-4009"/>
    <s v="30044937"/>
    <x v="4"/>
    <n v="108000"/>
    <s v="입금완료"/>
    <s v="승인"/>
    <s v="정상"/>
    <s v="2022-08-18"/>
    <s v="CAT"/>
    <s v="00092318201"/>
    <n v="2484"/>
    <n v="105516"/>
    <s v="11908757"/>
    <s v=""/>
    <s v="KB국민"/>
    <s v="(0000) 정상완료"/>
    <s v="18991271"/>
    <s v="CAT(유선)"/>
    <n v="9818"/>
    <n v="0"/>
    <s v="FDIK"/>
    <s v="7500"/>
    <s v="(주)제일좋은솔루션"/>
    <s v=""/>
  </r>
  <r>
    <s v="108-85-35722"/>
    <s v="신성통상에디션ANDZ퍼스트빌"/>
    <s v="2022-08-14"/>
    <s v="13:50:32"/>
    <s v="9425-20**-****-9472"/>
    <s v="75407176"/>
    <x v="1"/>
    <n v="119000"/>
    <s v="입금완료"/>
    <s v="승인"/>
    <s v="정상"/>
    <s v="2022-08-18"/>
    <s v="CAT"/>
    <s v="712781159"/>
    <n v="2737"/>
    <n v="116263"/>
    <s v="11908757"/>
    <s v=""/>
    <s v="비씨"/>
    <s v="(0000) 정상완료"/>
    <s v="18991271"/>
    <s v="CAT(유선)"/>
    <n v="10818"/>
    <n v="0"/>
    <s v="FDIK"/>
    <s v="7500"/>
    <s v="(주)제일좋은솔루션"/>
    <s v=""/>
  </r>
  <r>
    <s v="108-85-35722"/>
    <s v="신성통상에디션ANDZ퍼스트빌"/>
    <s v="2022-08-14"/>
    <s v="14:30:08"/>
    <s v="4658-87**-****-9053"/>
    <s v="15595031"/>
    <x v="0"/>
    <n v="49000"/>
    <s v="입금완료"/>
    <s v="승인"/>
    <s v=""/>
    <s v="2022-08-18"/>
    <s v="CAT"/>
    <s v="0112786827"/>
    <n v="1127"/>
    <n v="47873"/>
    <s v="11908757"/>
    <s v=""/>
    <s v="신한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4"/>
    <s v="14:52:50"/>
    <s v="5365-39**-****-1422"/>
    <s v="36154147"/>
    <x v="2"/>
    <n v="160000"/>
    <s v="입금완료"/>
    <s v="승인"/>
    <s v="정상"/>
    <s v="2022-08-18"/>
    <s v="CAT"/>
    <s v="9958307570"/>
    <n v="3680"/>
    <n v="156320"/>
    <s v="11908757"/>
    <s v=""/>
    <s v="롯데"/>
    <s v="(0000) 정상완료"/>
    <s v="18991271"/>
    <s v="CAT(유선)"/>
    <n v="14545"/>
    <n v="0"/>
    <s v="FDIK"/>
    <s v="7500"/>
    <s v="(주)제일좋은솔루션"/>
    <s v="단말기취소(0)"/>
  </r>
  <r>
    <s v="108-85-35722"/>
    <s v="신성통상에디션ANDZ퍼스트빌"/>
    <s v="2022-08-14"/>
    <s v="14:58:19"/>
    <s v="9436-46**-****-0000"/>
    <s v="30017091"/>
    <x v="4"/>
    <n v="64000"/>
    <s v="입금완료"/>
    <s v="승인"/>
    <s v="정상"/>
    <s v="2022-08-18"/>
    <s v="CAT"/>
    <s v="00092318201"/>
    <n v="960"/>
    <n v="63040"/>
    <s v="11908757"/>
    <s v=""/>
    <s v="KB국민"/>
    <s v="(0000) 정상완료"/>
    <s v="18991271"/>
    <s v="CAT(유선)"/>
    <n v="5818"/>
    <n v="0"/>
    <s v="FDIK"/>
    <s v="7500"/>
    <s v="(주)제일좋은솔루션"/>
    <s v=""/>
  </r>
  <r>
    <s v="108-85-35722"/>
    <s v="신성통상에디션ANDZ퍼스트빌"/>
    <s v="2022-08-14"/>
    <s v="15:26:29"/>
    <s v="9440-03**-****-4562"/>
    <s v="76631445"/>
    <x v="1"/>
    <n v="49000"/>
    <s v="입금완료"/>
    <s v="승인"/>
    <s v="정상"/>
    <s v="2022-08-18"/>
    <s v="CAT"/>
    <s v="712781159"/>
    <n v="661"/>
    <n v="48339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4"/>
    <s v="15:48:39"/>
    <s v="4079-16**-****-8080"/>
    <s v="65737125"/>
    <x v="6"/>
    <n v="59000"/>
    <s v="입금완료"/>
    <s v="승인"/>
    <s v=""/>
    <s v="2022-08-18"/>
    <s v="CAT"/>
    <s v="148832581"/>
    <n v="1357"/>
    <n v="57643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4"/>
    <s v="16:41:36"/>
    <s v="5522-20**-****-1594"/>
    <s v="77502782"/>
    <x v="1"/>
    <n v="59000"/>
    <s v="입금완료"/>
    <s v="승인"/>
    <s v="정상"/>
    <s v="2022-08-18"/>
    <s v="CAT"/>
    <s v="712781159"/>
    <n v="1357"/>
    <n v="57643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4"/>
    <s v="16:54:31"/>
    <s v="5521-94**-****-8016"/>
    <s v="69955388"/>
    <x v="5"/>
    <n v="64000"/>
    <s v="입금완료"/>
    <s v="승인"/>
    <s v="정상"/>
    <s v="2022-08-17"/>
    <s v="CAT"/>
    <s v="173060897"/>
    <n v="1472"/>
    <n v="62528"/>
    <s v="11908757"/>
    <s v=""/>
    <s v="삼성"/>
    <s v="(0000) 정상완료"/>
    <s v="18991271"/>
    <s v="CAT(유선)"/>
    <n v="5818"/>
    <n v="0"/>
    <s v="FDIK"/>
    <s v="7500"/>
    <s v="(주)제일좋은솔루션"/>
    <s v=""/>
  </r>
  <r>
    <s v="108-85-35722"/>
    <s v="신성통상에디션ANDZ퍼스트빌"/>
    <s v="2022-08-15"/>
    <s v="11:02:49"/>
    <s v="6258-04**-****-4062"/>
    <s v="30034889"/>
    <x v="4"/>
    <n v="118000"/>
    <s v="입금완료"/>
    <s v="승인"/>
    <s v="정상"/>
    <s v="2022-08-18"/>
    <s v="CAT"/>
    <s v="00092318201"/>
    <n v="2714"/>
    <n v="115286"/>
    <s v="11908757"/>
    <s v=""/>
    <s v="KB국민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15"/>
    <s v="14:03:01"/>
    <s v="9445-42**-****-0052"/>
    <s v="30009077"/>
    <x v="4"/>
    <n v="197000"/>
    <s v="입금완료"/>
    <s v="승인"/>
    <s v="정상"/>
    <s v="2022-08-18"/>
    <s v="CAT"/>
    <s v="00092318201"/>
    <n v="4531"/>
    <n v="192469"/>
    <s v="11908757"/>
    <s v=""/>
    <s v="KB국민"/>
    <s v="(0000) 정상완료"/>
    <s v="18991271"/>
    <s v="CAT(유선)"/>
    <n v="17909"/>
    <n v="0"/>
    <s v="FDIK"/>
    <s v="7500"/>
    <s v="(주)제일좋은솔루션"/>
    <s v=""/>
  </r>
  <r>
    <s v="108-85-35722"/>
    <s v="신성통상에디션ANDZ퍼스트빌"/>
    <s v="2022-08-15"/>
    <s v="14:21:54"/>
    <s v="4332-90**-****-9050"/>
    <s v="30084471"/>
    <x v="4"/>
    <n v="29000"/>
    <s v="입금완료"/>
    <s v="승인"/>
    <s v="정상"/>
    <s v="2022-08-18"/>
    <s v="CAT"/>
    <s v="00092318201"/>
    <n v="667"/>
    <n v="28333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5"/>
    <s v="14:27:29"/>
    <s v="4332-90**-****-9050"/>
    <s v="30084482"/>
    <x v="4"/>
    <n v="29000"/>
    <s v="입금완료"/>
    <s v="승인"/>
    <s v="정상"/>
    <s v="2022-08-18"/>
    <s v="CAT"/>
    <s v="00092318201"/>
    <n v="667"/>
    <n v="28333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5"/>
    <s v="15:13:52"/>
    <s v="9440-03**-****-0059"/>
    <s v="75857099"/>
    <x v="1"/>
    <n v="206000"/>
    <s v="입금완료"/>
    <s v="승인"/>
    <s v="정상"/>
    <s v="2022-08-18"/>
    <s v="CAT"/>
    <s v="712781159"/>
    <n v="2781"/>
    <n v="203219"/>
    <s v="11908757"/>
    <s v=""/>
    <s v="비씨"/>
    <s v="(0000) 정상완료"/>
    <s v="18991271"/>
    <s v="CAT(유선)"/>
    <n v="18727"/>
    <n v="0"/>
    <s v="FDIK"/>
    <s v="7500"/>
    <s v="(주)제일좋은솔루션"/>
    <s v=""/>
  </r>
  <r>
    <s v="108-85-35722"/>
    <s v="신성통상에디션ANDZ퍼스트빌"/>
    <s v="2022-08-15"/>
    <s v="19:34:47"/>
    <s v="4670-08**-****-4271"/>
    <s v="62981222"/>
    <x v="2"/>
    <n v="39000"/>
    <s v="입금완료"/>
    <s v="승인"/>
    <s v="정상"/>
    <s v="2022-08-18"/>
    <s v="CAT"/>
    <s v="9958307570"/>
    <n v="897"/>
    <n v="38103"/>
    <s v="11908757"/>
    <s v=""/>
    <s v="롯데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5"/>
    <s v="20:10:50"/>
    <s v="5365-10**-****-0330"/>
    <s v="23054171"/>
    <x v="4"/>
    <n v="216000"/>
    <s v="입금완료"/>
    <s v="승인"/>
    <s v="정상"/>
    <s v="2022-08-18"/>
    <s v="CAT"/>
    <s v="00092318201"/>
    <n v="2916"/>
    <n v="213084"/>
    <s v="11908757"/>
    <s v=""/>
    <s v="KB국민"/>
    <s v="(0000) 정상완료"/>
    <s v="18991271"/>
    <s v="CAT(유선)"/>
    <n v="19636"/>
    <n v="0"/>
    <s v="FDIK"/>
    <s v="7500"/>
    <s v="(주)제일좋은솔루션"/>
    <s v=""/>
  </r>
  <r>
    <s v="108-85-35722"/>
    <s v="신성통상에디션ANDZ퍼스트빌"/>
    <s v="2022-08-16"/>
    <s v="14:41:43"/>
    <s v="4364-20**-****-6767"/>
    <s v="40853247"/>
    <x v="0"/>
    <n v="39000"/>
    <s v="입금완료"/>
    <s v="승인"/>
    <s v=""/>
    <s v="2022-08-19"/>
    <s v="CAT"/>
    <s v="0112786827"/>
    <n v="585"/>
    <n v="38415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6"/>
    <s v="17:55:58"/>
    <s v="5570-42**-****-1082"/>
    <s v="30007798"/>
    <x v="4"/>
    <n v="98000"/>
    <s v="입금완료"/>
    <s v="승인"/>
    <s v="정상"/>
    <s v="2022-08-19"/>
    <s v="CAT"/>
    <s v="00092318201"/>
    <n v="2254"/>
    <n v="95746"/>
    <s v="11908757"/>
    <s v=""/>
    <s v="KB국민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16"/>
    <s v="17:57:31"/>
    <s v="4906-11**-****-8430"/>
    <s v="78002920"/>
    <x v="1"/>
    <n v="29000"/>
    <s v="입금완료"/>
    <s v="승인"/>
    <s v="정상"/>
    <s v="2022-08-19"/>
    <s v="CAT"/>
    <s v="712781159"/>
    <n v="667"/>
    <n v="28333"/>
    <s v="11908757"/>
    <s v=""/>
    <s v="비씨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6"/>
    <s v="18:19:37"/>
    <s v="9440-12**-****-1797"/>
    <s v="78327350"/>
    <x v="1"/>
    <n v="39000"/>
    <s v="입금완료"/>
    <s v="승인"/>
    <s v="정상"/>
    <s v="2022-08-19"/>
    <s v="CAT"/>
    <s v="712781159"/>
    <n v="565"/>
    <n v="38435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6"/>
    <s v="18:24:44"/>
    <s v="9440-12**-****-1797"/>
    <s v="78396845"/>
    <x v="1"/>
    <n v="59000"/>
    <s v="입금완료"/>
    <s v="승인"/>
    <s v="정상"/>
    <s v="2022-08-19"/>
    <s v="CAT"/>
    <s v="712781159"/>
    <n v="855"/>
    <n v="58145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7"/>
    <s v="12:53:21"/>
    <s v="5430-17**-****-9941"/>
    <s v="53610228"/>
    <x v="6"/>
    <n v="150000"/>
    <s v="입금완료"/>
    <s v="승인"/>
    <s v=""/>
    <s v="2022-08-22"/>
    <s v="CAT"/>
    <s v="148832581"/>
    <n v="3450"/>
    <n v="146550"/>
    <s v="11908757"/>
    <s v=""/>
    <s v="농협"/>
    <s v="(0000) 정상완료"/>
    <s v="18991271"/>
    <s v="CAT(유선)"/>
    <n v="13636"/>
    <n v="0"/>
    <s v="FDIK"/>
    <s v="7500"/>
    <s v="(주)제일좋은솔루션"/>
    <s v=""/>
  </r>
  <r>
    <s v="108-85-35722"/>
    <s v="신성통상에디션ANDZ퍼스트빌"/>
    <s v="2022-08-17"/>
    <s v="15:23:41"/>
    <s v="9410-09**-****-4946"/>
    <s v="81321453"/>
    <x v="5"/>
    <n v="39000"/>
    <s v="입금완료"/>
    <s v="승인"/>
    <s v="정상"/>
    <s v="2022-08-22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8"/>
    <s v="18:44:10"/>
    <s v="5365-39**-****-1422"/>
    <s v="36154147"/>
    <x v="2"/>
    <n v="-160000"/>
    <s v="입금완료"/>
    <s v="취소"/>
    <s v="정상"/>
    <s v="2022-08-23"/>
    <s v="CAT"/>
    <s v="9958307570"/>
    <n v="-3680"/>
    <n v="-156320"/>
    <s v="11908757"/>
    <s v=""/>
    <s v="롯데"/>
    <s v="(0000) 정상완료"/>
    <s v="18991271"/>
    <s v="CAT(유선)"/>
    <n v="-14545"/>
    <n v="0"/>
    <s v="FDIK"/>
    <s v="7500"/>
    <s v="(주)제일좋은솔루션"/>
    <s v="단말기취소(0)"/>
  </r>
  <r>
    <s v="108-85-35722"/>
    <s v="신성통상에디션ANDZ퍼스트빌"/>
    <s v="2022-08-18"/>
    <s v="18:46:11"/>
    <s v="4689-11**-****-4703"/>
    <s v="31689070"/>
    <x v="5"/>
    <n v="160000"/>
    <s v="입금완료"/>
    <s v="승인"/>
    <s v="정상"/>
    <s v="2022-08-23"/>
    <s v="CAT"/>
    <s v="173060897"/>
    <n v="3680"/>
    <n v="156320"/>
    <s v="11908757"/>
    <s v=""/>
    <s v="삼성"/>
    <s v="(0000) 정상완료"/>
    <s v="18991271"/>
    <s v="CAT(유선)"/>
    <n v="14545"/>
    <n v="0"/>
    <s v="FDIK"/>
    <s v="7500"/>
    <s v="(주)제일좋은솔루션"/>
    <s v=""/>
  </r>
  <r>
    <s v="108-85-35722"/>
    <s v="신성통상에디션ANDZ퍼스트빌"/>
    <s v="2022-08-19"/>
    <s v="19:20:38"/>
    <s v="5361-48**-****-2657"/>
    <s v="00013848"/>
    <x v="5"/>
    <n v="39000"/>
    <s v="입금완료"/>
    <s v="승인"/>
    <s v="정상"/>
    <s v="2022-08-23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0"/>
    <s v="11:09:39"/>
    <s v="9436-46**-****-4077"/>
    <s v="30025964"/>
    <x v="4"/>
    <n v="39000"/>
    <s v="입금완료"/>
    <s v="승인"/>
    <s v="정상"/>
    <s v="2022-08-24"/>
    <s v="CAT"/>
    <s v="00092318201"/>
    <n v="585"/>
    <n v="38415"/>
    <s v="11908757"/>
    <s v=""/>
    <s v="KB국민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0"/>
    <s v="11:54:07"/>
    <s v="3562-97**-****-9247"/>
    <s v="39623266"/>
    <x v="0"/>
    <n v="39000"/>
    <s v="입금완료"/>
    <s v="승인"/>
    <s v=""/>
    <s v="2022-08-24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0"/>
    <s v="12:31:10"/>
    <s v="5461-12**-****-3455"/>
    <s v="44732110"/>
    <x v="6"/>
    <n v="58000"/>
    <s v="입금완료"/>
    <s v="승인"/>
    <s v=""/>
    <s v="2022-08-24"/>
    <s v="CAT"/>
    <s v="148832581"/>
    <n v="841"/>
    <n v="57159"/>
    <s v="11908757"/>
    <s v=""/>
    <s v="농협"/>
    <s v="(0000) 정상완료"/>
    <s v="18991271"/>
    <s v="CAT(유선)"/>
    <n v="5272"/>
    <n v="0"/>
    <s v="FDIK"/>
    <s v="7500"/>
    <s v="(주)제일좋은솔루션"/>
    <s v=""/>
  </r>
  <r>
    <s v="108-85-35722"/>
    <s v="신성통상에디션ANDZ퍼스트빌"/>
    <s v="2022-08-20"/>
    <s v="14:15:21"/>
    <s v="9409-15**-****-0429"/>
    <s v="44972775"/>
    <x v="2"/>
    <n v="187000"/>
    <s v="입금완료"/>
    <s v="승인"/>
    <s v="정상"/>
    <s v="2022-08-24"/>
    <s v="CAT"/>
    <s v="9958307570"/>
    <n v="4301"/>
    <n v="182699"/>
    <s v="11908757"/>
    <s v=""/>
    <s v="롯데"/>
    <s v="(0000) 정상완료"/>
    <s v="18991271"/>
    <s v="CAT(유선)"/>
    <n v="17000"/>
    <n v="0"/>
    <s v="FDIK"/>
    <s v="7500"/>
    <s v="(주)제일좋은솔루션"/>
    <s v=""/>
  </r>
  <r>
    <s v="108-85-35722"/>
    <s v="신성통상에디션ANDZ퍼스트빌"/>
    <s v="2022-08-20"/>
    <s v="15:07:32"/>
    <s v="5388-03**-****-8902"/>
    <s v="79342840"/>
    <x v="1"/>
    <n v="95000"/>
    <s v="입금완료"/>
    <s v="승인"/>
    <s v="정상"/>
    <s v="2022-08-24"/>
    <s v="CAT"/>
    <s v="712781159"/>
    <n v="2185"/>
    <n v="92815"/>
    <s v="11908757"/>
    <s v=""/>
    <s v="비씨"/>
    <s v="(0000) 정상완료"/>
    <s v="18991271"/>
    <s v="CAT(유선)"/>
    <n v="8636"/>
    <n v="0"/>
    <s v="FDIK"/>
    <s v="7500"/>
    <s v="(주)제일좋은솔루션"/>
    <s v=""/>
  </r>
  <r>
    <s v="108-85-35722"/>
    <s v="신성통상에디션ANDZ퍼스트빌"/>
    <s v="2022-08-20"/>
    <s v="15:13:16"/>
    <s v="5388-03**-****-8902"/>
    <s v="79420058"/>
    <x v="1"/>
    <n v="30000"/>
    <s v="입금완료"/>
    <s v="승인"/>
    <s v="정상"/>
    <s v="2022-08-24"/>
    <s v="CAT"/>
    <s v="712781159"/>
    <n v="690"/>
    <n v="29310"/>
    <s v="11908757"/>
    <s v=""/>
    <s v="비씨"/>
    <s v="(0000) 정상완료"/>
    <s v="18991271"/>
    <s v="CAT(유선)"/>
    <n v="2727"/>
    <n v="0"/>
    <s v="FDIK"/>
    <s v="7500"/>
    <s v="(주)제일좋은솔루션"/>
    <s v=""/>
  </r>
  <r>
    <s v="108-85-35722"/>
    <s v="신성통상에디션ANDZ퍼스트빌"/>
    <s v="2022-08-20"/>
    <s v="16:06:08"/>
    <s v="4854-80**-****-9698"/>
    <s v="47158026"/>
    <x v="6"/>
    <n v="90000"/>
    <s v="입금완료"/>
    <s v="승인"/>
    <s v=""/>
    <s v="2022-08-24"/>
    <s v="CAT"/>
    <s v="148832581"/>
    <n v="1305"/>
    <n v="88695"/>
    <s v="11908757"/>
    <s v=""/>
    <s v="농협"/>
    <s v="(0000) 정상완료"/>
    <s v="18991271"/>
    <s v="CAT(유선)"/>
    <n v="8181"/>
    <n v="0"/>
    <s v="FDIK"/>
    <s v="7500"/>
    <s v="(주)제일좋은솔루션"/>
    <s v=""/>
  </r>
  <r>
    <s v="108-85-35722"/>
    <s v="신성통상에디션ANDZ퍼스트빌"/>
    <s v="2022-08-20"/>
    <s v="17:47:15"/>
    <s v="9490-49**-****-5210"/>
    <s v="71362035"/>
    <x v="1"/>
    <n v="228000"/>
    <s v="입금완료"/>
    <s v="승인"/>
    <s v="정상"/>
    <s v="2022-08-24"/>
    <s v="CAT"/>
    <s v="712781159"/>
    <n v="3078"/>
    <n v="224922"/>
    <s v="11908757"/>
    <s v=""/>
    <s v="신협"/>
    <s v="(0000) 정상완료"/>
    <s v="18991271"/>
    <s v="CAT(유선)"/>
    <n v="20727"/>
    <n v="0"/>
    <s v="FDIK"/>
    <s v="7500"/>
    <s v="(주)제일좋은솔루션"/>
    <s v=""/>
  </r>
  <r>
    <s v="108-85-35722"/>
    <s v="신성통상에디션ANDZ퍼스트빌"/>
    <s v="2022-08-20"/>
    <s v="18:35:48"/>
    <s v="4619-54**-****-7396"/>
    <s v="45331953"/>
    <x v="0"/>
    <n v="29000"/>
    <s v="입금완료"/>
    <s v="승인"/>
    <s v=""/>
    <s v="2022-08-24"/>
    <s v="CAT"/>
    <s v="0112786827"/>
    <n v="435"/>
    <n v="28565"/>
    <s v="11908757"/>
    <s v=""/>
    <s v="신한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0"/>
    <s v="18:40:39"/>
    <s v="4619-54**-****-7396"/>
    <s v="45400356"/>
    <x v="0"/>
    <n v="49000"/>
    <s v="입금완료"/>
    <s v="승인"/>
    <s v=""/>
    <s v="2022-08-24"/>
    <s v="CAT"/>
    <s v="0112786827"/>
    <n v="735"/>
    <n v="48265"/>
    <s v="11908757"/>
    <s v=""/>
    <s v="신한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20"/>
    <s v="19:19:44"/>
    <s v="5461-12**-****-3631"/>
    <s v="49224985"/>
    <x v="6"/>
    <n v="118000"/>
    <s v="입금완료"/>
    <s v="승인"/>
    <s v=""/>
    <s v="2022-08-24"/>
    <s v="CAT"/>
    <s v="148832581"/>
    <n v="1711"/>
    <n v="116289"/>
    <s v="11908757"/>
    <s v=""/>
    <s v="농협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20"/>
    <s v="20:42:14"/>
    <s v="5107-37**-****-4467"/>
    <s v="47003717"/>
    <x v="0"/>
    <n v="44000"/>
    <s v="입금완료"/>
    <s v="승인"/>
    <s v=""/>
    <s v="2022-08-24"/>
    <s v="CAT"/>
    <s v="0112786827"/>
    <n v="660"/>
    <n v="43340"/>
    <s v="11908757"/>
    <s v=""/>
    <s v="신한"/>
    <s v="(0000) 정상완료"/>
    <s v="18991271"/>
    <s v="CAT(유선)"/>
    <n v="4000"/>
    <n v="0"/>
    <s v="FDIK"/>
    <s v="7500"/>
    <s v="(주)제일좋은솔루션"/>
    <s v=""/>
  </r>
  <r>
    <s v="108-85-35722"/>
    <s v="신성통상에디션ANDZ퍼스트빌"/>
    <s v="2022-08-21"/>
    <s v="11:59:41"/>
    <s v="5137-92**-****-2742"/>
    <s v="23692018"/>
    <x v="2"/>
    <n v="39000"/>
    <s v="입금완료"/>
    <s v="승인"/>
    <s v="정상"/>
    <s v="2022-08-24"/>
    <s v="CAT"/>
    <s v="9958307570"/>
    <n v="897"/>
    <n v="38103"/>
    <s v="11908757"/>
    <s v=""/>
    <s v="롯데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1"/>
    <s v="12:05:25"/>
    <s v="5137-92**-****-2742"/>
    <s v="50290019"/>
    <x v="2"/>
    <n v="20000"/>
    <s v="입금완료"/>
    <s v="승인"/>
    <s v="정상"/>
    <s v="2022-08-24"/>
    <s v="CAT"/>
    <s v="9958307570"/>
    <n v="460"/>
    <n v="19540"/>
    <s v="11908757"/>
    <s v=""/>
    <s v="롯데"/>
    <s v="(0000) 정상완료"/>
    <s v="18991271"/>
    <s v="CAT(유선)"/>
    <n v="1818"/>
    <n v="0"/>
    <s v="FDIK"/>
    <s v="7500"/>
    <s v="(주)제일좋은솔루션"/>
    <s v=""/>
  </r>
  <r>
    <s v="108-85-35722"/>
    <s v="신성통상에디션ANDZ퍼스트빌"/>
    <s v="2022-08-21"/>
    <s v="14:22:28"/>
    <s v="3562-97**-****-9012"/>
    <s v="03907843"/>
    <x v="0"/>
    <n v="110000"/>
    <s v="입금완료"/>
    <s v="승인"/>
    <s v=""/>
    <s v="2022-08-24"/>
    <s v="CAT"/>
    <s v="0112786827"/>
    <n v="2530"/>
    <n v="107470"/>
    <s v="11908757"/>
    <s v=""/>
    <s v="신한"/>
    <s v="(0000) 정상완료"/>
    <s v="18991271"/>
    <s v="CAT(유선)"/>
    <n v="10000"/>
    <n v="0"/>
    <s v="FDIK"/>
    <s v="7500"/>
    <s v="(주)제일좋은솔루션"/>
    <s v=""/>
  </r>
  <r>
    <s v="108-85-35722"/>
    <s v="신성통상에디션ANDZ퍼스트빌"/>
    <s v="2022-08-21"/>
    <s v="14:33:13"/>
    <s v="5229-71**-****-0084"/>
    <s v="30034306"/>
    <x v="4"/>
    <n v="69000"/>
    <s v="입금완료"/>
    <s v="승인"/>
    <s v="정상"/>
    <s v="2022-08-24"/>
    <s v="CAT"/>
    <s v="00092318201"/>
    <n v="1587"/>
    <n v="67413"/>
    <s v="11908757"/>
    <s v=""/>
    <s v="KB국민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21"/>
    <s v="15:03:53"/>
    <s v="3565-17**-****-6934"/>
    <s v="55047645"/>
    <x v="6"/>
    <n v="119000"/>
    <s v="입금완료"/>
    <s v="승인"/>
    <s v=""/>
    <s v="2022-08-24"/>
    <s v="CAT"/>
    <s v="148832581"/>
    <n v="2737"/>
    <n v="116263"/>
    <s v="11908757"/>
    <s v=""/>
    <s v="농협"/>
    <s v="(0000) 정상완료"/>
    <s v="18991271"/>
    <s v="CAT(유선)"/>
    <n v="10818"/>
    <n v="0"/>
    <s v="FDIK"/>
    <s v="7500"/>
    <s v="(주)제일좋은솔루션"/>
    <s v=""/>
  </r>
  <r>
    <s v="108-85-35722"/>
    <s v="신성통상에디션ANDZ퍼스트빌"/>
    <s v="2022-08-21"/>
    <s v="16:17:25"/>
    <s v="5424-16**-****-5480"/>
    <s v="55755482"/>
    <x v="6"/>
    <n v="39000"/>
    <s v="입금완료"/>
    <s v="승인"/>
    <s v=""/>
    <s v="2022-08-24"/>
    <s v="CAT"/>
    <s v="148832581"/>
    <n v="565"/>
    <n v="38435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1"/>
    <s v="16:22:36"/>
    <s v="6258-40**-****-3118"/>
    <s v="05408590"/>
    <x v="0"/>
    <n v="39000"/>
    <s v="입금완료"/>
    <s v="승인"/>
    <s v=""/>
    <s v="2022-08-24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1"/>
    <s v="17:47:23"/>
    <s v="4033-02**-****-6509"/>
    <s v="00913130"/>
    <x v="3"/>
    <n v="39000"/>
    <s v="입금완료"/>
    <s v="승인"/>
    <s v="정상"/>
    <s v="2022-08-24"/>
    <s v="CAT"/>
    <s v="310963063"/>
    <n v="897"/>
    <n v="38103"/>
    <s v="11908757"/>
    <s v=""/>
    <s v="현대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2"/>
    <s v="13:55:33"/>
    <s v="9411-16**-****-5102"/>
    <s v="63609340"/>
    <x v="6"/>
    <n v="59000"/>
    <s v="입금완료"/>
    <s v="승인"/>
    <s v=""/>
    <s v="2022-08-25"/>
    <s v="CAT"/>
    <s v="148832581"/>
    <n v="1357"/>
    <n v="57643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2"/>
    <s v="14:53:11"/>
    <s v="6243-84**-****-9826"/>
    <s v="78868007"/>
    <x v="1"/>
    <n v="39000"/>
    <s v="입금완료"/>
    <s v="승인"/>
    <s v="정상"/>
    <s v="2022-08-25"/>
    <s v="CAT"/>
    <s v="712781159"/>
    <n v="897"/>
    <n v="38103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3"/>
    <s v="12:35:31"/>
    <s v="5425-86**-****-8835"/>
    <s v="72120792"/>
    <x v="6"/>
    <n v="60000"/>
    <s v="입금완료"/>
    <s v="승인"/>
    <s v=""/>
    <s v="2022-08-26"/>
    <s v="CAT"/>
    <s v="148832581"/>
    <n v="1380"/>
    <n v="58620"/>
    <s v="11908757"/>
    <s v=""/>
    <s v="농협"/>
    <s v="(0000) 정상완료"/>
    <s v="18991271"/>
    <s v="CAT(유선)"/>
    <n v="5454"/>
    <n v="0"/>
    <s v="FDIK"/>
    <s v="7500"/>
    <s v="(주)제일좋은솔루션"/>
    <s v=""/>
  </r>
  <r>
    <s v="108-85-35722"/>
    <s v="신성통상에디션ANDZ퍼스트빌"/>
    <s v="2022-08-23"/>
    <s v="14:35:44"/>
    <s v="4273-52**-****-6800"/>
    <s v="79266260"/>
    <x v="1"/>
    <n v="176000"/>
    <s v="입금완료"/>
    <s v="승인"/>
    <s v="정상"/>
    <s v="2022-08-26"/>
    <s v="CAT"/>
    <s v="712781159"/>
    <n v="2376"/>
    <n v="173624"/>
    <s v="11908757"/>
    <s v=""/>
    <s v="비씨"/>
    <s v="(0000) 정상완료"/>
    <s v="18991271"/>
    <s v="CAT(유선)"/>
    <n v="16000"/>
    <n v="0"/>
    <s v="FDIK"/>
    <s v="7500"/>
    <s v="(주)제일좋은솔루션"/>
    <s v=""/>
  </r>
  <r>
    <s v="108-85-35722"/>
    <s v="신성통상에디션ANDZ퍼스트빌"/>
    <s v="2022-08-23"/>
    <s v="15:35:05"/>
    <s v="4119-04**-****-3624"/>
    <s v="25030767"/>
    <x v="7"/>
    <n v="207000"/>
    <s v="정산삭제"/>
    <s v="승인"/>
    <s v=""/>
    <s v=""/>
    <s v="CAT"/>
    <s v="00994444693"/>
    <n v="0"/>
    <n v="0"/>
    <s v="11908757"/>
    <s v=""/>
    <s v="외환"/>
    <s v="(0000) 정상완료"/>
    <s v="18991271"/>
    <s v="CAT(유선)"/>
    <n v="18818"/>
    <n v="0"/>
    <s v="FDIK"/>
    <s v="7500"/>
    <s v="(주)제일좋은솔루션"/>
    <s v="단말기취소(0)"/>
  </r>
  <r>
    <s v="108-85-35722"/>
    <s v="신성통상에디션ANDZ퍼스트빌"/>
    <s v="2022-08-23"/>
    <s v="15:36:43"/>
    <s v="4119-04**-****-3624"/>
    <s v="25030767"/>
    <x v="7"/>
    <n v="-207000"/>
    <s v="정산삭제"/>
    <s v="취소"/>
    <s v=""/>
    <s v=""/>
    <s v="CAT"/>
    <s v="00994444693"/>
    <n v="0"/>
    <n v="0"/>
    <s v="11908757"/>
    <s v=""/>
    <s v="외환"/>
    <s v="(0000) 정상완료"/>
    <s v="18991271"/>
    <s v="CAT(유선)"/>
    <n v="-18818"/>
    <n v="0"/>
    <s v="FDIK"/>
    <s v="7500"/>
    <s v="(주)제일좋은솔루션"/>
    <s v="단말기취소(0)"/>
  </r>
  <r>
    <s v="108-85-35722"/>
    <s v="신성통상에디션ANDZ퍼스트빌"/>
    <s v="2022-08-23"/>
    <s v="15:37:26"/>
    <s v="4119-04**-****-3624"/>
    <s v="26020365"/>
    <x v="7"/>
    <n v="187000"/>
    <s v="입금완료"/>
    <s v="승인"/>
    <s v="정상"/>
    <s v="2022-08-26"/>
    <s v="CAT"/>
    <s v="00994444693"/>
    <n v="4301"/>
    <n v="182699"/>
    <s v="11908757"/>
    <s v=""/>
    <s v="외환"/>
    <s v="(0000) 정상완료"/>
    <s v="18991271"/>
    <s v="CAT(유선)"/>
    <n v="17000"/>
    <n v="0"/>
    <s v="FDIK"/>
    <s v="7500"/>
    <s v="(주)제일좋은솔루션"/>
    <s v=""/>
  </r>
  <r>
    <s v="108-85-35722"/>
    <s v="신성통상에디션ANDZ퍼스트빌"/>
    <s v="2022-08-23"/>
    <s v="18:08:30"/>
    <s v="9410-34**-****-0835"/>
    <s v="24534009"/>
    <x v="5"/>
    <n v="29000"/>
    <s v="입금완료"/>
    <s v="승인"/>
    <s v="정상"/>
    <s v="2022-08-29"/>
    <s v="CAT"/>
    <s v="173060897"/>
    <n v="667"/>
    <n v="28333"/>
    <s v="11908757"/>
    <s v=""/>
    <s v="삼성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3"/>
    <s v="18:09:09"/>
    <s v="9410-34**-****-0835"/>
    <s v="15861621"/>
    <x v="5"/>
    <n v="29000"/>
    <s v="입금완료"/>
    <s v="승인"/>
    <s v="정상"/>
    <s v="2022-08-26"/>
    <s v="CAT"/>
    <s v="173060897"/>
    <n v="667"/>
    <n v="28333"/>
    <s v="11908757"/>
    <s v=""/>
    <s v="삼성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5"/>
    <s v="16:20:25"/>
    <s v="4079-16**-****-8080"/>
    <s v="56231828"/>
    <x v="6"/>
    <n v="29000"/>
    <s v="입금완료"/>
    <s v="승인"/>
    <s v=""/>
    <s v="2022-08-30"/>
    <s v="CAT"/>
    <s v="148832581"/>
    <n v="667"/>
    <n v="28333"/>
    <s v="11908757"/>
    <s v=""/>
    <s v="농협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5"/>
    <s v="17:39:48"/>
    <s v="4033-02**-****-6921"/>
    <s v="00220498"/>
    <x v="3"/>
    <n v="69000"/>
    <s v="입금완료"/>
    <s v="승인"/>
    <s v="정상"/>
    <s v="2022-08-30"/>
    <s v="CAT"/>
    <s v="310963063"/>
    <n v="1587"/>
    <n v="67413"/>
    <s v="11908757"/>
    <s v=""/>
    <s v="현대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26"/>
    <s v="12:38:52"/>
    <s v="4658-87**-****-3660"/>
    <s v="20598718"/>
    <x v="0"/>
    <n v="59000"/>
    <s v="입금완료"/>
    <s v="승인"/>
    <s v=""/>
    <s v="2022-08-31"/>
    <s v="CAT"/>
    <s v="0112786827"/>
    <n v="1357"/>
    <n v="57643"/>
    <s v="11908757"/>
    <s v=""/>
    <s v="신한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6"/>
    <s v="17:11:41"/>
    <s v="5388-03**-****-1301"/>
    <s v="73468816"/>
    <x v="1"/>
    <n v="78000"/>
    <s v="입금완료"/>
    <s v="승인"/>
    <s v="정상"/>
    <s v="2022-08-31"/>
    <s v="CAT"/>
    <s v="712781159"/>
    <n v="1053"/>
    <n v="76947"/>
    <s v="11908757"/>
    <s v=""/>
    <s v="비씨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27"/>
    <s v="14:08:17"/>
    <s v="5272-89**-****-8303"/>
    <s v="30020224"/>
    <x v="4"/>
    <n v="79000"/>
    <s v="입금완료"/>
    <s v="승인"/>
    <s v="정상"/>
    <s v="2022-08-31"/>
    <s v="CAT"/>
    <s v="00092318201"/>
    <n v="1185"/>
    <n v="77815"/>
    <s v="11908757"/>
    <s v=""/>
    <s v="KB국민"/>
    <s v="(0000) 정상완료"/>
    <s v="18991271"/>
    <s v="CAT(유선)"/>
    <n v="7181"/>
    <n v="0"/>
    <s v="FDIK"/>
    <s v="7500"/>
    <s v="(주)제일좋은솔루션"/>
    <s v=""/>
  </r>
  <r>
    <s v="108-85-35722"/>
    <s v="신성통상에디션ANDZ퍼스트빌"/>
    <s v="2022-08-27"/>
    <s v="16:09:33"/>
    <s v="6262-75**-****-8751"/>
    <s v="74690093"/>
    <x v="1"/>
    <n v="39000"/>
    <s v="입금완료"/>
    <s v="승인"/>
    <s v="정상"/>
    <s v="2022-08-31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7"/>
    <s v="17:53:56"/>
    <s v="5366-48**-****-1514"/>
    <s v="72337167"/>
    <x v="5"/>
    <n v="78000"/>
    <s v="입금완료"/>
    <s v="승인"/>
    <s v="정상"/>
    <s v="2022-08-30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27"/>
    <s v="18:22:26"/>
    <s v="6258-40**-****-4302"/>
    <s v="39007976"/>
    <x v="0"/>
    <n v="59000"/>
    <s v="입금완료"/>
    <s v="승인"/>
    <s v=""/>
    <s v="2022-08-31"/>
    <s v="CAT"/>
    <s v="0112786827"/>
    <n v="1357"/>
    <n v="57643"/>
    <s v="11908757"/>
    <s v=""/>
    <s v="신한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7"/>
    <s v="19:25:11"/>
    <s v="5461-12**-****-2024"/>
    <s v="41336858"/>
    <x v="6"/>
    <n v="288000"/>
    <s v="입금완료"/>
    <s v="승인"/>
    <s v=""/>
    <s v="2022-08-31"/>
    <s v="CAT"/>
    <s v="148832581"/>
    <n v="4176"/>
    <n v="283824"/>
    <s v="11908757"/>
    <s v=""/>
    <s v="농협"/>
    <s v="(0000) 정상완료"/>
    <s v="18991271"/>
    <s v="CAT(유선)"/>
    <n v="26181"/>
    <n v="0"/>
    <s v="FDIK"/>
    <s v="7500"/>
    <s v="(주)제일좋은솔루션"/>
    <s v=""/>
  </r>
  <r>
    <s v="108-85-35722"/>
    <s v="신성통상에디션ANDZ퍼스트빌"/>
    <s v="2022-08-27"/>
    <s v="19:31:50"/>
    <s v="5461-12**-****-2792"/>
    <s v="41409536"/>
    <x v="6"/>
    <n v="137000"/>
    <s v="입금완료"/>
    <s v="승인"/>
    <s v=""/>
    <s v="2022-08-31"/>
    <s v="CAT"/>
    <s v="148832581"/>
    <n v="1986"/>
    <n v="135014"/>
    <s v="11908757"/>
    <s v=""/>
    <s v="농협"/>
    <s v="(0000) 정상완료"/>
    <s v="18991271"/>
    <s v="CAT(유선)"/>
    <n v="12454"/>
    <n v="0"/>
    <s v="FDIK"/>
    <s v="7500"/>
    <s v="(주)제일좋은솔루션"/>
    <s v=""/>
  </r>
  <r>
    <s v="108-85-35722"/>
    <s v="신성통상에디션ANDZ퍼스트빌"/>
    <s v="2022-08-28"/>
    <s v="11:46:57"/>
    <s v="9411-17**-****-7419"/>
    <s v="45212736"/>
    <x v="6"/>
    <n v="258000"/>
    <s v="입금완료"/>
    <s v="승인"/>
    <s v=""/>
    <s v="2022-08-31"/>
    <s v="CAT"/>
    <s v="148832581"/>
    <n v="5934"/>
    <n v="252066"/>
    <s v="11908757"/>
    <s v=""/>
    <s v="농협"/>
    <s v="(0000) 정상완료"/>
    <s v="18991271"/>
    <s v="CAT(유선)"/>
    <n v="23454"/>
    <n v="0"/>
    <s v="FDIK"/>
    <s v="7500"/>
    <s v="(주)제일좋은솔루션"/>
    <s v=""/>
  </r>
  <r>
    <s v="108-85-35722"/>
    <s v="신성통상에디션ANDZ퍼스트빌"/>
    <s v="2022-08-28"/>
    <s v="13:44:51"/>
    <s v="4658-87**-****-4485"/>
    <s v="47086654"/>
    <x v="0"/>
    <n v="78000"/>
    <s v="입금완료"/>
    <s v="승인"/>
    <s v=""/>
    <s v="2022-08-31"/>
    <s v="CAT"/>
    <s v="0112786827"/>
    <n v="1794"/>
    <n v="76206"/>
    <s v="11908757"/>
    <s v=""/>
    <s v="신한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28"/>
    <s v="13:50:29"/>
    <s v="9409-15**-****-2175"/>
    <s v="44520044"/>
    <x v="2"/>
    <n v="39000"/>
    <s v="입금완료"/>
    <s v="승인"/>
    <s v="정상"/>
    <s v="2022-08-31"/>
    <s v="CAT"/>
    <s v="9958307570"/>
    <n v="897"/>
    <n v="38103"/>
    <s v="11908757"/>
    <s v=""/>
    <s v="롯데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8"/>
    <s v="14:35:36"/>
    <s v="5188-31**-****-5795"/>
    <s v="13432384"/>
    <x v="5"/>
    <n v="39000"/>
    <s v="입금완료"/>
    <s v="승인"/>
    <s v="정상"/>
    <s v="2022-08-31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8"/>
    <s v="14:55:26"/>
    <s v="4364-20**-****-7010"/>
    <s v="48034334"/>
    <x v="0"/>
    <n v="128000"/>
    <s v="입금완료"/>
    <s v="승인"/>
    <s v=""/>
    <s v="2022-08-31"/>
    <s v="CAT"/>
    <s v="0112786827"/>
    <n v="1920"/>
    <n v="126080"/>
    <s v="11908757"/>
    <s v=""/>
    <s v="신한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28"/>
    <s v="16:06:42"/>
    <s v="9420-61**-****-3518"/>
    <s v="48954844"/>
    <x v="0"/>
    <n v="128000"/>
    <s v="입금완료"/>
    <s v="승인"/>
    <s v=""/>
    <s v="2022-08-31"/>
    <s v="CAT"/>
    <s v="0112786827"/>
    <n v="1920"/>
    <n v="126080"/>
    <s v="11908757"/>
    <s v=""/>
    <s v="신한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28"/>
    <s v="16:31:09"/>
    <s v="9440-12**-****-6096"/>
    <s v="74991836"/>
    <x v="1"/>
    <n v="348000"/>
    <s v="입금완료"/>
    <s v="승인"/>
    <s v="정상"/>
    <s v="2022-08-31"/>
    <s v="CAT"/>
    <s v="712781159"/>
    <n v="5046"/>
    <n v="342954"/>
    <s v="11908757"/>
    <s v=""/>
    <s v="비씨"/>
    <s v="(0000) 정상완료"/>
    <s v="18991271"/>
    <s v="CAT(유선)"/>
    <n v="31636"/>
    <n v="0"/>
    <s v="FDIK"/>
    <s v="7500"/>
    <s v="(주)제일좋은솔루션"/>
    <s v=""/>
  </r>
  <r>
    <s v="108-85-35722"/>
    <s v="신성통상에디션ANDZ퍼스트빌"/>
    <s v="2022-08-28"/>
    <s v="17:03:22"/>
    <s v="6210-12**-****-5264"/>
    <s v="75370668"/>
    <x v="1"/>
    <n v="59000"/>
    <s v="입금완료"/>
    <s v="승인"/>
    <s v="정상"/>
    <s v="2022-08-31"/>
    <s v="CAT"/>
    <s v="712781159"/>
    <n v="855"/>
    <n v="58145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8"/>
    <s v="19:43:15"/>
    <s v="3565-43**-****-0008"/>
    <s v="25080039"/>
    <x v="7"/>
    <n v="39000"/>
    <s v="입금완료"/>
    <s v="승인"/>
    <s v="정상"/>
    <s v="2022-08-31"/>
    <s v="CAT"/>
    <s v="00994444693"/>
    <n v="897"/>
    <n v="38103"/>
    <s v="11908757"/>
    <s v=""/>
    <s v="하나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30"/>
    <s v="12:27:23"/>
    <s v="5531-77**-****-0906"/>
    <s v="24010091"/>
    <x v="7"/>
    <n v="59000"/>
    <s v="입금완료"/>
    <s v="승인"/>
    <s v="정상"/>
    <s v="2022-09-02"/>
    <s v="CAT"/>
    <s v="00994444693"/>
    <n v="1357"/>
    <n v="57643"/>
    <s v="11908757"/>
    <s v=""/>
    <s v="하나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30"/>
    <s v="13:07:36"/>
    <s v="4906-03**-****-0333"/>
    <s v="72632449"/>
    <x v="1"/>
    <n v="79000"/>
    <s v=""/>
    <s v="승인"/>
    <s v=""/>
    <s v=""/>
    <s v="CAT"/>
    <s v="712781159"/>
    <n v="0"/>
    <n v="0"/>
    <s v="11908757"/>
    <s v=""/>
    <s v="비씨"/>
    <s v="(0000) 정상완료"/>
    <s v="18991271"/>
    <s v="CAT(유선)"/>
    <n v="7181"/>
    <n v="0"/>
    <s v="FDIK"/>
    <s v="7500"/>
    <s v="(주)제일좋은솔루션"/>
    <s v=""/>
  </r>
  <r>
    <s v="108-85-35722"/>
    <s v="신성통상에디션ANDZ퍼스트빌"/>
    <s v="2022-08-30"/>
    <s v="16:33:35"/>
    <s v="9490-86**-****-0511"/>
    <s v="00787225"/>
    <x v="3"/>
    <n v="49000"/>
    <s v="입금완료"/>
    <s v="승인"/>
    <s v="정상"/>
    <s v="2022-09-02"/>
    <s v="CAT"/>
    <s v="310963063"/>
    <n v="1127"/>
    <n v="47873"/>
    <s v="11908757"/>
    <s v=""/>
    <s v="현대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31"/>
    <s v="14:24:32"/>
    <s v="5521-83**-****-9328"/>
    <s v="00120121"/>
    <x v="7"/>
    <n v="107000"/>
    <s v="전송"/>
    <s v="승인"/>
    <s v=""/>
    <s v=""/>
    <s v="CAT"/>
    <s v="00994444693"/>
    <n v="0"/>
    <n v="0"/>
    <s v="11908757"/>
    <s v=""/>
    <s v="해외"/>
    <s v="(0000) 정상완료"/>
    <s v="18991271"/>
    <s v="CAT(유선)"/>
    <n v="9727"/>
    <n v="0"/>
    <s v="FDIK"/>
    <s v="7500"/>
    <s v="(주)제일좋은솔루션"/>
    <s v=""/>
  </r>
  <r>
    <s v="108-85-35722"/>
    <s v="신성통상에디션ANDZ퍼스트빌"/>
    <s v="2022-08-31"/>
    <s v="14:32:38"/>
    <s v="5205-04**-****-6996"/>
    <s v="30023740"/>
    <x v="4"/>
    <n v="249000"/>
    <s v="입금완료"/>
    <s v="승인"/>
    <s v="정상"/>
    <s v="2022-09-05"/>
    <s v="CAT"/>
    <s v="00092318201"/>
    <n v="3735"/>
    <n v="245265"/>
    <s v="11908757"/>
    <s v=""/>
    <s v="KB국민"/>
    <s v="(0000) 정상완료"/>
    <s v="18991271"/>
    <s v="CAT(유선)"/>
    <n v="22636"/>
    <n v="0"/>
    <s v="FDIK"/>
    <s v="7500"/>
    <s v="(주)제일좋은솔루션"/>
    <s v=""/>
  </r>
  <r>
    <s v="108-85-35722"/>
    <s v="신성통상에디션ANDZ퍼스트빌"/>
    <s v="2022-08-31"/>
    <s v="19:34:38"/>
    <s v="9490-19**-****-5148"/>
    <s v="00318036"/>
    <x v="3"/>
    <n v="3400"/>
    <s v="전송"/>
    <s v="승인"/>
    <s v=""/>
    <s v=""/>
    <s v="CAT"/>
    <s v="310963063"/>
    <n v="0"/>
    <n v="0"/>
    <s v="11908757"/>
    <s v=""/>
    <s v="현대"/>
    <s v="(0000) 정상완료"/>
    <s v="18991271"/>
    <s v="CAT(유선)"/>
    <n v="309"/>
    <n v="0"/>
    <s v="FDIK"/>
    <s v="7500"/>
    <s v="(주)제일좋은솔루션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7">
  <r>
    <s v="108-85-35722"/>
    <s v="신성통상에디션ANDZ퍼스트빌"/>
    <s v="2022-08-01"/>
    <s v="11:07:39"/>
    <s v="5107-37**-****-7340"/>
    <s v="46315411"/>
    <x v="0"/>
    <n v="64000"/>
    <s v="입금완료"/>
    <s v="승인"/>
    <s v=""/>
    <s v="2022-08-04"/>
    <s v="CAT"/>
    <s v="0112786827"/>
    <n v="960"/>
    <n v="63040"/>
    <s v="11908757"/>
    <s v=""/>
    <s v="신한"/>
    <s v="(0000) 정상완료"/>
    <s v="18991271"/>
    <s v="CAT(유선)"/>
    <n v="5818"/>
    <n v="0"/>
    <s v="FDIK"/>
    <s v="7500"/>
    <s v="(주)제일좋은솔루션"/>
    <s v=""/>
  </r>
  <r>
    <s v="108-85-35722"/>
    <s v="신성통상에디션ANDZ퍼스트빌"/>
    <s v="2022-08-01"/>
    <s v="14:54:10"/>
    <s v="4273-52**-****-3564"/>
    <s v="78480180"/>
    <x v="1"/>
    <n v="170000"/>
    <s v="입금완료"/>
    <s v="승인"/>
    <s v="정상"/>
    <s v="2022-08-04"/>
    <s v="CAT"/>
    <s v="712781159"/>
    <n v="2295"/>
    <n v="167705"/>
    <s v="11908757"/>
    <s v=""/>
    <s v="비씨"/>
    <s v="(0000) 정상완료"/>
    <s v="18991271"/>
    <s v="CAT(유선)"/>
    <n v="15454"/>
    <n v="0"/>
    <s v="FDIK"/>
    <s v="7500"/>
    <s v="(주)제일좋은솔루션"/>
    <s v=""/>
  </r>
  <r>
    <s v="108-85-35722"/>
    <s v="신성통상에디션ANDZ퍼스트빌"/>
    <s v="2022-08-01"/>
    <s v="15:03:46"/>
    <s v="9409-15**-****-4623"/>
    <s v="64103155"/>
    <x v="2"/>
    <n v="69000"/>
    <s v="입금완료"/>
    <s v="승인"/>
    <s v="정상"/>
    <s v="2022-08-04"/>
    <s v="CAT"/>
    <s v="9958307570"/>
    <n v="1587"/>
    <n v="67413"/>
    <s v="11908757"/>
    <s v=""/>
    <s v="롯데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1"/>
    <s v="15:21:37"/>
    <s v="4033-02**-****-7317"/>
    <s v="00327228"/>
    <x v="3"/>
    <n v="88000"/>
    <s v="입금완료"/>
    <s v="승인"/>
    <s v="정상"/>
    <s v="2022-08-04"/>
    <s v="CAT"/>
    <s v="310963063"/>
    <n v="2024"/>
    <n v="85976"/>
    <s v="11908757"/>
    <s v=""/>
    <s v="현대"/>
    <s v="(0000) 정상완료"/>
    <s v="18991271"/>
    <s v="CAT(유선)"/>
    <n v="8000"/>
    <n v="0"/>
    <s v="FDIK"/>
    <s v="7500"/>
    <s v="(주)제일좋은솔루션"/>
    <s v=""/>
  </r>
  <r>
    <s v="108-85-35722"/>
    <s v="신성통상에디션ANDZ퍼스트빌"/>
    <s v="2022-08-01"/>
    <s v="15:31:22"/>
    <s v="4579-72**-****-7079"/>
    <s v="30034431"/>
    <x v="4"/>
    <n v="29000"/>
    <s v="입금완료"/>
    <s v="승인"/>
    <s v="정상"/>
    <s v="2022-08-04"/>
    <s v="CAT"/>
    <s v="00092318201"/>
    <n v="667"/>
    <n v="28333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01"/>
    <s v="15:49:23"/>
    <s v="9410-09**-****-1039"/>
    <s v="05223852"/>
    <x v="5"/>
    <n v="188000"/>
    <s v="입금완료"/>
    <s v="승인"/>
    <s v="정상"/>
    <s v="2022-08-04"/>
    <s v="CAT"/>
    <s v="173060897"/>
    <n v="4324"/>
    <n v="183676"/>
    <s v="11908757"/>
    <s v=""/>
    <s v="삼성"/>
    <s v="(0000) 정상완료"/>
    <s v="18991271"/>
    <s v="CAT(유선)"/>
    <n v="17090"/>
    <n v="0"/>
    <s v="FDIK"/>
    <s v="7500"/>
    <s v="(주)제일좋은솔루션"/>
    <s v=""/>
  </r>
  <r>
    <s v="108-85-35722"/>
    <s v="신성통상에디션ANDZ퍼스트빌"/>
    <s v="2022-08-01"/>
    <s v="17:06:50"/>
    <s v="4574-92**-****-9906"/>
    <s v="00468718"/>
    <x v="3"/>
    <n v="196000"/>
    <s v="입금완료"/>
    <s v="승인"/>
    <s v="정상"/>
    <s v="2022-08-04"/>
    <s v="CAT"/>
    <s v="310963063"/>
    <n v="4508"/>
    <n v="191492"/>
    <s v="11908757"/>
    <s v=""/>
    <s v="현대"/>
    <s v="(0000) 정상완료"/>
    <s v="18991271"/>
    <s v="CAT(유선)"/>
    <n v="17818"/>
    <n v="0"/>
    <s v="FDIK"/>
    <s v="7500"/>
    <s v="(주)제일좋은솔루션"/>
    <s v=""/>
  </r>
  <r>
    <s v="108-85-35722"/>
    <s v="신성통상에디션ANDZ퍼스트빌"/>
    <s v="2022-08-01"/>
    <s v="17:15:45"/>
    <s v="6210-12**-****-2412"/>
    <s v="70442181"/>
    <x v="1"/>
    <n v="118000"/>
    <s v="입금완료"/>
    <s v="승인"/>
    <s v="정상"/>
    <s v="2022-08-04"/>
    <s v="CAT"/>
    <s v="712781159"/>
    <n v="1711"/>
    <n v="116289"/>
    <s v="11908757"/>
    <s v=""/>
    <s v="비씨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1"/>
    <s v="18:21:03"/>
    <s v="5188-31**-****-4474"/>
    <s v="53276245"/>
    <x v="5"/>
    <n v="39000"/>
    <s v="입금완료"/>
    <s v="승인"/>
    <s v="정상"/>
    <s v="2022-08-04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1"/>
    <s v="20:01:28"/>
    <s v="4518-42**-****-7405"/>
    <s v="04759762"/>
    <x v="0"/>
    <n v="39000"/>
    <s v="입금완료"/>
    <s v="승인"/>
    <s v=""/>
    <s v="2022-08-04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2"/>
    <s v="13:21:38"/>
    <s v="5387-20**-****-3812"/>
    <s v="78162299"/>
    <x v="1"/>
    <n v="39000"/>
    <s v="입금완료"/>
    <s v="승인"/>
    <s v="정상"/>
    <s v="2022-08-05"/>
    <s v="CAT"/>
    <s v="712781159"/>
    <n v="897"/>
    <n v="38103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2"/>
    <s v="13:48:03"/>
    <s v="3569-08**-****-2907"/>
    <s v="12246124"/>
    <x v="0"/>
    <n v="39000"/>
    <s v="입금완료"/>
    <s v="승인"/>
    <s v=""/>
    <s v="2022-08-05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2"/>
    <s v="14:39:08"/>
    <s v="9430-16**-****-1026"/>
    <s v="66457788"/>
    <x v="6"/>
    <n v="49000"/>
    <s v="입금완료"/>
    <s v="승인"/>
    <s v=""/>
    <s v="2022-08-05"/>
    <s v="CAT"/>
    <s v="148832581"/>
    <n v="1127"/>
    <n v="47873"/>
    <s v="11908757"/>
    <s v=""/>
    <s v="농협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2"/>
    <s v="14:43:17"/>
    <s v="5417-07**-****-5906"/>
    <s v="28000151"/>
    <x v="7"/>
    <n v="327000"/>
    <s v="입금완료"/>
    <s v="승인"/>
    <s v="정상"/>
    <s v="2022-08-05"/>
    <s v="CAT"/>
    <s v="00994444693"/>
    <n v="7521"/>
    <n v="319479"/>
    <s v="11908757"/>
    <s v=""/>
    <s v="하나"/>
    <s v="(0000) 정상완료"/>
    <s v="18991271"/>
    <s v="CAT(유선)"/>
    <n v="29727"/>
    <n v="0"/>
    <s v="FDIK"/>
    <s v="7500"/>
    <s v="(주)제일좋은솔루션"/>
    <s v=""/>
  </r>
  <r>
    <s v="108-85-35722"/>
    <s v="신성통상에디션ANDZ퍼스트빌"/>
    <s v="2022-08-02"/>
    <s v="15:30:25"/>
    <s v="4364-20**-****-9522"/>
    <s v="13562015"/>
    <x v="0"/>
    <n v="100000"/>
    <s v="입금완료"/>
    <s v="승인"/>
    <s v=""/>
    <s v="2022-08-05"/>
    <s v="CAT"/>
    <s v="0112786827"/>
    <n v="1500"/>
    <n v="98500"/>
    <s v="11908757"/>
    <s v=""/>
    <s v="신한"/>
    <s v="(0000) 정상완료"/>
    <s v="18991271"/>
    <s v="CAT(유선)"/>
    <n v="9090"/>
    <n v="0"/>
    <s v="FDIK"/>
    <s v="7500"/>
    <s v="(주)제일좋은솔루션"/>
    <s v=""/>
  </r>
  <r>
    <s v="108-85-35722"/>
    <s v="신성통상에디션ANDZ퍼스트빌"/>
    <s v="2022-08-02"/>
    <s v="18:32:32"/>
    <s v="4330-28**-****-7005"/>
    <s v="00507644"/>
    <x v="3"/>
    <n v="69000"/>
    <s v="입금완료"/>
    <s v="승인"/>
    <s v="정상"/>
    <s v="2022-08-05"/>
    <s v="CAT"/>
    <s v="310963063"/>
    <n v="1587"/>
    <n v="67413"/>
    <s v="11908757"/>
    <s v=""/>
    <s v="현대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3"/>
    <s v="12:05:22"/>
    <s v="4658-87**-****-0545"/>
    <s v="22781068"/>
    <x v="0"/>
    <n v="209000"/>
    <s v="입금완료"/>
    <s v="승인"/>
    <s v=""/>
    <s v="2022-08-08"/>
    <s v="CAT"/>
    <s v="0112786827"/>
    <n v="4807"/>
    <n v="204193"/>
    <s v="11908757"/>
    <s v=""/>
    <s v="신한"/>
    <s v="(0000) 정상완료"/>
    <s v="18991271"/>
    <s v="CAT(유선)"/>
    <n v="19000"/>
    <n v="0"/>
    <s v="FDIK"/>
    <s v="7500"/>
    <s v="(주)제일좋은솔루션"/>
    <s v=""/>
  </r>
  <r>
    <s v="108-85-35722"/>
    <s v="신성통상에디션ANDZ퍼스트빌"/>
    <s v="2022-08-03"/>
    <s v="12:15:55"/>
    <s v="4658-87**-****-0545"/>
    <s v="22958245"/>
    <x v="0"/>
    <n v="59000"/>
    <s v="입금완료"/>
    <s v="승인"/>
    <s v=""/>
    <s v="2022-08-08"/>
    <s v="CAT"/>
    <s v="0112786827"/>
    <n v="1357"/>
    <n v="57643"/>
    <s v="11908757"/>
    <s v=""/>
    <s v="신한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3"/>
    <s v="13:08:18"/>
    <s v="5461-12**-****-2672"/>
    <s v="74654570"/>
    <x v="6"/>
    <n v="98000"/>
    <s v="입금완료"/>
    <s v="승인"/>
    <s v=""/>
    <s v="2022-08-08"/>
    <s v="CAT"/>
    <s v="148832581"/>
    <n v="1421"/>
    <n v="96579"/>
    <s v="11908757"/>
    <s v=""/>
    <s v="농협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03"/>
    <s v="13:26:56"/>
    <s v="9440-03**-****-8267"/>
    <s v="78808011"/>
    <x v="1"/>
    <n v="39000"/>
    <s v="입금완료"/>
    <s v="승인"/>
    <s v="정상"/>
    <s v="2022-08-08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3"/>
    <s v="16:05:17"/>
    <s v="5461-12**-****-6060"/>
    <s v="76655095"/>
    <x v="6"/>
    <n v="58000"/>
    <s v="입금완료"/>
    <s v="승인"/>
    <s v=""/>
    <s v="2022-08-08"/>
    <s v="CAT"/>
    <s v="148832581"/>
    <n v="841"/>
    <n v="57159"/>
    <s v="11908757"/>
    <s v=""/>
    <s v="농협"/>
    <s v="(0000) 정상완료"/>
    <s v="18991271"/>
    <s v="CAT(유선)"/>
    <n v="5272"/>
    <n v="0"/>
    <s v="FDIK"/>
    <s v="7500"/>
    <s v="(주)제일좋은솔루션"/>
    <s v=""/>
  </r>
  <r>
    <s v="108-85-35722"/>
    <s v="신성통상에디션ANDZ퍼스트빌"/>
    <s v="2022-08-03"/>
    <s v="18:07:19"/>
    <s v="9420-12**-****-5274"/>
    <s v="72639792"/>
    <x v="1"/>
    <n v="88000"/>
    <s v="입금완료"/>
    <s v="승인"/>
    <s v="정상"/>
    <s v="2022-08-08"/>
    <s v="CAT"/>
    <s v="712781159"/>
    <n v="2024"/>
    <n v="85976"/>
    <s v="11908757"/>
    <s v=""/>
    <s v="비씨"/>
    <s v="(0000) 정상완료"/>
    <s v="18991271"/>
    <s v="CAT(유선)"/>
    <n v="8000"/>
    <n v="0"/>
    <s v="FDIK"/>
    <s v="7500"/>
    <s v="(주)제일좋은솔루션"/>
    <s v=""/>
  </r>
  <r>
    <s v="108-85-35722"/>
    <s v="신성통상에디션ANDZ퍼스트빌"/>
    <s v="2022-08-03"/>
    <s v="19:06:25"/>
    <s v="4553-25**-****-4172"/>
    <s v="61354239"/>
    <x v="1"/>
    <n v="167000"/>
    <s v="입금완료"/>
    <s v="승인"/>
    <s v="정상"/>
    <s v="2022-08-08"/>
    <s v="CAT"/>
    <s v="712781159"/>
    <n v="3841"/>
    <n v="163159"/>
    <s v="11908757"/>
    <s v=""/>
    <s v="비씨"/>
    <s v="(0000) 정상완료"/>
    <s v="18991271"/>
    <s v="CAT(유선)"/>
    <n v="15181"/>
    <n v="0"/>
    <s v="FDIK"/>
    <s v="7500"/>
    <s v="(주)제일좋은솔루션"/>
    <s v=""/>
  </r>
  <r>
    <s v="108-85-35722"/>
    <s v="신성통상에디션ANDZ퍼스트빌"/>
    <s v="2022-08-04"/>
    <s v="12:07:58"/>
    <s v="5138-94**-****-7547"/>
    <s v="21318086"/>
    <x v="2"/>
    <n v="128000"/>
    <s v="입금완료"/>
    <s v="승인"/>
    <s v="정상"/>
    <s v="2022-08-09"/>
    <s v="CAT"/>
    <s v="9958307570"/>
    <n v="2944"/>
    <n v="125056"/>
    <s v="11908757"/>
    <s v=""/>
    <s v="롯데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04"/>
    <s v="12:23:48"/>
    <s v="4742-89**-****-7675"/>
    <s v="43095756"/>
    <x v="5"/>
    <n v="78000"/>
    <s v="입금완료"/>
    <s v="승인"/>
    <s v="정상"/>
    <s v="2022-08-09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04"/>
    <s v="13:47:21"/>
    <s v="4092-16**-****-4015"/>
    <s v="47602490"/>
    <x v="6"/>
    <n v="118000"/>
    <s v="입금완료"/>
    <s v="승인"/>
    <s v=""/>
    <s v="2022-08-09"/>
    <s v="CAT"/>
    <s v="148832581"/>
    <n v="2714"/>
    <n v="115286"/>
    <s v="11908757"/>
    <s v=""/>
    <s v="농협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4"/>
    <s v="15:52:02"/>
    <s v="6243-31**-****-5710"/>
    <s v="38740161"/>
    <x v="0"/>
    <n v="119000"/>
    <s v="입금완료"/>
    <s v="승인"/>
    <s v=""/>
    <s v="2022-08-09"/>
    <s v="CAT"/>
    <s v="0112786827"/>
    <n v="2737"/>
    <n v="116263"/>
    <s v="11908757"/>
    <s v=""/>
    <s v="신한"/>
    <s v="(0000) 정상완료"/>
    <s v="18991271"/>
    <s v="CAT(유선)"/>
    <n v="10818"/>
    <n v="0"/>
    <s v="FDIK"/>
    <s v="7500"/>
    <s v="(주)제일좋은솔루션"/>
    <s v=""/>
  </r>
  <r>
    <s v="108-85-35722"/>
    <s v="신성통상에디션ANDZ퍼스트빌"/>
    <s v="2022-08-04"/>
    <s v="16:55:55"/>
    <s v="9441-16**-****-3129"/>
    <s v="49662175"/>
    <x v="6"/>
    <n v="68000"/>
    <s v="입금완료"/>
    <s v="승인"/>
    <s v=""/>
    <s v="2022-08-09"/>
    <s v="CAT"/>
    <s v="148832581"/>
    <n v="986"/>
    <n v="67014"/>
    <s v="11908757"/>
    <s v=""/>
    <s v="농협"/>
    <s v="(0000) 정상완료"/>
    <s v="18991271"/>
    <s v="CAT(유선)"/>
    <n v="6181"/>
    <n v="0"/>
    <s v="FDIK"/>
    <s v="7500"/>
    <s v="(주)제일좋은솔루션"/>
    <s v=""/>
  </r>
  <r>
    <s v="108-85-35722"/>
    <s v="신성통상에디션ANDZ퍼스트빌"/>
    <s v="2022-08-05"/>
    <s v="12:23:07"/>
    <s v="5424-16**-****-2417"/>
    <s v="56139447"/>
    <x v="6"/>
    <n v="206000"/>
    <s v="입금완료"/>
    <s v="승인"/>
    <s v=""/>
    <s v="2022-08-10"/>
    <s v="CAT"/>
    <s v="148832581"/>
    <n v="4738"/>
    <n v="201262"/>
    <s v="11908757"/>
    <s v=""/>
    <s v="농협"/>
    <s v="(0000) 정상완료"/>
    <s v="18991271"/>
    <s v="CAT(유선)"/>
    <n v="18727"/>
    <n v="0"/>
    <s v="FDIK"/>
    <s v="7500"/>
    <s v="(주)제일좋은솔루션"/>
    <s v=""/>
  </r>
  <r>
    <s v="108-85-35722"/>
    <s v="신성통상에디션ANDZ퍼스트빌"/>
    <s v="2022-08-05"/>
    <s v="13:08:35"/>
    <s v="5503-47**-****-2613"/>
    <s v="00055356"/>
    <x v="3"/>
    <n v="118000"/>
    <s v="입금완료"/>
    <s v="승인"/>
    <s v="정상"/>
    <s v="2022-08-10"/>
    <s v="CAT"/>
    <s v="310963063"/>
    <n v="2714"/>
    <n v="115286"/>
    <s v="11908757"/>
    <s v=""/>
    <s v="현대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5"/>
    <s v="13:29:19"/>
    <s v="5461-11**-****-5150"/>
    <s v="57002257"/>
    <x v="6"/>
    <n v="69000"/>
    <s v="입금완료"/>
    <s v="승인"/>
    <s v=""/>
    <s v="2022-08-10"/>
    <s v="CAT"/>
    <s v="148832581"/>
    <n v="1000"/>
    <n v="68000"/>
    <s v="11908757"/>
    <s v=""/>
    <s v="농협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5"/>
    <s v="14:11:08"/>
    <s v="5424-16**-****-4202"/>
    <s v="57471004"/>
    <x v="6"/>
    <n v="39000"/>
    <s v="입금완료"/>
    <s v="승인"/>
    <s v=""/>
    <s v="2022-08-10"/>
    <s v="CAT"/>
    <s v="148832581"/>
    <n v="897"/>
    <n v="38103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5"/>
    <s v="14:57:34"/>
    <s v="9440-03**-****-7074"/>
    <s v="72503402"/>
    <x v="1"/>
    <n v="39000"/>
    <s v="입금완료"/>
    <s v="승인"/>
    <s v="정상"/>
    <s v="2022-08-10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5"/>
    <s v="16:33:34"/>
    <s v="4854-79**-****-0902"/>
    <s v="59099749"/>
    <x v="6"/>
    <n v="39000"/>
    <s v="입금완료"/>
    <s v="승인"/>
    <s v=""/>
    <s v="2022-08-10"/>
    <s v="CAT"/>
    <s v="148832581"/>
    <n v="565"/>
    <n v="38435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5"/>
    <s v="17:44:39"/>
    <s v="4330-28**-****-4312"/>
    <s v="00110978"/>
    <x v="3"/>
    <n v="198000"/>
    <s v="입금완료"/>
    <s v="승인"/>
    <s v="정상"/>
    <s v="2022-08-10"/>
    <s v="CAT"/>
    <s v="310963063"/>
    <n v="4554"/>
    <n v="193446"/>
    <s v="11908757"/>
    <s v=""/>
    <s v="현대"/>
    <s v="(0000) 정상완료"/>
    <s v="18991271"/>
    <s v="CAT(유선)"/>
    <n v="18000"/>
    <n v="0"/>
    <s v="FDIK"/>
    <s v="7500"/>
    <s v="(주)제일좋은솔루션"/>
    <s v=""/>
  </r>
  <r>
    <s v="108-85-35722"/>
    <s v="신성통상에디션ANDZ퍼스트빌"/>
    <s v="2022-08-05"/>
    <s v="18:15:56"/>
    <s v="4033-02**-****-7919"/>
    <s v="00127206"/>
    <x v="3"/>
    <n v="69000"/>
    <s v="입금완료"/>
    <s v="승인"/>
    <s v="정상"/>
    <s v="2022-08-10"/>
    <s v="CAT"/>
    <s v="310963063"/>
    <n v="1587"/>
    <n v="67413"/>
    <s v="11908757"/>
    <s v=""/>
    <s v="현대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6"/>
    <s v="12:33:58"/>
    <s v="9411-17**-****-3499"/>
    <s v="66120079"/>
    <x v="6"/>
    <n v="118000"/>
    <s v="입금완료"/>
    <s v="승인"/>
    <s v=""/>
    <s v="2022-08-10"/>
    <s v="CAT"/>
    <s v="148832581"/>
    <n v="2714"/>
    <n v="115286"/>
    <s v="11908757"/>
    <s v=""/>
    <s v="농협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06"/>
    <s v="12:35:33"/>
    <s v="5123-52**-****-4907"/>
    <s v="00829550"/>
    <x v="3"/>
    <n v="98000"/>
    <s v="입금완료"/>
    <s v="승인"/>
    <s v="정상"/>
    <s v="2022-08-10"/>
    <s v="CAT"/>
    <s v="310963063"/>
    <n v="2254"/>
    <n v="95746"/>
    <s v="11908757"/>
    <s v=""/>
    <s v="현대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06"/>
    <s v="13:09:06"/>
    <s v="5363-26**-****-0029"/>
    <s v="30064151"/>
    <x v="4"/>
    <n v="49000"/>
    <s v="입금완료"/>
    <s v="승인"/>
    <s v="정상"/>
    <s v="2022-08-10"/>
    <s v="CAT"/>
    <s v="00092318201"/>
    <n v="1127"/>
    <n v="47873"/>
    <s v="11908757"/>
    <s v=""/>
    <s v="KB국민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6"/>
    <s v="14:12:02"/>
    <s v="4330-28**-****-7004"/>
    <s v="00839092"/>
    <x v="3"/>
    <n v="128000"/>
    <s v="입금완료"/>
    <s v="승인"/>
    <s v="정상"/>
    <s v="2022-08-10"/>
    <s v="CAT"/>
    <s v="310963063"/>
    <n v="2944"/>
    <n v="125056"/>
    <s v="11908757"/>
    <s v=""/>
    <s v="현대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06"/>
    <s v="16:37:15"/>
    <s v="6258-04**-****-7021"/>
    <s v="30025697"/>
    <x v="4"/>
    <n v="166000"/>
    <s v="입금완료"/>
    <s v="승인"/>
    <s v="정상"/>
    <s v="2022-08-10"/>
    <s v="CAT"/>
    <s v="00092318201"/>
    <n v="3818"/>
    <n v="162182"/>
    <s v="11908757"/>
    <s v=""/>
    <s v="KB국민"/>
    <s v="(0000) 정상완료"/>
    <s v="18991271"/>
    <s v="CAT(유선)"/>
    <n v="15090"/>
    <n v="0"/>
    <s v="FDIK"/>
    <s v="7500"/>
    <s v="(주)제일좋은솔루션"/>
    <s v=""/>
  </r>
  <r>
    <s v="108-85-35722"/>
    <s v="신성통상에디션ANDZ퍼스트빌"/>
    <s v="2022-08-06"/>
    <s v="17:17:09"/>
    <s v="9441-17**-****-2607"/>
    <s v="69218537"/>
    <x v="6"/>
    <n v="59000"/>
    <s v="입금완료"/>
    <s v="승인"/>
    <s v=""/>
    <s v="2022-08-10"/>
    <s v="CAT"/>
    <s v="148832581"/>
    <n v="855"/>
    <n v="58145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6"/>
    <s v="17:26:47"/>
    <s v="4579-73**-****-5872"/>
    <s v="30043441"/>
    <x v="4"/>
    <n v="39000"/>
    <s v="입금완료"/>
    <s v="승인"/>
    <s v="정상"/>
    <s v="2022-08-10"/>
    <s v="CAT"/>
    <s v="00092318201"/>
    <n v="897"/>
    <n v="38103"/>
    <s v="11908757"/>
    <s v=""/>
    <s v="KB국민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6"/>
    <s v="17:28:22"/>
    <s v="4009-78**-****-9806"/>
    <s v="22050294"/>
    <x v="7"/>
    <n v="29000"/>
    <s v="입금완료"/>
    <s v="승인"/>
    <s v="정상"/>
    <s v="2022-08-10"/>
    <s v="CAT"/>
    <s v="00994444693"/>
    <n v="667"/>
    <n v="28333"/>
    <s v="11908757"/>
    <s v=""/>
    <s v="하나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07"/>
    <s v="10:54:39"/>
    <s v="4033-02**-****-0166"/>
    <s v="00151174"/>
    <x v="3"/>
    <n v="59000"/>
    <s v="입금완료"/>
    <s v="승인"/>
    <s v="정상"/>
    <s v="2022-08-10"/>
    <s v="CAT"/>
    <s v="310963063"/>
    <n v="1357"/>
    <n v="57643"/>
    <s v="11908757"/>
    <s v=""/>
    <s v="현대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2:56:22"/>
    <s v="4214-20**-****-4383"/>
    <s v="72203998"/>
    <x v="1"/>
    <n v="129000"/>
    <s v="입금완료"/>
    <s v="승인"/>
    <s v="정상"/>
    <s v="2022-08-10"/>
    <s v="CAT"/>
    <s v="712781159"/>
    <n v="1960"/>
    <n v="127040"/>
    <s v="11908757"/>
    <s v=""/>
    <s v="비씨"/>
    <s v="(0000) 정상완료"/>
    <s v="18991271"/>
    <s v="CAT(유선)"/>
    <n v="11727"/>
    <n v="0"/>
    <s v="FDIK"/>
    <s v="7500"/>
    <s v="(주)제일좋은솔루션"/>
    <s v=""/>
  </r>
  <r>
    <s v="108-85-35722"/>
    <s v="신성통상에디션ANDZ퍼스트빌"/>
    <s v="2022-08-07"/>
    <s v="13:25:59"/>
    <s v="5450-89**-****-8383"/>
    <s v="02011340"/>
    <x v="5"/>
    <n v="58000"/>
    <s v="입금완료"/>
    <s v="승인"/>
    <s v="정상"/>
    <s v="2022-08-10"/>
    <s v="CAT"/>
    <s v="173060897"/>
    <n v="1334"/>
    <n v="56666"/>
    <s v="11908757"/>
    <s v=""/>
    <s v="삼성"/>
    <s v="(0000) 정상완료"/>
    <s v="18991271"/>
    <s v="CAT(유선)"/>
    <n v="5272"/>
    <n v="0"/>
    <s v="FDIK"/>
    <s v="7500"/>
    <s v="(주)제일좋은솔루션"/>
    <s v=""/>
  </r>
  <r>
    <s v="108-85-35722"/>
    <s v="신성통상에디션ANDZ퍼스트빌"/>
    <s v="2022-08-07"/>
    <s v="13:53:26"/>
    <s v="4902-20**-****-9481"/>
    <s v="72945025"/>
    <x v="1"/>
    <n v="59000"/>
    <s v="입금완료"/>
    <s v="승인"/>
    <s v="정상"/>
    <s v="2022-08-10"/>
    <s v="CAT"/>
    <s v="712781159"/>
    <n v="1357"/>
    <n v="57643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3:57:08"/>
    <s v="4854-80**-****-6997"/>
    <s v="75595854"/>
    <x v="6"/>
    <n v="59000"/>
    <s v="입금완료"/>
    <s v="승인"/>
    <s v=""/>
    <s v="2022-08-10"/>
    <s v="CAT"/>
    <s v="148832581"/>
    <n v="855"/>
    <n v="58145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4:52:37"/>
    <s v="3565-16**-****-2474"/>
    <s v="76135770"/>
    <x v="6"/>
    <n v="59000"/>
    <s v="입금완료"/>
    <s v="승인"/>
    <s v=""/>
    <s v="2022-08-10"/>
    <s v="CAT"/>
    <s v="148832581"/>
    <n v="1357"/>
    <n v="57643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07"/>
    <s v="15:33:06"/>
    <s v="6233-92**-****-8843"/>
    <s v="74107060"/>
    <x v="1"/>
    <n v="140000"/>
    <s v="입금완료"/>
    <s v="승인"/>
    <s v="정상"/>
    <s v="2022-08-10"/>
    <s v="CAT"/>
    <s v="712781159"/>
    <n v="2030"/>
    <n v="137970"/>
    <s v="11908757"/>
    <s v=""/>
    <s v="비씨"/>
    <s v="(0000) 정상완료"/>
    <s v="18991271"/>
    <s v="CAT(유선)"/>
    <n v="12727"/>
    <n v="0"/>
    <s v="FDIK"/>
    <s v="7500"/>
    <s v="(주)제일좋은솔루션"/>
    <s v=""/>
  </r>
  <r>
    <s v="108-85-35722"/>
    <s v="신성통상에디션ANDZ퍼스트빌"/>
    <s v="2022-08-07"/>
    <s v="16:04:15"/>
    <s v="3702-99**-***9-302"/>
    <s v="00614915"/>
    <x v="3"/>
    <n v="110000"/>
    <s v="입금완료"/>
    <s v="승인"/>
    <s v="정상"/>
    <s v="2022-08-10"/>
    <s v="CAT"/>
    <s v="310963063"/>
    <n v="2530"/>
    <n v="107470"/>
    <s v="11908757"/>
    <s v=""/>
    <s v="현대"/>
    <s v="(0000) 정상완료"/>
    <s v="18991271"/>
    <s v="CAT(유선)"/>
    <n v="10000"/>
    <n v="0"/>
    <s v="FDIK"/>
    <s v="7500"/>
    <s v="(주)제일좋은솔루션"/>
    <s v=""/>
  </r>
  <r>
    <s v="108-85-35722"/>
    <s v="신성통상에디션ANDZ퍼스트빌"/>
    <s v="2022-08-07"/>
    <s v="16:20:22"/>
    <s v="9440-45**-****-4731"/>
    <s v="74612182"/>
    <x v="1"/>
    <n v="39000"/>
    <s v="입금완료"/>
    <s v="승인"/>
    <s v="정상"/>
    <s v="2022-08-10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07"/>
    <s v="16:40:06"/>
    <s v="5428-79**-****-2701"/>
    <s v="26751436"/>
    <x v="0"/>
    <n v="100000"/>
    <s v="입금완료"/>
    <s v="승인"/>
    <s v=""/>
    <s v="2022-08-10"/>
    <s v="CAT"/>
    <s v="0112786827"/>
    <n v="2300"/>
    <n v="97700"/>
    <s v="11908757"/>
    <s v=""/>
    <s v="신한"/>
    <s v="(0000) 정상완료"/>
    <s v="18991271"/>
    <s v="CAT(유선)"/>
    <n v="9090"/>
    <n v="0"/>
    <s v="FDIK"/>
    <s v="7500"/>
    <s v="(주)제일좋은솔루션"/>
    <s v=""/>
  </r>
  <r>
    <s v="108-85-35722"/>
    <s v="신성통상에디션ANDZ퍼스트빌"/>
    <s v="2022-08-07"/>
    <s v="17:02:02"/>
    <s v="5428-79**-****-2701"/>
    <s v="27004916"/>
    <x v="0"/>
    <n v="69000"/>
    <s v="입금완료"/>
    <s v="승인"/>
    <s v=""/>
    <s v="2022-08-10"/>
    <s v="CAT"/>
    <s v="0112786827"/>
    <n v="1587"/>
    <n v="67413"/>
    <s v="11908757"/>
    <s v=""/>
    <s v="신한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07"/>
    <s v="17:13:19"/>
    <s v="5365-10**-****-3300"/>
    <s v="27073304"/>
    <x v="4"/>
    <n v="137000"/>
    <s v="입금완료"/>
    <s v="승인"/>
    <s v="정상"/>
    <s v="2022-08-10"/>
    <s v="CAT"/>
    <s v="00092318201"/>
    <n v="1849"/>
    <n v="135151"/>
    <s v="11908757"/>
    <s v=""/>
    <s v="KB국민"/>
    <s v="(0000) 정상완료"/>
    <s v="18991271"/>
    <s v="CAT(유선)"/>
    <n v="12454"/>
    <n v="0"/>
    <s v="FDIK"/>
    <s v="7500"/>
    <s v="(주)제일좋은솔루션"/>
    <s v=""/>
  </r>
  <r>
    <s v="108-85-35722"/>
    <s v="신성통상에디션ANDZ퍼스트빌"/>
    <s v="2022-08-07"/>
    <s v="19:15:39"/>
    <s v="9410-61**-****-3141"/>
    <s v="28690685"/>
    <x v="0"/>
    <n v="67000"/>
    <s v="입금완료"/>
    <s v="승인"/>
    <s v=""/>
    <s v="2022-08-10"/>
    <s v="CAT"/>
    <s v="0112786827"/>
    <n v="1541"/>
    <n v="65459"/>
    <s v="11908757"/>
    <s v=""/>
    <s v="신한"/>
    <s v="(0000) 정상완료"/>
    <s v="18991271"/>
    <s v="CAT(유선)"/>
    <n v="6090"/>
    <n v="0"/>
    <s v="FDIK"/>
    <s v="7500"/>
    <s v="(주)제일좋은솔루션"/>
    <s v=""/>
  </r>
  <r>
    <s v="108-85-35722"/>
    <s v="신성통상에디션ANDZ퍼스트빌"/>
    <s v="2022-08-08"/>
    <s v="18:36:16"/>
    <s v="5123-65**-****-1715"/>
    <s v="39598841"/>
    <x v="5"/>
    <n v="153000"/>
    <s v="입금완료"/>
    <s v="승인"/>
    <s v="정상"/>
    <s v="2022-08-11"/>
    <s v="CAT"/>
    <s v="173060897"/>
    <n v="3519"/>
    <n v="149481"/>
    <s v="11908757"/>
    <s v=""/>
    <s v="삼성"/>
    <s v="(0000) 정상완료"/>
    <s v="18991271"/>
    <s v="CAT(유선)"/>
    <n v="13909"/>
    <n v="0"/>
    <s v="FDIK"/>
    <s v="7500"/>
    <s v="(주)제일좋은솔루션"/>
    <s v=""/>
  </r>
  <r>
    <s v="108-85-35722"/>
    <s v="신성통상에디션ANDZ퍼스트빌"/>
    <s v="2022-08-08"/>
    <s v="18:37:12"/>
    <s v="4137-00**-****-3127"/>
    <s v="00031198"/>
    <x v="3"/>
    <n v="123000"/>
    <s v="입금완료"/>
    <s v="승인"/>
    <s v="정상"/>
    <s v="2022-08-11"/>
    <s v="CAT"/>
    <s v="310963063"/>
    <n v="2829"/>
    <n v="120171"/>
    <s v="11908757"/>
    <s v=""/>
    <s v="현대"/>
    <s v="(0000) 정상완료"/>
    <s v="18991271"/>
    <s v="CAT(유선)"/>
    <n v="11181"/>
    <n v="0"/>
    <s v="FDIK"/>
    <s v="7500"/>
    <s v="(주)제일좋은솔루션"/>
    <s v=""/>
  </r>
  <r>
    <s v="108-85-35722"/>
    <s v="신성통상에디션ANDZ퍼스트빌"/>
    <s v="2022-08-09"/>
    <s v="14:55:15"/>
    <s v="9420-03**-****-8455"/>
    <s v="73025522"/>
    <x v="1"/>
    <n v="49000"/>
    <s v="입금완료"/>
    <s v="승인"/>
    <s v="정상"/>
    <s v="2022-08-12"/>
    <s v="CAT"/>
    <s v="712781159"/>
    <n v="1127"/>
    <n v="47873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9"/>
    <s v="15:09:51"/>
    <s v="9420-03**-****-8455"/>
    <s v="73203939"/>
    <x v="1"/>
    <n v="49000"/>
    <s v="입금완료"/>
    <s v="승인"/>
    <s v="정상"/>
    <s v="2022-08-12"/>
    <s v="CAT"/>
    <s v="712781159"/>
    <n v="1127"/>
    <n v="47873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09"/>
    <s v="18:40:18"/>
    <s v="5389-20**-****-1611"/>
    <s v="75778339"/>
    <x v="1"/>
    <n v="143000"/>
    <s v="입금완료"/>
    <s v="승인"/>
    <s v="정상"/>
    <s v="2022-08-12"/>
    <s v="CAT"/>
    <s v="712781159"/>
    <n v="2173"/>
    <n v="140827"/>
    <s v="11908757"/>
    <s v=""/>
    <s v="비씨"/>
    <s v="(0000) 정상완료"/>
    <s v="18991271"/>
    <s v="CAT(유선)"/>
    <n v="13000"/>
    <n v="0"/>
    <s v="FDIK"/>
    <s v="7500"/>
    <s v="(주)제일좋은솔루션"/>
    <s v=""/>
  </r>
  <r>
    <s v="108-85-35722"/>
    <s v="신성통상에디션ANDZ퍼스트빌"/>
    <s v="2022-08-10"/>
    <s v="11:49:55"/>
    <s v="9411-17**-****-3603"/>
    <s v="63398048"/>
    <x v="6"/>
    <n v="98000"/>
    <s v="입금완료"/>
    <s v="승인"/>
    <s v=""/>
    <s v="2022-08-16"/>
    <s v="CAT"/>
    <s v="148832581"/>
    <n v="2254"/>
    <n v="95746"/>
    <s v="11908757"/>
    <s v=""/>
    <s v="농협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10"/>
    <s v="13:39:58"/>
    <s v="5570-42**-****-6086"/>
    <s v="30027564"/>
    <x v="4"/>
    <n v="49000"/>
    <s v="입금완료"/>
    <s v="승인"/>
    <s v="정상"/>
    <s v="2022-08-16"/>
    <s v="CAT"/>
    <s v="00092318201"/>
    <n v="1127"/>
    <n v="47873"/>
    <s v="11908757"/>
    <s v=""/>
    <s v="KB국민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1"/>
    <s v="18:23:00"/>
    <s v="5480-20**-****-8348"/>
    <s v="76443541"/>
    <x v="1"/>
    <n v="69000"/>
    <s v="입금완료"/>
    <s v="승인"/>
    <s v="정상"/>
    <s v="2022-08-17"/>
    <s v="CAT"/>
    <s v="712781159"/>
    <n v="1048"/>
    <n v="67952"/>
    <s v="11908757"/>
    <s v=""/>
    <s v="비씨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11"/>
    <s v="19:03:27"/>
    <s v="9440-03**-****-4016"/>
    <s v="77010275"/>
    <x v="1"/>
    <n v="49000"/>
    <s v="입금완료"/>
    <s v="승인"/>
    <s v="정상"/>
    <s v="2022-08-17"/>
    <s v="CAT"/>
    <s v="712781159"/>
    <n v="661"/>
    <n v="48339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1"/>
    <s v="19:41:01"/>
    <s v="5461-12**-****-0618"/>
    <s v="40676350"/>
    <x v="6"/>
    <n v="39000"/>
    <s v="입금완료"/>
    <s v="승인"/>
    <s v=""/>
    <s v="2022-08-17"/>
    <s v="CAT"/>
    <s v="148832581"/>
    <n v="565"/>
    <n v="38435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2"/>
    <s v="11:10:12"/>
    <s v="5430-17**-****-9462"/>
    <s v="44260334"/>
    <x v="6"/>
    <n v="124000"/>
    <s v="입금완료"/>
    <s v="승인"/>
    <s v=""/>
    <s v="2022-08-18"/>
    <s v="CAT"/>
    <s v="148832581"/>
    <n v="2852"/>
    <n v="121148"/>
    <s v="11908757"/>
    <s v=""/>
    <s v="농협"/>
    <s v="(0000) 정상완료"/>
    <s v="18991271"/>
    <s v="CAT(유선)"/>
    <n v="11272"/>
    <n v="0"/>
    <s v="FDIK"/>
    <s v="7500"/>
    <s v="(주)제일좋은솔루션"/>
    <s v=""/>
  </r>
  <r>
    <s v="108-85-35722"/>
    <s v="신성통상에디션ANDZ퍼스트빌"/>
    <s v="2022-08-12"/>
    <s v="12:02:00"/>
    <s v="5361-42**-****-6659"/>
    <s v="66198451"/>
    <x v="5"/>
    <n v="59000"/>
    <s v="입금완료"/>
    <s v="승인"/>
    <s v="정상"/>
    <s v="2022-08-17"/>
    <s v="CAT"/>
    <s v="173060897"/>
    <n v="1357"/>
    <n v="57643"/>
    <s v="11908757"/>
    <s v=""/>
    <s v="삼성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2"/>
    <s v="12:05:14"/>
    <s v="5361-42**-****-6659"/>
    <s v="08328674"/>
    <x v="5"/>
    <n v="39000"/>
    <s v="입금완료"/>
    <s v="승인"/>
    <s v="정상"/>
    <s v="2022-08-17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2"/>
    <s v="15:06:26"/>
    <s v="4232-10**-****-2946"/>
    <s v="00474519"/>
    <x v="3"/>
    <n v="118000"/>
    <s v="입금완료"/>
    <s v="승인"/>
    <s v="정상"/>
    <s v="2022-08-18"/>
    <s v="CAT"/>
    <s v="310963063"/>
    <n v="2714"/>
    <n v="115286"/>
    <s v="11908757"/>
    <s v=""/>
    <s v="현대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12"/>
    <s v="16:31:21"/>
    <s v="9431-17**-****-1892"/>
    <s v="48099546"/>
    <x v="6"/>
    <n v="325000"/>
    <s v="입금완료"/>
    <s v="승인"/>
    <s v=""/>
    <s v="2022-08-18"/>
    <s v="CAT"/>
    <s v="148832581"/>
    <n v="4712"/>
    <n v="320288"/>
    <s v="11908757"/>
    <s v=""/>
    <s v="농협"/>
    <s v="(0000) 정상완료"/>
    <s v="18991271"/>
    <s v="CAT(유선)"/>
    <n v="29545"/>
    <n v="0"/>
    <s v="FDIK"/>
    <s v="7500"/>
    <s v="(주)제일좋은솔루션"/>
    <s v=""/>
  </r>
  <r>
    <s v="108-85-35722"/>
    <s v="신성통상에디션ANDZ퍼스트빌"/>
    <s v="2022-08-12"/>
    <s v="16:44:05"/>
    <s v="9436-46**-****-3080"/>
    <s v="30051326"/>
    <x v="4"/>
    <n v="29000"/>
    <s v="입금완료"/>
    <s v="승인"/>
    <s v="정상"/>
    <s v="2022-08-18"/>
    <s v="CAT"/>
    <s v="00092318201"/>
    <n v="435"/>
    <n v="28565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2"/>
    <s v="16:47:23"/>
    <s v="9410-61**-****-7448"/>
    <s v="42760836"/>
    <x v="0"/>
    <n v="74500"/>
    <s v="입금완료"/>
    <s v="승인"/>
    <s v=""/>
    <s v="2022-08-18"/>
    <s v="CAT"/>
    <s v="0112786827"/>
    <n v="1713"/>
    <n v="72787"/>
    <s v="11908757"/>
    <s v=""/>
    <s v="신한"/>
    <s v="(0000) 정상완료"/>
    <s v="18991271"/>
    <s v="CAT(유선)"/>
    <n v="6772"/>
    <n v="0"/>
    <s v="FDIK"/>
    <s v="7500"/>
    <s v="(주)제일좋은솔루션"/>
    <s v=""/>
  </r>
  <r>
    <s v="108-85-35722"/>
    <s v="신성통상에디션ANDZ퍼스트빌"/>
    <s v="2022-08-12"/>
    <s v="17:23:07"/>
    <s v="5387-20**-****-0419"/>
    <s v="76814254"/>
    <x v="1"/>
    <n v="39000"/>
    <s v="입금완료"/>
    <s v="승인"/>
    <s v="정상"/>
    <s v="2022-08-18"/>
    <s v="CAT"/>
    <s v="712781159"/>
    <n v="897"/>
    <n v="38103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2"/>
    <s v="17:38:18"/>
    <s v="5461-12**-****-6265"/>
    <s v="48910898"/>
    <x v="6"/>
    <n v="103500"/>
    <s v="입금완료"/>
    <s v="승인"/>
    <s v=""/>
    <s v="2022-08-18"/>
    <s v="CAT"/>
    <s v="148832581"/>
    <n v="1500"/>
    <n v="102000"/>
    <s v="11908757"/>
    <s v=""/>
    <s v="농협"/>
    <s v="(0000) 정상완료"/>
    <s v="18991271"/>
    <s v="CAT(유선)"/>
    <n v="9409"/>
    <n v="0"/>
    <s v="FDIK"/>
    <s v="7500"/>
    <s v="(주)제일좋은솔루션"/>
    <s v=""/>
  </r>
  <r>
    <s v="108-85-35722"/>
    <s v="신성통상에디션ANDZ퍼스트빌"/>
    <s v="2022-08-13"/>
    <s v="10:45:49"/>
    <s v="5272-89**-****-2150"/>
    <s v="30094511"/>
    <x v="4"/>
    <n v="226000"/>
    <s v="입금완료"/>
    <s v="승인"/>
    <s v="정상"/>
    <s v="2022-08-18"/>
    <s v="CAT"/>
    <s v="00092318201"/>
    <n v="3390"/>
    <n v="222610"/>
    <s v="11908757"/>
    <s v=""/>
    <s v="KB국민"/>
    <s v="(0000) 정상완료"/>
    <s v="18991271"/>
    <s v="CAT(유선)"/>
    <n v="20545"/>
    <n v="0"/>
    <s v="FDIK"/>
    <s v="7500"/>
    <s v="(주)제일좋은솔루션"/>
    <s v=""/>
  </r>
  <r>
    <s v="108-85-35722"/>
    <s v="신성통상에디션ANDZ퍼스트빌"/>
    <s v="2022-08-13"/>
    <s v="11:41:38"/>
    <s v="5272-89**-****-8301"/>
    <s v="30036397"/>
    <x v="4"/>
    <n v="29000"/>
    <s v="입금완료"/>
    <s v="승인"/>
    <s v="정상"/>
    <s v="2022-08-18"/>
    <s v="CAT"/>
    <s v="00092318201"/>
    <n v="435"/>
    <n v="28565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3"/>
    <s v="13:18:53"/>
    <s v="4092-17**-****-3022"/>
    <s v="55880432"/>
    <x v="6"/>
    <n v="49000"/>
    <s v="입금완료"/>
    <s v="승인"/>
    <s v=""/>
    <s v="2022-08-18"/>
    <s v="CAT"/>
    <s v="148832581"/>
    <n v="1127"/>
    <n v="47873"/>
    <s v="11908757"/>
    <s v=""/>
    <s v="농협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3"/>
    <s v="13:26:20"/>
    <s v="4518-42**-****-9737"/>
    <s v="03414486"/>
    <x v="0"/>
    <n v="88000"/>
    <s v="입금완료"/>
    <s v="승인"/>
    <s v=""/>
    <s v="2022-08-18"/>
    <s v="CAT"/>
    <s v="0112786827"/>
    <n v="2024"/>
    <n v="85976"/>
    <s v="11908757"/>
    <s v=""/>
    <s v="신한"/>
    <s v="(0000) 정상완료"/>
    <s v="18991271"/>
    <s v="CAT(유선)"/>
    <n v="8000"/>
    <n v="0"/>
    <s v="FDIK"/>
    <s v="7500"/>
    <s v="(주)제일좋은솔루션"/>
    <s v=""/>
  </r>
  <r>
    <s v="108-85-35722"/>
    <s v="신성통상에디션ANDZ퍼스트빌"/>
    <s v="2022-08-13"/>
    <s v="13:47:53"/>
    <s v="3791-83**-***6-304"/>
    <s v="39830160"/>
    <x v="5"/>
    <n v="78000"/>
    <s v="입금완료"/>
    <s v="승인"/>
    <s v="정상"/>
    <s v="2022-08-17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13"/>
    <s v="16:13:40"/>
    <s v="9491-03**-****-6374"/>
    <s v="25117531"/>
    <x v="4"/>
    <n v="39000"/>
    <s v="입금완료"/>
    <s v="승인"/>
    <s v="정상"/>
    <s v="2022-08-18"/>
    <s v="CAT"/>
    <s v="00092318201"/>
    <n v="526"/>
    <n v="38474"/>
    <s v="11908757"/>
    <s v=""/>
    <s v="KB국민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3"/>
    <s v="17:24:16"/>
    <s v="9440-03**-****-7595"/>
    <s v="78478759"/>
    <x v="1"/>
    <n v="68000"/>
    <s v="입금완료"/>
    <s v="승인"/>
    <s v="정상"/>
    <s v="2022-08-18"/>
    <s v="CAT"/>
    <s v="712781159"/>
    <n v="918"/>
    <n v="67082"/>
    <s v="11908757"/>
    <s v=""/>
    <s v="비씨"/>
    <s v="(0000) 정상완료"/>
    <s v="18991271"/>
    <s v="CAT(유선)"/>
    <n v="6181"/>
    <n v="0"/>
    <s v="FDIK"/>
    <s v="7500"/>
    <s v="(주)제일좋은솔루션"/>
    <s v=""/>
  </r>
  <r>
    <s v="108-85-35722"/>
    <s v="신성통상에디션ANDZ퍼스트빌"/>
    <s v="2022-08-13"/>
    <s v="17:28:26"/>
    <s v="4009-12**-****-1734"/>
    <s v="71614517"/>
    <x v="5"/>
    <n v="78000"/>
    <s v="입금완료"/>
    <s v="승인"/>
    <s v="정상"/>
    <s v="2022-08-17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13"/>
    <s v="18:06:56"/>
    <s v="4854-80**-****-6096"/>
    <s v="58870390"/>
    <x v="6"/>
    <n v="196000"/>
    <s v="입금완료"/>
    <s v="승인"/>
    <s v=""/>
    <s v="2022-08-18"/>
    <s v="CAT"/>
    <s v="148832581"/>
    <n v="2842"/>
    <n v="193158"/>
    <s v="11908757"/>
    <s v=""/>
    <s v="농협"/>
    <s v="(0000) 정상완료"/>
    <s v="18991271"/>
    <s v="CAT(유선)"/>
    <n v="17818"/>
    <n v="0"/>
    <s v="FDIK"/>
    <s v="7500"/>
    <s v="(주)제일좋은솔루션"/>
    <s v=""/>
  </r>
  <r>
    <s v="108-85-35722"/>
    <s v="신성통상에디션ANDZ퍼스트빌"/>
    <s v="2022-08-14"/>
    <s v="11:40:11"/>
    <s v="4655-83**-****-4811"/>
    <s v="19621565"/>
    <x v="7"/>
    <n v="180000"/>
    <s v="입금완료"/>
    <s v="승인"/>
    <s v="정상"/>
    <s v="2022-08-18"/>
    <s v="CAT"/>
    <s v="00994444693"/>
    <n v="2718"/>
    <n v="177282"/>
    <s v="11908757"/>
    <s v=""/>
    <s v="외환"/>
    <s v="(0000) 정상완료"/>
    <s v="18991271"/>
    <s v="CAT(유선)"/>
    <n v="16363"/>
    <n v="0"/>
    <s v="FDIK"/>
    <s v="7500"/>
    <s v="(주)제일좋은솔루션"/>
    <s v=""/>
  </r>
  <r>
    <s v="108-85-35722"/>
    <s v="신성통상에디션ANDZ퍼스트빌"/>
    <s v="2022-08-14"/>
    <s v="13:27:40"/>
    <s v="4092-16**-****-3331"/>
    <s v="64321279"/>
    <x v="6"/>
    <n v="49000"/>
    <s v="입금완료"/>
    <s v="승인"/>
    <s v=""/>
    <s v="2022-08-18"/>
    <s v="CAT"/>
    <s v="148832581"/>
    <n v="1127"/>
    <n v="47873"/>
    <s v="11908757"/>
    <s v=""/>
    <s v="농협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4"/>
    <s v="13:31:53"/>
    <s v="3564-15**-****-4009"/>
    <s v="30044937"/>
    <x v="4"/>
    <n v="108000"/>
    <s v="입금완료"/>
    <s v="승인"/>
    <s v="정상"/>
    <s v="2022-08-18"/>
    <s v="CAT"/>
    <s v="00092318201"/>
    <n v="2484"/>
    <n v="105516"/>
    <s v="11908757"/>
    <s v=""/>
    <s v="KB국민"/>
    <s v="(0000) 정상완료"/>
    <s v="18991271"/>
    <s v="CAT(유선)"/>
    <n v="9818"/>
    <n v="0"/>
    <s v="FDIK"/>
    <s v="7500"/>
    <s v="(주)제일좋은솔루션"/>
    <s v=""/>
  </r>
  <r>
    <s v="108-85-35722"/>
    <s v="신성통상에디션ANDZ퍼스트빌"/>
    <s v="2022-08-14"/>
    <s v="13:50:32"/>
    <s v="9425-20**-****-9472"/>
    <s v="75407176"/>
    <x v="1"/>
    <n v="119000"/>
    <s v="입금완료"/>
    <s v="승인"/>
    <s v="정상"/>
    <s v="2022-08-18"/>
    <s v="CAT"/>
    <s v="712781159"/>
    <n v="2737"/>
    <n v="116263"/>
    <s v="11908757"/>
    <s v=""/>
    <s v="비씨"/>
    <s v="(0000) 정상완료"/>
    <s v="18991271"/>
    <s v="CAT(유선)"/>
    <n v="10818"/>
    <n v="0"/>
    <s v="FDIK"/>
    <s v="7500"/>
    <s v="(주)제일좋은솔루션"/>
    <s v=""/>
  </r>
  <r>
    <s v="108-85-35722"/>
    <s v="신성통상에디션ANDZ퍼스트빌"/>
    <s v="2022-08-14"/>
    <s v="14:30:08"/>
    <s v="4658-87**-****-9053"/>
    <s v="15595031"/>
    <x v="0"/>
    <n v="49000"/>
    <s v="입금완료"/>
    <s v="승인"/>
    <s v=""/>
    <s v="2022-08-18"/>
    <s v="CAT"/>
    <s v="0112786827"/>
    <n v="1127"/>
    <n v="47873"/>
    <s v="11908757"/>
    <s v=""/>
    <s v="신한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4"/>
    <s v="14:52:50"/>
    <s v="5365-39**-****-1422"/>
    <s v="36154147"/>
    <x v="2"/>
    <n v="160000"/>
    <s v="입금완료"/>
    <s v="승인"/>
    <s v="정상"/>
    <s v="2022-08-18"/>
    <s v="CAT"/>
    <s v="9958307570"/>
    <n v="3680"/>
    <n v="156320"/>
    <s v="11908757"/>
    <s v=""/>
    <s v="롯데"/>
    <s v="(0000) 정상완료"/>
    <s v="18991271"/>
    <s v="CAT(유선)"/>
    <n v="14545"/>
    <n v="0"/>
    <s v="FDIK"/>
    <s v="7500"/>
    <s v="(주)제일좋은솔루션"/>
    <s v="단말기취소(0)"/>
  </r>
  <r>
    <s v="108-85-35722"/>
    <s v="신성통상에디션ANDZ퍼스트빌"/>
    <s v="2022-08-14"/>
    <s v="14:58:19"/>
    <s v="9436-46**-****-0000"/>
    <s v="30017091"/>
    <x v="4"/>
    <n v="64000"/>
    <s v="입금완료"/>
    <s v="승인"/>
    <s v="정상"/>
    <s v="2022-08-18"/>
    <s v="CAT"/>
    <s v="00092318201"/>
    <n v="960"/>
    <n v="63040"/>
    <s v="11908757"/>
    <s v=""/>
    <s v="KB국민"/>
    <s v="(0000) 정상완료"/>
    <s v="18991271"/>
    <s v="CAT(유선)"/>
    <n v="5818"/>
    <n v="0"/>
    <s v="FDIK"/>
    <s v="7500"/>
    <s v="(주)제일좋은솔루션"/>
    <s v=""/>
  </r>
  <r>
    <s v="108-85-35722"/>
    <s v="신성통상에디션ANDZ퍼스트빌"/>
    <s v="2022-08-14"/>
    <s v="15:26:29"/>
    <s v="9440-03**-****-4562"/>
    <s v="76631445"/>
    <x v="1"/>
    <n v="49000"/>
    <s v="입금완료"/>
    <s v="승인"/>
    <s v="정상"/>
    <s v="2022-08-18"/>
    <s v="CAT"/>
    <s v="712781159"/>
    <n v="661"/>
    <n v="48339"/>
    <s v="11908757"/>
    <s v=""/>
    <s v="비씨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14"/>
    <s v="15:48:39"/>
    <s v="4079-16**-****-8080"/>
    <s v="65737125"/>
    <x v="6"/>
    <n v="59000"/>
    <s v="입금완료"/>
    <s v="승인"/>
    <s v=""/>
    <s v="2022-08-18"/>
    <s v="CAT"/>
    <s v="148832581"/>
    <n v="1357"/>
    <n v="57643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4"/>
    <s v="16:41:36"/>
    <s v="5522-20**-****-1594"/>
    <s v="77502782"/>
    <x v="1"/>
    <n v="59000"/>
    <s v="입금완료"/>
    <s v="승인"/>
    <s v="정상"/>
    <s v="2022-08-18"/>
    <s v="CAT"/>
    <s v="712781159"/>
    <n v="1357"/>
    <n v="57643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4"/>
    <s v="16:54:31"/>
    <s v="5521-94**-****-8016"/>
    <s v="69955388"/>
    <x v="5"/>
    <n v="64000"/>
    <s v="입금완료"/>
    <s v="승인"/>
    <s v="정상"/>
    <s v="2022-08-17"/>
    <s v="CAT"/>
    <s v="173060897"/>
    <n v="1472"/>
    <n v="62528"/>
    <s v="11908757"/>
    <s v=""/>
    <s v="삼성"/>
    <s v="(0000) 정상완료"/>
    <s v="18991271"/>
    <s v="CAT(유선)"/>
    <n v="5818"/>
    <n v="0"/>
    <s v="FDIK"/>
    <s v="7500"/>
    <s v="(주)제일좋은솔루션"/>
    <s v=""/>
  </r>
  <r>
    <s v="108-85-35722"/>
    <s v="신성통상에디션ANDZ퍼스트빌"/>
    <s v="2022-08-15"/>
    <s v="11:02:49"/>
    <s v="6258-04**-****-4062"/>
    <s v="30034889"/>
    <x v="4"/>
    <n v="118000"/>
    <s v="입금완료"/>
    <s v="승인"/>
    <s v="정상"/>
    <s v="2022-08-18"/>
    <s v="CAT"/>
    <s v="00092318201"/>
    <n v="2714"/>
    <n v="115286"/>
    <s v="11908757"/>
    <s v=""/>
    <s v="KB국민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15"/>
    <s v="14:03:01"/>
    <s v="9445-42**-****-0052"/>
    <s v="30009077"/>
    <x v="4"/>
    <n v="197000"/>
    <s v="입금완료"/>
    <s v="승인"/>
    <s v="정상"/>
    <s v="2022-08-18"/>
    <s v="CAT"/>
    <s v="00092318201"/>
    <n v="4531"/>
    <n v="192469"/>
    <s v="11908757"/>
    <s v=""/>
    <s v="KB국민"/>
    <s v="(0000) 정상완료"/>
    <s v="18991271"/>
    <s v="CAT(유선)"/>
    <n v="17909"/>
    <n v="0"/>
    <s v="FDIK"/>
    <s v="7500"/>
    <s v="(주)제일좋은솔루션"/>
    <s v=""/>
  </r>
  <r>
    <s v="108-85-35722"/>
    <s v="신성통상에디션ANDZ퍼스트빌"/>
    <s v="2022-08-15"/>
    <s v="14:21:54"/>
    <s v="4332-90**-****-9050"/>
    <s v="30084471"/>
    <x v="4"/>
    <n v="29000"/>
    <s v="입금완료"/>
    <s v="승인"/>
    <s v="정상"/>
    <s v="2022-08-18"/>
    <s v="CAT"/>
    <s v="00092318201"/>
    <n v="667"/>
    <n v="28333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5"/>
    <s v="14:27:29"/>
    <s v="4332-90**-****-9050"/>
    <s v="30084482"/>
    <x v="4"/>
    <n v="29000"/>
    <s v="입금완료"/>
    <s v="승인"/>
    <s v="정상"/>
    <s v="2022-08-18"/>
    <s v="CAT"/>
    <s v="00092318201"/>
    <n v="667"/>
    <n v="28333"/>
    <s v="11908757"/>
    <s v=""/>
    <s v="KB국민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5"/>
    <s v="15:13:52"/>
    <s v="9440-03**-****-0059"/>
    <s v="75857099"/>
    <x v="1"/>
    <n v="206000"/>
    <s v="입금완료"/>
    <s v="승인"/>
    <s v="정상"/>
    <s v="2022-08-18"/>
    <s v="CAT"/>
    <s v="712781159"/>
    <n v="2781"/>
    <n v="203219"/>
    <s v="11908757"/>
    <s v=""/>
    <s v="비씨"/>
    <s v="(0000) 정상완료"/>
    <s v="18991271"/>
    <s v="CAT(유선)"/>
    <n v="18727"/>
    <n v="0"/>
    <s v="FDIK"/>
    <s v="7500"/>
    <s v="(주)제일좋은솔루션"/>
    <s v=""/>
  </r>
  <r>
    <s v="108-85-35722"/>
    <s v="신성통상에디션ANDZ퍼스트빌"/>
    <s v="2022-08-15"/>
    <s v="19:34:47"/>
    <s v="4670-08**-****-4271"/>
    <s v="62981222"/>
    <x v="2"/>
    <n v="39000"/>
    <s v="입금완료"/>
    <s v="승인"/>
    <s v="정상"/>
    <s v="2022-08-18"/>
    <s v="CAT"/>
    <s v="9958307570"/>
    <n v="897"/>
    <n v="38103"/>
    <s v="11908757"/>
    <s v=""/>
    <s v="롯데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5"/>
    <s v="20:10:50"/>
    <s v="5365-10**-****-0330"/>
    <s v="23054171"/>
    <x v="4"/>
    <n v="216000"/>
    <s v="입금완료"/>
    <s v="승인"/>
    <s v="정상"/>
    <s v="2022-08-18"/>
    <s v="CAT"/>
    <s v="00092318201"/>
    <n v="2916"/>
    <n v="213084"/>
    <s v="11908757"/>
    <s v=""/>
    <s v="KB국민"/>
    <s v="(0000) 정상완료"/>
    <s v="18991271"/>
    <s v="CAT(유선)"/>
    <n v="19636"/>
    <n v="0"/>
    <s v="FDIK"/>
    <s v="7500"/>
    <s v="(주)제일좋은솔루션"/>
    <s v=""/>
  </r>
  <r>
    <s v="108-85-35722"/>
    <s v="신성통상에디션ANDZ퍼스트빌"/>
    <s v="2022-08-16"/>
    <s v="14:41:43"/>
    <s v="4364-20**-****-6767"/>
    <s v="40853247"/>
    <x v="0"/>
    <n v="39000"/>
    <s v="입금완료"/>
    <s v="승인"/>
    <s v=""/>
    <s v="2022-08-19"/>
    <s v="CAT"/>
    <s v="0112786827"/>
    <n v="585"/>
    <n v="38415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6"/>
    <s v="17:55:58"/>
    <s v="5570-42**-****-1082"/>
    <s v="30007798"/>
    <x v="4"/>
    <n v="98000"/>
    <s v="입금완료"/>
    <s v="승인"/>
    <s v="정상"/>
    <s v="2022-08-19"/>
    <s v="CAT"/>
    <s v="00092318201"/>
    <n v="2254"/>
    <n v="95746"/>
    <s v="11908757"/>
    <s v=""/>
    <s v="KB국민"/>
    <s v="(0000) 정상완료"/>
    <s v="18991271"/>
    <s v="CAT(유선)"/>
    <n v="8909"/>
    <n v="0"/>
    <s v="FDIK"/>
    <s v="7500"/>
    <s v="(주)제일좋은솔루션"/>
    <s v=""/>
  </r>
  <r>
    <s v="108-85-35722"/>
    <s v="신성통상에디션ANDZ퍼스트빌"/>
    <s v="2022-08-16"/>
    <s v="17:57:31"/>
    <s v="4906-11**-****-8430"/>
    <s v="78002920"/>
    <x v="1"/>
    <n v="29000"/>
    <s v="입금완료"/>
    <s v="승인"/>
    <s v="정상"/>
    <s v="2022-08-19"/>
    <s v="CAT"/>
    <s v="712781159"/>
    <n v="667"/>
    <n v="28333"/>
    <s v="11908757"/>
    <s v=""/>
    <s v="비씨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16"/>
    <s v="18:19:37"/>
    <s v="9440-12**-****-1797"/>
    <s v="78327350"/>
    <x v="1"/>
    <n v="39000"/>
    <s v="입금완료"/>
    <s v="승인"/>
    <s v="정상"/>
    <s v="2022-08-19"/>
    <s v="CAT"/>
    <s v="712781159"/>
    <n v="565"/>
    <n v="38435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6"/>
    <s v="18:24:44"/>
    <s v="9440-12**-****-1797"/>
    <s v="78396845"/>
    <x v="1"/>
    <n v="59000"/>
    <s v="입금완료"/>
    <s v="승인"/>
    <s v="정상"/>
    <s v="2022-08-19"/>
    <s v="CAT"/>
    <s v="712781159"/>
    <n v="855"/>
    <n v="58145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17"/>
    <s v="12:53:21"/>
    <s v="5430-17**-****-9941"/>
    <s v="53610228"/>
    <x v="6"/>
    <n v="150000"/>
    <s v="입금완료"/>
    <s v="승인"/>
    <s v=""/>
    <s v="2022-08-22"/>
    <s v="CAT"/>
    <s v="148832581"/>
    <n v="3450"/>
    <n v="146550"/>
    <s v="11908757"/>
    <s v=""/>
    <s v="농협"/>
    <s v="(0000) 정상완료"/>
    <s v="18991271"/>
    <s v="CAT(유선)"/>
    <n v="13636"/>
    <n v="0"/>
    <s v="FDIK"/>
    <s v="7500"/>
    <s v="(주)제일좋은솔루션"/>
    <s v=""/>
  </r>
  <r>
    <s v="108-85-35722"/>
    <s v="신성통상에디션ANDZ퍼스트빌"/>
    <s v="2022-08-17"/>
    <s v="15:23:41"/>
    <s v="9410-09**-****-4946"/>
    <s v="81321453"/>
    <x v="5"/>
    <n v="39000"/>
    <s v="입금완료"/>
    <s v="승인"/>
    <s v="정상"/>
    <s v="2022-08-22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18"/>
    <s v="18:44:10"/>
    <s v="5365-39**-****-1422"/>
    <s v="36154147"/>
    <x v="2"/>
    <n v="-160000"/>
    <s v="입금완료"/>
    <s v="취소"/>
    <s v="정상"/>
    <s v="2022-08-23"/>
    <s v="CAT"/>
    <s v="9958307570"/>
    <n v="-3680"/>
    <n v="-156320"/>
    <s v="11908757"/>
    <s v=""/>
    <s v="롯데"/>
    <s v="(0000) 정상완료"/>
    <s v="18991271"/>
    <s v="CAT(유선)"/>
    <n v="-14545"/>
    <n v="0"/>
    <s v="FDIK"/>
    <s v="7500"/>
    <s v="(주)제일좋은솔루션"/>
    <s v="단말기취소(0)"/>
  </r>
  <r>
    <s v="108-85-35722"/>
    <s v="신성통상에디션ANDZ퍼스트빌"/>
    <s v="2022-08-18"/>
    <s v="18:46:11"/>
    <s v="4689-11**-****-4703"/>
    <s v="31689070"/>
    <x v="5"/>
    <n v="160000"/>
    <s v="입금완료"/>
    <s v="승인"/>
    <s v="정상"/>
    <s v="2022-08-23"/>
    <s v="CAT"/>
    <s v="173060897"/>
    <n v="3680"/>
    <n v="156320"/>
    <s v="11908757"/>
    <s v=""/>
    <s v="삼성"/>
    <s v="(0000) 정상완료"/>
    <s v="18991271"/>
    <s v="CAT(유선)"/>
    <n v="14545"/>
    <n v="0"/>
    <s v="FDIK"/>
    <s v="7500"/>
    <s v="(주)제일좋은솔루션"/>
    <s v=""/>
  </r>
  <r>
    <s v="108-85-35722"/>
    <s v="신성통상에디션ANDZ퍼스트빌"/>
    <s v="2022-08-19"/>
    <s v="19:20:38"/>
    <s v="5361-48**-****-2657"/>
    <s v="00013848"/>
    <x v="5"/>
    <n v="39000"/>
    <s v="입금완료"/>
    <s v="승인"/>
    <s v="정상"/>
    <s v="2022-08-23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0"/>
    <s v="11:09:39"/>
    <s v="9436-46**-****-4077"/>
    <s v="30025964"/>
    <x v="4"/>
    <n v="39000"/>
    <s v="입금완료"/>
    <s v="승인"/>
    <s v="정상"/>
    <s v="2022-08-24"/>
    <s v="CAT"/>
    <s v="00092318201"/>
    <n v="585"/>
    <n v="38415"/>
    <s v="11908757"/>
    <s v=""/>
    <s v="KB국민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0"/>
    <s v="11:54:07"/>
    <s v="3562-97**-****-9247"/>
    <s v="39623266"/>
    <x v="0"/>
    <n v="39000"/>
    <s v="입금완료"/>
    <s v="승인"/>
    <s v=""/>
    <s v="2022-08-24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0"/>
    <s v="12:31:10"/>
    <s v="5461-12**-****-3455"/>
    <s v="44732110"/>
    <x v="6"/>
    <n v="58000"/>
    <s v="입금완료"/>
    <s v="승인"/>
    <s v=""/>
    <s v="2022-08-24"/>
    <s v="CAT"/>
    <s v="148832581"/>
    <n v="841"/>
    <n v="57159"/>
    <s v="11908757"/>
    <s v=""/>
    <s v="농협"/>
    <s v="(0000) 정상완료"/>
    <s v="18991271"/>
    <s v="CAT(유선)"/>
    <n v="5272"/>
    <n v="0"/>
    <s v="FDIK"/>
    <s v="7500"/>
    <s v="(주)제일좋은솔루션"/>
    <s v=""/>
  </r>
  <r>
    <s v="108-85-35722"/>
    <s v="신성통상에디션ANDZ퍼스트빌"/>
    <s v="2022-08-20"/>
    <s v="14:15:21"/>
    <s v="9409-15**-****-0429"/>
    <s v="44972775"/>
    <x v="2"/>
    <n v="187000"/>
    <s v="입금완료"/>
    <s v="승인"/>
    <s v="정상"/>
    <s v="2022-08-24"/>
    <s v="CAT"/>
    <s v="9958307570"/>
    <n v="4301"/>
    <n v="182699"/>
    <s v="11908757"/>
    <s v=""/>
    <s v="롯데"/>
    <s v="(0000) 정상완료"/>
    <s v="18991271"/>
    <s v="CAT(유선)"/>
    <n v="17000"/>
    <n v="0"/>
    <s v="FDIK"/>
    <s v="7500"/>
    <s v="(주)제일좋은솔루션"/>
    <s v=""/>
  </r>
  <r>
    <s v="108-85-35722"/>
    <s v="신성통상에디션ANDZ퍼스트빌"/>
    <s v="2022-08-20"/>
    <s v="15:07:32"/>
    <s v="5388-03**-****-8902"/>
    <s v="79342840"/>
    <x v="1"/>
    <n v="95000"/>
    <s v="입금완료"/>
    <s v="승인"/>
    <s v="정상"/>
    <s v="2022-08-24"/>
    <s v="CAT"/>
    <s v="712781159"/>
    <n v="2185"/>
    <n v="92815"/>
    <s v="11908757"/>
    <s v=""/>
    <s v="비씨"/>
    <s v="(0000) 정상완료"/>
    <s v="18991271"/>
    <s v="CAT(유선)"/>
    <n v="8636"/>
    <n v="0"/>
    <s v="FDIK"/>
    <s v="7500"/>
    <s v="(주)제일좋은솔루션"/>
    <s v=""/>
  </r>
  <r>
    <s v="108-85-35722"/>
    <s v="신성통상에디션ANDZ퍼스트빌"/>
    <s v="2022-08-20"/>
    <s v="15:13:16"/>
    <s v="5388-03**-****-8902"/>
    <s v="79420058"/>
    <x v="1"/>
    <n v="30000"/>
    <s v="입금완료"/>
    <s v="승인"/>
    <s v="정상"/>
    <s v="2022-08-24"/>
    <s v="CAT"/>
    <s v="712781159"/>
    <n v="690"/>
    <n v="29310"/>
    <s v="11908757"/>
    <s v=""/>
    <s v="비씨"/>
    <s v="(0000) 정상완료"/>
    <s v="18991271"/>
    <s v="CAT(유선)"/>
    <n v="2727"/>
    <n v="0"/>
    <s v="FDIK"/>
    <s v="7500"/>
    <s v="(주)제일좋은솔루션"/>
    <s v=""/>
  </r>
  <r>
    <s v="108-85-35722"/>
    <s v="신성통상에디션ANDZ퍼스트빌"/>
    <s v="2022-08-20"/>
    <s v="16:06:08"/>
    <s v="4854-80**-****-9698"/>
    <s v="47158026"/>
    <x v="6"/>
    <n v="90000"/>
    <s v="입금완료"/>
    <s v="승인"/>
    <s v=""/>
    <s v="2022-08-24"/>
    <s v="CAT"/>
    <s v="148832581"/>
    <n v="1305"/>
    <n v="88695"/>
    <s v="11908757"/>
    <s v=""/>
    <s v="농협"/>
    <s v="(0000) 정상완료"/>
    <s v="18991271"/>
    <s v="CAT(유선)"/>
    <n v="8181"/>
    <n v="0"/>
    <s v="FDIK"/>
    <s v="7500"/>
    <s v="(주)제일좋은솔루션"/>
    <s v=""/>
  </r>
  <r>
    <s v="108-85-35722"/>
    <s v="신성통상에디션ANDZ퍼스트빌"/>
    <s v="2022-08-20"/>
    <s v="17:47:15"/>
    <s v="9490-49**-****-5210"/>
    <s v="71362035"/>
    <x v="1"/>
    <n v="228000"/>
    <s v="입금완료"/>
    <s v="승인"/>
    <s v="정상"/>
    <s v="2022-08-24"/>
    <s v="CAT"/>
    <s v="712781159"/>
    <n v="3078"/>
    <n v="224922"/>
    <s v="11908757"/>
    <s v=""/>
    <s v="신협"/>
    <s v="(0000) 정상완료"/>
    <s v="18991271"/>
    <s v="CAT(유선)"/>
    <n v="20727"/>
    <n v="0"/>
    <s v="FDIK"/>
    <s v="7500"/>
    <s v="(주)제일좋은솔루션"/>
    <s v=""/>
  </r>
  <r>
    <s v="108-85-35722"/>
    <s v="신성통상에디션ANDZ퍼스트빌"/>
    <s v="2022-08-20"/>
    <s v="18:35:48"/>
    <s v="4619-54**-****-7396"/>
    <s v="45331953"/>
    <x v="0"/>
    <n v="29000"/>
    <s v="입금완료"/>
    <s v="승인"/>
    <s v=""/>
    <s v="2022-08-24"/>
    <s v="CAT"/>
    <s v="0112786827"/>
    <n v="435"/>
    <n v="28565"/>
    <s v="11908757"/>
    <s v=""/>
    <s v="신한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0"/>
    <s v="18:40:39"/>
    <s v="4619-54**-****-7396"/>
    <s v="45400356"/>
    <x v="0"/>
    <n v="49000"/>
    <s v="입금완료"/>
    <s v="승인"/>
    <s v=""/>
    <s v="2022-08-24"/>
    <s v="CAT"/>
    <s v="0112786827"/>
    <n v="735"/>
    <n v="48265"/>
    <s v="11908757"/>
    <s v=""/>
    <s v="신한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20"/>
    <s v="19:19:44"/>
    <s v="5461-12**-****-3631"/>
    <s v="49224985"/>
    <x v="6"/>
    <n v="118000"/>
    <s v="입금완료"/>
    <s v="승인"/>
    <s v=""/>
    <s v="2022-08-24"/>
    <s v="CAT"/>
    <s v="148832581"/>
    <n v="1711"/>
    <n v="116289"/>
    <s v="11908757"/>
    <s v=""/>
    <s v="농협"/>
    <s v="(0000) 정상완료"/>
    <s v="18991271"/>
    <s v="CAT(유선)"/>
    <n v="10727"/>
    <n v="0"/>
    <s v="FDIK"/>
    <s v="7500"/>
    <s v="(주)제일좋은솔루션"/>
    <s v=""/>
  </r>
  <r>
    <s v="108-85-35722"/>
    <s v="신성통상에디션ANDZ퍼스트빌"/>
    <s v="2022-08-20"/>
    <s v="20:42:14"/>
    <s v="5107-37**-****-4467"/>
    <s v="47003717"/>
    <x v="0"/>
    <n v="44000"/>
    <s v="입금완료"/>
    <s v="승인"/>
    <s v=""/>
    <s v="2022-08-24"/>
    <s v="CAT"/>
    <s v="0112786827"/>
    <n v="660"/>
    <n v="43340"/>
    <s v="11908757"/>
    <s v=""/>
    <s v="신한"/>
    <s v="(0000) 정상완료"/>
    <s v="18991271"/>
    <s v="CAT(유선)"/>
    <n v="4000"/>
    <n v="0"/>
    <s v="FDIK"/>
    <s v="7500"/>
    <s v="(주)제일좋은솔루션"/>
    <s v=""/>
  </r>
  <r>
    <s v="108-85-35722"/>
    <s v="신성통상에디션ANDZ퍼스트빌"/>
    <s v="2022-08-21"/>
    <s v="11:59:41"/>
    <s v="5137-92**-****-2742"/>
    <s v="23692018"/>
    <x v="2"/>
    <n v="39000"/>
    <s v="입금완료"/>
    <s v="승인"/>
    <s v="정상"/>
    <s v="2022-08-24"/>
    <s v="CAT"/>
    <s v="9958307570"/>
    <n v="897"/>
    <n v="38103"/>
    <s v="11908757"/>
    <s v=""/>
    <s v="롯데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1"/>
    <s v="12:05:25"/>
    <s v="5137-92**-****-2742"/>
    <s v="50290019"/>
    <x v="2"/>
    <n v="20000"/>
    <s v="입금완료"/>
    <s v="승인"/>
    <s v="정상"/>
    <s v="2022-08-24"/>
    <s v="CAT"/>
    <s v="9958307570"/>
    <n v="460"/>
    <n v="19540"/>
    <s v="11908757"/>
    <s v=""/>
    <s v="롯데"/>
    <s v="(0000) 정상완료"/>
    <s v="18991271"/>
    <s v="CAT(유선)"/>
    <n v="1818"/>
    <n v="0"/>
    <s v="FDIK"/>
    <s v="7500"/>
    <s v="(주)제일좋은솔루션"/>
    <s v=""/>
  </r>
  <r>
    <s v="108-85-35722"/>
    <s v="신성통상에디션ANDZ퍼스트빌"/>
    <s v="2022-08-21"/>
    <s v="14:22:28"/>
    <s v="3562-97**-****-9012"/>
    <s v="03907843"/>
    <x v="0"/>
    <n v="110000"/>
    <s v="입금완료"/>
    <s v="승인"/>
    <s v=""/>
    <s v="2022-08-24"/>
    <s v="CAT"/>
    <s v="0112786827"/>
    <n v="2530"/>
    <n v="107470"/>
    <s v="11908757"/>
    <s v=""/>
    <s v="신한"/>
    <s v="(0000) 정상완료"/>
    <s v="18991271"/>
    <s v="CAT(유선)"/>
    <n v="10000"/>
    <n v="0"/>
    <s v="FDIK"/>
    <s v="7500"/>
    <s v="(주)제일좋은솔루션"/>
    <s v=""/>
  </r>
  <r>
    <s v="108-85-35722"/>
    <s v="신성통상에디션ANDZ퍼스트빌"/>
    <s v="2022-08-21"/>
    <s v="14:33:13"/>
    <s v="5229-71**-****-0084"/>
    <s v="30034306"/>
    <x v="4"/>
    <n v="69000"/>
    <s v="입금완료"/>
    <s v="승인"/>
    <s v="정상"/>
    <s v="2022-08-24"/>
    <s v="CAT"/>
    <s v="00092318201"/>
    <n v="1587"/>
    <n v="67413"/>
    <s v="11908757"/>
    <s v=""/>
    <s v="KB국민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21"/>
    <s v="15:03:53"/>
    <s v="3565-17**-****-6934"/>
    <s v="55047645"/>
    <x v="6"/>
    <n v="119000"/>
    <s v="입금완료"/>
    <s v="승인"/>
    <s v=""/>
    <s v="2022-08-24"/>
    <s v="CAT"/>
    <s v="148832581"/>
    <n v="2737"/>
    <n v="116263"/>
    <s v="11908757"/>
    <s v=""/>
    <s v="농협"/>
    <s v="(0000) 정상완료"/>
    <s v="18991271"/>
    <s v="CAT(유선)"/>
    <n v="10818"/>
    <n v="0"/>
    <s v="FDIK"/>
    <s v="7500"/>
    <s v="(주)제일좋은솔루션"/>
    <s v=""/>
  </r>
  <r>
    <s v="108-85-35722"/>
    <s v="신성통상에디션ANDZ퍼스트빌"/>
    <s v="2022-08-21"/>
    <s v="16:17:25"/>
    <s v="5424-16**-****-5480"/>
    <s v="55755482"/>
    <x v="6"/>
    <n v="39000"/>
    <s v="입금완료"/>
    <s v="승인"/>
    <s v=""/>
    <s v="2022-08-24"/>
    <s v="CAT"/>
    <s v="148832581"/>
    <n v="565"/>
    <n v="38435"/>
    <s v="11908757"/>
    <s v=""/>
    <s v="농협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1"/>
    <s v="16:22:36"/>
    <s v="6258-40**-****-3118"/>
    <s v="05408590"/>
    <x v="0"/>
    <n v="39000"/>
    <s v="입금완료"/>
    <s v="승인"/>
    <s v=""/>
    <s v="2022-08-24"/>
    <s v="CAT"/>
    <s v="0112786827"/>
    <n v="897"/>
    <n v="38103"/>
    <s v="11908757"/>
    <s v=""/>
    <s v="신한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1"/>
    <s v="17:47:23"/>
    <s v="4033-02**-****-6509"/>
    <s v="00913130"/>
    <x v="3"/>
    <n v="39000"/>
    <s v="입금완료"/>
    <s v="승인"/>
    <s v="정상"/>
    <s v="2022-08-24"/>
    <s v="CAT"/>
    <s v="310963063"/>
    <n v="897"/>
    <n v="38103"/>
    <s v="11908757"/>
    <s v=""/>
    <s v="현대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2"/>
    <s v="13:55:33"/>
    <s v="9411-16**-****-5102"/>
    <s v="63609340"/>
    <x v="6"/>
    <n v="59000"/>
    <s v="입금완료"/>
    <s v="승인"/>
    <s v=""/>
    <s v="2022-08-25"/>
    <s v="CAT"/>
    <s v="148832581"/>
    <n v="1357"/>
    <n v="57643"/>
    <s v="11908757"/>
    <s v=""/>
    <s v="농협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2"/>
    <s v="14:53:11"/>
    <s v="6243-84**-****-9826"/>
    <s v="78868007"/>
    <x v="1"/>
    <n v="39000"/>
    <s v="입금완료"/>
    <s v="승인"/>
    <s v="정상"/>
    <s v="2022-08-25"/>
    <s v="CAT"/>
    <s v="712781159"/>
    <n v="897"/>
    <n v="38103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3"/>
    <s v="12:35:31"/>
    <s v="5425-86**-****-8835"/>
    <s v="72120792"/>
    <x v="6"/>
    <n v="60000"/>
    <s v="입금완료"/>
    <s v="승인"/>
    <s v=""/>
    <s v="2022-08-26"/>
    <s v="CAT"/>
    <s v="148832581"/>
    <n v="1380"/>
    <n v="58620"/>
    <s v="11908757"/>
    <s v=""/>
    <s v="농협"/>
    <s v="(0000) 정상완료"/>
    <s v="18991271"/>
    <s v="CAT(유선)"/>
    <n v="5454"/>
    <n v="0"/>
    <s v="FDIK"/>
    <s v="7500"/>
    <s v="(주)제일좋은솔루션"/>
    <s v=""/>
  </r>
  <r>
    <s v="108-85-35722"/>
    <s v="신성통상에디션ANDZ퍼스트빌"/>
    <s v="2022-08-23"/>
    <s v="14:35:44"/>
    <s v="4273-52**-****-6800"/>
    <s v="79266260"/>
    <x v="1"/>
    <n v="176000"/>
    <s v="입금완료"/>
    <s v="승인"/>
    <s v="정상"/>
    <s v="2022-08-26"/>
    <s v="CAT"/>
    <s v="712781159"/>
    <n v="2376"/>
    <n v="173624"/>
    <s v="11908757"/>
    <s v=""/>
    <s v="비씨"/>
    <s v="(0000) 정상완료"/>
    <s v="18991271"/>
    <s v="CAT(유선)"/>
    <n v="16000"/>
    <n v="0"/>
    <s v="FDIK"/>
    <s v="7500"/>
    <s v="(주)제일좋은솔루션"/>
    <s v=""/>
  </r>
  <r>
    <s v="108-85-35722"/>
    <s v="신성통상에디션ANDZ퍼스트빌"/>
    <s v="2022-08-23"/>
    <s v="15:35:05"/>
    <s v="4119-04**-****-3624"/>
    <s v="25030767"/>
    <x v="7"/>
    <n v="207000"/>
    <s v="정산삭제"/>
    <s v="승인"/>
    <s v=""/>
    <s v=""/>
    <s v="CAT"/>
    <s v="00994444693"/>
    <n v="0"/>
    <n v="0"/>
    <s v="11908757"/>
    <s v=""/>
    <s v="외환"/>
    <s v="(0000) 정상완료"/>
    <s v="18991271"/>
    <s v="CAT(유선)"/>
    <n v="18818"/>
    <n v="0"/>
    <s v="FDIK"/>
    <s v="7500"/>
    <s v="(주)제일좋은솔루션"/>
    <s v="단말기취소(0)"/>
  </r>
  <r>
    <s v="108-85-35722"/>
    <s v="신성통상에디션ANDZ퍼스트빌"/>
    <s v="2022-08-23"/>
    <s v="15:36:43"/>
    <s v="4119-04**-****-3624"/>
    <s v="25030767"/>
    <x v="7"/>
    <n v="-207000"/>
    <s v="정산삭제"/>
    <s v="취소"/>
    <s v=""/>
    <s v=""/>
    <s v="CAT"/>
    <s v="00994444693"/>
    <n v="0"/>
    <n v="0"/>
    <s v="11908757"/>
    <s v=""/>
    <s v="외환"/>
    <s v="(0000) 정상완료"/>
    <s v="18991271"/>
    <s v="CAT(유선)"/>
    <n v="-18818"/>
    <n v="0"/>
    <s v="FDIK"/>
    <s v="7500"/>
    <s v="(주)제일좋은솔루션"/>
    <s v="단말기취소(0)"/>
  </r>
  <r>
    <s v="108-85-35722"/>
    <s v="신성통상에디션ANDZ퍼스트빌"/>
    <s v="2022-08-23"/>
    <s v="15:37:26"/>
    <s v="4119-04**-****-3624"/>
    <s v="26020365"/>
    <x v="7"/>
    <n v="187000"/>
    <s v="입금완료"/>
    <s v="승인"/>
    <s v="정상"/>
    <s v="2022-08-26"/>
    <s v="CAT"/>
    <s v="00994444693"/>
    <n v="4301"/>
    <n v="182699"/>
    <s v="11908757"/>
    <s v=""/>
    <s v="외환"/>
    <s v="(0000) 정상완료"/>
    <s v="18991271"/>
    <s v="CAT(유선)"/>
    <n v="17000"/>
    <n v="0"/>
    <s v="FDIK"/>
    <s v="7500"/>
    <s v="(주)제일좋은솔루션"/>
    <s v=""/>
  </r>
  <r>
    <s v="108-85-35722"/>
    <s v="신성통상에디션ANDZ퍼스트빌"/>
    <s v="2022-08-23"/>
    <s v="18:08:30"/>
    <s v="9410-34**-****-0835"/>
    <s v="24534009"/>
    <x v="5"/>
    <n v="29000"/>
    <s v="입금완료"/>
    <s v="승인"/>
    <s v="정상"/>
    <s v="2022-08-29"/>
    <s v="CAT"/>
    <s v="173060897"/>
    <n v="667"/>
    <n v="28333"/>
    <s v="11908757"/>
    <s v=""/>
    <s v="삼성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3"/>
    <s v="18:09:09"/>
    <s v="9410-34**-****-0835"/>
    <s v="15861621"/>
    <x v="5"/>
    <n v="29000"/>
    <s v="입금완료"/>
    <s v="승인"/>
    <s v="정상"/>
    <s v="2022-08-26"/>
    <s v="CAT"/>
    <s v="173060897"/>
    <n v="667"/>
    <n v="28333"/>
    <s v="11908757"/>
    <s v=""/>
    <s v="삼성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5"/>
    <s v="16:20:25"/>
    <s v="4079-16**-****-8080"/>
    <s v="56231828"/>
    <x v="6"/>
    <n v="29000"/>
    <s v="입금완료"/>
    <s v="승인"/>
    <s v=""/>
    <s v="2022-08-30"/>
    <s v="CAT"/>
    <s v="148832581"/>
    <n v="667"/>
    <n v="28333"/>
    <s v="11908757"/>
    <s v=""/>
    <s v="농협"/>
    <s v="(0000) 정상완료"/>
    <s v="18991271"/>
    <s v="CAT(유선)"/>
    <n v="2636"/>
    <n v="0"/>
    <s v="FDIK"/>
    <s v="7500"/>
    <s v="(주)제일좋은솔루션"/>
    <s v=""/>
  </r>
  <r>
    <s v="108-85-35722"/>
    <s v="신성통상에디션ANDZ퍼스트빌"/>
    <s v="2022-08-25"/>
    <s v="17:39:48"/>
    <s v="4033-02**-****-6921"/>
    <s v="00220498"/>
    <x v="3"/>
    <n v="69000"/>
    <s v="입금완료"/>
    <s v="승인"/>
    <s v="정상"/>
    <s v="2022-08-30"/>
    <s v="CAT"/>
    <s v="310963063"/>
    <n v="1587"/>
    <n v="67413"/>
    <s v="11908757"/>
    <s v=""/>
    <s v="현대"/>
    <s v="(0000) 정상완료"/>
    <s v="18991271"/>
    <s v="CAT(유선)"/>
    <n v="6272"/>
    <n v="0"/>
    <s v="FDIK"/>
    <s v="7500"/>
    <s v="(주)제일좋은솔루션"/>
    <s v=""/>
  </r>
  <r>
    <s v="108-85-35722"/>
    <s v="신성통상에디션ANDZ퍼스트빌"/>
    <s v="2022-08-26"/>
    <s v="12:38:52"/>
    <s v="4658-87**-****-3660"/>
    <s v="20598718"/>
    <x v="0"/>
    <n v="59000"/>
    <s v="입금완료"/>
    <s v="승인"/>
    <s v=""/>
    <s v="2022-08-31"/>
    <s v="CAT"/>
    <s v="0112786827"/>
    <n v="1357"/>
    <n v="57643"/>
    <s v="11908757"/>
    <s v=""/>
    <s v="신한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6"/>
    <s v="17:11:41"/>
    <s v="5388-03**-****-1301"/>
    <s v="73468816"/>
    <x v="1"/>
    <n v="78000"/>
    <s v="입금완료"/>
    <s v="승인"/>
    <s v="정상"/>
    <s v="2022-08-31"/>
    <s v="CAT"/>
    <s v="712781159"/>
    <n v="1053"/>
    <n v="76947"/>
    <s v="11908757"/>
    <s v=""/>
    <s v="비씨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27"/>
    <s v="14:08:17"/>
    <s v="5272-89**-****-8303"/>
    <s v="30020224"/>
    <x v="4"/>
    <n v="79000"/>
    <s v="입금완료"/>
    <s v="승인"/>
    <s v="정상"/>
    <s v="2022-08-31"/>
    <s v="CAT"/>
    <s v="00092318201"/>
    <n v="1185"/>
    <n v="77815"/>
    <s v="11908757"/>
    <s v=""/>
    <s v="KB국민"/>
    <s v="(0000) 정상완료"/>
    <s v="18991271"/>
    <s v="CAT(유선)"/>
    <n v="7181"/>
    <n v="0"/>
    <s v="FDIK"/>
    <s v="7500"/>
    <s v="(주)제일좋은솔루션"/>
    <s v=""/>
  </r>
  <r>
    <s v="108-85-35722"/>
    <s v="신성통상에디션ANDZ퍼스트빌"/>
    <s v="2022-08-27"/>
    <s v="16:09:33"/>
    <s v="6262-75**-****-8751"/>
    <s v="74690093"/>
    <x v="1"/>
    <n v="39000"/>
    <s v="입금완료"/>
    <s v="승인"/>
    <s v="정상"/>
    <s v="2022-08-31"/>
    <s v="CAT"/>
    <s v="712781159"/>
    <n v="526"/>
    <n v="38474"/>
    <s v="11908757"/>
    <s v=""/>
    <s v="비씨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7"/>
    <s v="17:53:56"/>
    <s v="5366-48**-****-1514"/>
    <s v="72337167"/>
    <x v="5"/>
    <n v="78000"/>
    <s v="입금완료"/>
    <s v="승인"/>
    <s v="정상"/>
    <s v="2022-08-30"/>
    <s v="CAT"/>
    <s v="173060897"/>
    <n v="1794"/>
    <n v="76206"/>
    <s v="11908757"/>
    <s v=""/>
    <s v="삼성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27"/>
    <s v="18:22:26"/>
    <s v="6258-40**-****-4302"/>
    <s v="39007976"/>
    <x v="0"/>
    <n v="59000"/>
    <s v="입금완료"/>
    <s v="승인"/>
    <s v=""/>
    <s v="2022-08-31"/>
    <s v="CAT"/>
    <s v="0112786827"/>
    <n v="1357"/>
    <n v="57643"/>
    <s v="11908757"/>
    <s v=""/>
    <s v="신한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7"/>
    <s v="19:25:11"/>
    <s v="5461-12**-****-2024"/>
    <s v="41336858"/>
    <x v="6"/>
    <n v="288000"/>
    <s v="입금완료"/>
    <s v="승인"/>
    <s v=""/>
    <s v="2022-08-31"/>
    <s v="CAT"/>
    <s v="148832581"/>
    <n v="4176"/>
    <n v="283824"/>
    <s v="11908757"/>
    <s v=""/>
    <s v="농협"/>
    <s v="(0000) 정상완료"/>
    <s v="18991271"/>
    <s v="CAT(유선)"/>
    <n v="26181"/>
    <n v="0"/>
    <s v="FDIK"/>
    <s v="7500"/>
    <s v="(주)제일좋은솔루션"/>
    <s v=""/>
  </r>
  <r>
    <s v="108-85-35722"/>
    <s v="신성통상에디션ANDZ퍼스트빌"/>
    <s v="2022-08-27"/>
    <s v="19:31:50"/>
    <s v="5461-12**-****-2792"/>
    <s v="41409536"/>
    <x v="6"/>
    <n v="137000"/>
    <s v="입금완료"/>
    <s v="승인"/>
    <s v=""/>
    <s v="2022-08-31"/>
    <s v="CAT"/>
    <s v="148832581"/>
    <n v="1986"/>
    <n v="135014"/>
    <s v="11908757"/>
    <s v=""/>
    <s v="농협"/>
    <s v="(0000) 정상완료"/>
    <s v="18991271"/>
    <s v="CAT(유선)"/>
    <n v="12454"/>
    <n v="0"/>
    <s v="FDIK"/>
    <s v="7500"/>
    <s v="(주)제일좋은솔루션"/>
    <s v=""/>
  </r>
  <r>
    <s v="108-85-35722"/>
    <s v="신성통상에디션ANDZ퍼스트빌"/>
    <s v="2022-08-28"/>
    <s v="11:46:57"/>
    <s v="9411-17**-****-7419"/>
    <s v="45212736"/>
    <x v="6"/>
    <n v="258000"/>
    <s v="입금완료"/>
    <s v="승인"/>
    <s v=""/>
    <s v="2022-08-31"/>
    <s v="CAT"/>
    <s v="148832581"/>
    <n v="5934"/>
    <n v="252066"/>
    <s v="11908757"/>
    <s v=""/>
    <s v="농협"/>
    <s v="(0000) 정상완료"/>
    <s v="18991271"/>
    <s v="CAT(유선)"/>
    <n v="23454"/>
    <n v="0"/>
    <s v="FDIK"/>
    <s v="7500"/>
    <s v="(주)제일좋은솔루션"/>
    <s v=""/>
  </r>
  <r>
    <s v="108-85-35722"/>
    <s v="신성통상에디션ANDZ퍼스트빌"/>
    <s v="2022-08-28"/>
    <s v="13:44:51"/>
    <s v="4658-87**-****-4485"/>
    <s v="47086654"/>
    <x v="0"/>
    <n v="78000"/>
    <s v="입금완료"/>
    <s v="승인"/>
    <s v=""/>
    <s v="2022-08-31"/>
    <s v="CAT"/>
    <s v="0112786827"/>
    <n v="1794"/>
    <n v="76206"/>
    <s v="11908757"/>
    <s v=""/>
    <s v="신한"/>
    <s v="(0000) 정상완료"/>
    <s v="18991271"/>
    <s v="CAT(유선)"/>
    <n v="7090"/>
    <n v="0"/>
    <s v="FDIK"/>
    <s v="7500"/>
    <s v="(주)제일좋은솔루션"/>
    <s v=""/>
  </r>
  <r>
    <s v="108-85-35722"/>
    <s v="신성통상에디션ANDZ퍼스트빌"/>
    <s v="2022-08-28"/>
    <s v="13:50:29"/>
    <s v="9409-15**-****-2175"/>
    <s v="44520044"/>
    <x v="2"/>
    <n v="39000"/>
    <s v="입금완료"/>
    <s v="승인"/>
    <s v="정상"/>
    <s v="2022-08-31"/>
    <s v="CAT"/>
    <s v="9958307570"/>
    <n v="897"/>
    <n v="38103"/>
    <s v="11908757"/>
    <s v=""/>
    <s v="롯데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8"/>
    <s v="14:35:36"/>
    <s v="5188-31**-****-5795"/>
    <s v="13432384"/>
    <x v="5"/>
    <n v="39000"/>
    <s v="입금완료"/>
    <s v="승인"/>
    <s v="정상"/>
    <s v="2022-08-31"/>
    <s v="CAT"/>
    <s v="173060897"/>
    <n v="897"/>
    <n v="38103"/>
    <s v="11908757"/>
    <s v=""/>
    <s v="삼성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28"/>
    <s v="14:55:26"/>
    <s v="4364-20**-****-7010"/>
    <s v="48034334"/>
    <x v="0"/>
    <n v="128000"/>
    <s v="입금완료"/>
    <s v="승인"/>
    <s v=""/>
    <s v="2022-08-31"/>
    <s v="CAT"/>
    <s v="0112786827"/>
    <n v="1920"/>
    <n v="126080"/>
    <s v="11908757"/>
    <s v=""/>
    <s v="신한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28"/>
    <s v="16:06:42"/>
    <s v="9420-61**-****-3518"/>
    <s v="48954844"/>
    <x v="0"/>
    <n v="128000"/>
    <s v="입금완료"/>
    <s v="승인"/>
    <s v=""/>
    <s v="2022-08-31"/>
    <s v="CAT"/>
    <s v="0112786827"/>
    <n v="1920"/>
    <n v="126080"/>
    <s v="11908757"/>
    <s v=""/>
    <s v="신한"/>
    <s v="(0000) 정상완료"/>
    <s v="18991271"/>
    <s v="CAT(유선)"/>
    <n v="11636"/>
    <n v="0"/>
    <s v="FDIK"/>
    <s v="7500"/>
    <s v="(주)제일좋은솔루션"/>
    <s v=""/>
  </r>
  <r>
    <s v="108-85-35722"/>
    <s v="신성통상에디션ANDZ퍼스트빌"/>
    <s v="2022-08-28"/>
    <s v="16:31:09"/>
    <s v="9440-12**-****-6096"/>
    <s v="74991836"/>
    <x v="1"/>
    <n v="348000"/>
    <s v="입금완료"/>
    <s v="승인"/>
    <s v="정상"/>
    <s v="2022-08-31"/>
    <s v="CAT"/>
    <s v="712781159"/>
    <n v="5046"/>
    <n v="342954"/>
    <s v="11908757"/>
    <s v=""/>
    <s v="비씨"/>
    <s v="(0000) 정상완료"/>
    <s v="18991271"/>
    <s v="CAT(유선)"/>
    <n v="31636"/>
    <n v="0"/>
    <s v="FDIK"/>
    <s v="7500"/>
    <s v="(주)제일좋은솔루션"/>
    <s v=""/>
  </r>
  <r>
    <s v="108-85-35722"/>
    <s v="신성통상에디션ANDZ퍼스트빌"/>
    <s v="2022-08-28"/>
    <s v="17:03:22"/>
    <s v="6210-12**-****-5264"/>
    <s v="75370668"/>
    <x v="1"/>
    <n v="59000"/>
    <s v="입금완료"/>
    <s v="승인"/>
    <s v="정상"/>
    <s v="2022-08-31"/>
    <s v="CAT"/>
    <s v="712781159"/>
    <n v="855"/>
    <n v="58145"/>
    <s v="11908757"/>
    <s v=""/>
    <s v="비씨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28"/>
    <s v="19:43:15"/>
    <s v="3565-43**-****-0008"/>
    <s v="25080039"/>
    <x v="7"/>
    <n v="39000"/>
    <s v="입금완료"/>
    <s v="승인"/>
    <s v="정상"/>
    <s v="2022-08-31"/>
    <s v="CAT"/>
    <s v="00994444693"/>
    <n v="897"/>
    <n v="38103"/>
    <s v="11908757"/>
    <s v=""/>
    <s v="하나"/>
    <s v="(0000) 정상완료"/>
    <s v="18991271"/>
    <s v="CAT(유선)"/>
    <n v="3545"/>
    <n v="0"/>
    <s v="FDIK"/>
    <s v="7500"/>
    <s v="(주)제일좋은솔루션"/>
    <s v=""/>
  </r>
  <r>
    <s v="108-85-35722"/>
    <s v="신성통상에디션ANDZ퍼스트빌"/>
    <s v="2022-08-30"/>
    <s v="12:27:23"/>
    <s v="5531-77**-****-0906"/>
    <s v="24010091"/>
    <x v="7"/>
    <n v="59000"/>
    <s v="입금완료"/>
    <s v="승인"/>
    <s v="정상"/>
    <s v="2022-09-02"/>
    <s v="CAT"/>
    <s v="00994444693"/>
    <n v="1357"/>
    <n v="57643"/>
    <s v="11908757"/>
    <s v=""/>
    <s v="하나"/>
    <s v="(0000) 정상완료"/>
    <s v="18991271"/>
    <s v="CAT(유선)"/>
    <n v="5363"/>
    <n v="0"/>
    <s v="FDIK"/>
    <s v="7500"/>
    <s v="(주)제일좋은솔루션"/>
    <s v=""/>
  </r>
  <r>
    <s v="108-85-35722"/>
    <s v="신성통상에디션ANDZ퍼스트빌"/>
    <s v="2022-08-30"/>
    <s v="13:07:36"/>
    <s v="4906-03**-****-0333"/>
    <s v="72632449"/>
    <x v="1"/>
    <n v="79000"/>
    <s v="입금완료"/>
    <s v="승인"/>
    <s v="정상"/>
    <s v="2022-09-02"/>
    <s v="CAT"/>
    <s v="712781159"/>
    <n v="1817"/>
    <n v="77183"/>
    <s v="11908757"/>
    <s v=""/>
    <s v="비씨"/>
    <s v="(0000) 정상완료"/>
    <s v="18991271"/>
    <s v="CAT(유선)"/>
    <n v="7181"/>
    <n v="0"/>
    <s v="FDIK"/>
    <s v="7500"/>
    <s v="(주)제일좋은솔루션"/>
    <s v=""/>
  </r>
  <r>
    <s v="108-85-35722"/>
    <s v="신성통상에디션ANDZ퍼스트빌"/>
    <s v="2022-08-30"/>
    <s v="16:33:35"/>
    <s v="9490-86**-****-0511"/>
    <s v="00787225"/>
    <x v="3"/>
    <n v="49000"/>
    <s v="입금완료"/>
    <s v="승인"/>
    <s v="정상"/>
    <s v="2022-09-02"/>
    <s v="CAT"/>
    <s v="310963063"/>
    <n v="1127"/>
    <n v="47873"/>
    <s v="11908757"/>
    <s v=""/>
    <s v="현대"/>
    <s v="(0000) 정상완료"/>
    <s v="18991271"/>
    <s v="CAT(유선)"/>
    <n v="4454"/>
    <n v="0"/>
    <s v="FDIK"/>
    <s v="7500"/>
    <s v="(주)제일좋은솔루션"/>
    <s v=""/>
  </r>
  <r>
    <s v="108-85-35722"/>
    <s v="신성통상에디션ANDZ퍼스트빌"/>
    <s v="2022-08-31"/>
    <s v="14:24:32"/>
    <s v="5521-83**-****-9328"/>
    <s v="00120121"/>
    <x v="7"/>
    <n v="107000"/>
    <s v="입금완료"/>
    <s v="승인"/>
    <s v="정상"/>
    <s v="2022-09-05"/>
    <s v="CAT"/>
    <s v="00994444693"/>
    <n v="3210"/>
    <n v="103790"/>
    <s v="11908757"/>
    <s v=""/>
    <s v="해외"/>
    <s v="(0000) 정상완료"/>
    <s v="18991271"/>
    <s v="CAT(유선)"/>
    <n v="9727"/>
    <n v="0"/>
    <s v="FDIK"/>
    <s v="7500"/>
    <s v="(주)제일좋은솔루션"/>
    <s v=""/>
  </r>
  <r>
    <s v="108-85-35722"/>
    <s v="신성통상에디션ANDZ퍼스트빌"/>
    <s v="2022-08-31"/>
    <s v="14:32:38"/>
    <s v="5205-04**-****-6996"/>
    <s v="30023740"/>
    <x v="4"/>
    <n v="249000"/>
    <s v="입금완료"/>
    <s v="승인"/>
    <s v="정상"/>
    <s v="2022-09-05"/>
    <s v="CAT"/>
    <s v="00092318201"/>
    <n v="3735"/>
    <n v="245265"/>
    <s v="11908757"/>
    <s v=""/>
    <s v="KB국민"/>
    <s v="(0000) 정상완료"/>
    <s v="18991271"/>
    <s v="CAT(유선)"/>
    <n v="22636"/>
    <n v="0"/>
    <s v="FDIK"/>
    <s v="7500"/>
    <s v="(주)제일좋은솔루션"/>
    <s v=""/>
  </r>
  <r>
    <s v="108-85-35722"/>
    <s v="신성통상에디션ANDZ퍼스트빌"/>
    <s v="2022-08-31"/>
    <s v="19:34:38"/>
    <s v="9490-19**-****-5148"/>
    <s v="00318036"/>
    <x v="3"/>
    <n v="3400"/>
    <s v="입금완료"/>
    <s v="승인"/>
    <s v="정상"/>
    <s v="2022-09-05"/>
    <s v="CAT"/>
    <s v="310963063"/>
    <n v="78"/>
    <n v="3322"/>
    <s v="11908757"/>
    <s v=""/>
    <s v="현대"/>
    <s v="(0000) 정상완료"/>
    <s v="18991271"/>
    <s v="CAT(유선)"/>
    <n v="309"/>
    <n v="0"/>
    <s v="FDIK"/>
    <s v="7500"/>
    <s v="(주)제일좋은솔루션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7" applyNumberFormats="0" applyBorderFormats="0" applyFontFormats="0" applyPatternFormats="0" applyAlignmentFormats="0" applyWidthHeightFormats="1" dataCaption="값" updatedVersion="4" minRefreshableVersion="3" useAutoFormatting="1" itemPrintTitles="1" createdVersion="4" indent="0" outline="1" outlineData="1" multipleFieldFilters="0">
  <location ref="AD8:AG17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6"/>
        <item x="2"/>
        <item x="1"/>
        <item x="5"/>
        <item x="0"/>
        <item x="7"/>
        <item x="3"/>
        <item t="default"/>
      </items>
    </pivotField>
    <pivotField dataField="1"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금액" fld="7" baseField="0" baseItem="0"/>
    <dataField name="합계 : 수수료" fld="14" baseField="0" baseItem="0"/>
    <dataField name="합계 : 입금예정액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3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E4:AH13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6"/>
        <item x="2"/>
        <item x="1"/>
        <item x="5"/>
        <item x="0"/>
        <item x="7"/>
        <item x="3"/>
        <item t="default"/>
      </items>
    </pivotField>
    <pivotField dataField="1"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금액" fld="7" baseField="0" baseItem="0"/>
    <dataField name="합계 : 입금예정액" fld="15" baseField="0" baseItem="0"/>
    <dataField name="합계 : 수수료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showGridLines="0" workbookViewId="0">
      <selection activeCell="P27" sqref="P27"/>
    </sheetView>
  </sheetViews>
  <sheetFormatPr defaultRowHeight="16.5" customHeight="1"/>
  <cols>
    <col min="2" max="2" width="2.5" customWidth="1"/>
    <col min="3" max="3" width="1.625" customWidth="1"/>
  </cols>
  <sheetData>
    <row r="2" spans="2:7" ht="16.5" customHeight="1">
      <c r="B2" s="2" t="s">
        <v>766</v>
      </c>
    </row>
    <row r="3" spans="2:7" ht="16.5" customHeight="1">
      <c r="B3" s="2"/>
      <c r="C3" s="1" t="s">
        <v>815</v>
      </c>
    </row>
    <row r="4" spans="2:7" ht="11.25" customHeight="1">
      <c r="B4" s="2"/>
    </row>
    <row r="5" spans="2:7" ht="16.5" customHeight="1">
      <c r="B5" s="2" t="s">
        <v>767</v>
      </c>
    </row>
    <row r="6" spans="2:7" ht="16.5" customHeight="1">
      <c r="B6" s="2"/>
      <c r="C6" s="1" t="s">
        <v>768</v>
      </c>
    </row>
    <row r="7" spans="2:7" ht="16.5" customHeight="1">
      <c r="B7" s="1"/>
      <c r="C7" s="1" t="s">
        <v>769</v>
      </c>
    </row>
    <row r="8" spans="2:7" ht="16.5" customHeight="1">
      <c r="B8" s="1"/>
      <c r="C8" s="1" t="s">
        <v>770</v>
      </c>
    </row>
    <row r="9" spans="2:7" s="20" customFormat="1" ht="16.5" customHeight="1">
      <c r="C9" s="298" t="s">
        <v>771</v>
      </c>
    </row>
    <row r="10" spans="2:7" ht="9" customHeight="1">
      <c r="C10" s="1"/>
    </row>
    <row r="11" spans="2:7" s="20" customFormat="1" ht="16.5" customHeight="1">
      <c r="B11" s="21" t="s">
        <v>799</v>
      </c>
      <c r="C11" s="295"/>
      <c r="D11" s="21"/>
      <c r="E11" s="21"/>
      <c r="F11" s="21"/>
      <c r="G11" s="21"/>
    </row>
    <row r="12" spans="2:7" s="297" customFormat="1" ht="16.5" customHeight="1">
      <c r="C12" s="296" t="s">
        <v>800</v>
      </c>
    </row>
    <row r="13" spans="2:7" s="297" customFormat="1" ht="16.5" customHeight="1">
      <c r="C13" s="296" t="s">
        <v>772</v>
      </c>
    </row>
    <row r="14" spans="2:7" ht="10.5" customHeight="1">
      <c r="B14" s="1"/>
    </row>
    <row r="15" spans="2:7" ht="16.5" customHeight="1">
      <c r="B15" s="2" t="s">
        <v>765</v>
      </c>
    </row>
    <row r="16" spans="2:7" ht="16.5" customHeight="1">
      <c r="B16" s="1"/>
      <c r="C16" s="1" t="s">
        <v>773</v>
      </c>
    </row>
    <row r="17" spans="2:7" ht="16.5" customHeight="1">
      <c r="B17" s="1"/>
      <c r="C17" s="1" t="s">
        <v>774</v>
      </c>
    </row>
    <row r="18" spans="2:7" ht="16.5" customHeight="1">
      <c r="D18" s="15" t="s">
        <v>775</v>
      </c>
    </row>
    <row r="19" spans="2:7" ht="16.5" customHeight="1">
      <c r="D19" s="15"/>
    </row>
    <row r="20" spans="2:7" ht="16.5" customHeight="1">
      <c r="C20" s="290" t="s">
        <v>778</v>
      </c>
      <c r="D20" s="292"/>
      <c r="E20" s="292"/>
      <c r="F20" s="292"/>
      <c r="G20" s="27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95"/>
  <sheetViews>
    <sheetView showGridLines="0" zoomScale="85" zoomScaleNormal="85" workbookViewId="0">
      <selection activeCell="K137" sqref="K137"/>
    </sheetView>
  </sheetViews>
  <sheetFormatPr defaultRowHeight="16.5"/>
  <cols>
    <col min="1" max="1" width="3" customWidth="1"/>
    <col min="25" max="25" width="2.125" customWidth="1"/>
  </cols>
  <sheetData>
    <row r="2" spans="1:4" s="272" customFormat="1">
      <c r="A2" s="273" t="s">
        <v>776</v>
      </c>
    </row>
    <row r="3" spans="1:4">
      <c r="A3" s="1" t="s">
        <v>777</v>
      </c>
    </row>
    <row r="5" spans="1:4">
      <c r="B5" s="17" t="s">
        <v>785</v>
      </c>
      <c r="C5" s="17"/>
      <c r="D5" s="14"/>
    </row>
    <row r="27" spans="18:18">
      <c r="R27" s="2"/>
    </row>
    <row r="36" spans="2:20">
      <c r="S36" s="17" t="s">
        <v>787</v>
      </c>
      <c r="T36" s="18"/>
    </row>
    <row r="37" spans="2:20">
      <c r="B37" s="17" t="s">
        <v>786</v>
      </c>
      <c r="C37" s="18"/>
    </row>
    <row r="63" spans="1:1">
      <c r="A63" s="14"/>
    </row>
    <row r="72" spans="1:1" s="272" customFormat="1">
      <c r="A72" s="273" t="s">
        <v>788</v>
      </c>
    </row>
    <row r="93" spans="26:27" ht="15" customHeight="1"/>
    <row r="95" spans="26:27">
      <c r="Z95" s="19" t="s">
        <v>781</v>
      </c>
      <c r="AA95" s="18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1"/>
  <sheetViews>
    <sheetView workbookViewId="0">
      <selection activeCell="B31" sqref="B31"/>
    </sheetView>
  </sheetViews>
  <sheetFormatPr defaultRowHeight="16.5"/>
  <cols>
    <col min="1" max="1" width="16" customWidth="1"/>
    <col min="2" max="2" width="41" customWidth="1"/>
    <col min="3" max="4" width="13" customWidth="1"/>
    <col min="5" max="5" width="21" customWidth="1"/>
    <col min="6" max="6" width="13" customWidth="1"/>
    <col min="7" max="7" width="11" customWidth="1"/>
    <col min="8" max="8" width="13" customWidth="1"/>
    <col min="9" max="9" width="9" customWidth="1"/>
    <col min="10" max="10" width="10" customWidth="1"/>
    <col min="11" max="11" width="33" customWidth="1"/>
    <col min="12" max="13" width="13" customWidth="1"/>
    <col min="14" max="14" width="15" customWidth="1"/>
    <col min="15" max="16" width="13" customWidth="1"/>
    <col min="17" max="17" width="11" customWidth="1"/>
    <col min="18" max="18" width="13" customWidth="1"/>
    <col min="19" max="19" width="11" customWidth="1"/>
    <col min="20" max="20" width="30" customWidth="1"/>
    <col min="21" max="22" width="16" customWidth="1"/>
    <col min="23" max="26" width="13" customWidth="1"/>
    <col min="27" max="27" width="33" customWidth="1"/>
    <col min="28" max="28" width="16" customWidth="1"/>
    <col min="30" max="30" width="11.875" bestFit="1" customWidth="1"/>
    <col min="31" max="31" width="11.125" bestFit="1" customWidth="1"/>
    <col min="32" max="32" width="13.125" bestFit="1" customWidth="1"/>
    <col min="33" max="33" width="17.375" bestFit="1" customWidth="1"/>
  </cols>
  <sheetData>
    <row r="1" spans="1:33">
      <c r="A1" s="274" t="s">
        <v>175</v>
      </c>
    </row>
    <row r="2" spans="1:33">
      <c r="A2" s="274" t="s">
        <v>176</v>
      </c>
    </row>
    <row r="4" spans="1:33">
      <c r="A4" s="275" t="s">
        <v>177</v>
      </c>
      <c r="B4" s="275" t="s">
        <v>178</v>
      </c>
      <c r="C4" s="275" t="s">
        <v>179</v>
      </c>
      <c r="D4" s="275" t="s">
        <v>180</v>
      </c>
      <c r="E4" s="275" t="s">
        <v>181</v>
      </c>
      <c r="F4" s="275" t="s">
        <v>182</v>
      </c>
      <c r="G4" s="275" t="s">
        <v>183</v>
      </c>
      <c r="H4" s="275" t="s">
        <v>184</v>
      </c>
      <c r="I4" s="275" t="s">
        <v>185</v>
      </c>
      <c r="J4" s="275" t="s">
        <v>186</v>
      </c>
      <c r="K4" s="275" t="s">
        <v>187</v>
      </c>
      <c r="L4" s="275" t="s">
        <v>188</v>
      </c>
      <c r="M4" s="275" t="s">
        <v>189</v>
      </c>
      <c r="N4" s="275" t="s">
        <v>190</v>
      </c>
      <c r="O4" s="275" t="s">
        <v>56</v>
      </c>
      <c r="P4" s="275" t="s">
        <v>48</v>
      </c>
      <c r="Q4" s="275" t="s">
        <v>191</v>
      </c>
      <c r="R4" s="275" t="s">
        <v>192</v>
      </c>
      <c r="S4" s="275" t="s">
        <v>193</v>
      </c>
      <c r="T4" s="275" t="s">
        <v>194</v>
      </c>
      <c r="U4" s="275" t="s">
        <v>195</v>
      </c>
      <c r="V4" s="275" t="s">
        <v>196</v>
      </c>
      <c r="W4" s="275" t="s">
        <v>197</v>
      </c>
      <c r="X4" s="275" t="s">
        <v>198</v>
      </c>
      <c r="Y4" s="275" t="s">
        <v>199</v>
      </c>
      <c r="Z4" s="275" t="s">
        <v>200</v>
      </c>
      <c r="AA4" s="275" t="s">
        <v>201</v>
      </c>
      <c r="AB4" s="275" t="s">
        <v>202</v>
      </c>
    </row>
    <row r="5" spans="1:33">
      <c r="A5" s="276" t="s">
        <v>207</v>
      </c>
      <c r="B5" s="276" t="s">
        <v>208</v>
      </c>
      <c r="C5" s="276" t="s">
        <v>209</v>
      </c>
      <c r="D5" s="276" t="s">
        <v>210</v>
      </c>
      <c r="E5" s="276" t="s">
        <v>211</v>
      </c>
      <c r="F5" s="276" t="s">
        <v>212</v>
      </c>
      <c r="G5" s="276" t="s">
        <v>49</v>
      </c>
      <c r="H5" s="277">
        <v>64000</v>
      </c>
      <c r="I5" s="276" t="s">
        <v>213</v>
      </c>
      <c r="J5" s="276" t="s">
        <v>214</v>
      </c>
      <c r="K5" s="276" t="s">
        <v>215</v>
      </c>
      <c r="L5" s="276" t="s">
        <v>216</v>
      </c>
      <c r="M5" s="276" t="s">
        <v>217</v>
      </c>
      <c r="N5" s="276" t="s">
        <v>218</v>
      </c>
      <c r="O5" s="277">
        <v>960</v>
      </c>
      <c r="P5" s="277">
        <v>63040</v>
      </c>
      <c r="Q5" s="276" t="s">
        <v>219</v>
      </c>
      <c r="R5" s="276" t="s">
        <v>215</v>
      </c>
      <c r="S5" s="276" t="s">
        <v>49</v>
      </c>
      <c r="T5" s="276" t="s">
        <v>220</v>
      </c>
      <c r="U5" s="276" t="s">
        <v>221</v>
      </c>
      <c r="V5" s="276" t="s">
        <v>222</v>
      </c>
      <c r="W5" s="277">
        <v>5818</v>
      </c>
      <c r="X5" s="277">
        <v>0</v>
      </c>
      <c r="Y5" s="276" t="s">
        <v>223</v>
      </c>
      <c r="Z5" s="276" t="s">
        <v>224</v>
      </c>
      <c r="AA5" s="276" t="s">
        <v>225</v>
      </c>
      <c r="AB5" s="276" t="s">
        <v>215</v>
      </c>
    </row>
    <row r="6" spans="1:33">
      <c r="A6" s="276" t="s">
        <v>207</v>
      </c>
      <c r="B6" s="276" t="s">
        <v>208</v>
      </c>
      <c r="C6" s="276" t="s">
        <v>209</v>
      </c>
      <c r="D6" s="276" t="s">
        <v>226</v>
      </c>
      <c r="E6" s="276" t="s">
        <v>227</v>
      </c>
      <c r="F6" s="276" t="s">
        <v>228</v>
      </c>
      <c r="G6" s="276" t="s">
        <v>45</v>
      </c>
      <c r="H6" s="277">
        <v>170000</v>
      </c>
      <c r="I6" s="276" t="s">
        <v>213</v>
      </c>
      <c r="J6" s="276" t="s">
        <v>214</v>
      </c>
      <c r="K6" s="276" t="s">
        <v>229</v>
      </c>
      <c r="L6" s="276" t="s">
        <v>216</v>
      </c>
      <c r="M6" s="276" t="s">
        <v>217</v>
      </c>
      <c r="N6" s="276" t="s">
        <v>230</v>
      </c>
      <c r="O6" s="277">
        <v>2295</v>
      </c>
      <c r="P6" s="277">
        <v>167705</v>
      </c>
      <c r="Q6" s="276" t="s">
        <v>219</v>
      </c>
      <c r="R6" s="276" t="s">
        <v>215</v>
      </c>
      <c r="S6" s="276" t="s">
        <v>45</v>
      </c>
      <c r="T6" s="276" t="s">
        <v>220</v>
      </c>
      <c r="U6" s="276" t="s">
        <v>221</v>
      </c>
      <c r="V6" s="276" t="s">
        <v>222</v>
      </c>
      <c r="W6" s="277">
        <v>15454</v>
      </c>
      <c r="X6" s="277">
        <v>0</v>
      </c>
      <c r="Y6" s="276" t="s">
        <v>223</v>
      </c>
      <c r="Z6" s="276" t="s">
        <v>224</v>
      </c>
      <c r="AA6" s="276" t="s">
        <v>225</v>
      </c>
      <c r="AB6" s="276" t="s">
        <v>215</v>
      </c>
    </row>
    <row r="7" spans="1:33">
      <c r="A7" s="276" t="s">
        <v>207</v>
      </c>
      <c r="B7" s="276" t="s">
        <v>208</v>
      </c>
      <c r="C7" s="276" t="s">
        <v>209</v>
      </c>
      <c r="D7" s="276" t="s">
        <v>231</v>
      </c>
      <c r="E7" s="276" t="s">
        <v>232</v>
      </c>
      <c r="F7" s="276" t="s">
        <v>233</v>
      </c>
      <c r="G7" s="276" t="s">
        <v>41</v>
      </c>
      <c r="H7" s="277">
        <v>69000</v>
      </c>
      <c r="I7" s="276" t="s">
        <v>213</v>
      </c>
      <c r="J7" s="276" t="s">
        <v>214</v>
      </c>
      <c r="K7" s="276" t="s">
        <v>229</v>
      </c>
      <c r="L7" s="276" t="s">
        <v>216</v>
      </c>
      <c r="M7" s="276" t="s">
        <v>217</v>
      </c>
      <c r="N7" s="276" t="s">
        <v>234</v>
      </c>
      <c r="O7" s="277">
        <v>1587</v>
      </c>
      <c r="P7" s="277">
        <v>67413</v>
      </c>
      <c r="Q7" s="276" t="s">
        <v>219</v>
      </c>
      <c r="R7" s="276" t="s">
        <v>215</v>
      </c>
      <c r="S7" s="276" t="s">
        <v>41</v>
      </c>
      <c r="T7" s="276" t="s">
        <v>220</v>
      </c>
      <c r="U7" s="276" t="s">
        <v>221</v>
      </c>
      <c r="V7" s="276" t="s">
        <v>222</v>
      </c>
      <c r="W7" s="277">
        <v>6272</v>
      </c>
      <c r="X7" s="277">
        <v>0</v>
      </c>
      <c r="Y7" s="276" t="s">
        <v>223</v>
      </c>
      <c r="Z7" s="276" t="s">
        <v>224</v>
      </c>
      <c r="AA7" s="276" t="s">
        <v>225</v>
      </c>
      <c r="AB7" s="276" t="s">
        <v>215</v>
      </c>
    </row>
    <row r="8" spans="1:33">
      <c r="A8" s="276" t="s">
        <v>207</v>
      </c>
      <c r="B8" s="276" t="s">
        <v>208</v>
      </c>
      <c r="C8" s="276" t="s">
        <v>209</v>
      </c>
      <c r="D8" s="276" t="s">
        <v>235</v>
      </c>
      <c r="E8" s="276" t="s">
        <v>236</v>
      </c>
      <c r="F8" s="276" t="s">
        <v>237</v>
      </c>
      <c r="G8" s="276" t="s">
        <v>51</v>
      </c>
      <c r="H8" s="277">
        <v>88000</v>
      </c>
      <c r="I8" s="276" t="s">
        <v>213</v>
      </c>
      <c r="J8" s="276" t="s">
        <v>214</v>
      </c>
      <c r="K8" s="276" t="s">
        <v>229</v>
      </c>
      <c r="L8" s="276" t="s">
        <v>216</v>
      </c>
      <c r="M8" s="276" t="s">
        <v>217</v>
      </c>
      <c r="N8" s="276" t="s">
        <v>238</v>
      </c>
      <c r="O8" s="277">
        <v>2024</v>
      </c>
      <c r="P8" s="277">
        <v>85976</v>
      </c>
      <c r="Q8" s="276" t="s">
        <v>219</v>
      </c>
      <c r="R8" s="276" t="s">
        <v>215</v>
      </c>
      <c r="S8" s="276" t="s">
        <v>51</v>
      </c>
      <c r="T8" s="276" t="s">
        <v>220</v>
      </c>
      <c r="U8" s="276" t="s">
        <v>221</v>
      </c>
      <c r="V8" s="276" t="s">
        <v>222</v>
      </c>
      <c r="W8" s="277">
        <v>8000</v>
      </c>
      <c r="X8" s="277">
        <v>0</v>
      </c>
      <c r="Y8" s="276" t="s">
        <v>223</v>
      </c>
      <c r="Z8" s="276" t="s">
        <v>224</v>
      </c>
      <c r="AA8" s="276" t="s">
        <v>225</v>
      </c>
      <c r="AB8" s="276" t="s">
        <v>215</v>
      </c>
      <c r="AD8" s="289" t="s">
        <v>203</v>
      </c>
      <c r="AE8" s="289" t="s">
        <v>204</v>
      </c>
      <c r="AF8" t="s">
        <v>206</v>
      </c>
      <c r="AG8" t="s">
        <v>205</v>
      </c>
    </row>
    <row r="9" spans="1:33">
      <c r="A9" s="276" t="s">
        <v>207</v>
      </c>
      <c r="B9" s="276" t="s">
        <v>208</v>
      </c>
      <c r="C9" s="276" t="s">
        <v>209</v>
      </c>
      <c r="D9" s="276" t="s">
        <v>239</v>
      </c>
      <c r="E9" s="276" t="s">
        <v>240</v>
      </c>
      <c r="F9" s="276" t="s">
        <v>241</v>
      </c>
      <c r="G9" s="276" t="s">
        <v>37</v>
      </c>
      <c r="H9" s="277">
        <v>29000</v>
      </c>
      <c r="I9" s="276" t="s">
        <v>213</v>
      </c>
      <c r="J9" s="276" t="s">
        <v>214</v>
      </c>
      <c r="K9" s="276" t="s">
        <v>229</v>
      </c>
      <c r="L9" s="276" t="s">
        <v>216</v>
      </c>
      <c r="M9" s="276" t="s">
        <v>217</v>
      </c>
      <c r="N9" s="276" t="s">
        <v>242</v>
      </c>
      <c r="O9" s="277">
        <v>667</v>
      </c>
      <c r="P9" s="277">
        <v>28333</v>
      </c>
      <c r="Q9" s="276" t="s">
        <v>219</v>
      </c>
      <c r="R9" s="276" t="s">
        <v>215</v>
      </c>
      <c r="S9" s="276" t="s">
        <v>37</v>
      </c>
      <c r="T9" s="276" t="s">
        <v>220</v>
      </c>
      <c r="U9" s="276" t="s">
        <v>221</v>
      </c>
      <c r="V9" s="276" t="s">
        <v>222</v>
      </c>
      <c r="W9" s="277">
        <v>2636</v>
      </c>
      <c r="X9" s="277">
        <v>0</v>
      </c>
      <c r="Y9" s="276" t="s">
        <v>223</v>
      </c>
      <c r="Z9" s="276" t="s">
        <v>224</v>
      </c>
      <c r="AA9" s="276" t="s">
        <v>225</v>
      </c>
      <c r="AB9" s="276" t="s">
        <v>215</v>
      </c>
      <c r="AD9" s="252" t="s">
        <v>37</v>
      </c>
      <c r="AE9" s="83">
        <v>2087000</v>
      </c>
      <c r="AF9" s="83">
        <v>38556</v>
      </c>
      <c r="AG9" s="83">
        <v>2048444</v>
      </c>
    </row>
    <row r="10" spans="1:33">
      <c r="A10" s="276" t="s">
        <v>207</v>
      </c>
      <c r="B10" s="276" t="s">
        <v>208</v>
      </c>
      <c r="C10" s="276" t="s">
        <v>209</v>
      </c>
      <c r="D10" s="276" t="s">
        <v>243</v>
      </c>
      <c r="E10" s="276" t="s">
        <v>244</v>
      </c>
      <c r="F10" s="276" t="s">
        <v>245</v>
      </c>
      <c r="G10" s="276" t="s">
        <v>47</v>
      </c>
      <c r="H10" s="277">
        <v>188000</v>
      </c>
      <c r="I10" s="276" t="s">
        <v>213</v>
      </c>
      <c r="J10" s="276" t="s">
        <v>214</v>
      </c>
      <c r="K10" s="276" t="s">
        <v>229</v>
      </c>
      <c r="L10" s="276" t="s">
        <v>216</v>
      </c>
      <c r="M10" s="276" t="s">
        <v>217</v>
      </c>
      <c r="N10" s="276" t="s">
        <v>246</v>
      </c>
      <c r="O10" s="277">
        <v>4324</v>
      </c>
      <c r="P10" s="277">
        <v>183676</v>
      </c>
      <c r="Q10" s="276" t="s">
        <v>219</v>
      </c>
      <c r="R10" s="276" t="s">
        <v>215</v>
      </c>
      <c r="S10" s="276" t="s">
        <v>47</v>
      </c>
      <c r="T10" s="276" t="s">
        <v>220</v>
      </c>
      <c r="U10" s="276" t="s">
        <v>221</v>
      </c>
      <c r="V10" s="276" t="s">
        <v>222</v>
      </c>
      <c r="W10" s="277">
        <v>17090</v>
      </c>
      <c r="X10" s="277">
        <v>0</v>
      </c>
      <c r="Y10" s="276" t="s">
        <v>223</v>
      </c>
      <c r="Z10" s="276" t="s">
        <v>224</v>
      </c>
      <c r="AA10" s="276" t="s">
        <v>225</v>
      </c>
      <c r="AB10" s="276" t="s">
        <v>215</v>
      </c>
      <c r="AD10" s="252" t="s">
        <v>39</v>
      </c>
      <c r="AE10" s="83">
        <v>3486500</v>
      </c>
      <c r="AF10" s="83">
        <v>64515</v>
      </c>
      <c r="AG10" s="83">
        <v>3421985</v>
      </c>
    </row>
    <row r="11" spans="1:33">
      <c r="A11" s="276" t="s">
        <v>207</v>
      </c>
      <c r="B11" s="276" t="s">
        <v>208</v>
      </c>
      <c r="C11" s="276" t="s">
        <v>209</v>
      </c>
      <c r="D11" s="276" t="s">
        <v>247</v>
      </c>
      <c r="E11" s="276" t="s">
        <v>248</v>
      </c>
      <c r="F11" s="276" t="s">
        <v>249</v>
      </c>
      <c r="G11" s="276" t="s">
        <v>51</v>
      </c>
      <c r="H11" s="277">
        <v>196000</v>
      </c>
      <c r="I11" s="276" t="s">
        <v>213</v>
      </c>
      <c r="J11" s="276" t="s">
        <v>214</v>
      </c>
      <c r="K11" s="276" t="s">
        <v>229</v>
      </c>
      <c r="L11" s="276" t="s">
        <v>216</v>
      </c>
      <c r="M11" s="276" t="s">
        <v>217</v>
      </c>
      <c r="N11" s="276" t="s">
        <v>238</v>
      </c>
      <c r="O11" s="277">
        <v>4508</v>
      </c>
      <c r="P11" s="277">
        <v>191492</v>
      </c>
      <c r="Q11" s="276" t="s">
        <v>219</v>
      </c>
      <c r="R11" s="276" t="s">
        <v>215</v>
      </c>
      <c r="S11" s="276" t="s">
        <v>51</v>
      </c>
      <c r="T11" s="276" t="s">
        <v>220</v>
      </c>
      <c r="U11" s="276" t="s">
        <v>221</v>
      </c>
      <c r="V11" s="276" t="s">
        <v>222</v>
      </c>
      <c r="W11" s="277">
        <v>17818</v>
      </c>
      <c r="X11" s="277">
        <v>0</v>
      </c>
      <c r="Y11" s="276" t="s">
        <v>223</v>
      </c>
      <c r="Z11" s="276" t="s">
        <v>224</v>
      </c>
      <c r="AA11" s="276" t="s">
        <v>225</v>
      </c>
      <c r="AB11" s="276" t="s">
        <v>215</v>
      </c>
      <c r="AD11" s="252" t="s">
        <v>41</v>
      </c>
      <c r="AE11" s="83">
        <v>521000</v>
      </c>
      <c r="AF11" s="83">
        <v>11983</v>
      </c>
      <c r="AG11" s="83">
        <v>509017</v>
      </c>
    </row>
    <row r="12" spans="1:33">
      <c r="A12" s="276" t="s">
        <v>207</v>
      </c>
      <c r="B12" s="276" t="s">
        <v>208</v>
      </c>
      <c r="C12" s="276" t="s">
        <v>209</v>
      </c>
      <c r="D12" s="276" t="s">
        <v>250</v>
      </c>
      <c r="E12" s="276" t="s">
        <v>251</v>
      </c>
      <c r="F12" s="276" t="s">
        <v>252</v>
      </c>
      <c r="G12" s="276" t="s">
        <v>45</v>
      </c>
      <c r="H12" s="277">
        <v>118000</v>
      </c>
      <c r="I12" s="276" t="s">
        <v>213</v>
      </c>
      <c r="J12" s="276" t="s">
        <v>214</v>
      </c>
      <c r="K12" s="276" t="s">
        <v>229</v>
      </c>
      <c r="L12" s="276" t="s">
        <v>216</v>
      </c>
      <c r="M12" s="276" t="s">
        <v>217</v>
      </c>
      <c r="N12" s="276" t="s">
        <v>230</v>
      </c>
      <c r="O12" s="277">
        <v>1711</v>
      </c>
      <c r="P12" s="277">
        <v>116289</v>
      </c>
      <c r="Q12" s="276" t="s">
        <v>219</v>
      </c>
      <c r="R12" s="276" t="s">
        <v>215</v>
      </c>
      <c r="S12" s="276" t="s">
        <v>45</v>
      </c>
      <c r="T12" s="276" t="s">
        <v>220</v>
      </c>
      <c r="U12" s="276" t="s">
        <v>221</v>
      </c>
      <c r="V12" s="276" t="s">
        <v>222</v>
      </c>
      <c r="W12" s="277">
        <v>10727</v>
      </c>
      <c r="X12" s="277">
        <v>0</v>
      </c>
      <c r="Y12" s="276" t="s">
        <v>223</v>
      </c>
      <c r="Z12" s="276" t="s">
        <v>224</v>
      </c>
      <c r="AA12" s="276" t="s">
        <v>225</v>
      </c>
      <c r="AB12" s="276" t="s">
        <v>215</v>
      </c>
      <c r="AD12" s="252" t="s">
        <v>45</v>
      </c>
      <c r="AE12" s="83">
        <v>3224000</v>
      </c>
      <c r="AF12" s="83">
        <v>53790</v>
      </c>
      <c r="AG12" s="83">
        <v>3170210</v>
      </c>
    </row>
    <row r="13" spans="1:33">
      <c r="A13" s="276" t="s">
        <v>207</v>
      </c>
      <c r="B13" s="276" t="s">
        <v>208</v>
      </c>
      <c r="C13" s="276" t="s">
        <v>209</v>
      </c>
      <c r="D13" s="276" t="s">
        <v>253</v>
      </c>
      <c r="E13" s="276" t="s">
        <v>254</v>
      </c>
      <c r="F13" s="276" t="s">
        <v>255</v>
      </c>
      <c r="G13" s="276" t="s">
        <v>47</v>
      </c>
      <c r="H13" s="277">
        <v>39000</v>
      </c>
      <c r="I13" s="276" t="s">
        <v>213</v>
      </c>
      <c r="J13" s="276" t="s">
        <v>214</v>
      </c>
      <c r="K13" s="276" t="s">
        <v>229</v>
      </c>
      <c r="L13" s="276" t="s">
        <v>216</v>
      </c>
      <c r="M13" s="276" t="s">
        <v>217</v>
      </c>
      <c r="N13" s="276" t="s">
        <v>246</v>
      </c>
      <c r="O13" s="277">
        <v>897</v>
      </c>
      <c r="P13" s="277">
        <v>38103</v>
      </c>
      <c r="Q13" s="276" t="s">
        <v>219</v>
      </c>
      <c r="R13" s="276" t="s">
        <v>215</v>
      </c>
      <c r="S13" s="276" t="s">
        <v>47</v>
      </c>
      <c r="T13" s="276" t="s">
        <v>220</v>
      </c>
      <c r="U13" s="276" t="s">
        <v>221</v>
      </c>
      <c r="V13" s="276" t="s">
        <v>222</v>
      </c>
      <c r="W13" s="277">
        <v>3545</v>
      </c>
      <c r="X13" s="277">
        <v>0</v>
      </c>
      <c r="Y13" s="276" t="s">
        <v>223</v>
      </c>
      <c r="Z13" s="276" t="s">
        <v>224</v>
      </c>
      <c r="AA13" s="276" t="s">
        <v>225</v>
      </c>
      <c r="AB13" s="276" t="s">
        <v>215</v>
      </c>
      <c r="AD13" s="252" t="s">
        <v>47</v>
      </c>
      <c r="AE13" s="83">
        <v>1247000</v>
      </c>
      <c r="AF13" s="83">
        <v>28681</v>
      </c>
      <c r="AG13" s="83">
        <v>1218319</v>
      </c>
    </row>
    <row r="14" spans="1:33">
      <c r="A14" s="276" t="s">
        <v>207</v>
      </c>
      <c r="B14" s="276" t="s">
        <v>208</v>
      </c>
      <c r="C14" s="276" t="s">
        <v>209</v>
      </c>
      <c r="D14" s="276" t="s">
        <v>257</v>
      </c>
      <c r="E14" s="276" t="s">
        <v>258</v>
      </c>
      <c r="F14" s="276" t="s">
        <v>259</v>
      </c>
      <c r="G14" s="276" t="s">
        <v>49</v>
      </c>
      <c r="H14" s="277">
        <v>39000</v>
      </c>
      <c r="I14" s="276" t="s">
        <v>213</v>
      </c>
      <c r="J14" s="276" t="s">
        <v>214</v>
      </c>
      <c r="K14" s="276" t="s">
        <v>215</v>
      </c>
      <c r="L14" s="276" t="s">
        <v>216</v>
      </c>
      <c r="M14" s="276" t="s">
        <v>217</v>
      </c>
      <c r="N14" s="276" t="s">
        <v>218</v>
      </c>
      <c r="O14" s="277">
        <v>897</v>
      </c>
      <c r="P14" s="277">
        <v>38103</v>
      </c>
      <c r="Q14" s="276" t="s">
        <v>219</v>
      </c>
      <c r="R14" s="276" t="s">
        <v>215</v>
      </c>
      <c r="S14" s="276" t="s">
        <v>49</v>
      </c>
      <c r="T14" s="276" t="s">
        <v>220</v>
      </c>
      <c r="U14" s="276" t="s">
        <v>221</v>
      </c>
      <c r="V14" s="276" t="s">
        <v>222</v>
      </c>
      <c r="W14" s="277">
        <v>3545</v>
      </c>
      <c r="X14" s="277">
        <v>0</v>
      </c>
      <c r="Y14" s="276" t="s">
        <v>223</v>
      </c>
      <c r="Z14" s="276" t="s">
        <v>224</v>
      </c>
      <c r="AA14" s="276" t="s">
        <v>225</v>
      </c>
      <c r="AB14" s="276" t="s">
        <v>215</v>
      </c>
      <c r="AD14" s="252" t="s">
        <v>49</v>
      </c>
      <c r="AE14" s="83">
        <v>1877500</v>
      </c>
      <c r="AF14" s="83">
        <v>38534</v>
      </c>
      <c r="AG14" s="83">
        <v>1838966</v>
      </c>
    </row>
    <row r="15" spans="1:33">
      <c r="A15" s="276" t="s">
        <v>207</v>
      </c>
      <c r="B15" s="276" t="s">
        <v>208</v>
      </c>
      <c r="C15" s="276" t="s">
        <v>260</v>
      </c>
      <c r="D15" s="276" t="s">
        <v>261</v>
      </c>
      <c r="E15" s="276" t="s">
        <v>262</v>
      </c>
      <c r="F15" s="276" t="s">
        <v>263</v>
      </c>
      <c r="G15" s="276" t="s">
        <v>45</v>
      </c>
      <c r="H15" s="277">
        <v>39000</v>
      </c>
      <c r="I15" s="276" t="s">
        <v>213</v>
      </c>
      <c r="J15" s="276" t="s">
        <v>214</v>
      </c>
      <c r="K15" s="276" t="s">
        <v>229</v>
      </c>
      <c r="L15" s="276" t="s">
        <v>264</v>
      </c>
      <c r="M15" s="276" t="s">
        <v>217</v>
      </c>
      <c r="N15" s="276" t="s">
        <v>230</v>
      </c>
      <c r="O15" s="277">
        <v>897</v>
      </c>
      <c r="P15" s="277">
        <v>38103</v>
      </c>
      <c r="Q15" s="276" t="s">
        <v>219</v>
      </c>
      <c r="R15" s="276" t="s">
        <v>215</v>
      </c>
      <c r="S15" s="276" t="s">
        <v>45</v>
      </c>
      <c r="T15" s="276" t="s">
        <v>220</v>
      </c>
      <c r="U15" s="276" t="s">
        <v>221</v>
      </c>
      <c r="V15" s="276" t="s">
        <v>222</v>
      </c>
      <c r="W15" s="277">
        <v>3545</v>
      </c>
      <c r="X15" s="277">
        <v>0</v>
      </c>
      <c r="Y15" s="276" t="s">
        <v>223</v>
      </c>
      <c r="Z15" s="276" t="s">
        <v>224</v>
      </c>
      <c r="AA15" s="276" t="s">
        <v>225</v>
      </c>
      <c r="AB15" s="276" t="s">
        <v>215</v>
      </c>
      <c r="AD15" s="252" t="s">
        <v>50</v>
      </c>
      <c r="AE15" s="83">
        <v>928000</v>
      </c>
      <c r="AF15" s="83">
        <v>20671</v>
      </c>
      <c r="AG15" s="83">
        <v>907329</v>
      </c>
    </row>
    <row r="16" spans="1:33">
      <c r="A16" s="276" t="s">
        <v>207</v>
      </c>
      <c r="B16" s="276" t="s">
        <v>208</v>
      </c>
      <c r="C16" s="276" t="s">
        <v>260</v>
      </c>
      <c r="D16" s="276" t="s">
        <v>265</v>
      </c>
      <c r="E16" s="276" t="s">
        <v>266</v>
      </c>
      <c r="F16" s="276" t="s">
        <v>267</v>
      </c>
      <c r="G16" s="276" t="s">
        <v>49</v>
      </c>
      <c r="H16" s="277">
        <v>39000</v>
      </c>
      <c r="I16" s="276" t="s">
        <v>213</v>
      </c>
      <c r="J16" s="276" t="s">
        <v>214</v>
      </c>
      <c r="K16" s="276" t="s">
        <v>215</v>
      </c>
      <c r="L16" s="276" t="s">
        <v>264</v>
      </c>
      <c r="M16" s="276" t="s">
        <v>217</v>
      </c>
      <c r="N16" s="276" t="s">
        <v>218</v>
      </c>
      <c r="O16" s="277">
        <v>897</v>
      </c>
      <c r="P16" s="277">
        <v>38103</v>
      </c>
      <c r="Q16" s="276" t="s">
        <v>219</v>
      </c>
      <c r="R16" s="276" t="s">
        <v>215</v>
      </c>
      <c r="S16" s="276" t="s">
        <v>49</v>
      </c>
      <c r="T16" s="276" t="s">
        <v>220</v>
      </c>
      <c r="U16" s="276" t="s">
        <v>221</v>
      </c>
      <c r="V16" s="276" t="s">
        <v>222</v>
      </c>
      <c r="W16" s="277">
        <v>3545</v>
      </c>
      <c r="X16" s="277">
        <v>0</v>
      </c>
      <c r="Y16" s="276" t="s">
        <v>223</v>
      </c>
      <c r="Z16" s="276" t="s">
        <v>224</v>
      </c>
      <c r="AA16" s="276" t="s">
        <v>225</v>
      </c>
      <c r="AB16" s="276" t="s">
        <v>215</v>
      </c>
      <c r="AD16" s="252" t="s">
        <v>51</v>
      </c>
      <c r="AE16" s="83">
        <v>1534400</v>
      </c>
      <c r="AF16" s="83">
        <v>35291</v>
      </c>
      <c r="AG16" s="83">
        <v>1499109</v>
      </c>
    </row>
    <row r="17" spans="1:34">
      <c r="A17" s="276" t="s">
        <v>207</v>
      </c>
      <c r="B17" s="276" t="s">
        <v>208</v>
      </c>
      <c r="C17" s="276" t="s">
        <v>260</v>
      </c>
      <c r="D17" s="276" t="s">
        <v>268</v>
      </c>
      <c r="E17" s="276" t="s">
        <v>269</v>
      </c>
      <c r="F17" s="276" t="s">
        <v>270</v>
      </c>
      <c r="G17" s="276" t="s">
        <v>39</v>
      </c>
      <c r="H17" s="277">
        <v>49000</v>
      </c>
      <c r="I17" s="276" t="s">
        <v>213</v>
      </c>
      <c r="J17" s="276" t="s">
        <v>214</v>
      </c>
      <c r="K17" s="276" t="s">
        <v>215</v>
      </c>
      <c r="L17" s="276" t="s">
        <v>264</v>
      </c>
      <c r="M17" s="276" t="s">
        <v>217</v>
      </c>
      <c r="N17" s="276" t="s">
        <v>271</v>
      </c>
      <c r="O17" s="277">
        <v>1127</v>
      </c>
      <c r="P17" s="277">
        <v>47873</v>
      </c>
      <c r="Q17" s="276" t="s">
        <v>219</v>
      </c>
      <c r="R17" s="276" t="s">
        <v>215</v>
      </c>
      <c r="S17" s="276" t="s">
        <v>39</v>
      </c>
      <c r="T17" s="276" t="s">
        <v>220</v>
      </c>
      <c r="U17" s="276" t="s">
        <v>221</v>
      </c>
      <c r="V17" s="276" t="s">
        <v>222</v>
      </c>
      <c r="W17" s="277">
        <v>4454</v>
      </c>
      <c r="X17" s="277">
        <v>0</v>
      </c>
      <c r="Y17" s="276" t="s">
        <v>223</v>
      </c>
      <c r="Z17" s="276" t="s">
        <v>224</v>
      </c>
      <c r="AA17" s="276" t="s">
        <v>225</v>
      </c>
      <c r="AB17" s="276" t="s">
        <v>215</v>
      </c>
      <c r="AD17" s="252" t="s">
        <v>256</v>
      </c>
      <c r="AE17" s="83">
        <v>14905400</v>
      </c>
      <c r="AF17" s="83">
        <v>292021</v>
      </c>
      <c r="AG17" s="83">
        <v>14613379</v>
      </c>
    </row>
    <row r="18" spans="1:34">
      <c r="A18" s="276" t="s">
        <v>207</v>
      </c>
      <c r="B18" s="276" t="s">
        <v>208</v>
      </c>
      <c r="C18" s="276" t="s">
        <v>260</v>
      </c>
      <c r="D18" s="276" t="s">
        <v>272</v>
      </c>
      <c r="E18" s="276" t="s">
        <v>273</v>
      </c>
      <c r="F18" s="276" t="s">
        <v>274</v>
      </c>
      <c r="G18" s="276" t="s">
        <v>50</v>
      </c>
      <c r="H18" s="277">
        <v>327000</v>
      </c>
      <c r="I18" s="276" t="s">
        <v>213</v>
      </c>
      <c r="J18" s="276" t="s">
        <v>214</v>
      </c>
      <c r="K18" s="276" t="s">
        <v>229</v>
      </c>
      <c r="L18" s="276" t="s">
        <v>264</v>
      </c>
      <c r="M18" s="276" t="s">
        <v>217</v>
      </c>
      <c r="N18" s="276" t="s">
        <v>275</v>
      </c>
      <c r="O18" s="277">
        <v>7521</v>
      </c>
      <c r="P18" s="277">
        <v>319479</v>
      </c>
      <c r="Q18" s="276" t="s">
        <v>219</v>
      </c>
      <c r="R18" s="276" t="s">
        <v>215</v>
      </c>
      <c r="S18" s="276" t="s">
        <v>276</v>
      </c>
      <c r="T18" s="276" t="s">
        <v>220</v>
      </c>
      <c r="U18" s="276" t="s">
        <v>221</v>
      </c>
      <c r="V18" s="276" t="s">
        <v>222</v>
      </c>
      <c r="W18" s="277">
        <v>29727</v>
      </c>
      <c r="X18" s="277">
        <v>0</v>
      </c>
      <c r="Y18" s="276" t="s">
        <v>223</v>
      </c>
      <c r="Z18" s="276" t="s">
        <v>224</v>
      </c>
      <c r="AA18" s="276" t="s">
        <v>225</v>
      </c>
      <c r="AB18" s="276" t="s">
        <v>215</v>
      </c>
    </row>
    <row r="19" spans="1:34">
      <c r="A19" s="276" t="s">
        <v>207</v>
      </c>
      <c r="B19" s="276" t="s">
        <v>208</v>
      </c>
      <c r="C19" s="276" t="s">
        <v>260</v>
      </c>
      <c r="D19" s="276" t="s">
        <v>277</v>
      </c>
      <c r="E19" s="276" t="s">
        <v>278</v>
      </c>
      <c r="F19" s="276" t="s">
        <v>279</v>
      </c>
      <c r="G19" s="276" t="s">
        <v>49</v>
      </c>
      <c r="H19" s="277">
        <v>100000</v>
      </c>
      <c r="I19" s="276" t="s">
        <v>213</v>
      </c>
      <c r="J19" s="276" t="s">
        <v>214</v>
      </c>
      <c r="K19" s="276" t="s">
        <v>215</v>
      </c>
      <c r="L19" s="276" t="s">
        <v>264</v>
      </c>
      <c r="M19" s="276" t="s">
        <v>217</v>
      </c>
      <c r="N19" s="276" t="s">
        <v>218</v>
      </c>
      <c r="O19" s="277">
        <v>1500</v>
      </c>
      <c r="P19" s="277">
        <v>98500</v>
      </c>
      <c r="Q19" s="276" t="s">
        <v>219</v>
      </c>
      <c r="R19" s="276" t="s">
        <v>215</v>
      </c>
      <c r="S19" s="276" t="s">
        <v>49</v>
      </c>
      <c r="T19" s="276" t="s">
        <v>220</v>
      </c>
      <c r="U19" s="276" t="s">
        <v>221</v>
      </c>
      <c r="V19" s="276" t="s">
        <v>222</v>
      </c>
      <c r="W19" s="277">
        <v>9090</v>
      </c>
      <c r="X19" s="277">
        <v>0</v>
      </c>
      <c r="Y19" s="276" t="s">
        <v>223</v>
      </c>
      <c r="Z19" s="276" t="s">
        <v>224</v>
      </c>
      <c r="AA19" s="276" t="s">
        <v>225</v>
      </c>
      <c r="AB19" s="276" t="s">
        <v>215</v>
      </c>
    </row>
    <row r="20" spans="1:34">
      <c r="A20" s="276" t="s">
        <v>207</v>
      </c>
      <c r="B20" s="276" t="s">
        <v>208</v>
      </c>
      <c r="C20" s="276" t="s">
        <v>260</v>
      </c>
      <c r="D20" s="276" t="s">
        <v>280</v>
      </c>
      <c r="E20" s="276" t="s">
        <v>281</v>
      </c>
      <c r="F20" s="276" t="s">
        <v>282</v>
      </c>
      <c r="G20" s="276" t="s">
        <v>51</v>
      </c>
      <c r="H20" s="277">
        <v>69000</v>
      </c>
      <c r="I20" s="276" t="s">
        <v>213</v>
      </c>
      <c r="J20" s="276" t="s">
        <v>214</v>
      </c>
      <c r="K20" s="276" t="s">
        <v>229</v>
      </c>
      <c r="L20" s="276" t="s">
        <v>264</v>
      </c>
      <c r="M20" s="276" t="s">
        <v>217</v>
      </c>
      <c r="N20" s="276" t="s">
        <v>238</v>
      </c>
      <c r="O20" s="277">
        <v>1587</v>
      </c>
      <c r="P20" s="277">
        <v>67413</v>
      </c>
      <c r="Q20" s="276" t="s">
        <v>219</v>
      </c>
      <c r="R20" s="276" t="s">
        <v>215</v>
      </c>
      <c r="S20" s="276" t="s">
        <v>51</v>
      </c>
      <c r="T20" s="276" t="s">
        <v>220</v>
      </c>
      <c r="U20" s="276" t="s">
        <v>221</v>
      </c>
      <c r="V20" s="276" t="s">
        <v>222</v>
      </c>
      <c r="W20" s="277">
        <v>6272</v>
      </c>
      <c r="X20" s="277">
        <v>0</v>
      </c>
      <c r="Y20" s="276" t="s">
        <v>223</v>
      </c>
      <c r="Z20" s="276" t="s">
        <v>224</v>
      </c>
      <c r="AA20" s="276" t="s">
        <v>225</v>
      </c>
      <c r="AB20" s="276" t="s">
        <v>215</v>
      </c>
    </row>
    <row r="21" spans="1:34">
      <c r="A21" s="276" t="s">
        <v>207</v>
      </c>
      <c r="B21" s="276" t="s">
        <v>208</v>
      </c>
      <c r="C21" s="276" t="s">
        <v>283</v>
      </c>
      <c r="D21" s="276" t="s">
        <v>284</v>
      </c>
      <c r="E21" s="276" t="s">
        <v>285</v>
      </c>
      <c r="F21" s="276" t="s">
        <v>286</v>
      </c>
      <c r="G21" s="276" t="s">
        <v>49</v>
      </c>
      <c r="H21" s="277">
        <v>209000</v>
      </c>
      <c r="I21" s="276" t="s">
        <v>213</v>
      </c>
      <c r="J21" s="276" t="s">
        <v>214</v>
      </c>
      <c r="K21" s="276" t="s">
        <v>215</v>
      </c>
      <c r="L21" s="276" t="s">
        <v>287</v>
      </c>
      <c r="M21" s="276" t="s">
        <v>217</v>
      </c>
      <c r="N21" s="276" t="s">
        <v>218</v>
      </c>
      <c r="O21" s="277">
        <v>4807</v>
      </c>
      <c r="P21" s="277">
        <v>204193</v>
      </c>
      <c r="Q21" s="276" t="s">
        <v>219</v>
      </c>
      <c r="R21" s="276" t="s">
        <v>215</v>
      </c>
      <c r="S21" s="276" t="s">
        <v>49</v>
      </c>
      <c r="T21" s="276" t="s">
        <v>220</v>
      </c>
      <c r="U21" s="276" t="s">
        <v>221</v>
      </c>
      <c r="V21" s="276" t="s">
        <v>222</v>
      </c>
      <c r="W21" s="277">
        <v>19000</v>
      </c>
      <c r="X21" s="277">
        <v>0</v>
      </c>
      <c r="Y21" s="276" t="s">
        <v>223</v>
      </c>
      <c r="Z21" s="276" t="s">
        <v>224</v>
      </c>
      <c r="AA21" s="276" t="s">
        <v>225</v>
      </c>
      <c r="AB21" s="276" t="s">
        <v>215</v>
      </c>
    </row>
    <row r="22" spans="1:34">
      <c r="A22" s="276" t="s">
        <v>207</v>
      </c>
      <c r="B22" s="276" t="s">
        <v>208</v>
      </c>
      <c r="C22" s="276" t="s">
        <v>283</v>
      </c>
      <c r="D22" s="276" t="s">
        <v>288</v>
      </c>
      <c r="E22" s="276" t="s">
        <v>285</v>
      </c>
      <c r="F22" s="276" t="s">
        <v>289</v>
      </c>
      <c r="G22" s="276" t="s">
        <v>49</v>
      </c>
      <c r="H22" s="277">
        <v>59000</v>
      </c>
      <c r="I22" s="276" t="s">
        <v>213</v>
      </c>
      <c r="J22" s="276" t="s">
        <v>214</v>
      </c>
      <c r="K22" s="276" t="s">
        <v>215</v>
      </c>
      <c r="L22" s="276" t="s">
        <v>287</v>
      </c>
      <c r="M22" s="276" t="s">
        <v>217</v>
      </c>
      <c r="N22" s="276" t="s">
        <v>218</v>
      </c>
      <c r="O22" s="277">
        <v>1357</v>
      </c>
      <c r="P22" s="277">
        <v>57643</v>
      </c>
      <c r="Q22" s="276" t="s">
        <v>219</v>
      </c>
      <c r="R22" s="276" t="s">
        <v>215</v>
      </c>
      <c r="S22" s="276" t="s">
        <v>49</v>
      </c>
      <c r="T22" s="276" t="s">
        <v>220</v>
      </c>
      <c r="U22" s="276" t="s">
        <v>221</v>
      </c>
      <c r="V22" s="276" t="s">
        <v>222</v>
      </c>
      <c r="W22" s="277">
        <v>5363</v>
      </c>
      <c r="X22" s="277">
        <v>0</v>
      </c>
      <c r="Y22" s="276" t="s">
        <v>223</v>
      </c>
      <c r="Z22" s="276" t="s">
        <v>224</v>
      </c>
      <c r="AA22" s="276" t="s">
        <v>225</v>
      </c>
      <c r="AB22" s="276" t="s">
        <v>215</v>
      </c>
      <c r="AD22" s="278" t="s">
        <v>37</v>
      </c>
      <c r="AE22" s="279">
        <v>2087000</v>
      </c>
      <c r="AF22" s="279">
        <v>38556</v>
      </c>
      <c r="AG22" s="280">
        <v>2048444</v>
      </c>
      <c r="AH22" s="4">
        <f>+AE22-AF22-AG22</f>
        <v>0</v>
      </c>
    </row>
    <row r="23" spans="1:34">
      <c r="A23" s="276" t="s">
        <v>207</v>
      </c>
      <c r="B23" s="276" t="s">
        <v>208</v>
      </c>
      <c r="C23" s="276" t="s">
        <v>283</v>
      </c>
      <c r="D23" s="276" t="s">
        <v>290</v>
      </c>
      <c r="E23" s="276" t="s">
        <v>291</v>
      </c>
      <c r="F23" s="276" t="s">
        <v>292</v>
      </c>
      <c r="G23" s="276" t="s">
        <v>39</v>
      </c>
      <c r="H23" s="277">
        <v>98000</v>
      </c>
      <c r="I23" s="276" t="s">
        <v>213</v>
      </c>
      <c r="J23" s="276" t="s">
        <v>214</v>
      </c>
      <c r="K23" s="276" t="s">
        <v>215</v>
      </c>
      <c r="L23" s="276" t="s">
        <v>287</v>
      </c>
      <c r="M23" s="276" t="s">
        <v>217</v>
      </c>
      <c r="N23" s="276" t="s">
        <v>271</v>
      </c>
      <c r="O23" s="277">
        <v>1421</v>
      </c>
      <c r="P23" s="277">
        <v>96579</v>
      </c>
      <c r="Q23" s="276" t="s">
        <v>219</v>
      </c>
      <c r="R23" s="276" t="s">
        <v>215</v>
      </c>
      <c r="S23" s="276" t="s">
        <v>39</v>
      </c>
      <c r="T23" s="276" t="s">
        <v>220</v>
      </c>
      <c r="U23" s="276" t="s">
        <v>221</v>
      </c>
      <c r="V23" s="276" t="s">
        <v>222</v>
      </c>
      <c r="W23" s="277">
        <v>8909</v>
      </c>
      <c r="X23" s="277">
        <v>0</v>
      </c>
      <c r="Y23" s="276" t="s">
        <v>223</v>
      </c>
      <c r="Z23" s="276" t="s">
        <v>224</v>
      </c>
      <c r="AA23" s="276" t="s">
        <v>225</v>
      </c>
      <c r="AB23" s="276" t="s">
        <v>215</v>
      </c>
      <c r="AD23" s="281" t="s">
        <v>39</v>
      </c>
      <c r="AE23" s="282">
        <v>3486500</v>
      </c>
      <c r="AF23" s="282">
        <v>64515</v>
      </c>
      <c r="AG23" s="283">
        <v>3421985</v>
      </c>
      <c r="AH23" s="4">
        <f t="shared" ref="AH23:AH29" si="0">+AE23-AF23-AG23</f>
        <v>0</v>
      </c>
    </row>
    <row r="24" spans="1:34">
      <c r="A24" s="276" t="s">
        <v>207</v>
      </c>
      <c r="B24" s="276" t="s">
        <v>208</v>
      </c>
      <c r="C24" s="276" t="s">
        <v>283</v>
      </c>
      <c r="D24" s="276" t="s">
        <v>293</v>
      </c>
      <c r="E24" s="276" t="s">
        <v>294</v>
      </c>
      <c r="F24" s="276" t="s">
        <v>295</v>
      </c>
      <c r="G24" s="276" t="s">
        <v>45</v>
      </c>
      <c r="H24" s="277">
        <v>39000</v>
      </c>
      <c r="I24" s="276" t="s">
        <v>213</v>
      </c>
      <c r="J24" s="276" t="s">
        <v>214</v>
      </c>
      <c r="K24" s="276" t="s">
        <v>229</v>
      </c>
      <c r="L24" s="276" t="s">
        <v>287</v>
      </c>
      <c r="M24" s="276" t="s">
        <v>217</v>
      </c>
      <c r="N24" s="276" t="s">
        <v>230</v>
      </c>
      <c r="O24" s="277">
        <v>526</v>
      </c>
      <c r="P24" s="277">
        <v>38474</v>
      </c>
      <c r="Q24" s="276" t="s">
        <v>219</v>
      </c>
      <c r="R24" s="276" t="s">
        <v>215</v>
      </c>
      <c r="S24" s="276" t="s">
        <v>45</v>
      </c>
      <c r="T24" s="276" t="s">
        <v>220</v>
      </c>
      <c r="U24" s="276" t="s">
        <v>221</v>
      </c>
      <c r="V24" s="276" t="s">
        <v>222</v>
      </c>
      <c r="W24" s="277">
        <v>3545</v>
      </c>
      <c r="X24" s="277">
        <v>0</v>
      </c>
      <c r="Y24" s="276" t="s">
        <v>223</v>
      </c>
      <c r="Z24" s="276" t="s">
        <v>224</v>
      </c>
      <c r="AA24" s="276" t="s">
        <v>225</v>
      </c>
      <c r="AB24" s="276" t="s">
        <v>215</v>
      </c>
      <c r="AD24" s="281" t="s">
        <v>41</v>
      </c>
      <c r="AE24" s="282">
        <v>521000</v>
      </c>
      <c r="AF24" s="282">
        <v>11983</v>
      </c>
      <c r="AG24" s="283">
        <v>509017</v>
      </c>
      <c r="AH24" s="4">
        <f t="shared" si="0"/>
        <v>0</v>
      </c>
    </row>
    <row r="25" spans="1:34">
      <c r="A25" s="276" t="s">
        <v>207</v>
      </c>
      <c r="B25" s="276" t="s">
        <v>208</v>
      </c>
      <c r="C25" s="276" t="s">
        <v>283</v>
      </c>
      <c r="D25" s="276" t="s">
        <v>296</v>
      </c>
      <c r="E25" s="276" t="s">
        <v>297</v>
      </c>
      <c r="F25" s="276" t="s">
        <v>298</v>
      </c>
      <c r="G25" s="276" t="s">
        <v>39</v>
      </c>
      <c r="H25" s="277">
        <v>58000</v>
      </c>
      <c r="I25" s="276" t="s">
        <v>213</v>
      </c>
      <c r="J25" s="276" t="s">
        <v>214</v>
      </c>
      <c r="K25" s="276" t="s">
        <v>215</v>
      </c>
      <c r="L25" s="276" t="s">
        <v>287</v>
      </c>
      <c r="M25" s="276" t="s">
        <v>217</v>
      </c>
      <c r="N25" s="276" t="s">
        <v>271</v>
      </c>
      <c r="O25" s="277">
        <v>841</v>
      </c>
      <c r="P25" s="277">
        <v>57159</v>
      </c>
      <c r="Q25" s="276" t="s">
        <v>219</v>
      </c>
      <c r="R25" s="276" t="s">
        <v>215</v>
      </c>
      <c r="S25" s="276" t="s">
        <v>39</v>
      </c>
      <c r="T25" s="276" t="s">
        <v>220</v>
      </c>
      <c r="U25" s="276" t="s">
        <v>221</v>
      </c>
      <c r="V25" s="276" t="s">
        <v>222</v>
      </c>
      <c r="W25" s="277">
        <v>5272</v>
      </c>
      <c r="X25" s="277">
        <v>0</v>
      </c>
      <c r="Y25" s="276" t="s">
        <v>223</v>
      </c>
      <c r="Z25" s="276" t="s">
        <v>224</v>
      </c>
      <c r="AA25" s="276" t="s">
        <v>225</v>
      </c>
      <c r="AB25" s="276" t="s">
        <v>215</v>
      </c>
      <c r="AD25" s="281" t="s">
        <v>45</v>
      </c>
      <c r="AE25" s="282">
        <v>3224000</v>
      </c>
      <c r="AF25" s="282">
        <v>53790</v>
      </c>
      <c r="AG25" s="283">
        <v>3170210</v>
      </c>
      <c r="AH25" s="4">
        <f t="shared" si="0"/>
        <v>0</v>
      </c>
    </row>
    <row r="26" spans="1:34">
      <c r="A26" s="276" t="s">
        <v>207</v>
      </c>
      <c r="B26" s="276" t="s">
        <v>208</v>
      </c>
      <c r="C26" s="276" t="s">
        <v>283</v>
      </c>
      <c r="D26" s="276" t="s">
        <v>299</v>
      </c>
      <c r="E26" s="276" t="s">
        <v>300</v>
      </c>
      <c r="F26" s="276" t="s">
        <v>301</v>
      </c>
      <c r="G26" s="276" t="s">
        <v>45</v>
      </c>
      <c r="H26" s="277">
        <v>88000</v>
      </c>
      <c r="I26" s="276" t="s">
        <v>213</v>
      </c>
      <c r="J26" s="276" t="s">
        <v>214</v>
      </c>
      <c r="K26" s="276" t="s">
        <v>229</v>
      </c>
      <c r="L26" s="276" t="s">
        <v>287</v>
      </c>
      <c r="M26" s="276" t="s">
        <v>217</v>
      </c>
      <c r="N26" s="276" t="s">
        <v>230</v>
      </c>
      <c r="O26" s="277">
        <v>2024</v>
      </c>
      <c r="P26" s="277">
        <v>85976</v>
      </c>
      <c r="Q26" s="276" t="s">
        <v>219</v>
      </c>
      <c r="R26" s="276" t="s">
        <v>215</v>
      </c>
      <c r="S26" s="276" t="s">
        <v>45</v>
      </c>
      <c r="T26" s="276" t="s">
        <v>220</v>
      </c>
      <c r="U26" s="276" t="s">
        <v>221</v>
      </c>
      <c r="V26" s="276" t="s">
        <v>222</v>
      </c>
      <c r="W26" s="277">
        <v>8000</v>
      </c>
      <c r="X26" s="277">
        <v>0</v>
      </c>
      <c r="Y26" s="276" t="s">
        <v>223</v>
      </c>
      <c r="Z26" s="276" t="s">
        <v>224</v>
      </c>
      <c r="AA26" s="276" t="s">
        <v>225</v>
      </c>
      <c r="AB26" s="276" t="s">
        <v>215</v>
      </c>
      <c r="AD26" s="281" t="s">
        <v>47</v>
      </c>
      <c r="AE26" s="282">
        <v>1247000</v>
      </c>
      <c r="AF26" s="282">
        <v>28681</v>
      </c>
      <c r="AG26" s="283">
        <v>1218319</v>
      </c>
      <c r="AH26" s="4">
        <f t="shared" si="0"/>
        <v>0</v>
      </c>
    </row>
    <row r="27" spans="1:34">
      <c r="A27" s="276" t="s">
        <v>207</v>
      </c>
      <c r="B27" s="276" t="s">
        <v>208</v>
      </c>
      <c r="C27" s="276" t="s">
        <v>283</v>
      </c>
      <c r="D27" s="276" t="s">
        <v>302</v>
      </c>
      <c r="E27" s="276" t="s">
        <v>303</v>
      </c>
      <c r="F27" s="276" t="s">
        <v>304</v>
      </c>
      <c r="G27" s="276" t="s">
        <v>45</v>
      </c>
      <c r="H27" s="277">
        <v>167000</v>
      </c>
      <c r="I27" s="276" t="s">
        <v>213</v>
      </c>
      <c r="J27" s="276" t="s">
        <v>214</v>
      </c>
      <c r="K27" s="276" t="s">
        <v>229</v>
      </c>
      <c r="L27" s="276" t="s">
        <v>287</v>
      </c>
      <c r="M27" s="276" t="s">
        <v>217</v>
      </c>
      <c r="N27" s="276" t="s">
        <v>230</v>
      </c>
      <c r="O27" s="277">
        <v>3841</v>
      </c>
      <c r="P27" s="277">
        <v>163159</v>
      </c>
      <c r="Q27" s="276" t="s">
        <v>219</v>
      </c>
      <c r="R27" s="276" t="s">
        <v>215</v>
      </c>
      <c r="S27" s="276" t="s">
        <v>45</v>
      </c>
      <c r="T27" s="276" t="s">
        <v>220</v>
      </c>
      <c r="U27" s="276" t="s">
        <v>221</v>
      </c>
      <c r="V27" s="276" t="s">
        <v>222</v>
      </c>
      <c r="W27" s="277">
        <v>15181</v>
      </c>
      <c r="X27" s="277">
        <v>0</v>
      </c>
      <c r="Y27" s="276" t="s">
        <v>223</v>
      </c>
      <c r="Z27" s="276" t="s">
        <v>224</v>
      </c>
      <c r="AA27" s="276" t="s">
        <v>225</v>
      </c>
      <c r="AB27" s="276" t="s">
        <v>215</v>
      </c>
      <c r="AD27" s="281" t="s">
        <v>49</v>
      </c>
      <c r="AE27" s="282">
        <v>1877500</v>
      </c>
      <c r="AF27" s="282">
        <v>38534</v>
      </c>
      <c r="AG27" s="283">
        <v>1838966</v>
      </c>
      <c r="AH27" s="4">
        <f t="shared" si="0"/>
        <v>0</v>
      </c>
    </row>
    <row r="28" spans="1:34">
      <c r="A28" s="276" t="s">
        <v>207</v>
      </c>
      <c r="B28" s="276" t="s">
        <v>208</v>
      </c>
      <c r="C28" s="276" t="s">
        <v>216</v>
      </c>
      <c r="D28" s="276" t="s">
        <v>305</v>
      </c>
      <c r="E28" s="276" t="s">
        <v>306</v>
      </c>
      <c r="F28" s="276" t="s">
        <v>307</v>
      </c>
      <c r="G28" s="276" t="s">
        <v>41</v>
      </c>
      <c r="H28" s="277">
        <v>128000</v>
      </c>
      <c r="I28" s="276" t="s">
        <v>213</v>
      </c>
      <c r="J28" s="276" t="s">
        <v>214</v>
      </c>
      <c r="K28" s="276" t="s">
        <v>229</v>
      </c>
      <c r="L28" s="276" t="s">
        <v>308</v>
      </c>
      <c r="M28" s="276" t="s">
        <v>217</v>
      </c>
      <c r="N28" s="276" t="s">
        <v>234</v>
      </c>
      <c r="O28" s="277">
        <v>2944</v>
      </c>
      <c r="P28" s="277">
        <v>125056</v>
      </c>
      <c r="Q28" s="276" t="s">
        <v>219</v>
      </c>
      <c r="R28" s="276" t="s">
        <v>215</v>
      </c>
      <c r="S28" s="276" t="s">
        <v>41</v>
      </c>
      <c r="T28" s="276" t="s">
        <v>220</v>
      </c>
      <c r="U28" s="276" t="s">
        <v>221</v>
      </c>
      <c r="V28" s="276" t="s">
        <v>222</v>
      </c>
      <c r="W28" s="277">
        <v>11636</v>
      </c>
      <c r="X28" s="277">
        <v>0</v>
      </c>
      <c r="Y28" s="276" t="s">
        <v>223</v>
      </c>
      <c r="Z28" s="276" t="s">
        <v>224</v>
      </c>
      <c r="AA28" s="276" t="s">
        <v>225</v>
      </c>
      <c r="AB28" s="276" t="s">
        <v>215</v>
      </c>
      <c r="AD28" s="281" t="s">
        <v>50</v>
      </c>
      <c r="AE28" s="282">
        <v>928000</v>
      </c>
      <c r="AF28" s="282">
        <v>20671</v>
      </c>
      <c r="AG28" s="283">
        <v>907329</v>
      </c>
      <c r="AH28" s="4">
        <f t="shared" si="0"/>
        <v>0</v>
      </c>
    </row>
    <row r="29" spans="1:34">
      <c r="A29" s="276" t="s">
        <v>207</v>
      </c>
      <c r="B29" s="276" t="s">
        <v>208</v>
      </c>
      <c r="C29" s="276" t="s">
        <v>216</v>
      </c>
      <c r="D29" s="276" t="s">
        <v>309</v>
      </c>
      <c r="E29" s="276" t="s">
        <v>310</v>
      </c>
      <c r="F29" s="276" t="s">
        <v>311</v>
      </c>
      <c r="G29" s="276" t="s">
        <v>47</v>
      </c>
      <c r="H29" s="277">
        <v>78000</v>
      </c>
      <c r="I29" s="276" t="s">
        <v>213</v>
      </c>
      <c r="J29" s="276" t="s">
        <v>214</v>
      </c>
      <c r="K29" s="276" t="s">
        <v>229</v>
      </c>
      <c r="L29" s="276" t="s">
        <v>308</v>
      </c>
      <c r="M29" s="276" t="s">
        <v>217</v>
      </c>
      <c r="N29" s="276" t="s">
        <v>246</v>
      </c>
      <c r="O29" s="277">
        <v>1794</v>
      </c>
      <c r="P29" s="277">
        <v>76206</v>
      </c>
      <c r="Q29" s="276" t="s">
        <v>219</v>
      </c>
      <c r="R29" s="276" t="s">
        <v>215</v>
      </c>
      <c r="S29" s="276" t="s">
        <v>47</v>
      </c>
      <c r="T29" s="276" t="s">
        <v>220</v>
      </c>
      <c r="U29" s="276" t="s">
        <v>221</v>
      </c>
      <c r="V29" s="276" t="s">
        <v>222</v>
      </c>
      <c r="W29" s="277">
        <v>7090</v>
      </c>
      <c r="X29" s="277">
        <v>0</v>
      </c>
      <c r="Y29" s="276" t="s">
        <v>223</v>
      </c>
      <c r="Z29" s="276" t="s">
        <v>224</v>
      </c>
      <c r="AA29" s="276" t="s">
        <v>225</v>
      </c>
      <c r="AB29" s="276" t="s">
        <v>215</v>
      </c>
      <c r="AD29" s="284" t="s">
        <v>51</v>
      </c>
      <c r="AE29" s="285">
        <v>1534400</v>
      </c>
      <c r="AF29" s="285">
        <v>35291</v>
      </c>
      <c r="AG29" s="286">
        <v>1499109</v>
      </c>
      <c r="AH29" s="4">
        <f t="shared" si="0"/>
        <v>0</v>
      </c>
    </row>
    <row r="30" spans="1:34">
      <c r="A30" s="276" t="s">
        <v>207</v>
      </c>
      <c r="B30" s="276" t="s">
        <v>208</v>
      </c>
      <c r="C30" s="276" t="s">
        <v>216</v>
      </c>
      <c r="D30" s="276" t="s">
        <v>312</v>
      </c>
      <c r="E30" s="276" t="s">
        <v>313</v>
      </c>
      <c r="F30" s="276" t="s">
        <v>314</v>
      </c>
      <c r="G30" s="276" t="s">
        <v>39</v>
      </c>
      <c r="H30" s="277">
        <v>118000</v>
      </c>
      <c r="I30" s="276" t="s">
        <v>213</v>
      </c>
      <c r="J30" s="276" t="s">
        <v>214</v>
      </c>
      <c r="K30" s="276" t="s">
        <v>215</v>
      </c>
      <c r="L30" s="276" t="s">
        <v>308</v>
      </c>
      <c r="M30" s="276" t="s">
        <v>217</v>
      </c>
      <c r="N30" s="276" t="s">
        <v>271</v>
      </c>
      <c r="O30" s="277">
        <v>2714</v>
      </c>
      <c r="P30" s="277">
        <v>115286</v>
      </c>
      <c r="Q30" s="276" t="s">
        <v>219</v>
      </c>
      <c r="R30" s="276" t="s">
        <v>215</v>
      </c>
      <c r="S30" s="276" t="s">
        <v>39</v>
      </c>
      <c r="T30" s="276" t="s">
        <v>220</v>
      </c>
      <c r="U30" s="276" t="s">
        <v>221</v>
      </c>
      <c r="V30" s="276" t="s">
        <v>222</v>
      </c>
      <c r="W30" s="277">
        <v>10727</v>
      </c>
      <c r="X30" s="277">
        <v>0</v>
      </c>
      <c r="Y30" s="276" t="s">
        <v>223</v>
      </c>
      <c r="Z30" s="276" t="s">
        <v>224</v>
      </c>
      <c r="AA30" s="276" t="s">
        <v>225</v>
      </c>
      <c r="AB30" s="276" t="s">
        <v>215</v>
      </c>
    </row>
    <row r="31" spans="1:34">
      <c r="A31" s="276" t="s">
        <v>207</v>
      </c>
      <c r="B31" s="276" t="s">
        <v>208</v>
      </c>
      <c r="C31" s="276" t="s">
        <v>216</v>
      </c>
      <c r="D31" s="276" t="s">
        <v>315</v>
      </c>
      <c r="E31" s="276" t="s">
        <v>316</v>
      </c>
      <c r="F31" s="276" t="s">
        <v>317</v>
      </c>
      <c r="G31" s="276" t="s">
        <v>49</v>
      </c>
      <c r="H31" s="277">
        <v>119000</v>
      </c>
      <c r="I31" s="276" t="s">
        <v>213</v>
      </c>
      <c r="J31" s="276" t="s">
        <v>214</v>
      </c>
      <c r="K31" s="276" t="s">
        <v>215</v>
      </c>
      <c r="L31" s="276" t="s">
        <v>308</v>
      </c>
      <c r="M31" s="276" t="s">
        <v>217</v>
      </c>
      <c r="N31" s="276" t="s">
        <v>218</v>
      </c>
      <c r="O31" s="277">
        <v>2737</v>
      </c>
      <c r="P31" s="277">
        <v>116263</v>
      </c>
      <c r="Q31" s="276" t="s">
        <v>219</v>
      </c>
      <c r="R31" s="276" t="s">
        <v>215</v>
      </c>
      <c r="S31" s="276" t="s">
        <v>49</v>
      </c>
      <c r="T31" s="276" t="s">
        <v>220</v>
      </c>
      <c r="U31" s="276" t="s">
        <v>221</v>
      </c>
      <c r="V31" s="276" t="s">
        <v>222</v>
      </c>
      <c r="W31" s="277">
        <v>10818</v>
      </c>
      <c r="X31" s="277">
        <v>0</v>
      </c>
      <c r="Y31" s="276" t="s">
        <v>223</v>
      </c>
      <c r="Z31" s="276" t="s">
        <v>224</v>
      </c>
      <c r="AA31" s="276" t="s">
        <v>225</v>
      </c>
      <c r="AB31" s="276" t="s">
        <v>215</v>
      </c>
    </row>
    <row r="32" spans="1:34">
      <c r="A32" s="276" t="s">
        <v>207</v>
      </c>
      <c r="B32" s="276" t="s">
        <v>208</v>
      </c>
      <c r="C32" s="276" t="s">
        <v>216</v>
      </c>
      <c r="D32" s="276" t="s">
        <v>318</v>
      </c>
      <c r="E32" s="276" t="s">
        <v>319</v>
      </c>
      <c r="F32" s="276" t="s">
        <v>320</v>
      </c>
      <c r="G32" s="276" t="s">
        <v>39</v>
      </c>
      <c r="H32" s="277">
        <v>68000</v>
      </c>
      <c r="I32" s="276" t="s">
        <v>213</v>
      </c>
      <c r="J32" s="276" t="s">
        <v>214</v>
      </c>
      <c r="K32" s="276" t="s">
        <v>215</v>
      </c>
      <c r="L32" s="276" t="s">
        <v>308</v>
      </c>
      <c r="M32" s="276" t="s">
        <v>217</v>
      </c>
      <c r="N32" s="276" t="s">
        <v>271</v>
      </c>
      <c r="O32" s="277">
        <v>986</v>
      </c>
      <c r="P32" s="277">
        <v>67014</v>
      </c>
      <c r="Q32" s="276" t="s">
        <v>219</v>
      </c>
      <c r="R32" s="276" t="s">
        <v>215</v>
      </c>
      <c r="S32" s="276" t="s">
        <v>39</v>
      </c>
      <c r="T32" s="276" t="s">
        <v>220</v>
      </c>
      <c r="U32" s="276" t="s">
        <v>221</v>
      </c>
      <c r="V32" s="276" t="s">
        <v>222</v>
      </c>
      <c r="W32" s="277">
        <v>6181</v>
      </c>
      <c r="X32" s="277">
        <v>0</v>
      </c>
      <c r="Y32" s="276" t="s">
        <v>223</v>
      </c>
      <c r="Z32" s="276" t="s">
        <v>224</v>
      </c>
      <c r="AA32" s="276" t="s">
        <v>225</v>
      </c>
      <c r="AB32" s="276" t="s">
        <v>215</v>
      </c>
    </row>
    <row r="33" spans="1:28">
      <c r="A33" s="276" t="s">
        <v>207</v>
      </c>
      <c r="B33" s="276" t="s">
        <v>208</v>
      </c>
      <c r="C33" s="276" t="s">
        <v>264</v>
      </c>
      <c r="D33" s="276" t="s">
        <v>321</v>
      </c>
      <c r="E33" s="276" t="s">
        <v>322</v>
      </c>
      <c r="F33" s="276" t="s">
        <v>323</v>
      </c>
      <c r="G33" s="276" t="s">
        <v>39</v>
      </c>
      <c r="H33" s="277">
        <v>206000</v>
      </c>
      <c r="I33" s="276" t="s">
        <v>213</v>
      </c>
      <c r="J33" s="276" t="s">
        <v>214</v>
      </c>
      <c r="K33" s="276" t="s">
        <v>215</v>
      </c>
      <c r="L33" s="276" t="s">
        <v>324</v>
      </c>
      <c r="M33" s="276" t="s">
        <v>217</v>
      </c>
      <c r="N33" s="276" t="s">
        <v>271</v>
      </c>
      <c r="O33" s="277">
        <v>4738</v>
      </c>
      <c r="P33" s="277">
        <v>201262</v>
      </c>
      <c r="Q33" s="276" t="s">
        <v>219</v>
      </c>
      <c r="R33" s="276" t="s">
        <v>215</v>
      </c>
      <c r="S33" s="276" t="s">
        <v>39</v>
      </c>
      <c r="T33" s="276" t="s">
        <v>220</v>
      </c>
      <c r="U33" s="276" t="s">
        <v>221</v>
      </c>
      <c r="V33" s="276" t="s">
        <v>222</v>
      </c>
      <c r="W33" s="277">
        <v>18727</v>
      </c>
      <c r="X33" s="277">
        <v>0</v>
      </c>
      <c r="Y33" s="276" t="s">
        <v>223</v>
      </c>
      <c r="Z33" s="276" t="s">
        <v>224</v>
      </c>
      <c r="AA33" s="276" t="s">
        <v>225</v>
      </c>
      <c r="AB33" s="276" t="s">
        <v>215</v>
      </c>
    </row>
    <row r="34" spans="1:28">
      <c r="A34" s="276" t="s">
        <v>207</v>
      </c>
      <c r="B34" s="276" t="s">
        <v>208</v>
      </c>
      <c r="C34" s="276" t="s">
        <v>264</v>
      </c>
      <c r="D34" s="276" t="s">
        <v>325</v>
      </c>
      <c r="E34" s="276" t="s">
        <v>326</v>
      </c>
      <c r="F34" s="276" t="s">
        <v>327</v>
      </c>
      <c r="G34" s="276" t="s">
        <v>51</v>
      </c>
      <c r="H34" s="277">
        <v>118000</v>
      </c>
      <c r="I34" s="276" t="s">
        <v>213</v>
      </c>
      <c r="J34" s="276" t="s">
        <v>214</v>
      </c>
      <c r="K34" s="276" t="s">
        <v>229</v>
      </c>
      <c r="L34" s="276" t="s">
        <v>324</v>
      </c>
      <c r="M34" s="276" t="s">
        <v>217</v>
      </c>
      <c r="N34" s="276" t="s">
        <v>238</v>
      </c>
      <c r="O34" s="277">
        <v>2714</v>
      </c>
      <c r="P34" s="277">
        <v>115286</v>
      </c>
      <c r="Q34" s="276" t="s">
        <v>219</v>
      </c>
      <c r="R34" s="276" t="s">
        <v>215</v>
      </c>
      <c r="S34" s="276" t="s">
        <v>51</v>
      </c>
      <c r="T34" s="276" t="s">
        <v>220</v>
      </c>
      <c r="U34" s="276" t="s">
        <v>221</v>
      </c>
      <c r="V34" s="276" t="s">
        <v>222</v>
      </c>
      <c r="W34" s="277">
        <v>10727</v>
      </c>
      <c r="X34" s="277">
        <v>0</v>
      </c>
      <c r="Y34" s="276" t="s">
        <v>223</v>
      </c>
      <c r="Z34" s="276" t="s">
        <v>224</v>
      </c>
      <c r="AA34" s="276" t="s">
        <v>225</v>
      </c>
      <c r="AB34" s="276" t="s">
        <v>215</v>
      </c>
    </row>
    <row r="35" spans="1:28">
      <c r="A35" s="276" t="s">
        <v>207</v>
      </c>
      <c r="B35" s="276" t="s">
        <v>208</v>
      </c>
      <c r="C35" s="276" t="s">
        <v>264</v>
      </c>
      <c r="D35" s="276" t="s">
        <v>328</v>
      </c>
      <c r="E35" s="276" t="s">
        <v>329</v>
      </c>
      <c r="F35" s="276" t="s">
        <v>330</v>
      </c>
      <c r="G35" s="276" t="s">
        <v>39</v>
      </c>
      <c r="H35" s="277">
        <v>69000</v>
      </c>
      <c r="I35" s="276" t="s">
        <v>213</v>
      </c>
      <c r="J35" s="276" t="s">
        <v>214</v>
      </c>
      <c r="K35" s="276" t="s">
        <v>215</v>
      </c>
      <c r="L35" s="276" t="s">
        <v>324</v>
      </c>
      <c r="M35" s="276" t="s">
        <v>217</v>
      </c>
      <c r="N35" s="276" t="s">
        <v>271</v>
      </c>
      <c r="O35" s="277">
        <v>1000</v>
      </c>
      <c r="P35" s="277">
        <v>68000</v>
      </c>
      <c r="Q35" s="276" t="s">
        <v>219</v>
      </c>
      <c r="R35" s="276" t="s">
        <v>215</v>
      </c>
      <c r="S35" s="276" t="s">
        <v>39</v>
      </c>
      <c r="T35" s="276" t="s">
        <v>220</v>
      </c>
      <c r="U35" s="276" t="s">
        <v>221</v>
      </c>
      <c r="V35" s="276" t="s">
        <v>222</v>
      </c>
      <c r="W35" s="277">
        <v>6272</v>
      </c>
      <c r="X35" s="277">
        <v>0</v>
      </c>
      <c r="Y35" s="276" t="s">
        <v>223</v>
      </c>
      <c r="Z35" s="276" t="s">
        <v>224</v>
      </c>
      <c r="AA35" s="276" t="s">
        <v>225</v>
      </c>
      <c r="AB35" s="276" t="s">
        <v>215</v>
      </c>
    </row>
    <row r="36" spans="1:28">
      <c r="A36" s="276" t="s">
        <v>207</v>
      </c>
      <c r="B36" s="276" t="s">
        <v>208</v>
      </c>
      <c r="C36" s="276" t="s">
        <v>264</v>
      </c>
      <c r="D36" s="276" t="s">
        <v>331</v>
      </c>
      <c r="E36" s="276" t="s">
        <v>332</v>
      </c>
      <c r="F36" s="276" t="s">
        <v>333</v>
      </c>
      <c r="G36" s="276" t="s">
        <v>39</v>
      </c>
      <c r="H36" s="277">
        <v>39000</v>
      </c>
      <c r="I36" s="276" t="s">
        <v>213</v>
      </c>
      <c r="J36" s="276" t="s">
        <v>214</v>
      </c>
      <c r="K36" s="276" t="s">
        <v>215</v>
      </c>
      <c r="L36" s="276" t="s">
        <v>324</v>
      </c>
      <c r="M36" s="276" t="s">
        <v>217</v>
      </c>
      <c r="N36" s="276" t="s">
        <v>271</v>
      </c>
      <c r="O36" s="277">
        <v>897</v>
      </c>
      <c r="P36" s="277">
        <v>38103</v>
      </c>
      <c r="Q36" s="276" t="s">
        <v>219</v>
      </c>
      <c r="R36" s="276" t="s">
        <v>215</v>
      </c>
      <c r="S36" s="276" t="s">
        <v>39</v>
      </c>
      <c r="T36" s="276" t="s">
        <v>220</v>
      </c>
      <c r="U36" s="276" t="s">
        <v>221</v>
      </c>
      <c r="V36" s="276" t="s">
        <v>222</v>
      </c>
      <c r="W36" s="277">
        <v>3545</v>
      </c>
      <c r="X36" s="277">
        <v>0</v>
      </c>
      <c r="Y36" s="276" t="s">
        <v>223</v>
      </c>
      <c r="Z36" s="276" t="s">
        <v>224</v>
      </c>
      <c r="AA36" s="276" t="s">
        <v>225</v>
      </c>
      <c r="AB36" s="276" t="s">
        <v>215</v>
      </c>
    </row>
    <row r="37" spans="1:28">
      <c r="A37" s="276" t="s">
        <v>207</v>
      </c>
      <c r="B37" s="276" t="s">
        <v>208</v>
      </c>
      <c r="C37" s="276" t="s">
        <v>264</v>
      </c>
      <c r="D37" s="276" t="s">
        <v>334</v>
      </c>
      <c r="E37" s="276" t="s">
        <v>335</v>
      </c>
      <c r="F37" s="276" t="s">
        <v>336</v>
      </c>
      <c r="G37" s="276" t="s">
        <v>45</v>
      </c>
      <c r="H37" s="277">
        <v>39000</v>
      </c>
      <c r="I37" s="276" t="s">
        <v>213</v>
      </c>
      <c r="J37" s="276" t="s">
        <v>214</v>
      </c>
      <c r="K37" s="276" t="s">
        <v>229</v>
      </c>
      <c r="L37" s="276" t="s">
        <v>324</v>
      </c>
      <c r="M37" s="276" t="s">
        <v>217</v>
      </c>
      <c r="N37" s="276" t="s">
        <v>230</v>
      </c>
      <c r="O37" s="277">
        <v>526</v>
      </c>
      <c r="P37" s="277">
        <v>38474</v>
      </c>
      <c r="Q37" s="276" t="s">
        <v>219</v>
      </c>
      <c r="R37" s="276" t="s">
        <v>215</v>
      </c>
      <c r="S37" s="276" t="s">
        <v>45</v>
      </c>
      <c r="T37" s="276" t="s">
        <v>220</v>
      </c>
      <c r="U37" s="276" t="s">
        <v>221</v>
      </c>
      <c r="V37" s="276" t="s">
        <v>222</v>
      </c>
      <c r="W37" s="277">
        <v>3545</v>
      </c>
      <c r="X37" s="277">
        <v>0</v>
      </c>
      <c r="Y37" s="276" t="s">
        <v>223</v>
      </c>
      <c r="Z37" s="276" t="s">
        <v>224</v>
      </c>
      <c r="AA37" s="276" t="s">
        <v>225</v>
      </c>
      <c r="AB37" s="276" t="s">
        <v>215</v>
      </c>
    </row>
    <row r="38" spans="1:28">
      <c r="A38" s="276" t="s">
        <v>207</v>
      </c>
      <c r="B38" s="276" t="s">
        <v>208</v>
      </c>
      <c r="C38" s="276" t="s">
        <v>264</v>
      </c>
      <c r="D38" s="276" t="s">
        <v>337</v>
      </c>
      <c r="E38" s="276" t="s">
        <v>338</v>
      </c>
      <c r="F38" s="276" t="s">
        <v>339</v>
      </c>
      <c r="G38" s="276" t="s">
        <v>39</v>
      </c>
      <c r="H38" s="277">
        <v>39000</v>
      </c>
      <c r="I38" s="276" t="s">
        <v>213</v>
      </c>
      <c r="J38" s="276" t="s">
        <v>214</v>
      </c>
      <c r="K38" s="276" t="s">
        <v>215</v>
      </c>
      <c r="L38" s="276" t="s">
        <v>324</v>
      </c>
      <c r="M38" s="276" t="s">
        <v>217</v>
      </c>
      <c r="N38" s="276" t="s">
        <v>271</v>
      </c>
      <c r="O38" s="277">
        <v>565</v>
      </c>
      <c r="P38" s="277">
        <v>38435</v>
      </c>
      <c r="Q38" s="276" t="s">
        <v>219</v>
      </c>
      <c r="R38" s="276" t="s">
        <v>215</v>
      </c>
      <c r="S38" s="276" t="s">
        <v>39</v>
      </c>
      <c r="T38" s="276" t="s">
        <v>220</v>
      </c>
      <c r="U38" s="276" t="s">
        <v>221</v>
      </c>
      <c r="V38" s="276" t="s">
        <v>222</v>
      </c>
      <c r="W38" s="277">
        <v>3545</v>
      </c>
      <c r="X38" s="277">
        <v>0</v>
      </c>
      <c r="Y38" s="276" t="s">
        <v>223</v>
      </c>
      <c r="Z38" s="276" t="s">
        <v>224</v>
      </c>
      <c r="AA38" s="276" t="s">
        <v>225</v>
      </c>
      <c r="AB38" s="276" t="s">
        <v>215</v>
      </c>
    </row>
    <row r="39" spans="1:28">
      <c r="A39" s="276" t="s">
        <v>207</v>
      </c>
      <c r="B39" s="276" t="s">
        <v>208</v>
      </c>
      <c r="C39" s="276" t="s">
        <v>264</v>
      </c>
      <c r="D39" s="276" t="s">
        <v>340</v>
      </c>
      <c r="E39" s="276" t="s">
        <v>341</v>
      </c>
      <c r="F39" s="276" t="s">
        <v>342</v>
      </c>
      <c r="G39" s="276" t="s">
        <v>51</v>
      </c>
      <c r="H39" s="277">
        <v>198000</v>
      </c>
      <c r="I39" s="276" t="s">
        <v>213</v>
      </c>
      <c r="J39" s="276" t="s">
        <v>214</v>
      </c>
      <c r="K39" s="276" t="s">
        <v>229</v>
      </c>
      <c r="L39" s="276" t="s">
        <v>324</v>
      </c>
      <c r="M39" s="276" t="s">
        <v>217</v>
      </c>
      <c r="N39" s="276" t="s">
        <v>238</v>
      </c>
      <c r="O39" s="277">
        <v>4554</v>
      </c>
      <c r="P39" s="277">
        <v>193446</v>
      </c>
      <c r="Q39" s="276" t="s">
        <v>219</v>
      </c>
      <c r="R39" s="276" t="s">
        <v>215</v>
      </c>
      <c r="S39" s="276" t="s">
        <v>51</v>
      </c>
      <c r="T39" s="276" t="s">
        <v>220</v>
      </c>
      <c r="U39" s="276" t="s">
        <v>221</v>
      </c>
      <c r="V39" s="276" t="s">
        <v>222</v>
      </c>
      <c r="W39" s="277">
        <v>18000</v>
      </c>
      <c r="X39" s="277">
        <v>0</v>
      </c>
      <c r="Y39" s="276" t="s">
        <v>223</v>
      </c>
      <c r="Z39" s="276" t="s">
        <v>224</v>
      </c>
      <c r="AA39" s="276" t="s">
        <v>225</v>
      </c>
      <c r="AB39" s="276" t="s">
        <v>215</v>
      </c>
    </row>
    <row r="40" spans="1:28">
      <c r="A40" s="276" t="s">
        <v>207</v>
      </c>
      <c r="B40" s="276" t="s">
        <v>208</v>
      </c>
      <c r="C40" s="276" t="s">
        <v>264</v>
      </c>
      <c r="D40" s="276" t="s">
        <v>343</v>
      </c>
      <c r="E40" s="276" t="s">
        <v>344</v>
      </c>
      <c r="F40" s="276" t="s">
        <v>345</v>
      </c>
      <c r="G40" s="276" t="s">
        <v>51</v>
      </c>
      <c r="H40" s="277">
        <v>69000</v>
      </c>
      <c r="I40" s="276" t="s">
        <v>213</v>
      </c>
      <c r="J40" s="276" t="s">
        <v>214</v>
      </c>
      <c r="K40" s="276" t="s">
        <v>229</v>
      </c>
      <c r="L40" s="276" t="s">
        <v>324</v>
      </c>
      <c r="M40" s="276" t="s">
        <v>217</v>
      </c>
      <c r="N40" s="276" t="s">
        <v>238</v>
      </c>
      <c r="O40" s="277">
        <v>1587</v>
      </c>
      <c r="P40" s="277">
        <v>67413</v>
      </c>
      <c r="Q40" s="276" t="s">
        <v>219</v>
      </c>
      <c r="R40" s="276" t="s">
        <v>215</v>
      </c>
      <c r="S40" s="276" t="s">
        <v>51</v>
      </c>
      <c r="T40" s="276" t="s">
        <v>220</v>
      </c>
      <c r="U40" s="276" t="s">
        <v>221</v>
      </c>
      <c r="V40" s="276" t="s">
        <v>222</v>
      </c>
      <c r="W40" s="277">
        <v>6272</v>
      </c>
      <c r="X40" s="277">
        <v>0</v>
      </c>
      <c r="Y40" s="276" t="s">
        <v>223</v>
      </c>
      <c r="Z40" s="276" t="s">
        <v>224</v>
      </c>
      <c r="AA40" s="276" t="s">
        <v>225</v>
      </c>
      <c r="AB40" s="276" t="s">
        <v>215</v>
      </c>
    </row>
    <row r="41" spans="1:28">
      <c r="A41" s="276" t="s">
        <v>207</v>
      </c>
      <c r="B41" s="276" t="s">
        <v>208</v>
      </c>
      <c r="C41" s="276" t="s">
        <v>346</v>
      </c>
      <c r="D41" s="276" t="s">
        <v>347</v>
      </c>
      <c r="E41" s="276" t="s">
        <v>348</v>
      </c>
      <c r="F41" s="276" t="s">
        <v>349</v>
      </c>
      <c r="G41" s="276" t="s">
        <v>39</v>
      </c>
      <c r="H41" s="277">
        <v>118000</v>
      </c>
      <c r="I41" s="276" t="s">
        <v>213</v>
      </c>
      <c r="J41" s="276" t="s">
        <v>214</v>
      </c>
      <c r="K41" s="276" t="s">
        <v>215</v>
      </c>
      <c r="L41" s="276" t="s">
        <v>324</v>
      </c>
      <c r="M41" s="276" t="s">
        <v>217</v>
      </c>
      <c r="N41" s="276" t="s">
        <v>271</v>
      </c>
      <c r="O41" s="277">
        <v>2714</v>
      </c>
      <c r="P41" s="277">
        <v>115286</v>
      </c>
      <c r="Q41" s="276" t="s">
        <v>219</v>
      </c>
      <c r="R41" s="276" t="s">
        <v>215</v>
      </c>
      <c r="S41" s="276" t="s">
        <v>39</v>
      </c>
      <c r="T41" s="276" t="s">
        <v>220</v>
      </c>
      <c r="U41" s="276" t="s">
        <v>221</v>
      </c>
      <c r="V41" s="276" t="s">
        <v>222</v>
      </c>
      <c r="W41" s="277">
        <v>10727</v>
      </c>
      <c r="X41" s="277">
        <v>0</v>
      </c>
      <c r="Y41" s="276" t="s">
        <v>223</v>
      </c>
      <c r="Z41" s="276" t="s">
        <v>224</v>
      </c>
      <c r="AA41" s="276" t="s">
        <v>225</v>
      </c>
      <c r="AB41" s="276" t="s">
        <v>215</v>
      </c>
    </row>
    <row r="42" spans="1:28">
      <c r="A42" s="276" t="s">
        <v>207</v>
      </c>
      <c r="B42" s="276" t="s">
        <v>208</v>
      </c>
      <c r="C42" s="276" t="s">
        <v>346</v>
      </c>
      <c r="D42" s="276" t="s">
        <v>350</v>
      </c>
      <c r="E42" s="276" t="s">
        <v>351</v>
      </c>
      <c r="F42" s="276" t="s">
        <v>352</v>
      </c>
      <c r="G42" s="276" t="s">
        <v>51</v>
      </c>
      <c r="H42" s="277">
        <v>98000</v>
      </c>
      <c r="I42" s="276" t="s">
        <v>213</v>
      </c>
      <c r="J42" s="276" t="s">
        <v>214</v>
      </c>
      <c r="K42" s="276" t="s">
        <v>229</v>
      </c>
      <c r="L42" s="276" t="s">
        <v>324</v>
      </c>
      <c r="M42" s="276" t="s">
        <v>217</v>
      </c>
      <c r="N42" s="276" t="s">
        <v>238</v>
      </c>
      <c r="O42" s="277">
        <v>2254</v>
      </c>
      <c r="P42" s="277">
        <v>95746</v>
      </c>
      <c r="Q42" s="276" t="s">
        <v>219</v>
      </c>
      <c r="R42" s="276" t="s">
        <v>215</v>
      </c>
      <c r="S42" s="276" t="s">
        <v>51</v>
      </c>
      <c r="T42" s="276" t="s">
        <v>220</v>
      </c>
      <c r="U42" s="276" t="s">
        <v>221</v>
      </c>
      <c r="V42" s="276" t="s">
        <v>222</v>
      </c>
      <c r="W42" s="277">
        <v>8909</v>
      </c>
      <c r="X42" s="277">
        <v>0</v>
      </c>
      <c r="Y42" s="276" t="s">
        <v>223</v>
      </c>
      <c r="Z42" s="276" t="s">
        <v>224</v>
      </c>
      <c r="AA42" s="276" t="s">
        <v>225</v>
      </c>
      <c r="AB42" s="276" t="s">
        <v>215</v>
      </c>
    </row>
    <row r="43" spans="1:28">
      <c r="A43" s="276" t="s">
        <v>207</v>
      </c>
      <c r="B43" s="276" t="s">
        <v>208</v>
      </c>
      <c r="C43" s="276" t="s">
        <v>346</v>
      </c>
      <c r="D43" s="276" t="s">
        <v>353</v>
      </c>
      <c r="E43" s="276" t="s">
        <v>354</v>
      </c>
      <c r="F43" s="276" t="s">
        <v>355</v>
      </c>
      <c r="G43" s="276" t="s">
        <v>37</v>
      </c>
      <c r="H43" s="277">
        <v>49000</v>
      </c>
      <c r="I43" s="276" t="s">
        <v>213</v>
      </c>
      <c r="J43" s="276" t="s">
        <v>214</v>
      </c>
      <c r="K43" s="276" t="s">
        <v>229</v>
      </c>
      <c r="L43" s="276" t="s">
        <v>324</v>
      </c>
      <c r="M43" s="276" t="s">
        <v>217</v>
      </c>
      <c r="N43" s="276" t="s">
        <v>242</v>
      </c>
      <c r="O43" s="277">
        <v>1127</v>
      </c>
      <c r="P43" s="277">
        <v>47873</v>
      </c>
      <c r="Q43" s="276" t="s">
        <v>219</v>
      </c>
      <c r="R43" s="276" t="s">
        <v>215</v>
      </c>
      <c r="S43" s="276" t="s">
        <v>37</v>
      </c>
      <c r="T43" s="276" t="s">
        <v>220</v>
      </c>
      <c r="U43" s="276" t="s">
        <v>221</v>
      </c>
      <c r="V43" s="276" t="s">
        <v>222</v>
      </c>
      <c r="W43" s="277">
        <v>4454</v>
      </c>
      <c r="X43" s="277">
        <v>0</v>
      </c>
      <c r="Y43" s="276" t="s">
        <v>223</v>
      </c>
      <c r="Z43" s="276" t="s">
        <v>224</v>
      </c>
      <c r="AA43" s="276" t="s">
        <v>225</v>
      </c>
      <c r="AB43" s="276" t="s">
        <v>215</v>
      </c>
    </row>
    <row r="44" spans="1:28">
      <c r="A44" s="276" t="s">
        <v>207</v>
      </c>
      <c r="B44" s="276" t="s">
        <v>208</v>
      </c>
      <c r="C44" s="276" t="s">
        <v>346</v>
      </c>
      <c r="D44" s="276" t="s">
        <v>356</v>
      </c>
      <c r="E44" s="276" t="s">
        <v>357</v>
      </c>
      <c r="F44" s="276" t="s">
        <v>358</v>
      </c>
      <c r="G44" s="276" t="s">
        <v>51</v>
      </c>
      <c r="H44" s="277">
        <v>128000</v>
      </c>
      <c r="I44" s="276" t="s">
        <v>213</v>
      </c>
      <c r="J44" s="276" t="s">
        <v>214</v>
      </c>
      <c r="K44" s="276" t="s">
        <v>229</v>
      </c>
      <c r="L44" s="276" t="s">
        <v>324</v>
      </c>
      <c r="M44" s="276" t="s">
        <v>217</v>
      </c>
      <c r="N44" s="276" t="s">
        <v>238</v>
      </c>
      <c r="O44" s="277">
        <v>2944</v>
      </c>
      <c r="P44" s="277">
        <v>125056</v>
      </c>
      <c r="Q44" s="276" t="s">
        <v>219</v>
      </c>
      <c r="R44" s="276" t="s">
        <v>215</v>
      </c>
      <c r="S44" s="276" t="s">
        <v>51</v>
      </c>
      <c r="T44" s="276" t="s">
        <v>220</v>
      </c>
      <c r="U44" s="276" t="s">
        <v>221</v>
      </c>
      <c r="V44" s="276" t="s">
        <v>222</v>
      </c>
      <c r="W44" s="277">
        <v>11636</v>
      </c>
      <c r="X44" s="277">
        <v>0</v>
      </c>
      <c r="Y44" s="276" t="s">
        <v>223</v>
      </c>
      <c r="Z44" s="276" t="s">
        <v>224</v>
      </c>
      <c r="AA44" s="276" t="s">
        <v>225</v>
      </c>
      <c r="AB44" s="276" t="s">
        <v>215</v>
      </c>
    </row>
    <row r="45" spans="1:28">
      <c r="A45" s="276" t="s">
        <v>207</v>
      </c>
      <c r="B45" s="276" t="s">
        <v>208</v>
      </c>
      <c r="C45" s="276" t="s">
        <v>346</v>
      </c>
      <c r="D45" s="276" t="s">
        <v>359</v>
      </c>
      <c r="E45" s="276" t="s">
        <v>360</v>
      </c>
      <c r="F45" s="276" t="s">
        <v>361</v>
      </c>
      <c r="G45" s="276" t="s">
        <v>37</v>
      </c>
      <c r="H45" s="277">
        <v>166000</v>
      </c>
      <c r="I45" s="276" t="s">
        <v>213</v>
      </c>
      <c r="J45" s="276" t="s">
        <v>214</v>
      </c>
      <c r="K45" s="276" t="s">
        <v>229</v>
      </c>
      <c r="L45" s="276" t="s">
        <v>324</v>
      </c>
      <c r="M45" s="276" t="s">
        <v>217</v>
      </c>
      <c r="N45" s="276" t="s">
        <v>242</v>
      </c>
      <c r="O45" s="277">
        <v>3818</v>
      </c>
      <c r="P45" s="277">
        <v>162182</v>
      </c>
      <c r="Q45" s="276" t="s">
        <v>219</v>
      </c>
      <c r="R45" s="276" t="s">
        <v>215</v>
      </c>
      <c r="S45" s="276" t="s">
        <v>37</v>
      </c>
      <c r="T45" s="276" t="s">
        <v>220</v>
      </c>
      <c r="U45" s="276" t="s">
        <v>221</v>
      </c>
      <c r="V45" s="276" t="s">
        <v>222</v>
      </c>
      <c r="W45" s="277">
        <v>15090</v>
      </c>
      <c r="X45" s="277">
        <v>0</v>
      </c>
      <c r="Y45" s="276" t="s">
        <v>223</v>
      </c>
      <c r="Z45" s="276" t="s">
        <v>224</v>
      </c>
      <c r="AA45" s="276" t="s">
        <v>225</v>
      </c>
      <c r="AB45" s="276" t="s">
        <v>215</v>
      </c>
    </row>
    <row r="46" spans="1:28">
      <c r="A46" s="276" t="s">
        <v>207</v>
      </c>
      <c r="B46" s="276" t="s">
        <v>208</v>
      </c>
      <c r="C46" s="276" t="s">
        <v>346</v>
      </c>
      <c r="D46" s="276" t="s">
        <v>362</v>
      </c>
      <c r="E46" s="276" t="s">
        <v>363</v>
      </c>
      <c r="F46" s="276" t="s">
        <v>364</v>
      </c>
      <c r="G46" s="276" t="s">
        <v>39</v>
      </c>
      <c r="H46" s="277">
        <v>59000</v>
      </c>
      <c r="I46" s="276" t="s">
        <v>213</v>
      </c>
      <c r="J46" s="276" t="s">
        <v>214</v>
      </c>
      <c r="K46" s="276" t="s">
        <v>215</v>
      </c>
      <c r="L46" s="276" t="s">
        <v>324</v>
      </c>
      <c r="M46" s="276" t="s">
        <v>217</v>
      </c>
      <c r="N46" s="276" t="s">
        <v>271</v>
      </c>
      <c r="O46" s="277">
        <v>855</v>
      </c>
      <c r="P46" s="277">
        <v>58145</v>
      </c>
      <c r="Q46" s="276" t="s">
        <v>219</v>
      </c>
      <c r="R46" s="276" t="s">
        <v>215</v>
      </c>
      <c r="S46" s="276" t="s">
        <v>39</v>
      </c>
      <c r="T46" s="276" t="s">
        <v>220</v>
      </c>
      <c r="U46" s="276" t="s">
        <v>221</v>
      </c>
      <c r="V46" s="276" t="s">
        <v>222</v>
      </c>
      <c r="W46" s="277">
        <v>5363</v>
      </c>
      <c r="X46" s="277">
        <v>0</v>
      </c>
      <c r="Y46" s="276" t="s">
        <v>223</v>
      </c>
      <c r="Z46" s="276" t="s">
        <v>224</v>
      </c>
      <c r="AA46" s="276" t="s">
        <v>225</v>
      </c>
      <c r="AB46" s="276" t="s">
        <v>215</v>
      </c>
    </row>
    <row r="47" spans="1:28">
      <c r="A47" s="276" t="s">
        <v>207</v>
      </c>
      <c r="B47" s="276" t="s">
        <v>208</v>
      </c>
      <c r="C47" s="276" t="s">
        <v>346</v>
      </c>
      <c r="D47" s="276" t="s">
        <v>365</v>
      </c>
      <c r="E47" s="276" t="s">
        <v>366</v>
      </c>
      <c r="F47" s="276" t="s">
        <v>367</v>
      </c>
      <c r="G47" s="276" t="s">
        <v>37</v>
      </c>
      <c r="H47" s="277">
        <v>39000</v>
      </c>
      <c r="I47" s="276" t="s">
        <v>213</v>
      </c>
      <c r="J47" s="276" t="s">
        <v>214</v>
      </c>
      <c r="K47" s="276" t="s">
        <v>229</v>
      </c>
      <c r="L47" s="276" t="s">
        <v>324</v>
      </c>
      <c r="M47" s="276" t="s">
        <v>217</v>
      </c>
      <c r="N47" s="276" t="s">
        <v>242</v>
      </c>
      <c r="O47" s="277">
        <v>897</v>
      </c>
      <c r="P47" s="277">
        <v>38103</v>
      </c>
      <c r="Q47" s="276" t="s">
        <v>219</v>
      </c>
      <c r="R47" s="276" t="s">
        <v>215</v>
      </c>
      <c r="S47" s="276" t="s">
        <v>37</v>
      </c>
      <c r="T47" s="276" t="s">
        <v>220</v>
      </c>
      <c r="U47" s="276" t="s">
        <v>221</v>
      </c>
      <c r="V47" s="276" t="s">
        <v>222</v>
      </c>
      <c r="W47" s="277">
        <v>3545</v>
      </c>
      <c r="X47" s="277">
        <v>0</v>
      </c>
      <c r="Y47" s="276" t="s">
        <v>223</v>
      </c>
      <c r="Z47" s="276" t="s">
        <v>224</v>
      </c>
      <c r="AA47" s="276" t="s">
        <v>225</v>
      </c>
      <c r="AB47" s="276" t="s">
        <v>215</v>
      </c>
    </row>
    <row r="48" spans="1:28">
      <c r="A48" s="276" t="s">
        <v>207</v>
      </c>
      <c r="B48" s="276" t="s">
        <v>208</v>
      </c>
      <c r="C48" s="276" t="s">
        <v>346</v>
      </c>
      <c r="D48" s="276" t="s">
        <v>368</v>
      </c>
      <c r="E48" s="276" t="s">
        <v>369</v>
      </c>
      <c r="F48" s="276" t="s">
        <v>370</v>
      </c>
      <c r="G48" s="276" t="s">
        <v>50</v>
      </c>
      <c r="H48" s="277">
        <v>29000</v>
      </c>
      <c r="I48" s="276" t="s">
        <v>213</v>
      </c>
      <c r="J48" s="276" t="s">
        <v>214</v>
      </c>
      <c r="K48" s="276" t="s">
        <v>229</v>
      </c>
      <c r="L48" s="276" t="s">
        <v>324</v>
      </c>
      <c r="M48" s="276" t="s">
        <v>217</v>
      </c>
      <c r="N48" s="276" t="s">
        <v>275</v>
      </c>
      <c r="O48" s="277">
        <v>667</v>
      </c>
      <c r="P48" s="277">
        <v>28333</v>
      </c>
      <c r="Q48" s="276" t="s">
        <v>219</v>
      </c>
      <c r="R48" s="276" t="s">
        <v>215</v>
      </c>
      <c r="S48" s="276" t="s">
        <v>276</v>
      </c>
      <c r="T48" s="276" t="s">
        <v>220</v>
      </c>
      <c r="U48" s="276" t="s">
        <v>221</v>
      </c>
      <c r="V48" s="276" t="s">
        <v>222</v>
      </c>
      <c r="W48" s="277">
        <v>2636</v>
      </c>
      <c r="X48" s="277">
        <v>0</v>
      </c>
      <c r="Y48" s="276" t="s">
        <v>223</v>
      </c>
      <c r="Z48" s="276" t="s">
        <v>224</v>
      </c>
      <c r="AA48" s="276" t="s">
        <v>225</v>
      </c>
      <c r="AB48" s="276" t="s">
        <v>215</v>
      </c>
    </row>
    <row r="49" spans="1:28">
      <c r="A49" s="276" t="s">
        <v>207</v>
      </c>
      <c r="B49" s="276" t="s">
        <v>208</v>
      </c>
      <c r="C49" s="276" t="s">
        <v>371</v>
      </c>
      <c r="D49" s="276" t="s">
        <v>372</v>
      </c>
      <c r="E49" s="276" t="s">
        <v>373</v>
      </c>
      <c r="F49" s="276" t="s">
        <v>374</v>
      </c>
      <c r="G49" s="276" t="s">
        <v>51</v>
      </c>
      <c r="H49" s="277">
        <v>59000</v>
      </c>
      <c r="I49" s="276" t="s">
        <v>213</v>
      </c>
      <c r="J49" s="276" t="s">
        <v>214</v>
      </c>
      <c r="K49" s="276" t="s">
        <v>229</v>
      </c>
      <c r="L49" s="276" t="s">
        <v>324</v>
      </c>
      <c r="M49" s="276" t="s">
        <v>217</v>
      </c>
      <c r="N49" s="276" t="s">
        <v>238</v>
      </c>
      <c r="O49" s="277">
        <v>1357</v>
      </c>
      <c r="P49" s="277">
        <v>57643</v>
      </c>
      <c r="Q49" s="276" t="s">
        <v>219</v>
      </c>
      <c r="R49" s="276" t="s">
        <v>215</v>
      </c>
      <c r="S49" s="276" t="s">
        <v>51</v>
      </c>
      <c r="T49" s="276" t="s">
        <v>220</v>
      </c>
      <c r="U49" s="276" t="s">
        <v>221</v>
      </c>
      <c r="V49" s="276" t="s">
        <v>222</v>
      </c>
      <c r="W49" s="277">
        <v>5363</v>
      </c>
      <c r="X49" s="277">
        <v>0</v>
      </c>
      <c r="Y49" s="276" t="s">
        <v>223</v>
      </c>
      <c r="Z49" s="276" t="s">
        <v>224</v>
      </c>
      <c r="AA49" s="276" t="s">
        <v>225</v>
      </c>
      <c r="AB49" s="276" t="s">
        <v>215</v>
      </c>
    </row>
    <row r="50" spans="1:28">
      <c r="A50" s="276" t="s">
        <v>207</v>
      </c>
      <c r="B50" s="276" t="s">
        <v>208</v>
      </c>
      <c r="C50" s="276" t="s">
        <v>371</v>
      </c>
      <c r="D50" s="276" t="s">
        <v>375</v>
      </c>
      <c r="E50" s="276" t="s">
        <v>376</v>
      </c>
      <c r="F50" s="276" t="s">
        <v>377</v>
      </c>
      <c r="G50" s="276" t="s">
        <v>45</v>
      </c>
      <c r="H50" s="277">
        <v>129000</v>
      </c>
      <c r="I50" s="276" t="s">
        <v>213</v>
      </c>
      <c r="J50" s="276" t="s">
        <v>214</v>
      </c>
      <c r="K50" s="276" t="s">
        <v>229</v>
      </c>
      <c r="L50" s="276" t="s">
        <v>324</v>
      </c>
      <c r="M50" s="276" t="s">
        <v>217</v>
      </c>
      <c r="N50" s="276" t="s">
        <v>230</v>
      </c>
      <c r="O50" s="277">
        <v>1960</v>
      </c>
      <c r="P50" s="277">
        <v>127040</v>
      </c>
      <c r="Q50" s="276" t="s">
        <v>219</v>
      </c>
      <c r="R50" s="276" t="s">
        <v>215</v>
      </c>
      <c r="S50" s="276" t="s">
        <v>45</v>
      </c>
      <c r="T50" s="276" t="s">
        <v>220</v>
      </c>
      <c r="U50" s="276" t="s">
        <v>221</v>
      </c>
      <c r="V50" s="276" t="s">
        <v>222</v>
      </c>
      <c r="W50" s="277">
        <v>11727</v>
      </c>
      <c r="X50" s="277">
        <v>0</v>
      </c>
      <c r="Y50" s="276" t="s">
        <v>223</v>
      </c>
      <c r="Z50" s="276" t="s">
        <v>224</v>
      </c>
      <c r="AA50" s="276" t="s">
        <v>225</v>
      </c>
      <c r="AB50" s="276" t="s">
        <v>215</v>
      </c>
    </row>
    <row r="51" spans="1:28">
      <c r="A51" s="276" t="s">
        <v>207</v>
      </c>
      <c r="B51" s="276" t="s">
        <v>208</v>
      </c>
      <c r="C51" s="276" t="s">
        <v>371</v>
      </c>
      <c r="D51" s="276" t="s">
        <v>378</v>
      </c>
      <c r="E51" s="276" t="s">
        <v>379</v>
      </c>
      <c r="F51" s="276" t="s">
        <v>380</v>
      </c>
      <c r="G51" s="276" t="s">
        <v>47</v>
      </c>
      <c r="H51" s="277">
        <v>58000</v>
      </c>
      <c r="I51" s="276" t="s">
        <v>213</v>
      </c>
      <c r="J51" s="276" t="s">
        <v>214</v>
      </c>
      <c r="K51" s="276" t="s">
        <v>229</v>
      </c>
      <c r="L51" s="276" t="s">
        <v>324</v>
      </c>
      <c r="M51" s="276" t="s">
        <v>217</v>
      </c>
      <c r="N51" s="276" t="s">
        <v>246</v>
      </c>
      <c r="O51" s="277">
        <v>1334</v>
      </c>
      <c r="P51" s="277">
        <v>56666</v>
      </c>
      <c r="Q51" s="276" t="s">
        <v>219</v>
      </c>
      <c r="R51" s="276" t="s">
        <v>215</v>
      </c>
      <c r="S51" s="276" t="s">
        <v>47</v>
      </c>
      <c r="T51" s="276" t="s">
        <v>220</v>
      </c>
      <c r="U51" s="276" t="s">
        <v>221</v>
      </c>
      <c r="V51" s="276" t="s">
        <v>222</v>
      </c>
      <c r="W51" s="277">
        <v>5272</v>
      </c>
      <c r="X51" s="277">
        <v>0</v>
      </c>
      <c r="Y51" s="276" t="s">
        <v>223</v>
      </c>
      <c r="Z51" s="276" t="s">
        <v>224</v>
      </c>
      <c r="AA51" s="276" t="s">
        <v>225</v>
      </c>
      <c r="AB51" s="276" t="s">
        <v>215</v>
      </c>
    </row>
    <row r="52" spans="1:28">
      <c r="A52" s="276" t="s">
        <v>207</v>
      </c>
      <c r="B52" s="276" t="s">
        <v>208</v>
      </c>
      <c r="C52" s="276" t="s">
        <v>371</v>
      </c>
      <c r="D52" s="276" t="s">
        <v>381</v>
      </c>
      <c r="E52" s="276" t="s">
        <v>382</v>
      </c>
      <c r="F52" s="276" t="s">
        <v>383</v>
      </c>
      <c r="G52" s="276" t="s">
        <v>45</v>
      </c>
      <c r="H52" s="277">
        <v>59000</v>
      </c>
      <c r="I52" s="276" t="s">
        <v>213</v>
      </c>
      <c r="J52" s="276" t="s">
        <v>214</v>
      </c>
      <c r="K52" s="276" t="s">
        <v>229</v>
      </c>
      <c r="L52" s="276" t="s">
        <v>324</v>
      </c>
      <c r="M52" s="276" t="s">
        <v>217</v>
      </c>
      <c r="N52" s="276" t="s">
        <v>230</v>
      </c>
      <c r="O52" s="277">
        <v>1357</v>
      </c>
      <c r="P52" s="277">
        <v>57643</v>
      </c>
      <c r="Q52" s="276" t="s">
        <v>219</v>
      </c>
      <c r="R52" s="276" t="s">
        <v>215</v>
      </c>
      <c r="S52" s="276" t="s">
        <v>45</v>
      </c>
      <c r="T52" s="276" t="s">
        <v>220</v>
      </c>
      <c r="U52" s="276" t="s">
        <v>221</v>
      </c>
      <c r="V52" s="276" t="s">
        <v>222</v>
      </c>
      <c r="W52" s="277">
        <v>5363</v>
      </c>
      <c r="X52" s="277">
        <v>0</v>
      </c>
      <c r="Y52" s="276" t="s">
        <v>223</v>
      </c>
      <c r="Z52" s="276" t="s">
        <v>224</v>
      </c>
      <c r="AA52" s="276" t="s">
        <v>225</v>
      </c>
      <c r="AB52" s="276" t="s">
        <v>215</v>
      </c>
    </row>
    <row r="53" spans="1:28">
      <c r="A53" s="276" t="s">
        <v>207</v>
      </c>
      <c r="B53" s="276" t="s">
        <v>208</v>
      </c>
      <c r="C53" s="276" t="s">
        <v>371</v>
      </c>
      <c r="D53" s="276" t="s">
        <v>384</v>
      </c>
      <c r="E53" s="276" t="s">
        <v>385</v>
      </c>
      <c r="F53" s="276" t="s">
        <v>386</v>
      </c>
      <c r="G53" s="276" t="s">
        <v>39</v>
      </c>
      <c r="H53" s="277">
        <v>59000</v>
      </c>
      <c r="I53" s="276" t="s">
        <v>213</v>
      </c>
      <c r="J53" s="276" t="s">
        <v>214</v>
      </c>
      <c r="K53" s="276" t="s">
        <v>215</v>
      </c>
      <c r="L53" s="276" t="s">
        <v>324</v>
      </c>
      <c r="M53" s="276" t="s">
        <v>217</v>
      </c>
      <c r="N53" s="276" t="s">
        <v>271</v>
      </c>
      <c r="O53" s="277">
        <v>855</v>
      </c>
      <c r="P53" s="277">
        <v>58145</v>
      </c>
      <c r="Q53" s="276" t="s">
        <v>219</v>
      </c>
      <c r="R53" s="276" t="s">
        <v>215</v>
      </c>
      <c r="S53" s="276" t="s">
        <v>39</v>
      </c>
      <c r="T53" s="276" t="s">
        <v>220</v>
      </c>
      <c r="U53" s="276" t="s">
        <v>221</v>
      </c>
      <c r="V53" s="276" t="s">
        <v>222</v>
      </c>
      <c r="W53" s="277">
        <v>5363</v>
      </c>
      <c r="X53" s="277">
        <v>0</v>
      </c>
      <c r="Y53" s="276" t="s">
        <v>223</v>
      </c>
      <c r="Z53" s="276" t="s">
        <v>224</v>
      </c>
      <c r="AA53" s="276" t="s">
        <v>225</v>
      </c>
      <c r="AB53" s="276" t="s">
        <v>215</v>
      </c>
    </row>
    <row r="54" spans="1:28">
      <c r="A54" s="276" t="s">
        <v>207</v>
      </c>
      <c r="B54" s="276" t="s">
        <v>208</v>
      </c>
      <c r="C54" s="276" t="s">
        <v>371</v>
      </c>
      <c r="D54" s="276" t="s">
        <v>387</v>
      </c>
      <c r="E54" s="276" t="s">
        <v>388</v>
      </c>
      <c r="F54" s="276" t="s">
        <v>389</v>
      </c>
      <c r="G54" s="276" t="s">
        <v>39</v>
      </c>
      <c r="H54" s="277">
        <v>59000</v>
      </c>
      <c r="I54" s="276" t="s">
        <v>213</v>
      </c>
      <c r="J54" s="276" t="s">
        <v>214</v>
      </c>
      <c r="K54" s="276" t="s">
        <v>215</v>
      </c>
      <c r="L54" s="276" t="s">
        <v>324</v>
      </c>
      <c r="M54" s="276" t="s">
        <v>217</v>
      </c>
      <c r="N54" s="276" t="s">
        <v>271</v>
      </c>
      <c r="O54" s="277">
        <v>1357</v>
      </c>
      <c r="P54" s="277">
        <v>57643</v>
      </c>
      <c r="Q54" s="276" t="s">
        <v>219</v>
      </c>
      <c r="R54" s="276" t="s">
        <v>215</v>
      </c>
      <c r="S54" s="276" t="s">
        <v>39</v>
      </c>
      <c r="T54" s="276" t="s">
        <v>220</v>
      </c>
      <c r="U54" s="276" t="s">
        <v>221</v>
      </c>
      <c r="V54" s="276" t="s">
        <v>222</v>
      </c>
      <c r="W54" s="277">
        <v>5363</v>
      </c>
      <c r="X54" s="277">
        <v>0</v>
      </c>
      <c r="Y54" s="276" t="s">
        <v>223</v>
      </c>
      <c r="Z54" s="276" t="s">
        <v>224</v>
      </c>
      <c r="AA54" s="276" t="s">
        <v>225</v>
      </c>
      <c r="AB54" s="276" t="s">
        <v>215</v>
      </c>
    </row>
    <row r="55" spans="1:28">
      <c r="A55" s="276" t="s">
        <v>207</v>
      </c>
      <c r="B55" s="276" t="s">
        <v>208</v>
      </c>
      <c r="C55" s="276" t="s">
        <v>371</v>
      </c>
      <c r="D55" s="276" t="s">
        <v>390</v>
      </c>
      <c r="E55" s="276" t="s">
        <v>391</v>
      </c>
      <c r="F55" s="276" t="s">
        <v>392</v>
      </c>
      <c r="G55" s="276" t="s">
        <v>45</v>
      </c>
      <c r="H55" s="277">
        <v>140000</v>
      </c>
      <c r="I55" s="276" t="s">
        <v>213</v>
      </c>
      <c r="J55" s="276" t="s">
        <v>214</v>
      </c>
      <c r="K55" s="276" t="s">
        <v>229</v>
      </c>
      <c r="L55" s="276" t="s">
        <v>324</v>
      </c>
      <c r="M55" s="276" t="s">
        <v>217</v>
      </c>
      <c r="N55" s="276" t="s">
        <v>230</v>
      </c>
      <c r="O55" s="277">
        <v>2030</v>
      </c>
      <c r="P55" s="277">
        <v>137970</v>
      </c>
      <c r="Q55" s="276" t="s">
        <v>219</v>
      </c>
      <c r="R55" s="276" t="s">
        <v>215</v>
      </c>
      <c r="S55" s="276" t="s">
        <v>45</v>
      </c>
      <c r="T55" s="276" t="s">
        <v>220</v>
      </c>
      <c r="U55" s="276" t="s">
        <v>221</v>
      </c>
      <c r="V55" s="276" t="s">
        <v>222</v>
      </c>
      <c r="W55" s="277">
        <v>12727</v>
      </c>
      <c r="X55" s="277">
        <v>0</v>
      </c>
      <c r="Y55" s="276" t="s">
        <v>223</v>
      </c>
      <c r="Z55" s="276" t="s">
        <v>224</v>
      </c>
      <c r="AA55" s="276" t="s">
        <v>225</v>
      </c>
      <c r="AB55" s="276" t="s">
        <v>215</v>
      </c>
    </row>
    <row r="56" spans="1:28">
      <c r="A56" s="276" t="s">
        <v>207</v>
      </c>
      <c r="B56" s="276" t="s">
        <v>208</v>
      </c>
      <c r="C56" s="276" t="s">
        <v>371</v>
      </c>
      <c r="D56" s="276" t="s">
        <v>393</v>
      </c>
      <c r="E56" s="276" t="s">
        <v>394</v>
      </c>
      <c r="F56" s="276" t="s">
        <v>395</v>
      </c>
      <c r="G56" s="276" t="s">
        <v>51</v>
      </c>
      <c r="H56" s="277">
        <v>110000</v>
      </c>
      <c r="I56" s="276" t="s">
        <v>213</v>
      </c>
      <c r="J56" s="276" t="s">
        <v>214</v>
      </c>
      <c r="K56" s="276" t="s">
        <v>229</v>
      </c>
      <c r="L56" s="276" t="s">
        <v>324</v>
      </c>
      <c r="M56" s="276" t="s">
        <v>217</v>
      </c>
      <c r="N56" s="276" t="s">
        <v>238</v>
      </c>
      <c r="O56" s="277">
        <v>2530</v>
      </c>
      <c r="P56" s="277">
        <v>107470</v>
      </c>
      <c r="Q56" s="276" t="s">
        <v>219</v>
      </c>
      <c r="R56" s="276" t="s">
        <v>215</v>
      </c>
      <c r="S56" s="276" t="s">
        <v>51</v>
      </c>
      <c r="T56" s="276" t="s">
        <v>220</v>
      </c>
      <c r="U56" s="276" t="s">
        <v>221</v>
      </c>
      <c r="V56" s="276" t="s">
        <v>222</v>
      </c>
      <c r="W56" s="277">
        <v>10000</v>
      </c>
      <c r="X56" s="277">
        <v>0</v>
      </c>
      <c r="Y56" s="276" t="s">
        <v>223</v>
      </c>
      <c r="Z56" s="276" t="s">
        <v>224</v>
      </c>
      <c r="AA56" s="276" t="s">
        <v>225</v>
      </c>
      <c r="AB56" s="276" t="s">
        <v>215</v>
      </c>
    </row>
    <row r="57" spans="1:28">
      <c r="A57" s="276" t="s">
        <v>207</v>
      </c>
      <c r="B57" s="276" t="s">
        <v>208</v>
      </c>
      <c r="C57" s="276" t="s">
        <v>371</v>
      </c>
      <c r="D57" s="276" t="s">
        <v>396</v>
      </c>
      <c r="E57" s="276" t="s">
        <v>397</v>
      </c>
      <c r="F57" s="276" t="s">
        <v>398</v>
      </c>
      <c r="G57" s="276" t="s">
        <v>45</v>
      </c>
      <c r="H57" s="277">
        <v>39000</v>
      </c>
      <c r="I57" s="276" t="s">
        <v>213</v>
      </c>
      <c r="J57" s="276" t="s">
        <v>214</v>
      </c>
      <c r="K57" s="276" t="s">
        <v>229</v>
      </c>
      <c r="L57" s="276" t="s">
        <v>324</v>
      </c>
      <c r="M57" s="276" t="s">
        <v>217</v>
      </c>
      <c r="N57" s="276" t="s">
        <v>230</v>
      </c>
      <c r="O57" s="277">
        <v>526</v>
      </c>
      <c r="P57" s="277">
        <v>38474</v>
      </c>
      <c r="Q57" s="276" t="s">
        <v>219</v>
      </c>
      <c r="R57" s="276" t="s">
        <v>215</v>
      </c>
      <c r="S57" s="276" t="s">
        <v>45</v>
      </c>
      <c r="T57" s="276" t="s">
        <v>220</v>
      </c>
      <c r="U57" s="276" t="s">
        <v>221</v>
      </c>
      <c r="V57" s="276" t="s">
        <v>222</v>
      </c>
      <c r="W57" s="277">
        <v>3545</v>
      </c>
      <c r="X57" s="277">
        <v>0</v>
      </c>
      <c r="Y57" s="276" t="s">
        <v>223</v>
      </c>
      <c r="Z57" s="276" t="s">
        <v>224</v>
      </c>
      <c r="AA57" s="276" t="s">
        <v>225</v>
      </c>
      <c r="AB57" s="276" t="s">
        <v>215</v>
      </c>
    </row>
    <row r="58" spans="1:28">
      <c r="A58" s="276" t="s">
        <v>207</v>
      </c>
      <c r="B58" s="276" t="s">
        <v>208</v>
      </c>
      <c r="C58" s="276" t="s">
        <v>371</v>
      </c>
      <c r="D58" s="276" t="s">
        <v>399</v>
      </c>
      <c r="E58" s="276" t="s">
        <v>400</v>
      </c>
      <c r="F58" s="276" t="s">
        <v>401</v>
      </c>
      <c r="G58" s="276" t="s">
        <v>49</v>
      </c>
      <c r="H58" s="277">
        <v>100000</v>
      </c>
      <c r="I58" s="276" t="s">
        <v>213</v>
      </c>
      <c r="J58" s="276" t="s">
        <v>214</v>
      </c>
      <c r="K58" s="276" t="s">
        <v>215</v>
      </c>
      <c r="L58" s="276" t="s">
        <v>324</v>
      </c>
      <c r="M58" s="276" t="s">
        <v>217</v>
      </c>
      <c r="N58" s="276" t="s">
        <v>218</v>
      </c>
      <c r="O58" s="277">
        <v>2300</v>
      </c>
      <c r="P58" s="277">
        <v>97700</v>
      </c>
      <c r="Q58" s="276" t="s">
        <v>219</v>
      </c>
      <c r="R58" s="276" t="s">
        <v>215</v>
      </c>
      <c r="S58" s="276" t="s">
        <v>49</v>
      </c>
      <c r="T58" s="276" t="s">
        <v>220</v>
      </c>
      <c r="U58" s="276" t="s">
        <v>221</v>
      </c>
      <c r="V58" s="276" t="s">
        <v>222</v>
      </c>
      <c r="W58" s="277">
        <v>9090</v>
      </c>
      <c r="X58" s="277">
        <v>0</v>
      </c>
      <c r="Y58" s="276" t="s">
        <v>223</v>
      </c>
      <c r="Z58" s="276" t="s">
        <v>224</v>
      </c>
      <c r="AA58" s="276" t="s">
        <v>225</v>
      </c>
      <c r="AB58" s="276" t="s">
        <v>215</v>
      </c>
    </row>
    <row r="59" spans="1:28">
      <c r="A59" s="276" t="s">
        <v>207</v>
      </c>
      <c r="B59" s="276" t="s">
        <v>208</v>
      </c>
      <c r="C59" s="276" t="s">
        <v>371</v>
      </c>
      <c r="D59" s="276" t="s">
        <v>402</v>
      </c>
      <c r="E59" s="276" t="s">
        <v>400</v>
      </c>
      <c r="F59" s="276" t="s">
        <v>403</v>
      </c>
      <c r="G59" s="276" t="s">
        <v>49</v>
      </c>
      <c r="H59" s="277">
        <v>69000</v>
      </c>
      <c r="I59" s="276" t="s">
        <v>213</v>
      </c>
      <c r="J59" s="276" t="s">
        <v>214</v>
      </c>
      <c r="K59" s="276" t="s">
        <v>215</v>
      </c>
      <c r="L59" s="276" t="s">
        <v>324</v>
      </c>
      <c r="M59" s="276" t="s">
        <v>217</v>
      </c>
      <c r="N59" s="276" t="s">
        <v>218</v>
      </c>
      <c r="O59" s="277">
        <v>1587</v>
      </c>
      <c r="P59" s="277">
        <v>67413</v>
      </c>
      <c r="Q59" s="276" t="s">
        <v>219</v>
      </c>
      <c r="R59" s="276" t="s">
        <v>215</v>
      </c>
      <c r="S59" s="276" t="s">
        <v>49</v>
      </c>
      <c r="T59" s="276" t="s">
        <v>220</v>
      </c>
      <c r="U59" s="276" t="s">
        <v>221</v>
      </c>
      <c r="V59" s="276" t="s">
        <v>222</v>
      </c>
      <c r="W59" s="277">
        <v>6272</v>
      </c>
      <c r="X59" s="277">
        <v>0</v>
      </c>
      <c r="Y59" s="276" t="s">
        <v>223</v>
      </c>
      <c r="Z59" s="276" t="s">
        <v>224</v>
      </c>
      <c r="AA59" s="276" t="s">
        <v>225</v>
      </c>
      <c r="AB59" s="276" t="s">
        <v>215</v>
      </c>
    </row>
    <row r="60" spans="1:28">
      <c r="A60" s="276" t="s">
        <v>207</v>
      </c>
      <c r="B60" s="276" t="s">
        <v>208</v>
      </c>
      <c r="C60" s="276" t="s">
        <v>371</v>
      </c>
      <c r="D60" s="276" t="s">
        <v>404</v>
      </c>
      <c r="E60" s="276" t="s">
        <v>405</v>
      </c>
      <c r="F60" s="276" t="s">
        <v>406</v>
      </c>
      <c r="G60" s="276" t="s">
        <v>37</v>
      </c>
      <c r="H60" s="277">
        <v>137000</v>
      </c>
      <c r="I60" s="276" t="s">
        <v>213</v>
      </c>
      <c r="J60" s="276" t="s">
        <v>214</v>
      </c>
      <c r="K60" s="276" t="s">
        <v>229</v>
      </c>
      <c r="L60" s="276" t="s">
        <v>324</v>
      </c>
      <c r="M60" s="276" t="s">
        <v>217</v>
      </c>
      <c r="N60" s="276" t="s">
        <v>242</v>
      </c>
      <c r="O60" s="277">
        <v>1849</v>
      </c>
      <c r="P60" s="277">
        <v>135151</v>
      </c>
      <c r="Q60" s="276" t="s">
        <v>219</v>
      </c>
      <c r="R60" s="276" t="s">
        <v>215</v>
      </c>
      <c r="S60" s="276" t="s">
        <v>37</v>
      </c>
      <c r="T60" s="276" t="s">
        <v>220</v>
      </c>
      <c r="U60" s="276" t="s">
        <v>221</v>
      </c>
      <c r="V60" s="276" t="s">
        <v>222</v>
      </c>
      <c r="W60" s="277">
        <v>12454</v>
      </c>
      <c r="X60" s="277">
        <v>0</v>
      </c>
      <c r="Y60" s="276" t="s">
        <v>223</v>
      </c>
      <c r="Z60" s="276" t="s">
        <v>224</v>
      </c>
      <c r="AA60" s="276" t="s">
        <v>225</v>
      </c>
      <c r="AB60" s="276" t="s">
        <v>215</v>
      </c>
    </row>
    <row r="61" spans="1:28">
      <c r="A61" s="276" t="s">
        <v>207</v>
      </c>
      <c r="B61" s="276" t="s">
        <v>208</v>
      </c>
      <c r="C61" s="276" t="s">
        <v>371</v>
      </c>
      <c r="D61" s="276" t="s">
        <v>407</v>
      </c>
      <c r="E61" s="276" t="s">
        <v>408</v>
      </c>
      <c r="F61" s="276" t="s">
        <v>409</v>
      </c>
      <c r="G61" s="276" t="s">
        <v>49</v>
      </c>
      <c r="H61" s="277">
        <v>67000</v>
      </c>
      <c r="I61" s="276" t="s">
        <v>213</v>
      </c>
      <c r="J61" s="276" t="s">
        <v>214</v>
      </c>
      <c r="K61" s="276" t="s">
        <v>215</v>
      </c>
      <c r="L61" s="276" t="s">
        <v>324</v>
      </c>
      <c r="M61" s="276" t="s">
        <v>217</v>
      </c>
      <c r="N61" s="276" t="s">
        <v>218</v>
      </c>
      <c r="O61" s="277">
        <v>1541</v>
      </c>
      <c r="P61" s="277">
        <v>65459</v>
      </c>
      <c r="Q61" s="276" t="s">
        <v>219</v>
      </c>
      <c r="R61" s="276" t="s">
        <v>215</v>
      </c>
      <c r="S61" s="276" t="s">
        <v>49</v>
      </c>
      <c r="T61" s="276" t="s">
        <v>220</v>
      </c>
      <c r="U61" s="276" t="s">
        <v>221</v>
      </c>
      <c r="V61" s="276" t="s">
        <v>222</v>
      </c>
      <c r="W61" s="277">
        <v>6090</v>
      </c>
      <c r="X61" s="277">
        <v>0</v>
      </c>
      <c r="Y61" s="276" t="s">
        <v>223</v>
      </c>
      <c r="Z61" s="276" t="s">
        <v>224</v>
      </c>
      <c r="AA61" s="276" t="s">
        <v>225</v>
      </c>
      <c r="AB61" s="276" t="s">
        <v>215</v>
      </c>
    </row>
    <row r="62" spans="1:28">
      <c r="A62" s="276" t="s">
        <v>207</v>
      </c>
      <c r="B62" s="276" t="s">
        <v>208</v>
      </c>
      <c r="C62" s="276" t="s">
        <v>287</v>
      </c>
      <c r="D62" s="276" t="s">
        <v>410</v>
      </c>
      <c r="E62" s="276" t="s">
        <v>411</v>
      </c>
      <c r="F62" s="276" t="s">
        <v>412</v>
      </c>
      <c r="G62" s="276" t="s">
        <v>47</v>
      </c>
      <c r="H62" s="277">
        <v>153000</v>
      </c>
      <c r="I62" s="276" t="s">
        <v>213</v>
      </c>
      <c r="J62" s="276" t="s">
        <v>214</v>
      </c>
      <c r="K62" s="276" t="s">
        <v>229</v>
      </c>
      <c r="L62" s="276" t="s">
        <v>413</v>
      </c>
      <c r="M62" s="276" t="s">
        <v>217</v>
      </c>
      <c r="N62" s="276" t="s">
        <v>246</v>
      </c>
      <c r="O62" s="277">
        <v>3519</v>
      </c>
      <c r="P62" s="277">
        <v>149481</v>
      </c>
      <c r="Q62" s="276" t="s">
        <v>219</v>
      </c>
      <c r="R62" s="276" t="s">
        <v>215</v>
      </c>
      <c r="S62" s="276" t="s">
        <v>47</v>
      </c>
      <c r="T62" s="276" t="s">
        <v>220</v>
      </c>
      <c r="U62" s="276" t="s">
        <v>221</v>
      </c>
      <c r="V62" s="276" t="s">
        <v>222</v>
      </c>
      <c r="W62" s="277">
        <v>13909</v>
      </c>
      <c r="X62" s="277">
        <v>0</v>
      </c>
      <c r="Y62" s="276" t="s">
        <v>223</v>
      </c>
      <c r="Z62" s="276" t="s">
        <v>224</v>
      </c>
      <c r="AA62" s="276" t="s">
        <v>225</v>
      </c>
      <c r="AB62" s="276" t="s">
        <v>215</v>
      </c>
    </row>
    <row r="63" spans="1:28">
      <c r="A63" s="276" t="s">
        <v>207</v>
      </c>
      <c r="B63" s="276" t="s">
        <v>208</v>
      </c>
      <c r="C63" s="276" t="s">
        <v>287</v>
      </c>
      <c r="D63" s="276" t="s">
        <v>414</v>
      </c>
      <c r="E63" s="276" t="s">
        <v>415</v>
      </c>
      <c r="F63" s="276" t="s">
        <v>416</v>
      </c>
      <c r="G63" s="276" t="s">
        <v>51</v>
      </c>
      <c r="H63" s="277">
        <v>123000</v>
      </c>
      <c r="I63" s="276" t="s">
        <v>213</v>
      </c>
      <c r="J63" s="276" t="s">
        <v>214</v>
      </c>
      <c r="K63" s="276" t="s">
        <v>229</v>
      </c>
      <c r="L63" s="276" t="s">
        <v>413</v>
      </c>
      <c r="M63" s="276" t="s">
        <v>217</v>
      </c>
      <c r="N63" s="276" t="s">
        <v>238</v>
      </c>
      <c r="O63" s="277">
        <v>2829</v>
      </c>
      <c r="P63" s="277">
        <v>120171</v>
      </c>
      <c r="Q63" s="276" t="s">
        <v>219</v>
      </c>
      <c r="R63" s="276" t="s">
        <v>215</v>
      </c>
      <c r="S63" s="276" t="s">
        <v>51</v>
      </c>
      <c r="T63" s="276" t="s">
        <v>220</v>
      </c>
      <c r="U63" s="276" t="s">
        <v>221</v>
      </c>
      <c r="V63" s="276" t="s">
        <v>222</v>
      </c>
      <c r="W63" s="277">
        <v>11181</v>
      </c>
      <c r="X63" s="277">
        <v>0</v>
      </c>
      <c r="Y63" s="276" t="s">
        <v>223</v>
      </c>
      <c r="Z63" s="276" t="s">
        <v>224</v>
      </c>
      <c r="AA63" s="276" t="s">
        <v>225</v>
      </c>
      <c r="AB63" s="276" t="s">
        <v>215</v>
      </c>
    </row>
    <row r="64" spans="1:28">
      <c r="A64" s="276" t="s">
        <v>207</v>
      </c>
      <c r="B64" s="276" t="s">
        <v>208</v>
      </c>
      <c r="C64" s="276" t="s">
        <v>308</v>
      </c>
      <c r="D64" s="276" t="s">
        <v>417</v>
      </c>
      <c r="E64" s="276" t="s">
        <v>418</v>
      </c>
      <c r="F64" s="276" t="s">
        <v>419</v>
      </c>
      <c r="G64" s="276" t="s">
        <v>45</v>
      </c>
      <c r="H64" s="277">
        <v>49000</v>
      </c>
      <c r="I64" s="276" t="s">
        <v>213</v>
      </c>
      <c r="J64" s="276" t="s">
        <v>214</v>
      </c>
      <c r="K64" s="276" t="s">
        <v>229</v>
      </c>
      <c r="L64" s="276" t="s">
        <v>420</v>
      </c>
      <c r="M64" s="276" t="s">
        <v>217</v>
      </c>
      <c r="N64" s="276" t="s">
        <v>230</v>
      </c>
      <c r="O64" s="277">
        <v>1127</v>
      </c>
      <c r="P64" s="277">
        <v>47873</v>
      </c>
      <c r="Q64" s="276" t="s">
        <v>219</v>
      </c>
      <c r="R64" s="276" t="s">
        <v>215</v>
      </c>
      <c r="S64" s="276" t="s">
        <v>45</v>
      </c>
      <c r="T64" s="276" t="s">
        <v>220</v>
      </c>
      <c r="U64" s="276" t="s">
        <v>221</v>
      </c>
      <c r="V64" s="276" t="s">
        <v>222</v>
      </c>
      <c r="W64" s="277">
        <v>4454</v>
      </c>
      <c r="X64" s="277">
        <v>0</v>
      </c>
      <c r="Y64" s="276" t="s">
        <v>223</v>
      </c>
      <c r="Z64" s="276" t="s">
        <v>224</v>
      </c>
      <c r="AA64" s="276" t="s">
        <v>225</v>
      </c>
      <c r="AB64" s="276" t="s">
        <v>215</v>
      </c>
    </row>
    <row r="65" spans="1:28">
      <c r="A65" s="276" t="s">
        <v>207</v>
      </c>
      <c r="B65" s="276" t="s">
        <v>208</v>
      </c>
      <c r="C65" s="276" t="s">
        <v>308</v>
      </c>
      <c r="D65" s="276" t="s">
        <v>421</v>
      </c>
      <c r="E65" s="276" t="s">
        <v>418</v>
      </c>
      <c r="F65" s="276" t="s">
        <v>422</v>
      </c>
      <c r="G65" s="276" t="s">
        <v>45</v>
      </c>
      <c r="H65" s="277">
        <v>49000</v>
      </c>
      <c r="I65" s="276" t="s">
        <v>213</v>
      </c>
      <c r="J65" s="276" t="s">
        <v>214</v>
      </c>
      <c r="K65" s="276" t="s">
        <v>229</v>
      </c>
      <c r="L65" s="276" t="s">
        <v>420</v>
      </c>
      <c r="M65" s="276" t="s">
        <v>217</v>
      </c>
      <c r="N65" s="276" t="s">
        <v>230</v>
      </c>
      <c r="O65" s="277">
        <v>1127</v>
      </c>
      <c r="P65" s="277">
        <v>47873</v>
      </c>
      <c r="Q65" s="276" t="s">
        <v>219</v>
      </c>
      <c r="R65" s="276" t="s">
        <v>215</v>
      </c>
      <c r="S65" s="276" t="s">
        <v>45</v>
      </c>
      <c r="T65" s="276" t="s">
        <v>220</v>
      </c>
      <c r="U65" s="276" t="s">
        <v>221</v>
      </c>
      <c r="V65" s="276" t="s">
        <v>222</v>
      </c>
      <c r="W65" s="277">
        <v>4454</v>
      </c>
      <c r="X65" s="277">
        <v>0</v>
      </c>
      <c r="Y65" s="276" t="s">
        <v>223</v>
      </c>
      <c r="Z65" s="276" t="s">
        <v>224</v>
      </c>
      <c r="AA65" s="276" t="s">
        <v>225</v>
      </c>
      <c r="AB65" s="276" t="s">
        <v>215</v>
      </c>
    </row>
    <row r="66" spans="1:28">
      <c r="A66" s="276" t="s">
        <v>207</v>
      </c>
      <c r="B66" s="276" t="s">
        <v>208</v>
      </c>
      <c r="C66" s="276" t="s">
        <v>308</v>
      </c>
      <c r="D66" s="276" t="s">
        <v>423</v>
      </c>
      <c r="E66" s="276" t="s">
        <v>424</v>
      </c>
      <c r="F66" s="276" t="s">
        <v>425</v>
      </c>
      <c r="G66" s="276" t="s">
        <v>45</v>
      </c>
      <c r="H66" s="277">
        <v>143000</v>
      </c>
      <c r="I66" s="276" t="s">
        <v>213</v>
      </c>
      <c r="J66" s="276" t="s">
        <v>214</v>
      </c>
      <c r="K66" s="276" t="s">
        <v>229</v>
      </c>
      <c r="L66" s="276" t="s">
        <v>420</v>
      </c>
      <c r="M66" s="276" t="s">
        <v>217</v>
      </c>
      <c r="N66" s="276" t="s">
        <v>230</v>
      </c>
      <c r="O66" s="277">
        <v>2173</v>
      </c>
      <c r="P66" s="277">
        <v>140827</v>
      </c>
      <c r="Q66" s="276" t="s">
        <v>219</v>
      </c>
      <c r="R66" s="276" t="s">
        <v>215</v>
      </c>
      <c r="S66" s="276" t="s">
        <v>45</v>
      </c>
      <c r="T66" s="276" t="s">
        <v>220</v>
      </c>
      <c r="U66" s="276" t="s">
        <v>221</v>
      </c>
      <c r="V66" s="276" t="s">
        <v>222</v>
      </c>
      <c r="W66" s="277">
        <v>13000</v>
      </c>
      <c r="X66" s="277">
        <v>0</v>
      </c>
      <c r="Y66" s="276" t="s">
        <v>223</v>
      </c>
      <c r="Z66" s="276" t="s">
        <v>224</v>
      </c>
      <c r="AA66" s="276" t="s">
        <v>225</v>
      </c>
      <c r="AB66" s="276" t="s">
        <v>215</v>
      </c>
    </row>
    <row r="67" spans="1:28">
      <c r="A67" s="276" t="s">
        <v>207</v>
      </c>
      <c r="B67" s="276" t="s">
        <v>208</v>
      </c>
      <c r="C67" s="276" t="s">
        <v>324</v>
      </c>
      <c r="D67" s="276" t="s">
        <v>426</v>
      </c>
      <c r="E67" s="276" t="s">
        <v>427</v>
      </c>
      <c r="F67" s="276" t="s">
        <v>428</v>
      </c>
      <c r="G67" s="276" t="s">
        <v>39</v>
      </c>
      <c r="H67" s="277">
        <v>98000</v>
      </c>
      <c r="I67" s="276" t="s">
        <v>213</v>
      </c>
      <c r="J67" s="276" t="s">
        <v>214</v>
      </c>
      <c r="K67" s="276" t="s">
        <v>215</v>
      </c>
      <c r="L67" s="276" t="s">
        <v>429</v>
      </c>
      <c r="M67" s="276" t="s">
        <v>217</v>
      </c>
      <c r="N67" s="276" t="s">
        <v>271</v>
      </c>
      <c r="O67" s="277">
        <v>2254</v>
      </c>
      <c r="P67" s="277">
        <v>95746</v>
      </c>
      <c r="Q67" s="276" t="s">
        <v>219</v>
      </c>
      <c r="R67" s="276" t="s">
        <v>215</v>
      </c>
      <c r="S67" s="276" t="s">
        <v>39</v>
      </c>
      <c r="T67" s="276" t="s">
        <v>220</v>
      </c>
      <c r="U67" s="276" t="s">
        <v>221</v>
      </c>
      <c r="V67" s="276" t="s">
        <v>222</v>
      </c>
      <c r="W67" s="277">
        <v>8909</v>
      </c>
      <c r="X67" s="277">
        <v>0</v>
      </c>
      <c r="Y67" s="276" t="s">
        <v>223</v>
      </c>
      <c r="Z67" s="276" t="s">
        <v>224</v>
      </c>
      <c r="AA67" s="276" t="s">
        <v>225</v>
      </c>
      <c r="AB67" s="276" t="s">
        <v>215</v>
      </c>
    </row>
    <row r="68" spans="1:28">
      <c r="A68" s="276" t="s">
        <v>207</v>
      </c>
      <c r="B68" s="276" t="s">
        <v>208</v>
      </c>
      <c r="C68" s="276" t="s">
        <v>324</v>
      </c>
      <c r="D68" s="276" t="s">
        <v>430</v>
      </c>
      <c r="E68" s="276" t="s">
        <v>431</v>
      </c>
      <c r="F68" s="276" t="s">
        <v>432</v>
      </c>
      <c r="G68" s="276" t="s">
        <v>37</v>
      </c>
      <c r="H68" s="277">
        <v>49000</v>
      </c>
      <c r="I68" s="276" t="s">
        <v>213</v>
      </c>
      <c r="J68" s="276" t="s">
        <v>214</v>
      </c>
      <c r="K68" s="276" t="s">
        <v>229</v>
      </c>
      <c r="L68" s="276" t="s">
        <v>429</v>
      </c>
      <c r="M68" s="276" t="s">
        <v>217</v>
      </c>
      <c r="N68" s="276" t="s">
        <v>242</v>
      </c>
      <c r="O68" s="277">
        <v>1127</v>
      </c>
      <c r="P68" s="277">
        <v>47873</v>
      </c>
      <c r="Q68" s="276" t="s">
        <v>219</v>
      </c>
      <c r="R68" s="276" t="s">
        <v>215</v>
      </c>
      <c r="S68" s="276" t="s">
        <v>37</v>
      </c>
      <c r="T68" s="276" t="s">
        <v>220</v>
      </c>
      <c r="U68" s="276" t="s">
        <v>221</v>
      </c>
      <c r="V68" s="276" t="s">
        <v>222</v>
      </c>
      <c r="W68" s="277">
        <v>4454</v>
      </c>
      <c r="X68" s="277">
        <v>0</v>
      </c>
      <c r="Y68" s="276" t="s">
        <v>223</v>
      </c>
      <c r="Z68" s="276" t="s">
        <v>224</v>
      </c>
      <c r="AA68" s="276" t="s">
        <v>225</v>
      </c>
      <c r="AB68" s="276" t="s">
        <v>215</v>
      </c>
    </row>
    <row r="69" spans="1:28">
      <c r="A69" s="276" t="s">
        <v>207</v>
      </c>
      <c r="B69" s="276" t="s">
        <v>208</v>
      </c>
      <c r="C69" s="276" t="s">
        <v>413</v>
      </c>
      <c r="D69" s="276" t="s">
        <v>433</v>
      </c>
      <c r="E69" s="276" t="s">
        <v>434</v>
      </c>
      <c r="F69" s="276" t="s">
        <v>435</v>
      </c>
      <c r="G69" s="276" t="s">
        <v>45</v>
      </c>
      <c r="H69" s="277">
        <v>69000</v>
      </c>
      <c r="I69" s="276" t="s">
        <v>213</v>
      </c>
      <c r="J69" s="276" t="s">
        <v>214</v>
      </c>
      <c r="K69" s="276" t="s">
        <v>229</v>
      </c>
      <c r="L69" s="276" t="s">
        <v>436</v>
      </c>
      <c r="M69" s="276" t="s">
        <v>217</v>
      </c>
      <c r="N69" s="276" t="s">
        <v>230</v>
      </c>
      <c r="O69" s="277">
        <v>1048</v>
      </c>
      <c r="P69" s="277">
        <v>67952</v>
      </c>
      <c r="Q69" s="276" t="s">
        <v>219</v>
      </c>
      <c r="R69" s="276" t="s">
        <v>215</v>
      </c>
      <c r="S69" s="276" t="s">
        <v>45</v>
      </c>
      <c r="T69" s="276" t="s">
        <v>220</v>
      </c>
      <c r="U69" s="276" t="s">
        <v>221</v>
      </c>
      <c r="V69" s="276" t="s">
        <v>222</v>
      </c>
      <c r="W69" s="277">
        <v>6272</v>
      </c>
      <c r="X69" s="277">
        <v>0</v>
      </c>
      <c r="Y69" s="276" t="s">
        <v>223</v>
      </c>
      <c r="Z69" s="276" t="s">
        <v>224</v>
      </c>
      <c r="AA69" s="276" t="s">
        <v>225</v>
      </c>
      <c r="AB69" s="276" t="s">
        <v>215</v>
      </c>
    </row>
    <row r="70" spans="1:28">
      <c r="A70" s="276" t="s">
        <v>207</v>
      </c>
      <c r="B70" s="276" t="s">
        <v>208</v>
      </c>
      <c r="C70" s="276" t="s">
        <v>413</v>
      </c>
      <c r="D70" s="276" t="s">
        <v>437</v>
      </c>
      <c r="E70" s="276" t="s">
        <v>438</v>
      </c>
      <c r="F70" s="276" t="s">
        <v>439</v>
      </c>
      <c r="G70" s="276" t="s">
        <v>45</v>
      </c>
      <c r="H70" s="277">
        <v>49000</v>
      </c>
      <c r="I70" s="276" t="s">
        <v>213</v>
      </c>
      <c r="J70" s="276" t="s">
        <v>214</v>
      </c>
      <c r="K70" s="276" t="s">
        <v>229</v>
      </c>
      <c r="L70" s="276" t="s">
        <v>436</v>
      </c>
      <c r="M70" s="276" t="s">
        <v>217</v>
      </c>
      <c r="N70" s="276" t="s">
        <v>230</v>
      </c>
      <c r="O70" s="277">
        <v>661</v>
      </c>
      <c r="P70" s="277">
        <v>48339</v>
      </c>
      <c r="Q70" s="276" t="s">
        <v>219</v>
      </c>
      <c r="R70" s="276" t="s">
        <v>215</v>
      </c>
      <c r="S70" s="276" t="s">
        <v>45</v>
      </c>
      <c r="T70" s="276" t="s">
        <v>220</v>
      </c>
      <c r="U70" s="276" t="s">
        <v>221</v>
      </c>
      <c r="V70" s="276" t="s">
        <v>222</v>
      </c>
      <c r="W70" s="277">
        <v>4454</v>
      </c>
      <c r="X70" s="277">
        <v>0</v>
      </c>
      <c r="Y70" s="276" t="s">
        <v>223</v>
      </c>
      <c r="Z70" s="276" t="s">
        <v>224</v>
      </c>
      <c r="AA70" s="276" t="s">
        <v>225</v>
      </c>
      <c r="AB70" s="276" t="s">
        <v>215</v>
      </c>
    </row>
    <row r="71" spans="1:28">
      <c r="A71" s="276" t="s">
        <v>207</v>
      </c>
      <c r="B71" s="276" t="s">
        <v>208</v>
      </c>
      <c r="C71" s="276" t="s">
        <v>413</v>
      </c>
      <c r="D71" s="276" t="s">
        <v>440</v>
      </c>
      <c r="E71" s="276" t="s">
        <v>441</v>
      </c>
      <c r="F71" s="276" t="s">
        <v>442</v>
      </c>
      <c r="G71" s="276" t="s">
        <v>39</v>
      </c>
      <c r="H71" s="277">
        <v>39000</v>
      </c>
      <c r="I71" s="276" t="s">
        <v>213</v>
      </c>
      <c r="J71" s="276" t="s">
        <v>214</v>
      </c>
      <c r="K71" s="276" t="s">
        <v>215</v>
      </c>
      <c r="L71" s="276" t="s">
        <v>436</v>
      </c>
      <c r="M71" s="276" t="s">
        <v>217</v>
      </c>
      <c r="N71" s="276" t="s">
        <v>271</v>
      </c>
      <c r="O71" s="277">
        <v>565</v>
      </c>
      <c r="P71" s="277">
        <v>38435</v>
      </c>
      <c r="Q71" s="276" t="s">
        <v>219</v>
      </c>
      <c r="R71" s="276" t="s">
        <v>215</v>
      </c>
      <c r="S71" s="276" t="s">
        <v>39</v>
      </c>
      <c r="T71" s="276" t="s">
        <v>220</v>
      </c>
      <c r="U71" s="276" t="s">
        <v>221</v>
      </c>
      <c r="V71" s="276" t="s">
        <v>222</v>
      </c>
      <c r="W71" s="277">
        <v>3545</v>
      </c>
      <c r="X71" s="277">
        <v>0</v>
      </c>
      <c r="Y71" s="276" t="s">
        <v>223</v>
      </c>
      <c r="Z71" s="276" t="s">
        <v>224</v>
      </c>
      <c r="AA71" s="276" t="s">
        <v>225</v>
      </c>
      <c r="AB71" s="276" t="s">
        <v>215</v>
      </c>
    </row>
    <row r="72" spans="1:28">
      <c r="A72" s="276" t="s">
        <v>207</v>
      </c>
      <c r="B72" s="276" t="s">
        <v>208</v>
      </c>
      <c r="C72" s="276" t="s">
        <v>420</v>
      </c>
      <c r="D72" s="276" t="s">
        <v>443</v>
      </c>
      <c r="E72" s="276" t="s">
        <v>444</v>
      </c>
      <c r="F72" s="276" t="s">
        <v>445</v>
      </c>
      <c r="G72" s="276" t="s">
        <v>39</v>
      </c>
      <c r="H72" s="277">
        <v>124000</v>
      </c>
      <c r="I72" s="276" t="s">
        <v>213</v>
      </c>
      <c r="J72" s="276" t="s">
        <v>214</v>
      </c>
      <c r="K72" s="276" t="s">
        <v>215</v>
      </c>
      <c r="L72" s="276" t="s">
        <v>446</v>
      </c>
      <c r="M72" s="276" t="s">
        <v>217</v>
      </c>
      <c r="N72" s="276" t="s">
        <v>271</v>
      </c>
      <c r="O72" s="277">
        <v>2852</v>
      </c>
      <c r="P72" s="277">
        <v>121148</v>
      </c>
      <c r="Q72" s="276" t="s">
        <v>219</v>
      </c>
      <c r="R72" s="276" t="s">
        <v>215</v>
      </c>
      <c r="S72" s="276" t="s">
        <v>39</v>
      </c>
      <c r="T72" s="276" t="s">
        <v>220</v>
      </c>
      <c r="U72" s="276" t="s">
        <v>221</v>
      </c>
      <c r="V72" s="276" t="s">
        <v>222</v>
      </c>
      <c r="W72" s="277">
        <v>11272</v>
      </c>
      <c r="X72" s="277">
        <v>0</v>
      </c>
      <c r="Y72" s="276" t="s">
        <v>223</v>
      </c>
      <c r="Z72" s="276" t="s">
        <v>224</v>
      </c>
      <c r="AA72" s="276" t="s">
        <v>225</v>
      </c>
      <c r="AB72" s="276" t="s">
        <v>215</v>
      </c>
    </row>
    <row r="73" spans="1:28">
      <c r="A73" s="276" t="s">
        <v>207</v>
      </c>
      <c r="B73" s="276" t="s">
        <v>208</v>
      </c>
      <c r="C73" s="276" t="s">
        <v>420</v>
      </c>
      <c r="D73" s="276" t="s">
        <v>447</v>
      </c>
      <c r="E73" s="276" t="s">
        <v>448</v>
      </c>
      <c r="F73" s="276" t="s">
        <v>449</v>
      </c>
      <c r="G73" s="276" t="s">
        <v>47</v>
      </c>
      <c r="H73" s="277">
        <v>59000</v>
      </c>
      <c r="I73" s="276" t="s">
        <v>213</v>
      </c>
      <c r="J73" s="276" t="s">
        <v>214</v>
      </c>
      <c r="K73" s="276" t="s">
        <v>229</v>
      </c>
      <c r="L73" s="276" t="s">
        <v>436</v>
      </c>
      <c r="M73" s="276" t="s">
        <v>217</v>
      </c>
      <c r="N73" s="276" t="s">
        <v>246</v>
      </c>
      <c r="O73" s="277">
        <v>1357</v>
      </c>
      <c r="P73" s="277">
        <v>57643</v>
      </c>
      <c r="Q73" s="276" t="s">
        <v>219</v>
      </c>
      <c r="R73" s="276" t="s">
        <v>215</v>
      </c>
      <c r="S73" s="276" t="s">
        <v>47</v>
      </c>
      <c r="T73" s="276" t="s">
        <v>220</v>
      </c>
      <c r="U73" s="276" t="s">
        <v>221</v>
      </c>
      <c r="V73" s="276" t="s">
        <v>222</v>
      </c>
      <c r="W73" s="277">
        <v>5363</v>
      </c>
      <c r="X73" s="277">
        <v>0</v>
      </c>
      <c r="Y73" s="276" t="s">
        <v>223</v>
      </c>
      <c r="Z73" s="276" t="s">
        <v>224</v>
      </c>
      <c r="AA73" s="276" t="s">
        <v>225</v>
      </c>
      <c r="AB73" s="276" t="s">
        <v>215</v>
      </c>
    </row>
    <row r="74" spans="1:28">
      <c r="A74" s="276" t="s">
        <v>207</v>
      </c>
      <c r="B74" s="276" t="s">
        <v>208</v>
      </c>
      <c r="C74" s="276" t="s">
        <v>420</v>
      </c>
      <c r="D74" s="276" t="s">
        <v>450</v>
      </c>
      <c r="E74" s="276" t="s">
        <v>448</v>
      </c>
      <c r="F74" s="276" t="s">
        <v>451</v>
      </c>
      <c r="G74" s="276" t="s">
        <v>47</v>
      </c>
      <c r="H74" s="277">
        <v>39000</v>
      </c>
      <c r="I74" s="276" t="s">
        <v>213</v>
      </c>
      <c r="J74" s="276" t="s">
        <v>214</v>
      </c>
      <c r="K74" s="276" t="s">
        <v>229</v>
      </c>
      <c r="L74" s="276" t="s">
        <v>436</v>
      </c>
      <c r="M74" s="276" t="s">
        <v>217</v>
      </c>
      <c r="N74" s="276" t="s">
        <v>246</v>
      </c>
      <c r="O74" s="277">
        <v>897</v>
      </c>
      <c r="P74" s="277">
        <v>38103</v>
      </c>
      <c r="Q74" s="276" t="s">
        <v>219</v>
      </c>
      <c r="R74" s="276" t="s">
        <v>215</v>
      </c>
      <c r="S74" s="276" t="s">
        <v>47</v>
      </c>
      <c r="T74" s="276" t="s">
        <v>220</v>
      </c>
      <c r="U74" s="276" t="s">
        <v>221</v>
      </c>
      <c r="V74" s="276" t="s">
        <v>222</v>
      </c>
      <c r="W74" s="277">
        <v>3545</v>
      </c>
      <c r="X74" s="277">
        <v>0</v>
      </c>
      <c r="Y74" s="276" t="s">
        <v>223</v>
      </c>
      <c r="Z74" s="276" t="s">
        <v>224</v>
      </c>
      <c r="AA74" s="276" t="s">
        <v>225</v>
      </c>
      <c r="AB74" s="276" t="s">
        <v>215</v>
      </c>
    </row>
    <row r="75" spans="1:28">
      <c r="A75" s="276" t="s">
        <v>207</v>
      </c>
      <c r="B75" s="276" t="s">
        <v>208</v>
      </c>
      <c r="C75" s="276" t="s">
        <v>420</v>
      </c>
      <c r="D75" s="276" t="s">
        <v>452</v>
      </c>
      <c r="E75" s="276" t="s">
        <v>453</v>
      </c>
      <c r="F75" s="276" t="s">
        <v>454</v>
      </c>
      <c r="G75" s="276" t="s">
        <v>51</v>
      </c>
      <c r="H75" s="277">
        <v>118000</v>
      </c>
      <c r="I75" s="276" t="s">
        <v>213</v>
      </c>
      <c r="J75" s="276" t="s">
        <v>214</v>
      </c>
      <c r="K75" s="276" t="s">
        <v>229</v>
      </c>
      <c r="L75" s="276" t="s">
        <v>446</v>
      </c>
      <c r="M75" s="276" t="s">
        <v>217</v>
      </c>
      <c r="N75" s="276" t="s">
        <v>238</v>
      </c>
      <c r="O75" s="277">
        <v>2714</v>
      </c>
      <c r="P75" s="277">
        <v>115286</v>
      </c>
      <c r="Q75" s="276" t="s">
        <v>219</v>
      </c>
      <c r="R75" s="276" t="s">
        <v>215</v>
      </c>
      <c r="S75" s="276" t="s">
        <v>51</v>
      </c>
      <c r="T75" s="276" t="s">
        <v>220</v>
      </c>
      <c r="U75" s="276" t="s">
        <v>221</v>
      </c>
      <c r="V75" s="276" t="s">
        <v>222</v>
      </c>
      <c r="W75" s="277">
        <v>10727</v>
      </c>
      <c r="X75" s="277">
        <v>0</v>
      </c>
      <c r="Y75" s="276" t="s">
        <v>223</v>
      </c>
      <c r="Z75" s="276" t="s">
        <v>224</v>
      </c>
      <c r="AA75" s="276" t="s">
        <v>225</v>
      </c>
      <c r="AB75" s="276" t="s">
        <v>215</v>
      </c>
    </row>
    <row r="76" spans="1:28">
      <c r="A76" s="276" t="s">
        <v>207</v>
      </c>
      <c r="B76" s="276" t="s">
        <v>208</v>
      </c>
      <c r="C76" s="276" t="s">
        <v>420</v>
      </c>
      <c r="D76" s="276" t="s">
        <v>455</v>
      </c>
      <c r="E76" s="276" t="s">
        <v>456</v>
      </c>
      <c r="F76" s="276" t="s">
        <v>457</v>
      </c>
      <c r="G76" s="276" t="s">
        <v>39</v>
      </c>
      <c r="H76" s="277">
        <v>325000</v>
      </c>
      <c r="I76" s="276" t="s">
        <v>213</v>
      </c>
      <c r="J76" s="276" t="s">
        <v>214</v>
      </c>
      <c r="K76" s="276" t="s">
        <v>215</v>
      </c>
      <c r="L76" s="276" t="s">
        <v>446</v>
      </c>
      <c r="M76" s="276" t="s">
        <v>217</v>
      </c>
      <c r="N76" s="276" t="s">
        <v>271</v>
      </c>
      <c r="O76" s="277">
        <v>4712</v>
      </c>
      <c r="P76" s="277">
        <v>320288</v>
      </c>
      <c r="Q76" s="276" t="s">
        <v>219</v>
      </c>
      <c r="R76" s="276" t="s">
        <v>215</v>
      </c>
      <c r="S76" s="276" t="s">
        <v>39</v>
      </c>
      <c r="T76" s="276" t="s">
        <v>220</v>
      </c>
      <c r="U76" s="276" t="s">
        <v>221</v>
      </c>
      <c r="V76" s="276" t="s">
        <v>222</v>
      </c>
      <c r="W76" s="277">
        <v>29545</v>
      </c>
      <c r="X76" s="277">
        <v>0</v>
      </c>
      <c r="Y76" s="276" t="s">
        <v>223</v>
      </c>
      <c r="Z76" s="276" t="s">
        <v>224</v>
      </c>
      <c r="AA76" s="276" t="s">
        <v>225</v>
      </c>
      <c r="AB76" s="276" t="s">
        <v>215</v>
      </c>
    </row>
    <row r="77" spans="1:28">
      <c r="A77" s="276" t="s">
        <v>207</v>
      </c>
      <c r="B77" s="276" t="s">
        <v>208</v>
      </c>
      <c r="C77" s="276" t="s">
        <v>420</v>
      </c>
      <c r="D77" s="276" t="s">
        <v>458</v>
      </c>
      <c r="E77" s="276" t="s">
        <v>459</v>
      </c>
      <c r="F77" s="276" t="s">
        <v>460</v>
      </c>
      <c r="G77" s="276" t="s">
        <v>37</v>
      </c>
      <c r="H77" s="277">
        <v>29000</v>
      </c>
      <c r="I77" s="276" t="s">
        <v>213</v>
      </c>
      <c r="J77" s="276" t="s">
        <v>214</v>
      </c>
      <c r="K77" s="276" t="s">
        <v>229</v>
      </c>
      <c r="L77" s="276" t="s">
        <v>446</v>
      </c>
      <c r="M77" s="276" t="s">
        <v>217</v>
      </c>
      <c r="N77" s="276" t="s">
        <v>242</v>
      </c>
      <c r="O77" s="277">
        <v>435</v>
      </c>
      <c r="P77" s="277">
        <v>28565</v>
      </c>
      <c r="Q77" s="276" t="s">
        <v>219</v>
      </c>
      <c r="R77" s="276" t="s">
        <v>215</v>
      </c>
      <c r="S77" s="276" t="s">
        <v>37</v>
      </c>
      <c r="T77" s="276" t="s">
        <v>220</v>
      </c>
      <c r="U77" s="276" t="s">
        <v>221</v>
      </c>
      <c r="V77" s="276" t="s">
        <v>222</v>
      </c>
      <c r="W77" s="277">
        <v>2636</v>
      </c>
      <c r="X77" s="277">
        <v>0</v>
      </c>
      <c r="Y77" s="276" t="s">
        <v>223</v>
      </c>
      <c r="Z77" s="276" t="s">
        <v>224</v>
      </c>
      <c r="AA77" s="276" t="s">
        <v>225</v>
      </c>
      <c r="AB77" s="276" t="s">
        <v>215</v>
      </c>
    </row>
    <row r="78" spans="1:28">
      <c r="A78" s="276" t="s">
        <v>207</v>
      </c>
      <c r="B78" s="276" t="s">
        <v>208</v>
      </c>
      <c r="C78" s="276" t="s">
        <v>420</v>
      </c>
      <c r="D78" s="276" t="s">
        <v>461</v>
      </c>
      <c r="E78" s="276" t="s">
        <v>462</v>
      </c>
      <c r="F78" s="276" t="s">
        <v>463</v>
      </c>
      <c r="G78" s="276" t="s">
        <v>49</v>
      </c>
      <c r="H78" s="277">
        <v>74500</v>
      </c>
      <c r="I78" s="276" t="s">
        <v>213</v>
      </c>
      <c r="J78" s="276" t="s">
        <v>214</v>
      </c>
      <c r="K78" s="276" t="s">
        <v>215</v>
      </c>
      <c r="L78" s="276" t="s">
        <v>446</v>
      </c>
      <c r="M78" s="276" t="s">
        <v>217</v>
      </c>
      <c r="N78" s="276" t="s">
        <v>218</v>
      </c>
      <c r="O78" s="277">
        <v>1713</v>
      </c>
      <c r="P78" s="277">
        <v>72787</v>
      </c>
      <c r="Q78" s="276" t="s">
        <v>219</v>
      </c>
      <c r="R78" s="276" t="s">
        <v>215</v>
      </c>
      <c r="S78" s="276" t="s">
        <v>49</v>
      </c>
      <c r="T78" s="276" t="s">
        <v>220</v>
      </c>
      <c r="U78" s="276" t="s">
        <v>221</v>
      </c>
      <c r="V78" s="276" t="s">
        <v>222</v>
      </c>
      <c r="W78" s="277">
        <v>6772</v>
      </c>
      <c r="X78" s="277">
        <v>0</v>
      </c>
      <c r="Y78" s="276" t="s">
        <v>223</v>
      </c>
      <c r="Z78" s="276" t="s">
        <v>224</v>
      </c>
      <c r="AA78" s="276" t="s">
        <v>225</v>
      </c>
      <c r="AB78" s="276" t="s">
        <v>215</v>
      </c>
    </row>
    <row r="79" spans="1:28">
      <c r="A79" s="276" t="s">
        <v>207</v>
      </c>
      <c r="B79" s="276" t="s">
        <v>208</v>
      </c>
      <c r="C79" s="276" t="s">
        <v>420</v>
      </c>
      <c r="D79" s="276" t="s">
        <v>464</v>
      </c>
      <c r="E79" s="276" t="s">
        <v>465</v>
      </c>
      <c r="F79" s="276" t="s">
        <v>466</v>
      </c>
      <c r="G79" s="276" t="s">
        <v>45</v>
      </c>
      <c r="H79" s="277">
        <v>39000</v>
      </c>
      <c r="I79" s="276" t="s">
        <v>213</v>
      </c>
      <c r="J79" s="276" t="s">
        <v>214</v>
      </c>
      <c r="K79" s="276" t="s">
        <v>229</v>
      </c>
      <c r="L79" s="276" t="s">
        <v>446</v>
      </c>
      <c r="M79" s="276" t="s">
        <v>217</v>
      </c>
      <c r="N79" s="276" t="s">
        <v>230</v>
      </c>
      <c r="O79" s="277">
        <v>897</v>
      </c>
      <c r="P79" s="277">
        <v>38103</v>
      </c>
      <c r="Q79" s="276" t="s">
        <v>219</v>
      </c>
      <c r="R79" s="276" t="s">
        <v>215</v>
      </c>
      <c r="S79" s="276" t="s">
        <v>45</v>
      </c>
      <c r="T79" s="276" t="s">
        <v>220</v>
      </c>
      <c r="U79" s="276" t="s">
        <v>221</v>
      </c>
      <c r="V79" s="276" t="s">
        <v>222</v>
      </c>
      <c r="W79" s="277">
        <v>3545</v>
      </c>
      <c r="X79" s="277">
        <v>0</v>
      </c>
      <c r="Y79" s="276" t="s">
        <v>223</v>
      </c>
      <c r="Z79" s="276" t="s">
        <v>224</v>
      </c>
      <c r="AA79" s="276" t="s">
        <v>225</v>
      </c>
      <c r="AB79" s="276" t="s">
        <v>215</v>
      </c>
    </row>
    <row r="80" spans="1:28">
      <c r="A80" s="276" t="s">
        <v>207</v>
      </c>
      <c r="B80" s="276" t="s">
        <v>208</v>
      </c>
      <c r="C80" s="276" t="s">
        <v>420</v>
      </c>
      <c r="D80" s="276" t="s">
        <v>467</v>
      </c>
      <c r="E80" s="276" t="s">
        <v>468</v>
      </c>
      <c r="F80" s="276" t="s">
        <v>469</v>
      </c>
      <c r="G80" s="276" t="s">
        <v>39</v>
      </c>
      <c r="H80" s="277">
        <v>103500</v>
      </c>
      <c r="I80" s="276" t="s">
        <v>213</v>
      </c>
      <c r="J80" s="276" t="s">
        <v>214</v>
      </c>
      <c r="K80" s="276" t="s">
        <v>215</v>
      </c>
      <c r="L80" s="276" t="s">
        <v>446</v>
      </c>
      <c r="M80" s="276" t="s">
        <v>217</v>
      </c>
      <c r="N80" s="276" t="s">
        <v>271</v>
      </c>
      <c r="O80" s="277">
        <v>1500</v>
      </c>
      <c r="P80" s="277">
        <v>102000</v>
      </c>
      <c r="Q80" s="276" t="s">
        <v>219</v>
      </c>
      <c r="R80" s="276" t="s">
        <v>215</v>
      </c>
      <c r="S80" s="276" t="s">
        <v>39</v>
      </c>
      <c r="T80" s="276" t="s">
        <v>220</v>
      </c>
      <c r="U80" s="276" t="s">
        <v>221</v>
      </c>
      <c r="V80" s="276" t="s">
        <v>222</v>
      </c>
      <c r="W80" s="277">
        <v>9409</v>
      </c>
      <c r="X80" s="277">
        <v>0</v>
      </c>
      <c r="Y80" s="276" t="s">
        <v>223</v>
      </c>
      <c r="Z80" s="276" t="s">
        <v>224</v>
      </c>
      <c r="AA80" s="276" t="s">
        <v>225</v>
      </c>
      <c r="AB80" s="276" t="s">
        <v>215</v>
      </c>
    </row>
    <row r="81" spans="1:28">
      <c r="A81" s="276" t="s">
        <v>207</v>
      </c>
      <c r="B81" s="276" t="s">
        <v>208</v>
      </c>
      <c r="C81" s="276" t="s">
        <v>470</v>
      </c>
      <c r="D81" s="276" t="s">
        <v>471</v>
      </c>
      <c r="E81" s="276" t="s">
        <v>472</v>
      </c>
      <c r="F81" s="276" t="s">
        <v>473</v>
      </c>
      <c r="G81" s="276" t="s">
        <v>37</v>
      </c>
      <c r="H81" s="277">
        <v>226000</v>
      </c>
      <c r="I81" s="276" t="s">
        <v>213</v>
      </c>
      <c r="J81" s="276" t="s">
        <v>214</v>
      </c>
      <c r="K81" s="276" t="s">
        <v>229</v>
      </c>
      <c r="L81" s="276" t="s">
        <v>446</v>
      </c>
      <c r="M81" s="276" t="s">
        <v>217</v>
      </c>
      <c r="N81" s="276" t="s">
        <v>242</v>
      </c>
      <c r="O81" s="277">
        <v>3390</v>
      </c>
      <c r="P81" s="277">
        <v>222610</v>
      </c>
      <c r="Q81" s="276" t="s">
        <v>219</v>
      </c>
      <c r="R81" s="276" t="s">
        <v>215</v>
      </c>
      <c r="S81" s="276" t="s">
        <v>37</v>
      </c>
      <c r="T81" s="276" t="s">
        <v>220</v>
      </c>
      <c r="U81" s="276" t="s">
        <v>221</v>
      </c>
      <c r="V81" s="276" t="s">
        <v>222</v>
      </c>
      <c r="W81" s="277">
        <v>20545</v>
      </c>
      <c r="X81" s="277">
        <v>0</v>
      </c>
      <c r="Y81" s="276" t="s">
        <v>223</v>
      </c>
      <c r="Z81" s="276" t="s">
        <v>224</v>
      </c>
      <c r="AA81" s="276" t="s">
        <v>225</v>
      </c>
      <c r="AB81" s="276" t="s">
        <v>215</v>
      </c>
    </row>
    <row r="82" spans="1:28">
      <c r="A82" s="276" t="s">
        <v>207</v>
      </c>
      <c r="B82" s="276" t="s">
        <v>208</v>
      </c>
      <c r="C82" s="276" t="s">
        <v>470</v>
      </c>
      <c r="D82" s="276" t="s">
        <v>474</v>
      </c>
      <c r="E82" s="276" t="s">
        <v>475</v>
      </c>
      <c r="F82" s="276" t="s">
        <v>476</v>
      </c>
      <c r="G82" s="276" t="s">
        <v>37</v>
      </c>
      <c r="H82" s="277">
        <v>29000</v>
      </c>
      <c r="I82" s="276" t="s">
        <v>213</v>
      </c>
      <c r="J82" s="276" t="s">
        <v>214</v>
      </c>
      <c r="K82" s="276" t="s">
        <v>229</v>
      </c>
      <c r="L82" s="276" t="s">
        <v>446</v>
      </c>
      <c r="M82" s="276" t="s">
        <v>217</v>
      </c>
      <c r="N82" s="276" t="s">
        <v>242</v>
      </c>
      <c r="O82" s="277">
        <v>435</v>
      </c>
      <c r="P82" s="277">
        <v>28565</v>
      </c>
      <c r="Q82" s="276" t="s">
        <v>219</v>
      </c>
      <c r="R82" s="276" t="s">
        <v>215</v>
      </c>
      <c r="S82" s="276" t="s">
        <v>37</v>
      </c>
      <c r="T82" s="276" t="s">
        <v>220</v>
      </c>
      <c r="U82" s="276" t="s">
        <v>221</v>
      </c>
      <c r="V82" s="276" t="s">
        <v>222</v>
      </c>
      <c r="W82" s="277">
        <v>2636</v>
      </c>
      <c r="X82" s="277">
        <v>0</v>
      </c>
      <c r="Y82" s="276" t="s">
        <v>223</v>
      </c>
      <c r="Z82" s="276" t="s">
        <v>224</v>
      </c>
      <c r="AA82" s="276" t="s">
        <v>225</v>
      </c>
      <c r="AB82" s="276" t="s">
        <v>215</v>
      </c>
    </row>
    <row r="83" spans="1:28">
      <c r="A83" s="276" t="s">
        <v>207</v>
      </c>
      <c r="B83" s="276" t="s">
        <v>208</v>
      </c>
      <c r="C83" s="276" t="s">
        <v>470</v>
      </c>
      <c r="D83" s="276" t="s">
        <v>477</v>
      </c>
      <c r="E83" s="276" t="s">
        <v>478</v>
      </c>
      <c r="F83" s="276" t="s">
        <v>479</v>
      </c>
      <c r="G83" s="276" t="s">
        <v>39</v>
      </c>
      <c r="H83" s="277">
        <v>49000</v>
      </c>
      <c r="I83" s="276" t="s">
        <v>213</v>
      </c>
      <c r="J83" s="276" t="s">
        <v>214</v>
      </c>
      <c r="K83" s="276" t="s">
        <v>215</v>
      </c>
      <c r="L83" s="276" t="s">
        <v>446</v>
      </c>
      <c r="M83" s="276" t="s">
        <v>217</v>
      </c>
      <c r="N83" s="276" t="s">
        <v>271</v>
      </c>
      <c r="O83" s="277">
        <v>1127</v>
      </c>
      <c r="P83" s="277">
        <v>47873</v>
      </c>
      <c r="Q83" s="276" t="s">
        <v>219</v>
      </c>
      <c r="R83" s="276" t="s">
        <v>215</v>
      </c>
      <c r="S83" s="276" t="s">
        <v>39</v>
      </c>
      <c r="T83" s="276" t="s">
        <v>220</v>
      </c>
      <c r="U83" s="276" t="s">
        <v>221</v>
      </c>
      <c r="V83" s="276" t="s">
        <v>222</v>
      </c>
      <c r="W83" s="277">
        <v>4454</v>
      </c>
      <c r="X83" s="277">
        <v>0</v>
      </c>
      <c r="Y83" s="276" t="s">
        <v>223</v>
      </c>
      <c r="Z83" s="276" t="s">
        <v>224</v>
      </c>
      <c r="AA83" s="276" t="s">
        <v>225</v>
      </c>
      <c r="AB83" s="276" t="s">
        <v>215</v>
      </c>
    </row>
    <row r="84" spans="1:28">
      <c r="A84" s="276" t="s">
        <v>207</v>
      </c>
      <c r="B84" s="276" t="s">
        <v>208</v>
      </c>
      <c r="C84" s="276" t="s">
        <v>470</v>
      </c>
      <c r="D84" s="276" t="s">
        <v>480</v>
      </c>
      <c r="E84" s="276" t="s">
        <v>481</v>
      </c>
      <c r="F84" s="276" t="s">
        <v>482</v>
      </c>
      <c r="G84" s="276" t="s">
        <v>49</v>
      </c>
      <c r="H84" s="277">
        <v>88000</v>
      </c>
      <c r="I84" s="276" t="s">
        <v>213</v>
      </c>
      <c r="J84" s="276" t="s">
        <v>214</v>
      </c>
      <c r="K84" s="276" t="s">
        <v>215</v>
      </c>
      <c r="L84" s="276" t="s">
        <v>446</v>
      </c>
      <c r="M84" s="276" t="s">
        <v>217</v>
      </c>
      <c r="N84" s="276" t="s">
        <v>218</v>
      </c>
      <c r="O84" s="277">
        <v>2024</v>
      </c>
      <c r="P84" s="277">
        <v>85976</v>
      </c>
      <c r="Q84" s="276" t="s">
        <v>219</v>
      </c>
      <c r="R84" s="276" t="s">
        <v>215</v>
      </c>
      <c r="S84" s="276" t="s">
        <v>49</v>
      </c>
      <c r="T84" s="276" t="s">
        <v>220</v>
      </c>
      <c r="U84" s="276" t="s">
        <v>221</v>
      </c>
      <c r="V84" s="276" t="s">
        <v>222</v>
      </c>
      <c r="W84" s="277">
        <v>8000</v>
      </c>
      <c r="X84" s="277">
        <v>0</v>
      </c>
      <c r="Y84" s="276" t="s">
        <v>223</v>
      </c>
      <c r="Z84" s="276" t="s">
        <v>224</v>
      </c>
      <c r="AA84" s="276" t="s">
        <v>225</v>
      </c>
      <c r="AB84" s="276" t="s">
        <v>215</v>
      </c>
    </row>
    <row r="85" spans="1:28">
      <c r="A85" s="276" t="s">
        <v>207</v>
      </c>
      <c r="B85" s="276" t="s">
        <v>208</v>
      </c>
      <c r="C85" s="276" t="s">
        <v>470</v>
      </c>
      <c r="D85" s="276" t="s">
        <v>483</v>
      </c>
      <c r="E85" s="276" t="s">
        <v>484</v>
      </c>
      <c r="F85" s="276" t="s">
        <v>485</v>
      </c>
      <c r="G85" s="276" t="s">
        <v>47</v>
      </c>
      <c r="H85" s="277">
        <v>78000</v>
      </c>
      <c r="I85" s="276" t="s">
        <v>213</v>
      </c>
      <c r="J85" s="276" t="s">
        <v>214</v>
      </c>
      <c r="K85" s="276" t="s">
        <v>229</v>
      </c>
      <c r="L85" s="276" t="s">
        <v>436</v>
      </c>
      <c r="M85" s="276" t="s">
        <v>217</v>
      </c>
      <c r="N85" s="276" t="s">
        <v>246</v>
      </c>
      <c r="O85" s="277">
        <v>1794</v>
      </c>
      <c r="P85" s="277">
        <v>76206</v>
      </c>
      <c r="Q85" s="276" t="s">
        <v>219</v>
      </c>
      <c r="R85" s="276" t="s">
        <v>215</v>
      </c>
      <c r="S85" s="276" t="s">
        <v>47</v>
      </c>
      <c r="T85" s="276" t="s">
        <v>220</v>
      </c>
      <c r="U85" s="276" t="s">
        <v>221</v>
      </c>
      <c r="V85" s="276" t="s">
        <v>222</v>
      </c>
      <c r="W85" s="277">
        <v>7090</v>
      </c>
      <c r="X85" s="277">
        <v>0</v>
      </c>
      <c r="Y85" s="276" t="s">
        <v>223</v>
      </c>
      <c r="Z85" s="276" t="s">
        <v>224</v>
      </c>
      <c r="AA85" s="276" t="s">
        <v>225</v>
      </c>
      <c r="AB85" s="276" t="s">
        <v>215</v>
      </c>
    </row>
    <row r="86" spans="1:28">
      <c r="A86" s="276" t="s">
        <v>207</v>
      </c>
      <c r="B86" s="276" t="s">
        <v>208</v>
      </c>
      <c r="C86" s="276" t="s">
        <v>470</v>
      </c>
      <c r="D86" s="276" t="s">
        <v>486</v>
      </c>
      <c r="E86" s="276" t="s">
        <v>487</v>
      </c>
      <c r="F86" s="276" t="s">
        <v>488</v>
      </c>
      <c r="G86" s="276" t="s">
        <v>37</v>
      </c>
      <c r="H86" s="277">
        <v>39000</v>
      </c>
      <c r="I86" s="276" t="s">
        <v>213</v>
      </c>
      <c r="J86" s="276" t="s">
        <v>214</v>
      </c>
      <c r="K86" s="276" t="s">
        <v>229</v>
      </c>
      <c r="L86" s="276" t="s">
        <v>446</v>
      </c>
      <c r="M86" s="276" t="s">
        <v>217</v>
      </c>
      <c r="N86" s="276" t="s">
        <v>242</v>
      </c>
      <c r="O86" s="277">
        <v>526</v>
      </c>
      <c r="P86" s="277">
        <v>38474</v>
      </c>
      <c r="Q86" s="276" t="s">
        <v>219</v>
      </c>
      <c r="R86" s="276" t="s">
        <v>215</v>
      </c>
      <c r="S86" s="276" t="s">
        <v>37</v>
      </c>
      <c r="T86" s="276" t="s">
        <v>220</v>
      </c>
      <c r="U86" s="276" t="s">
        <v>221</v>
      </c>
      <c r="V86" s="276" t="s">
        <v>222</v>
      </c>
      <c r="W86" s="277">
        <v>3545</v>
      </c>
      <c r="X86" s="277">
        <v>0</v>
      </c>
      <c r="Y86" s="276" t="s">
        <v>223</v>
      </c>
      <c r="Z86" s="276" t="s">
        <v>224</v>
      </c>
      <c r="AA86" s="276" t="s">
        <v>225</v>
      </c>
      <c r="AB86" s="276" t="s">
        <v>215</v>
      </c>
    </row>
    <row r="87" spans="1:28">
      <c r="A87" s="276" t="s">
        <v>207</v>
      </c>
      <c r="B87" s="276" t="s">
        <v>208</v>
      </c>
      <c r="C87" s="276" t="s">
        <v>470</v>
      </c>
      <c r="D87" s="276" t="s">
        <v>489</v>
      </c>
      <c r="E87" s="276" t="s">
        <v>490</v>
      </c>
      <c r="F87" s="276" t="s">
        <v>491</v>
      </c>
      <c r="G87" s="276" t="s">
        <v>45</v>
      </c>
      <c r="H87" s="277">
        <v>68000</v>
      </c>
      <c r="I87" s="276" t="s">
        <v>213</v>
      </c>
      <c r="J87" s="276" t="s">
        <v>214</v>
      </c>
      <c r="K87" s="276" t="s">
        <v>229</v>
      </c>
      <c r="L87" s="276" t="s">
        <v>446</v>
      </c>
      <c r="M87" s="276" t="s">
        <v>217</v>
      </c>
      <c r="N87" s="276" t="s">
        <v>230</v>
      </c>
      <c r="O87" s="277">
        <v>918</v>
      </c>
      <c r="P87" s="277">
        <v>67082</v>
      </c>
      <c r="Q87" s="276" t="s">
        <v>219</v>
      </c>
      <c r="R87" s="276" t="s">
        <v>215</v>
      </c>
      <c r="S87" s="276" t="s">
        <v>45</v>
      </c>
      <c r="T87" s="276" t="s">
        <v>220</v>
      </c>
      <c r="U87" s="276" t="s">
        <v>221</v>
      </c>
      <c r="V87" s="276" t="s">
        <v>222</v>
      </c>
      <c r="W87" s="277">
        <v>6181</v>
      </c>
      <c r="X87" s="277">
        <v>0</v>
      </c>
      <c r="Y87" s="276" t="s">
        <v>223</v>
      </c>
      <c r="Z87" s="276" t="s">
        <v>224</v>
      </c>
      <c r="AA87" s="276" t="s">
        <v>225</v>
      </c>
      <c r="AB87" s="276" t="s">
        <v>215</v>
      </c>
    </row>
    <row r="88" spans="1:28">
      <c r="A88" s="276" t="s">
        <v>207</v>
      </c>
      <c r="B88" s="276" t="s">
        <v>208</v>
      </c>
      <c r="C88" s="276" t="s">
        <v>470</v>
      </c>
      <c r="D88" s="276" t="s">
        <v>492</v>
      </c>
      <c r="E88" s="276" t="s">
        <v>493</v>
      </c>
      <c r="F88" s="276" t="s">
        <v>494</v>
      </c>
      <c r="G88" s="276" t="s">
        <v>47</v>
      </c>
      <c r="H88" s="277">
        <v>78000</v>
      </c>
      <c r="I88" s="276" t="s">
        <v>213</v>
      </c>
      <c r="J88" s="276" t="s">
        <v>214</v>
      </c>
      <c r="K88" s="276" t="s">
        <v>229</v>
      </c>
      <c r="L88" s="276" t="s">
        <v>436</v>
      </c>
      <c r="M88" s="276" t="s">
        <v>217</v>
      </c>
      <c r="N88" s="276" t="s">
        <v>246</v>
      </c>
      <c r="O88" s="277">
        <v>1794</v>
      </c>
      <c r="P88" s="277">
        <v>76206</v>
      </c>
      <c r="Q88" s="276" t="s">
        <v>219</v>
      </c>
      <c r="R88" s="276" t="s">
        <v>215</v>
      </c>
      <c r="S88" s="276" t="s">
        <v>47</v>
      </c>
      <c r="T88" s="276" t="s">
        <v>220</v>
      </c>
      <c r="U88" s="276" t="s">
        <v>221</v>
      </c>
      <c r="V88" s="276" t="s">
        <v>222</v>
      </c>
      <c r="W88" s="277">
        <v>7090</v>
      </c>
      <c r="X88" s="277">
        <v>0</v>
      </c>
      <c r="Y88" s="276" t="s">
        <v>223</v>
      </c>
      <c r="Z88" s="276" t="s">
        <v>224</v>
      </c>
      <c r="AA88" s="276" t="s">
        <v>225</v>
      </c>
      <c r="AB88" s="276" t="s">
        <v>215</v>
      </c>
    </row>
    <row r="89" spans="1:28">
      <c r="A89" s="276" t="s">
        <v>207</v>
      </c>
      <c r="B89" s="276" t="s">
        <v>208</v>
      </c>
      <c r="C89" s="276" t="s">
        <v>470</v>
      </c>
      <c r="D89" s="276" t="s">
        <v>495</v>
      </c>
      <c r="E89" s="276" t="s">
        <v>496</v>
      </c>
      <c r="F89" s="276" t="s">
        <v>497</v>
      </c>
      <c r="G89" s="276" t="s">
        <v>39</v>
      </c>
      <c r="H89" s="277">
        <v>196000</v>
      </c>
      <c r="I89" s="276" t="s">
        <v>213</v>
      </c>
      <c r="J89" s="276" t="s">
        <v>214</v>
      </c>
      <c r="K89" s="276" t="s">
        <v>215</v>
      </c>
      <c r="L89" s="276" t="s">
        <v>446</v>
      </c>
      <c r="M89" s="276" t="s">
        <v>217</v>
      </c>
      <c r="N89" s="276" t="s">
        <v>271</v>
      </c>
      <c r="O89" s="277">
        <v>2842</v>
      </c>
      <c r="P89" s="277">
        <v>193158</v>
      </c>
      <c r="Q89" s="276" t="s">
        <v>219</v>
      </c>
      <c r="R89" s="276" t="s">
        <v>215</v>
      </c>
      <c r="S89" s="276" t="s">
        <v>39</v>
      </c>
      <c r="T89" s="276" t="s">
        <v>220</v>
      </c>
      <c r="U89" s="276" t="s">
        <v>221</v>
      </c>
      <c r="V89" s="276" t="s">
        <v>222</v>
      </c>
      <c r="W89" s="277">
        <v>17818</v>
      </c>
      <c r="X89" s="277">
        <v>0</v>
      </c>
      <c r="Y89" s="276" t="s">
        <v>223</v>
      </c>
      <c r="Z89" s="276" t="s">
        <v>224</v>
      </c>
      <c r="AA89" s="276" t="s">
        <v>225</v>
      </c>
      <c r="AB89" s="276" t="s">
        <v>215</v>
      </c>
    </row>
    <row r="90" spans="1:28">
      <c r="A90" s="276" t="s">
        <v>207</v>
      </c>
      <c r="B90" s="276" t="s">
        <v>208</v>
      </c>
      <c r="C90" s="276" t="s">
        <v>498</v>
      </c>
      <c r="D90" s="276" t="s">
        <v>499</v>
      </c>
      <c r="E90" s="276" t="s">
        <v>500</v>
      </c>
      <c r="F90" s="276" t="s">
        <v>501</v>
      </c>
      <c r="G90" s="276" t="s">
        <v>50</v>
      </c>
      <c r="H90" s="277">
        <v>180000</v>
      </c>
      <c r="I90" s="276" t="s">
        <v>213</v>
      </c>
      <c r="J90" s="276" t="s">
        <v>214</v>
      </c>
      <c r="K90" s="276" t="s">
        <v>229</v>
      </c>
      <c r="L90" s="276" t="s">
        <v>446</v>
      </c>
      <c r="M90" s="276" t="s">
        <v>217</v>
      </c>
      <c r="N90" s="276" t="s">
        <v>275</v>
      </c>
      <c r="O90" s="277">
        <v>2718</v>
      </c>
      <c r="P90" s="277">
        <v>177282</v>
      </c>
      <c r="Q90" s="276" t="s">
        <v>219</v>
      </c>
      <c r="R90" s="276" t="s">
        <v>215</v>
      </c>
      <c r="S90" s="276" t="s">
        <v>50</v>
      </c>
      <c r="T90" s="276" t="s">
        <v>220</v>
      </c>
      <c r="U90" s="276" t="s">
        <v>221</v>
      </c>
      <c r="V90" s="276" t="s">
        <v>222</v>
      </c>
      <c r="W90" s="277">
        <v>16363</v>
      </c>
      <c r="X90" s="277">
        <v>0</v>
      </c>
      <c r="Y90" s="276" t="s">
        <v>223</v>
      </c>
      <c r="Z90" s="276" t="s">
        <v>224</v>
      </c>
      <c r="AA90" s="276" t="s">
        <v>225</v>
      </c>
      <c r="AB90" s="276" t="s">
        <v>215</v>
      </c>
    </row>
    <row r="91" spans="1:28">
      <c r="A91" s="276" t="s">
        <v>207</v>
      </c>
      <c r="B91" s="276" t="s">
        <v>208</v>
      </c>
      <c r="C91" s="276" t="s">
        <v>498</v>
      </c>
      <c r="D91" s="276" t="s">
        <v>502</v>
      </c>
      <c r="E91" s="276" t="s">
        <v>503</v>
      </c>
      <c r="F91" s="276" t="s">
        <v>504</v>
      </c>
      <c r="G91" s="276" t="s">
        <v>39</v>
      </c>
      <c r="H91" s="277">
        <v>49000</v>
      </c>
      <c r="I91" s="276" t="s">
        <v>213</v>
      </c>
      <c r="J91" s="276" t="s">
        <v>214</v>
      </c>
      <c r="K91" s="276" t="s">
        <v>215</v>
      </c>
      <c r="L91" s="276" t="s">
        <v>446</v>
      </c>
      <c r="M91" s="276" t="s">
        <v>217</v>
      </c>
      <c r="N91" s="276" t="s">
        <v>271</v>
      </c>
      <c r="O91" s="277">
        <v>1127</v>
      </c>
      <c r="P91" s="277">
        <v>47873</v>
      </c>
      <c r="Q91" s="276" t="s">
        <v>219</v>
      </c>
      <c r="R91" s="276" t="s">
        <v>215</v>
      </c>
      <c r="S91" s="276" t="s">
        <v>39</v>
      </c>
      <c r="T91" s="276" t="s">
        <v>220</v>
      </c>
      <c r="U91" s="276" t="s">
        <v>221</v>
      </c>
      <c r="V91" s="276" t="s">
        <v>222</v>
      </c>
      <c r="W91" s="277">
        <v>4454</v>
      </c>
      <c r="X91" s="277">
        <v>0</v>
      </c>
      <c r="Y91" s="276" t="s">
        <v>223</v>
      </c>
      <c r="Z91" s="276" t="s">
        <v>224</v>
      </c>
      <c r="AA91" s="276" t="s">
        <v>225</v>
      </c>
      <c r="AB91" s="276" t="s">
        <v>215</v>
      </c>
    </row>
    <row r="92" spans="1:28">
      <c r="A92" s="276" t="s">
        <v>207</v>
      </c>
      <c r="B92" s="276" t="s">
        <v>208</v>
      </c>
      <c r="C92" s="276" t="s">
        <v>498</v>
      </c>
      <c r="D92" s="276" t="s">
        <v>505</v>
      </c>
      <c r="E92" s="276" t="s">
        <v>506</v>
      </c>
      <c r="F92" s="276" t="s">
        <v>507</v>
      </c>
      <c r="G92" s="276" t="s">
        <v>37</v>
      </c>
      <c r="H92" s="277">
        <v>108000</v>
      </c>
      <c r="I92" s="276" t="s">
        <v>213</v>
      </c>
      <c r="J92" s="276" t="s">
        <v>214</v>
      </c>
      <c r="K92" s="276" t="s">
        <v>229</v>
      </c>
      <c r="L92" s="276" t="s">
        <v>446</v>
      </c>
      <c r="M92" s="276" t="s">
        <v>217</v>
      </c>
      <c r="N92" s="276" t="s">
        <v>242</v>
      </c>
      <c r="O92" s="277">
        <v>2484</v>
      </c>
      <c r="P92" s="277">
        <v>105516</v>
      </c>
      <c r="Q92" s="276" t="s">
        <v>219</v>
      </c>
      <c r="R92" s="276" t="s">
        <v>215</v>
      </c>
      <c r="S92" s="276" t="s">
        <v>37</v>
      </c>
      <c r="T92" s="276" t="s">
        <v>220</v>
      </c>
      <c r="U92" s="276" t="s">
        <v>221</v>
      </c>
      <c r="V92" s="276" t="s">
        <v>222</v>
      </c>
      <c r="W92" s="277">
        <v>9818</v>
      </c>
      <c r="X92" s="277">
        <v>0</v>
      </c>
      <c r="Y92" s="276" t="s">
        <v>223</v>
      </c>
      <c r="Z92" s="276" t="s">
        <v>224</v>
      </c>
      <c r="AA92" s="276" t="s">
        <v>225</v>
      </c>
      <c r="AB92" s="276" t="s">
        <v>215</v>
      </c>
    </row>
    <row r="93" spans="1:28">
      <c r="A93" s="276" t="s">
        <v>207</v>
      </c>
      <c r="B93" s="276" t="s">
        <v>208</v>
      </c>
      <c r="C93" s="276" t="s">
        <v>498</v>
      </c>
      <c r="D93" s="276" t="s">
        <v>508</v>
      </c>
      <c r="E93" s="276" t="s">
        <v>509</v>
      </c>
      <c r="F93" s="276" t="s">
        <v>510</v>
      </c>
      <c r="G93" s="276" t="s">
        <v>45</v>
      </c>
      <c r="H93" s="277">
        <v>119000</v>
      </c>
      <c r="I93" s="276" t="s">
        <v>213</v>
      </c>
      <c r="J93" s="276" t="s">
        <v>214</v>
      </c>
      <c r="K93" s="276" t="s">
        <v>229</v>
      </c>
      <c r="L93" s="276" t="s">
        <v>446</v>
      </c>
      <c r="M93" s="276" t="s">
        <v>217</v>
      </c>
      <c r="N93" s="276" t="s">
        <v>230</v>
      </c>
      <c r="O93" s="277">
        <v>2737</v>
      </c>
      <c r="P93" s="277">
        <v>116263</v>
      </c>
      <c r="Q93" s="276" t="s">
        <v>219</v>
      </c>
      <c r="R93" s="276" t="s">
        <v>215</v>
      </c>
      <c r="S93" s="276" t="s">
        <v>45</v>
      </c>
      <c r="T93" s="276" t="s">
        <v>220</v>
      </c>
      <c r="U93" s="276" t="s">
        <v>221</v>
      </c>
      <c r="V93" s="276" t="s">
        <v>222</v>
      </c>
      <c r="W93" s="277">
        <v>10818</v>
      </c>
      <c r="X93" s="277">
        <v>0</v>
      </c>
      <c r="Y93" s="276" t="s">
        <v>223</v>
      </c>
      <c r="Z93" s="276" t="s">
        <v>224</v>
      </c>
      <c r="AA93" s="276" t="s">
        <v>225</v>
      </c>
      <c r="AB93" s="276" t="s">
        <v>215</v>
      </c>
    </row>
    <row r="94" spans="1:28">
      <c r="A94" s="276" t="s">
        <v>207</v>
      </c>
      <c r="B94" s="276" t="s">
        <v>208</v>
      </c>
      <c r="C94" s="276" t="s">
        <v>498</v>
      </c>
      <c r="D94" s="276" t="s">
        <v>511</v>
      </c>
      <c r="E94" s="276" t="s">
        <v>512</v>
      </c>
      <c r="F94" s="276" t="s">
        <v>513</v>
      </c>
      <c r="G94" s="276" t="s">
        <v>49</v>
      </c>
      <c r="H94" s="277">
        <v>49000</v>
      </c>
      <c r="I94" s="276" t="s">
        <v>213</v>
      </c>
      <c r="J94" s="276" t="s">
        <v>214</v>
      </c>
      <c r="K94" s="276" t="s">
        <v>215</v>
      </c>
      <c r="L94" s="276" t="s">
        <v>446</v>
      </c>
      <c r="M94" s="276" t="s">
        <v>217</v>
      </c>
      <c r="N94" s="276" t="s">
        <v>218</v>
      </c>
      <c r="O94" s="277">
        <v>1127</v>
      </c>
      <c r="P94" s="277">
        <v>47873</v>
      </c>
      <c r="Q94" s="276" t="s">
        <v>219</v>
      </c>
      <c r="R94" s="276" t="s">
        <v>215</v>
      </c>
      <c r="S94" s="276" t="s">
        <v>49</v>
      </c>
      <c r="T94" s="276" t="s">
        <v>220</v>
      </c>
      <c r="U94" s="276" t="s">
        <v>221</v>
      </c>
      <c r="V94" s="276" t="s">
        <v>222</v>
      </c>
      <c r="W94" s="277">
        <v>4454</v>
      </c>
      <c r="X94" s="277">
        <v>0</v>
      </c>
      <c r="Y94" s="276" t="s">
        <v>223</v>
      </c>
      <c r="Z94" s="276" t="s">
        <v>224</v>
      </c>
      <c r="AA94" s="276" t="s">
        <v>225</v>
      </c>
      <c r="AB94" s="276" t="s">
        <v>215</v>
      </c>
    </row>
    <row r="95" spans="1:28">
      <c r="A95" s="276" t="s">
        <v>207</v>
      </c>
      <c r="B95" s="276" t="s">
        <v>208</v>
      </c>
      <c r="C95" s="276" t="s">
        <v>498</v>
      </c>
      <c r="D95" s="276" t="s">
        <v>514</v>
      </c>
      <c r="E95" s="276" t="s">
        <v>515</v>
      </c>
      <c r="F95" s="276" t="s">
        <v>516</v>
      </c>
      <c r="G95" s="276" t="s">
        <v>41</v>
      </c>
      <c r="H95" s="277">
        <v>160000</v>
      </c>
      <c r="I95" s="276" t="s">
        <v>213</v>
      </c>
      <c r="J95" s="276" t="s">
        <v>214</v>
      </c>
      <c r="K95" s="276" t="s">
        <v>229</v>
      </c>
      <c r="L95" s="276" t="s">
        <v>446</v>
      </c>
      <c r="M95" s="276" t="s">
        <v>217</v>
      </c>
      <c r="N95" s="276" t="s">
        <v>234</v>
      </c>
      <c r="O95" s="277">
        <v>3680</v>
      </c>
      <c r="P95" s="277">
        <v>156320</v>
      </c>
      <c r="Q95" s="276" t="s">
        <v>219</v>
      </c>
      <c r="R95" s="276" t="s">
        <v>215</v>
      </c>
      <c r="S95" s="276" t="s">
        <v>41</v>
      </c>
      <c r="T95" s="276" t="s">
        <v>220</v>
      </c>
      <c r="U95" s="276" t="s">
        <v>221</v>
      </c>
      <c r="V95" s="276" t="s">
        <v>222</v>
      </c>
      <c r="W95" s="277">
        <v>14545</v>
      </c>
      <c r="X95" s="277">
        <v>0</v>
      </c>
      <c r="Y95" s="276" t="s">
        <v>223</v>
      </c>
      <c r="Z95" s="276" t="s">
        <v>224</v>
      </c>
      <c r="AA95" s="276" t="s">
        <v>225</v>
      </c>
      <c r="AB95" s="276" t="s">
        <v>517</v>
      </c>
    </row>
    <row r="96" spans="1:28">
      <c r="A96" s="276" t="s">
        <v>207</v>
      </c>
      <c r="B96" s="276" t="s">
        <v>208</v>
      </c>
      <c r="C96" s="276" t="s">
        <v>498</v>
      </c>
      <c r="D96" s="276" t="s">
        <v>518</v>
      </c>
      <c r="E96" s="276" t="s">
        <v>519</v>
      </c>
      <c r="F96" s="276" t="s">
        <v>520</v>
      </c>
      <c r="G96" s="276" t="s">
        <v>37</v>
      </c>
      <c r="H96" s="277">
        <v>64000</v>
      </c>
      <c r="I96" s="276" t="s">
        <v>213</v>
      </c>
      <c r="J96" s="276" t="s">
        <v>214</v>
      </c>
      <c r="K96" s="276" t="s">
        <v>229</v>
      </c>
      <c r="L96" s="276" t="s">
        <v>446</v>
      </c>
      <c r="M96" s="276" t="s">
        <v>217</v>
      </c>
      <c r="N96" s="276" t="s">
        <v>242</v>
      </c>
      <c r="O96" s="277">
        <v>960</v>
      </c>
      <c r="P96" s="277">
        <v>63040</v>
      </c>
      <c r="Q96" s="276" t="s">
        <v>219</v>
      </c>
      <c r="R96" s="276" t="s">
        <v>215</v>
      </c>
      <c r="S96" s="276" t="s">
        <v>37</v>
      </c>
      <c r="T96" s="276" t="s">
        <v>220</v>
      </c>
      <c r="U96" s="276" t="s">
        <v>221</v>
      </c>
      <c r="V96" s="276" t="s">
        <v>222</v>
      </c>
      <c r="W96" s="277">
        <v>5818</v>
      </c>
      <c r="X96" s="277">
        <v>0</v>
      </c>
      <c r="Y96" s="276" t="s">
        <v>223</v>
      </c>
      <c r="Z96" s="276" t="s">
        <v>224</v>
      </c>
      <c r="AA96" s="276" t="s">
        <v>225</v>
      </c>
      <c r="AB96" s="276" t="s">
        <v>215</v>
      </c>
    </row>
    <row r="97" spans="1:28">
      <c r="A97" s="276" t="s">
        <v>207</v>
      </c>
      <c r="B97" s="276" t="s">
        <v>208</v>
      </c>
      <c r="C97" s="276" t="s">
        <v>498</v>
      </c>
      <c r="D97" s="276" t="s">
        <v>521</v>
      </c>
      <c r="E97" s="276" t="s">
        <v>522</v>
      </c>
      <c r="F97" s="276" t="s">
        <v>523</v>
      </c>
      <c r="G97" s="276" t="s">
        <v>45</v>
      </c>
      <c r="H97" s="277">
        <v>49000</v>
      </c>
      <c r="I97" s="276" t="s">
        <v>213</v>
      </c>
      <c r="J97" s="276" t="s">
        <v>214</v>
      </c>
      <c r="K97" s="276" t="s">
        <v>229</v>
      </c>
      <c r="L97" s="276" t="s">
        <v>446</v>
      </c>
      <c r="M97" s="276" t="s">
        <v>217</v>
      </c>
      <c r="N97" s="276" t="s">
        <v>230</v>
      </c>
      <c r="O97" s="277">
        <v>661</v>
      </c>
      <c r="P97" s="277">
        <v>48339</v>
      </c>
      <c r="Q97" s="276" t="s">
        <v>219</v>
      </c>
      <c r="R97" s="276" t="s">
        <v>215</v>
      </c>
      <c r="S97" s="276" t="s">
        <v>45</v>
      </c>
      <c r="T97" s="276" t="s">
        <v>220</v>
      </c>
      <c r="U97" s="276" t="s">
        <v>221</v>
      </c>
      <c r="V97" s="276" t="s">
        <v>222</v>
      </c>
      <c r="W97" s="277">
        <v>4454</v>
      </c>
      <c r="X97" s="277">
        <v>0</v>
      </c>
      <c r="Y97" s="276" t="s">
        <v>223</v>
      </c>
      <c r="Z97" s="276" t="s">
        <v>224</v>
      </c>
      <c r="AA97" s="276" t="s">
        <v>225</v>
      </c>
      <c r="AB97" s="276" t="s">
        <v>215</v>
      </c>
    </row>
    <row r="98" spans="1:28">
      <c r="A98" s="276" t="s">
        <v>207</v>
      </c>
      <c r="B98" s="276" t="s">
        <v>208</v>
      </c>
      <c r="C98" s="276" t="s">
        <v>498</v>
      </c>
      <c r="D98" s="276" t="s">
        <v>524</v>
      </c>
      <c r="E98" s="276" t="s">
        <v>525</v>
      </c>
      <c r="F98" s="276" t="s">
        <v>526</v>
      </c>
      <c r="G98" s="276" t="s">
        <v>39</v>
      </c>
      <c r="H98" s="277">
        <v>59000</v>
      </c>
      <c r="I98" s="276" t="s">
        <v>213</v>
      </c>
      <c r="J98" s="276" t="s">
        <v>214</v>
      </c>
      <c r="K98" s="276" t="s">
        <v>215</v>
      </c>
      <c r="L98" s="276" t="s">
        <v>446</v>
      </c>
      <c r="M98" s="276" t="s">
        <v>217</v>
      </c>
      <c r="N98" s="276" t="s">
        <v>271</v>
      </c>
      <c r="O98" s="277">
        <v>1357</v>
      </c>
      <c r="P98" s="277">
        <v>57643</v>
      </c>
      <c r="Q98" s="276" t="s">
        <v>219</v>
      </c>
      <c r="R98" s="276" t="s">
        <v>215</v>
      </c>
      <c r="S98" s="276" t="s">
        <v>39</v>
      </c>
      <c r="T98" s="276" t="s">
        <v>220</v>
      </c>
      <c r="U98" s="276" t="s">
        <v>221</v>
      </c>
      <c r="V98" s="276" t="s">
        <v>222</v>
      </c>
      <c r="W98" s="277">
        <v>5363</v>
      </c>
      <c r="X98" s="277">
        <v>0</v>
      </c>
      <c r="Y98" s="276" t="s">
        <v>223</v>
      </c>
      <c r="Z98" s="276" t="s">
        <v>224</v>
      </c>
      <c r="AA98" s="276" t="s">
        <v>225</v>
      </c>
      <c r="AB98" s="276" t="s">
        <v>215</v>
      </c>
    </row>
    <row r="99" spans="1:28">
      <c r="A99" s="276" t="s">
        <v>207</v>
      </c>
      <c r="B99" s="276" t="s">
        <v>208</v>
      </c>
      <c r="C99" s="276" t="s">
        <v>498</v>
      </c>
      <c r="D99" s="276" t="s">
        <v>527</v>
      </c>
      <c r="E99" s="276" t="s">
        <v>528</v>
      </c>
      <c r="F99" s="276" t="s">
        <v>529</v>
      </c>
      <c r="G99" s="276" t="s">
        <v>45</v>
      </c>
      <c r="H99" s="277">
        <v>59000</v>
      </c>
      <c r="I99" s="276" t="s">
        <v>213</v>
      </c>
      <c r="J99" s="276" t="s">
        <v>214</v>
      </c>
      <c r="K99" s="276" t="s">
        <v>229</v>
      </c>
      <c r="L99" s="276" t="s">
        <v>446</v>
      </c>
      <c r="M99" s="276" t="s">
        <v>217</v>
      </c>
      <c r="N99" s="276" t="s">
        <v>230</v>
      </c>
      <c r="O99" s="277">
        <v>1357</v>
      </c>
      <c r="P99" s="277">
        <v>57643</v>
      </c>
      <c r="Q99" s="276" t="s">
        <v>219</v>
      </c>
      <c r="R99" s="276" t="s">
        <v>215</v>
      </c>
      <c r="S99" s="276" t="s">
        <v>45</v>
      </c>
      <c r="T99" s="276" t="s">
        <v>220</v>
      </c>
      <c r="U99" s="276" t="s">
        <v>221</v>
      </c>
      <c r="V99" s="276" t="s">
        <v>222</v>
      </c>
      <c r="W99" s="277">
        <v>5363</v>
      </c>
      <c r="X99" s="277">
        <v>0</v>
      </c>
      <c r="Y99" s="276" t="s">
        <v>223</v>
      </c>
      <c r="Z99" s="276" t="s">
        <v>224</v>
      </c>
      <c r="AA99" s="276" t="s">
        <v>225</v>
      </c>
      <c r="AB99" s="276" t="s">
        <v>215</v>
      </c>
    </row>
    <row r="100" spans="1:28">
      <c r="A100" s="276" t="s">
        <v>207</v>
      </c>
      <c r="B100" s="276" t="s">
        <v>208</v>
      </c>
      <c r="C100" s="276" t="s">
        <v>498</v>
      </c>
      <c r="D100" s="276" t="s">
        <v>530</v>
      </c>
      <c r="E100" s="276" t="s">
        <v>531</v>
      </c>
      <c r="F100" s="276" t="s">
        <v>532</v>
      </c>
      <c r="G100" s="276" t="s">
        <v>47</v>
      </c>
      <c r="H100" s="277">
        <v>64000</v>
      </c>
      <c r="I100" s="276" t="s">
        <v>213</v>
      </c>
      <c r="J100" s="276" t="s">
        <v>214</v>
      </c>
      <c r="K100" s="276" t="s">
        <v>229</v>
      </c>
      <c r="L100" s="276" t="s">
        <v>436</v>
      </c>
      <c r="M100" s="276" t="s">
        <v>217</v>
      </c>
      <c r="N100" s="276" t="s">
        <v>246</v>
      </c>
      <c r="O100" s="277">
        <v>1472</v>
      </c>
      <c r="P100" s="277">
        <v>62528</v>
      </c>
      <c r="Q100" s="276" t="s">
        <v>219</v>
      </c>
      <c r="R100" s="276" t="s">
        <v>215</v>
      </c>
      <c r="S100" s="276" t="s">
        <v>47</v>
      </c>
      <c r="T100" s="276" t="s">
        <v>220</v>
      </c>
      <c r="U100" s="276" t="s">
        <v>221</v>
      </c>
      <c r="V100" s="276" t="s">
        <v>222</v>
      </c>
      <c r="W100" s="277">
        <v>5818</v>
      </c>
      <c r="X100" s="277">
        <v>0</v>
      </c>
      <c r="Y100" s="276" t="s">
        <v>223</v>
      </c>
      <c r="Z100" s="276" t="s">
        <v>224</v>
      </c>
      <c r="AA100" s="276" t="s">
        <v>225</v>
      </c>
      <c r="AB100" s="276" t="s">
        <v>215</v>
      </c>
    </row>
    <row r="101" spans="1:28">
      <c r="A101" s="276" t="s">
        <v>207</v>
      </c>
      <c r="B101" s="276" t="s">
        <v>208</v>
      </c>
      <c r="C101" s="276" t="s">
        <v>533</v>
      </c>
      <c r="D101" s="276" t="s">
        <v>534</v>
      </c>
      <c r="E101" s="276" t="s">
        <v>535</v>
      </c>
      <c r="F101" s="276" t="s">
        <v>536</v>
      </c>
      <c r="G101" s="276" t="s">
        <v>37</v>
      </c>
      <c r="H101" s="277">
        <v>118000</v>
      </c>
      <c r="I101" s="276" t="s">
        <v>213</v>
      </c>
      <c r="J101" s="276" t="s">
        <v>214</v>
      </c>
      <c r="K101" s="276" t="s">
        <v>229</v>
      </c>
      <c r="L101" s="276" t="s">
        <v>446</v>
      </c>
      <c r="M101" s="276" t="s">
        <v>217</v>
      </c>
      <c r="N101" s="276" t="s">
        <v>242</v>
      </c>
      <c r="O101" s="277">
        <v>2714</v>
      </c>
      <c r="P101" s="277">
        <v>115286</v>
      </c>
      <c r="Q101" s="276" t="s">
        <v>219</v>
      </c>
      <c r="R101" s="276" t="s">
        <v>215</v>
      </c>
      <c r="S101" s="276" t="s">
        <v>37</v>
      </c>
      <c r="T101" s="276" t="s">
        <v>220</v>
      </c>
      <c r="U101" s="276" t="s">
        <v>221</v>
      </c>
      <c r="V101" s="276" t="s">
        <v>222</v>
      </c>
      <c r="W101" s="277">
        <v>10727</v>
      </c>
      <c r="X101" s="277">
        <v>0</v>
      </c>
      <c r="Y101" s="276" t="s">
        <v>223</v>
      </c>
      <c r="Z101" s="276" t="s">
        <v>224</v>
      </c>
      <c r="AA101" s="276" t="s">
        <v>225</v>
      </c>
      <c r="AB101" s="276" t="s">
        <v>215</v>
      </c>
    </row>
    <row r="102" spans="1:28">
      <c r="A102" s="276" t="s">
        <v>207</v>
      </c>
      <c r="B102" s="276" t="s">
        <v>208</v>
      </c>
      <c r="C102" s="276" t="s">
        <v>533</v>
      </c>
      <c r="D102" s="276" t="s">
        <v>537</v>
      </c>
      <c r="E102" s="276" t="s">
        <v>538</v>
      </c>
      <c r="F102" s="276" t="s">
        <v>539</v>
      </c>
      <c r="G102" s="276" t="s">
        <v>37</v>
      </c>
      <c r="H102" s="277">
        <v>197000</v>
      </c>
      <c r="I102" s="276" t="s">
        <v>213</v>
      </c>
      <c r="J102" s="276" t="s">
        <v>214</v>
      </c>
      <c r="K102" s="276" t="s">
        <v>229</v>
      </c>
      <c r="L102" s="276" t="s">
        <v>446</v>
      </c>
      <c r="M102" s="276" t="s">
        <v>217</v>
      </c>
      <c r="N102" s="276" t="s">
        <v>242</v>
      </c>
      <c r="O102" s="277">
        <v>4531</v>
      </c>
      <c r="P102" s="277">
        <v>192469</v>
      </c>
      <c r="Q102" s="276" t="s">
        <v>219</v>
      </c>
      <c r="R102" s="276" t="s">
        <v>215</v>
      </c>
      <c r="S102" s="276" t="s">
        <v>37</v>
      </c>
      <c r="T102" s="276" t="s">
        <v>220</v>
      </c>
      <c r="U102" s="276" t="s">
        <v>221</v>
      </c>
      <c r="V102" s="276" t="s">
        <v>222</v>
      </c>
      <c r="W102" s="277">
        <v>17909</v>
      </c>
      <c r="X102" s="277">
        <v>0</v>
      </c>
      <c r="Y102" s="276" t="s">
        <v>223</v>
      </c>
      <c r="Z102" s="276" t="s">
        <v>224</v>
      </c>
      <c r="AA102" s="276" t="s">
        <v>225</v>
      </c>
      <c r="AB102" s="276" t="s">
        <v>215</v>
      </c>
    </row>
    <row r="103" spans="1:28">
      <c r="A103" s="276" t="s">
        <v>207</v>
      </c>
      <c r="B103" s="276" t="s">
        <v>208</v>
      </c>
      <c r="C103" s="276" t="s">
        <v>533</v>
      </c>
      <c r="D103" s="276" t="s">
        <v>540</v>
      </c>
      <c r="E103" s="276" t="s">
        <v>541</v>
      </c>
      <c r="F103" s="276" t="s">
        <v>542</v>
      </c>
      <c r="G103" s="276" t="s">
        <v>37</v>
      </c>
      <c r="H103" s="277">
        <v>29000</v>
      </c>
      <c r="I103" s="276" t="s">
        <v>213</v>
      </c>
      <c r="J103" s="276" t="s">
        <v>214</v>
      </c>
      <c r="K103" s="276" t="s">
        <v>229</v>
      </c>
      <c r="L103" s="276" t="s">
        <v>446</v>
      </c>
      <c r="M103" s="276" t="s">
        <v>217</v>
      </c>
      <c r="N103" s="276" t="s">
        <v>242</v>
      </c>
      <c r="O103" s="277">
        <v>667</v>
      </c>
      <c r="P103" s="277">
        <v>28333</v>
      </c>
      <c r="Q103" s="276" t="s">
        <v>219</v>
      </c>
      <c r="R103" s="276" t="s">
        <v>215</v>
      </c>
      <c r="S103" s="276" t="s">
        <v>37</v>
      </c>
      <c r="T103" s="276" t="s">
        <v>220</v>
      </c>
      <c r="U103" s="276" t="s">
        <v>221</v>
      </c>
      <c r="V103" s="276" t="s">
        <v>222</v>
      </c>
      <c r="W103" s="277">
        <v>2636</v>
      </c>
      <c r="X103" s="277">
        <v>0</v>
      </c>
      <c r="Y103" s="276" t="s">
        <v>223</v>
      </c>
      <c r="Z103" s="276" t="s">
        <v>224</v>
      </c>
      <c r="AA103" s="276" t="s">
        <v>225</v>
      </c>
      <c r="AB103" s="276" t="s">
        <v>215</v>
      </c>
    </row>
    <row r="104" spans="1:28">
      <c r="A104" s="276" t="s">
        <v>207</v>
      </c>
      <c r="B104" s="276" t="s">
        <v>208</v>
      </c>
      <c r="C104" s="276" t="s">
        <v>533</v>
      </c>
      <c r="D104" s="276" t="s">
        <v>543</v>
      </c>
      <c r="E104" s="276" t="s">
        <v>541</v>
      </c>
      <c r="F104" s="276" t="s">
        <v>544</v>
      </c>
      <c r="G104" s="276" t="s">
        <v>37</v>
      </c>
      <c r="H104" s="277">
        <v>29000</v>
      </c>
      <c r="I104" s="276" t="s">
        <v>213</v>
      </c>
      <c r="J104" s="276" t="s">
        <v>214</v>
      </c>
      <c r="K104" s="276" t="s">
        <v>229</v>
      </c>
      <c r="L104" s="276" t="s">
        <v>446</v>
      </c>
      <c r="M104" s="276" t="s">
        <v>217</v>
      </c>
      <c r="N104" s="276" t="s">
        <v>242</v>
      </c>
      <c r="O104" s="277">
        <v>667</v>
      </c>
      <c r="P104" s="277">
        <v>28333</v>
      </c>
      <c r="Q104" s="276" t="s">
        <v>219</v>
      </c>
      <c r="R104" s="276" t="s">
        <v>215</v>
      </c>
      <c r="S104" s="276" t="s">
        <v>37</v>
      </c>
      <c r="T104" s="276" t="s">
        <v>220</v>
      </c>
      <c r="U104" s="276" t="s">
        <v>221</v>
      </c>
      <c r="V104" s="276" t="s">
        <v>222</v>
      </c>
      <c r="W104" s="277">
        <v>2636</v>
      </c>
      <c r="X104" s="277">
        <v>0</v>
      </c>
      <c r="Y104" s="276" t="s">
        <v>223</v>
      </c>
      <c r="Z104" s="276" t="s">
        <v>224</v>
      </c>
      <c r="AA104" s="276" t="s">
        <v>225</v>
      </c>
      <c r="AB104" s="276" t="s">
        <v>215</v>
      </c>
    </row>
    <row r="105" spans="1:28">
      <c r="A105" s="276" t="s">
        <v>207</v>
      </c>
      <c r="B105" s="276" t="s">
        <v>208</v>
      </c>
      <c r="C105" s="276" t="s">
        <v>533</v>
      </c>
      <c r="D105" s="276" t="s">
        <v>545</v>
      </c>
      <c r="E105" s="276" t="s">
        <v>546</v>
      </c>
      <c r="F105" s="276" t="s">
        <v>547</v>
      </c>
      <c r="G105" s="276" t="s">
        <v>45</v>
      </c>
      <c r="H105" s="277">
        <v>206000</v>
      </c>
      <c r="I105" s="276" t="s">
        <v>213</v>
      </c>
      <c r="J105" s="276" t="s">
        <v>214</v>
      </c>
      <c r="K105" s="276" t="s">
        <v>229</v>
      </c>
      <c r="L105" s="276" t="s">
        <v>446</v>
      </c>
      <c r="M105" s="276" t="s">
        <v>217</v>
      </c>
      <c r="N105" s="276" t="s">
        <v>230</v>
      </c>
      <c r="O105" s="277">
        <v>2781</v>
      </c>
      <c r="P105" s="277">
        <v>203219</v>
      </c>
      <c r="Q105" s="276" t="s">
        <v>219</v>
      </c>
      <c r="R105" s="276" t="s">
        <v>215</v>
      </c>
      <c r="S105" s="276" t="s">
        <v>45</v>
      </c>
      <c r="T105" s="276" t="s">
        <v>220</v>
      </c>
      <c r="U105" s="276" t="s">
        <v>221</v>
      </c>
      <c r="V105" s="276" t="s">
        <v>222</v>
      </c>
      <c r="W105" s="277">
        <v>18727</v>
      </c>
      <c r="X105" s="277">
        <v>0</v>
      </c>
      <c r="Y105" s="276" t="s">
        <v>223</v>
      </c>
      <c r="Z105" s="276" t="s">
        <v>224</v>
      </c>
      <c r="AA105" s="276" t="s">
        <v>225</v>
      </c>
      <c r="AB105" s="276" t="s">
        <v>215</v>
      </c>
    </row>
    <row r="106" spans="1:28">
      <c r="A106" s="276" t="s">
        <v>207</v>
      </c>
      <c r="B106" s="276" t="s">
        <v>208</v>
      </c>
      <c r="C106" s="276" t="s">
        <v>533</v>
      </c>
      <c r="D106" s="276" t="s">
        <v>548</v>
      </c>
      <c r="E106" s="276" t="s">
        <v>549</v>
      </c>
      <c r="F106" s="276" t="s">
        <v>550</v>
      </c>
      <c r="G106" s="276" t="s">
        <v>41</v>
      </c>
      <c r="H106" s="277">
        <v>39000</v>
      </c>
      <c r="I106" s="276" t="s">
        <v>213</v>
      </c>
      <c r="J106" s="276" t="s">
        <v>214</v>
      </c>
      <c r="K106" s="276" t="s">
        <v>229</v>
      </c>
      <c r="L106" s="276" t="s">
        <v>446</v>
      </c>
      <c r="M106" s="276" t="s">
        <v>217</v>
      </c>
      <c r="N106" s="276" t="s">
        <v>234</v>
      </c>
      <c r="O106" s="277">
        <v>897</v>
      </c>
      <c r="P106" s="277">
        <v>38103</v>
      </c>
      <c r="Q106" s="276" t="s">
        <v>219</v>
      </c>
      <c r="R106" s="276" t="s">
        <v>215</v>
      </c>
      <c r="S106" s="276" t="s">
        <v>41</v>
      </c>
      <c r="T106" s="276" t="s">
        <v>220</v>
      </c>
      <c r="U106" s="276" t="s">
        <v>221</v>
      </c>
      <c r="V106" s="276" t="s">
        <v>222</v>
      </c>
      <c r="W106" s="277">
        <v>3545</v>
      </c>
      <c r="X106" s="277">
        <v>0</v>
      </c>
      <c r="Y106" s="276" t="s">
        <v>223</v>
      </c>
      <c r="Z106" s="276" t="s">
        <v>224</v>
      </c>
      <c r="AA106" s="276" t="s">
        <v>225</v>
      </c>
      <c r="AB106" s="276" t="s">
        <v>215</v>
      </c>
    </row>
    <row r="107" spans="1:28">
      <c r="A107" s="276" t="s">
        <v>207</v>
      </c>
      <c r="B107" s="276" t="s">
        <v>208</v>
      </c>
      <c r="C107" s="276" t="s">
        <v>533</v>
      </c>
      <c r="D107" s="276" t="s">
        <v>551</v>
      </c>
      <c r="E107" s="276" t="s">
        <v>552</v>
      </c>
      <c r="F107" s="276" t="s">
        <v>553</v>
      </c>
      <c r="G107" s="276" t="s">
        <v>37</v>
      </c>
      <c r="H107" s="277">
        <v>216000</v>
      </c>
      <c r="I107" s="276" t="s">
        <v>213</v>
      </c>
      <c r="J107" s="276" t="s">
        <v>214</v>
      </c>
      <c r="K107" s="276" t="s">
        <v>229</v>
      </c>
      <c r="L107" s="276" t="s">
        <v>446</v>
      </c>
      <c r="M107" s="276" t="s">
        <v>217</v>
      </c>
      <c r="N107" s="276" t="s">
        <v>242</v>
      </c>
      <c r="O107" s="277">
        <v>2916</v>
      </c>
      <c r="P107" s="277">
        <v>213084</v>
      </c>
      <c r="Q107" s="276" t="s">
        <v>219</v>
      </c>
      <c r="R107" s="276" t="s">
        <v>215</v>
      </c>
      <c r="S107" s="276" t="s">
        <v>37</v>
      </c>
      <c r="T107" s="276" t="s">
        <v>220</v>
      </c>
      <c r="U107" s="276" t="s">
        <v>221</v>
      </c>
      <c r="V107" s="276" t="s">
        <v>222</v>
      </c>
      <c r="W107" s="277">
        <v>19636</v>
      </c>
      <c r="X107" s="277">
        <v>0</v>
      </c>
      <c r="Y107" s="276" t="s">
        <v>223</v>
      </c>
      <c r="Z107" s="276" t="s">
        <v>224</v>
      </c>
      <c r="AA107" s="276" t="s">
        <v>225</v>
      </c>
      <c r="AB107" s="276" t="s">
        <v>215</v>
      </c>
    </row>
    <row r="108" spans="1:28">
      <c r="A108" s="276" t="s">
        <v>207</v>
      </c>
      <c r="B108" s="276" t="s">
        <v>208</v>
      </c>
      <c r="C108" s="276" t="s">
        <v>429</v>
      </c>
      <c r="D108" s="276" t="s">
        <v>554</v>
      </c>
      <c r="E108" s="276" t="s">
        <v>555</v>
      </c>
      <c r="F108" s="276" t="s">
        <v>556</v>
      </c>
      <c r="G108" s="276" t="s">
        <v>49</v>
      </c>
      <c r="H108" s="277">
        <v>39000</v>
      </c>
      <c r="I108" s="276" t="s">
        <v>213</v>
      </c>
      <c r="J108" s="276" t="s">
        <v>214</v>
      </c>
      <c r="K108" s="276" t="s">
        <v>215</v>
      </c>
      <c r="L108" s="276" t="s">
        <v>557</v>
      </c>
      <c r="M108" s="276" t="s">
        <v>217</v>
      </c>
      <c r="N108" s="276" t="s">
        <v>218</v>
      </c>
      <c r="O108" s="277">
        <v>585</v>
      </c>
      <c r="P108" s="277">
        <v>38415</v>
      </c>
      <c r="Q108" s="276" t="s">
        <v>219</v>
      </c>
      <c r="R108" s="276" t="s">
        <v>215</v>
      </c>
      <c r="S108" s="276" t="s">
        <v>49</v>
      </c>
      <c r="T108" s="276" t="s">
        <v>220</v>
      </c>
      <c r="U108" s="276" t="s">
        <v>221</v>
      </c>
      <c r="V108" s="276" t="s">
        <v>222</v>
      </c>
      <c r="W108" s="277">
        <v>3545</v>
      </c>
      <c r="X108" s="277">
        <v>0</v>
      </c>
      <c r="Y108" s="276" t="s">
        <v>223</v>
      </c>
      <c r="Z108" s="276" t="s">
        <v>224</v>
      </c>
      <c r="AA108" s="276" t="s">
        <v>225</v>
      </c>
      <c r="AB108" s="276" t="s">
        <v>215</v>
      </c>
    </row>
    <row r="109" spans="1:28">
      <c r="A109" s="276" t="s">
        <v>207</v>
      </c>
      <c r="B109" s="276" t="s">
        <v>208</v>
      </c>
      <c r="C109" s="276" t="s">
        <v>429</v>
      </c>
      <c r="D109" s="276" t="s">
        <v>558</v>
      </c>
      <c r="E109" s="276" t="s">
        <v>559</v>
      </c>
      <c r="F109" s="276" t="s">
        <v>560</v>
      </c>
      <c r="G109" s="276" t="s">
        <v>37</v>
      </c>
      <c r="H109" s="277">
        <v>98000</v>
      </c>
      <c r="I109" s="276" t="s">
        <v>213</v>
      </c>
      <c r="J109" s="276" t="s">
        <v>214</v>
      </c>
      <c r="K109" s="276" t="s">
        <v>229</v>
      </c>
      <c r="L109" s="276" t="s">
        <v>557</v>
      </c>
      <c r="M109" s="276" t="s">
        <v>217</v>
      </c>
      <c r="N109" s="276" t="s">
        <v>242</v>
      </c>
      <c r="O109" s="277">
        <v>2254</v>
      </c>
      <c r="P109" s="277">
        <v>95746</v>
      </c>
      <c r="Q109" s="276" t="s">
        <v>219</v>
      </c>
      <c r="R109" s="276" t="s">
        <v>215</v>
      </c>
      <c r="S109" s="276" t="s">
        <v>37</v>
      </c>
      <c r="T109" s="276" t="s">
        <v>220</v>
      </c>
      <c r="U109" s="276" t="s">
        <v>221</v>
      </c>
      <c r="V109" s="276" t="s">
        <v>222</v>
      </c>
      <c r="W109" s="277">
        <v>8909</v>
      </c>
      <c r="X109" s="277">
        <v>0</v>
      </c>
      <c r="Y109" s="276" t="s">
        <v>223</v>
      </c>
      <c r="Z109" s="276" t="s">
        <v>224</v>
      </c>
      <c r="AA109" s="276" t="s">
        <v>225</v>
      </c>
      <c r="AB109" s="276" t="s">
        <v>215</v>
      </c>
    </row>
    <row r="110" spans="1:28">
      <c r="A110" s="276" t="s">
        <v>207</v>
      </c>
      <c r="B110" s="276" t="s">
        <v>208</v>
      </c>
      <c r="C110" s="276" t="s">
        <v>429</v>
      </c>
      <c r="D110" s="276" t="s">
        <v>561</v>
      </c>
      <c r="E110" s="276" t="s">
        <v>562</v>
      </c>
      <c r="F110" s="276" t="s">
        <v>563</v>
      </c>
      <c r="G110" s="276" t="s">
        <v>45</v>
      </c>
      <c r="H110" s="277">
        <v>29000</v>
      </c>
      <c r="I110" s="276" t="s">
        <v>213</v>
      </c>
      <c r="J110" s="276" t="s">
        <v>214</v>
      </c>
      <c r="K110" s="276" t="s">
        <v>229</v>
      </c>
      <c r="L110" s="276" t="s">
        <v>557</v>
      </c>
      <c r="M110" s="276" t="s">
        <v>217</v>
      </c>
      <c r="N110" s="276" t="s">
        <v>230</v>
      </c>
      <c r="O110" s="277">
        <v>667</v>
      </c>
      <c r="P110" s="277">
        <v>28333</v>
      </c>
      <c r="Q110" s="276" t="s">
        <v>219</v>
      </c>
      <c r="R110" s="276" t="s">
        <v>215</v>
      </c>
      <c r="S110" s="276" t="s">
        <v>45</v>
      </c>
      <c r="T110" s="276" t="s">
        <v>220</v>
      </c>
      <c r="U110" s="276" t="s">
        <v>221</v>
      </c>
      <c r="V110" s="276" t="s">
        <v>222</v>
      </c>
      <c r="W110" s="277">
        <v>2636</v>
      </c>
      <c r="X110" s="277">
        <v>0</v>
      </c>
      <c r="Y110" s="276" t="s">
        <v>223</v>
      </c>
      <c r="Z110" s="276" t="s">
        <v>224</v>
      </c>
      <c r="AA110" s="276" t="s">
        <v>225</v>
      </c>
      <c r="AB110" s="276" t="s">
        <v>215</v>
      </c>
    </row>
    <row r="111" spans="1:28">
      <c r="A111" s="276" t="s">
        <v>207</v>
      </c>
      <c r="B111" s="276" t="s">
        <v>208</v>
      </c>
      <c r="C111" s="276" t="s">
        <v>429</v>
      </c>
      <c r="D111" s="276" t="s">
        <v>564</v>
      </c>
      <c r="E111" s="276" t="s">
        <v>565</v>
      </c>
      <c r="F111" s="276" t="s">
        <v>566</v>
      </c>
      <c r="G111" s="276" t="s">
        <v>45</v>
      </c>
      <c r="H111" s="277">
        <v>39000</v>
      </c>
      <c r="I111" s="276" t="s">
        <v>213</v>
      </c>
      <c r="J111" s="276" t="s">
        <v>214</v>
      </c>
      <c r="K111" s="276" t="s">
        <v>229</v>
      </c>
      <c r="L111" s="276" t="s">
        <v>557</v>
      </c>
      <c r="M111" s="276" t="s">
        <v>217</v>
      </c>
      <c r="N111" s="276" t="s">
        <v>230</v>
      </c>
      <c r="O111" s="277">
        <v>565</v>
      </c>
      <c r="P111" s="277">
        <v>38435</v>
      </c>
      <c r="Q111" s="276" t="s">
        <v>219</v>
      </c>
      <c r="R111" s="276" t="s">
        <v>215</v>
      </c>
      <c r="S111" s="276" t="s">
        <v>45</v>
      </c>
      <c r="T111" s="276" t="s">
        <v>220</v>
      </c>
      <c r="U111" s="276" t="s">
        <v>221</v>
      </c>
      <c r="V111" s="276" t="s">
        <v>222</v>
      </c>
      <c r="W111" s="277">
        <v>3545</v>
      </c>
      <c r="X111" s="277">
        <v>0</v>
      </c>
      <c r="Y111" s="276" t="s">
        <v>223</v>
      </c>
      <c r="Z111" s="276" t="s">
        <v>224</v>
      </c>
      <c r="AA111" s="276" t="s">
        <v>225</v>
      </c>
      <c r="AB111" s="276" t="s">
        <v>215</v>
      </c>
    </row>
    <row r="112" spans="1:28">
      <c r="A112" s="276" t="s">
        <v>207</v>
      </c>
      <c r="B112" s="276" t="s">
        <v>208</v>
      </c>
      <c r="C112" s="276" t="s">
        <v>429</v>
      </c>
      <c r="D112" s="276" t="s">
        <v>567</v>
      </c>
      <c r="E112" s="276" t="s">
        <v>565</v>
      </c>
      <c r="F112" s="276" t="s">
        <v>568</v>
      </c>
      <c r="G112" s="276" t="s">
        <v>45</v>
      </c>
      <c r="H112" s="277">
        <v>59000</v>
      </c>
      <c r="I112" s="276" t="s">
        <v>213</v>
      </c>
      <c r="J112" s="276" t="s">
        <v>214</v>
      </c>
      <c r="K112" s="276" t="s">
        <v>229</v>
      </c>
      <c r="L112" s="276" t="s">
        <v>557</v>
      </c>
      <c r="M112" s="276" t="s">
        <v>217</v>
      </c>
      <c r="N112" s="276" t="s">
        <v>230</v>
      </c>
      <c r="O112" s="277">
        <v>855</v>
      </c>
      <c r="P112" s="277">
        <v>58145</v>
      </c>
      <c r="Q112" s="276" t="s">
        <v>219</v>
      </c>
      <c r="R112" s="276" t="s">
        <v>215</v>
      </c>
      <c r="S112" s="276" t="s">
        <v>45</v>
      </c>
      <c r="T112" s="276" t="s">
        <v>220</v>
      </c>
      <c r="U112" s="276" t="s">
        <v>221</v>
      </c>
      <c r="V112" s="276" t="s">
        <v>222</v>
      </c>
      <c r="W112" s="277">
        <v>5363</v>
      </c>
      <c r="X112" s="277">
        <v>0</v>
      </c>
      <c r="Y112" s="276" t="s">
        <v>223</v>
      </c>
      <c r="Z112" s="276" t="s">
        <v>224</v>
      </c>
      <c r="AA112" s="276" t="s">
        <v>225</v>
      </c>
      <c r="AB112" s="276" t="s">
        <v>215</v>
      </c>
    </row>
    <row r="113" spans="1:28">
      <c r="A113" s="276" t="s">
        <v>207</v>
      </c>
      <c r="B113" s="276" t="s">
        <v>208</v>
      </c>
      <c r="C113" s="276" t="s">
        <v>436</v>
      </c>
      <c r="D113" s="276" t="s">
        <v>569</v>
      </c>
      <c r="E113" s="276" t="s">
        <v>570</v>
      </c>
      <c r="F113" s="276" t="s">
        <v>571</v>
      </c>
      <c r="G113" s="276" t="s">
        <v>39</v>
      </c>
      <c r="H113" s="277">
        <v>150000</v>
      </c>
      <c r="I113" s="276" t="s">
        <v>213</v>
      </c>
      <c r="J113" s="276" t="s">
        <v>214</v>
      </c>
      <c r="K113" s="276" t="s">
        <v>215</v>
      </c>
      <c r="L113" s="276" t="s">
        <v>572</v>
      </c>
      <c r="M113" s="276" t="s">
        <v>217</v>
      </c>
      <c r="N113" s="276" t="s">
        <v>271</v>
      </c>
      <c r="O113" s="277">
        <v>3450</v>
      </c>
      <c r="P113" s="277">
        <v>146550</v>
      </c>
      <c r="Q113" s="276" t="s">
        <v>219</v>
      </c>
      <c r="R113" s="276" t="s">
        <v>215</v>
      </c>
      <c r="S113" s="276" t="s">
        <v>39</v>
      </c>
      <c r="T113" s="276" t="s">
        <v>220</v>
      </c>
      <c r="U113" s="276" t="s">
        <v>221</v>
      </c>
      <c r="V113" s="276" t="s">
        <v>222</v>
      </c>
      <c r="W113" s="277">
        <v>13636</v>
      </c>
      <c r="X113" s="277">
        <v>0</v>
      </c>
      <c r="Y113" s="276" t="s">
        <v>223</v>
      </c>
      <c r="Z113" s="276" t="s">
        <v>224</v>
      </c>
      <c r="AA113" s="276" t="s">
        <v>225</v>
      </c>
      <c r="AB113" s="276" t="s">
        <v>215</v>
      </c>
    </row>
    <row r="114" spans="1:28">
      <c r="A114" s="276" t="s">
        <v>207</v>
      </c>
      <c r="B114" s="276" t="s">
        <v>208</v>
      </c>
      <c r="C114" s="276" t="s">
        <v>436</v>
      </c>
      <c r="D114" s="276" t="s">
        <v>573</v>
      </c>
      <c r="E114" s="276" t="s">
        <v>574</v>
      </c>
      <c r="F114" s="276" t="s">
        <v>575</v>
      </c>
      <c r="G114" s="276" t="s">
        <v>47</v>
      </c>
      <c r="H114" s="277">
        <v>39000</v>
      </c>
      <c r="I114" s="276" t="s">
        <v>213</v>
      </c>
      <c r="J114" s="276" t="s">
        <v>214</v>
      </c>
      <c r="K114" s="276" t="s">
        <v>229</v>
      </c>
      <c r="L114" s="276" t="s">
        <v>572</v>
      </c>
      <c r="M114" s="276" t="s">
        <v>217</v>
      </c>
      <c r="N114" s="276" t="s">
        <v>246</v>
      </c>
      <c r="O114" s="277">
        <v>897</v>
      </c>
      <c r="P114" s="277">
        <v>38103</v>
      </c>
      <c r="Q114" s="276" t="s">
        <v>219</v>
      </c>
      <c r="R114" s="276" t="s">
        <v>215</v>
      </c>
      <c r="S114" s="276" t="s">
        <v>47</v>
      </c>
      <c r="T114" s="276" t="s">
        <v>220</v>
      </c>
      <c r="U114" s="276" t="s">
        <v>221</v>
      </c>
      <c r="V114" s="276" t="s">
        <v>222</v>
      </c>
      <c r="W114" s="277">
        <v>3545</v>
      </c>
      <c r="X114" s="277">
        <v>0</v>
      </c>
      <c r="Y114" s="276" t="s">
        <v>223</v>
      </c>
      <c r="Z114" s="276" t="s">
        <v>224</v>
      </c>
      <c r="AA114" s="276" t="s">
        <v>225</v>
      </c>
      <c r="AB114" s="276" t="s">
        <v>215</v>
      </c>
    </row>
    <row r="115" spans="1:28">
      <c r="A115" s="287" t="s">
        <v>207</v>
      </c>
      <c r="B115" s="287" t="s">
        <v>208</v>
      </c>
      <c r="C115" s="287" t="s">
        <v>446</v>
      </c>
      <c r="D115" s="287" t="s">
        <v>576</v>
      </c>
      <c r="E115" s="287" t="s">
        <v>515</v>
      </c>
      <c r="F115" s="287" t="s">
        <v>516</v>
      </c>
      <c r="G115" s="287" t="s">
        <v>41</v>
      </c>
      <c r="H115" s="288">
        <v>-160000</v>
      </c>
      <c r="I115" s="287" t="s">
        <v>213</v>
      </c>
      <c r="J115" s="287" t="s">
        <v>577</v>
      </c>
      <c r="K115" s="287" t="s">
        <v>229</v>
      </c>
      <c r="L115" s="287" t="s">
        <v>578</v>
      </c>
      <c r="M115" s="287" t="s">
        <v>217</v>
      </c>
      <c r="N115" s="287" t="s">
        <v>234</v>
      </c>
      <c r="O115" s="288">
        <v>-3680</v>
      </c>
      <c r="P115" s="288">
        <v>-156320</v>
      </c>
      <c r="Q115" s="287" t="s">
        <v>219</v>
      </c>
      <c r="R115" s="287" t="s">
        <v>215</v>
      </c>
      <c r="S115" s="287" t="s">
        <v>41</v>
      </c>
      <c r="T115" s="287" t="s">
        <v>220</v>
      </c>
      <c r="U115" s="287" t="s">
        <v>221</v>
      </c>
      <c r="V115" s="287" t="s">
        <v>222</v>
      </c>
      <c r="W115" s="288">
        <v>-14545</v>
      </c>
      <c r="X115" s="288">
        <v>0</v>
      </c>
      <c r="Y115" s="287" t="s">
        <v>223</v>
      </c>
      <c r="Z115" s="287" t="s">
        <v>224</v>
      </c>
      <c r="AA115" s="287" t="s">
        <v>225</v>
      </c>
      <c r="AB115" s="287" t="s">
        <v>517</v>
      </c>
    </row>
    <row r="116" spans="1:28">
      <c r="A116" s="276" t="s">
        <v>207</v>
      </c>
      <c r="B116" s="276" t="s">
        <v>208</v>
      </c>
      <c r="C116" s="276" t="s">
        <v>446</v>
      </c>
      <c r="D116" s="276" t="s">
        <v>579</v>
      </c>
      <c r="E116" s="276" t="s">
        <v>580</v>
      </c>
      <c r="F116" s="276" t="s">
        <v>581</v>
      </c>
      <c r="G116" s="276" t="s">
        <v>47</v>
      </c>
      <c r="H116" s="277">
        <v>160000</v>
      </c>
      <c r="I116" s="276" t="s">
        <v>213</v>
      </c>
      <c r="J116" s="276" t="s">
        <v>214</v>
      </c>
      <c r="K116" s="276" t="s">
        <v>229</v>
      </c>
      <c r="L116" s="276" t="s">
        <v>578</v>
      </c>
      <c r="M116" s="276" t="s">
        <v>217</v>
      </c>
      <c r="N116" s="276" t="s">
        <v>246</v>
      </c>
      <c r="O116" s="277">
        <v>3680</v>
      </c>
      <c r="P116" s="277">
        <v>156320</v>
      </c>
      <c r="Q116" s="276" t="s">
        <v>219</v>
      </c>
      <c r="R116" s="276" t="s">
        <v>215</v>
      </c>
      <c r="S116" s="276" t="s">
        <v>47</v>
      </c>
      <c r="T116" s="276" t="s">
        <v>220</v>
      </c>
      <c r="U116" s="276" t="s">
        <v>221</v>
      </c>
      <c r="V116" s="276" t="s">
        <v>222</v>
      </c>
      <c r="W116" s="277">
        <v>14545</v>
      </c>
      <c r="X116" s="277">
        <v>0</v>
      </c>
      <c r="Y116" s="276" t="s">
        <v>223</v>
      </c>
      <c r="Z116" s="276" t="s">
        <v>224</v>
      </c>
      <c r="AA116" s="276" t="s">
        <v>225</v>
      </c>
      <c r="AB116" s="276" t="s">
        <v>215</v>
      </c>
    </row>
    <row r="117" spans="1:28">
      <c r="A117" s="276" t="s">
        <v>207</v>
      </c>
      <c r="B117" s="276" t="s">
        <v>208</v>
      </c>
      <c r="C117" s="276" t="s">
        <v>557</v>
      </c>
      <c r="D117" s="276" t="s">
        <v>582</v>
      </c>
      <c r="E117" s="276" t="s">
        <v>583</v>
      </c>
      <c r="F117" s="276" t="s">
        <v>584</v>
      </c>
      <c r="G117" s="276" t="s">
        <v>47</v>
      </c>
      <c r="H117" s="277">
        <v>39000</v>
      </c>
      <c r="I117" s="276" t="s">
        <v>213</v>
      </c>
      <c r="J117" s="276" t="s">
        <v>214</v>
      </c>
      <c r="K117" s="276" t="s">
        <v>229</v>
      </c>
      <c r="L117" s="276" t="s">
        <v>578</v>
      </c>
      <c r="M117" s="276" t="s">
        <v>217</v>
      </c>
      <c r="N117" s="276" t="s">
        <v>246</v>
      </c>
      <c r="O117" s="277">
        <v>897</v>
      </c>
      <c r="P117" s="277">
        <v>38103</v>
      </c>
      <c r="Q117" s="276" t="s">
        <v>219</v>
      </c>
      <c r="R117" s="276" t="s">
        <v>215</v>
      </c>
      <c r="S117" s="276" t="s">
        <v>47</v>
      </c>
      <c r="T117" s="276" t="s">
        <v>220</v>
      </c>
      <c r="U117" s="276" t="s">
        <v>221</v>
      </c>
      <c r="V117" s="276" t="s">
        <v>222</v>
      </c>
      <c r="W117" s="277">
        <v>3545</v>
      </c>
      <c r="X117" s="277">
        <v>0</v>
      </c>
      <c r="Y117" s="276" t="s">
        <v>223</v>
      </c>
      <c r="Z117" s="276" t="s">
        <v>224</v>
      </c>
      <c r="AA117" s="276" t="s">
        <v>225</v>
      </c>
      <c r="AB117" s="276" t="s">
        <v>215</v>
      </c>
    </row>
    <row r="118" spans="1:28">
      <c r="A118" s="276" t="s">
        <v>207</v>
      </c>
      <c r="B118" s="276" t="s">
        <v>208</v>
      </c>
      <c r="C118" s="276" t="s">
        <v>585</v>
      </c>
      <c r="D118" s="276" t="s">
        <v>586</v>
      </c>
      <c r="E118" s="276" t="s">
        <v>587</v>
      </c>
      <c r="F118" s="276" t="s">
        <v>588</v>
      </c>
      <c r="G118" s="276" t="s">
        <v>37</v>
      </c>
      <c r="H118" s="277">
        <v>39000</v>
      </c>
      <c r="I118" s="276" t="s">
        <v>213</v>
      </c>
      <c r="J118" s="276" t="s">
        <v>214</v>
      </c>
      <c r="K118" s="276" t="s">
        <v>229</v>
      </c>
      <c r="L118" s="276" t="s">
        <v>589</v>
      </c>
      <c r="M118" s="276" t="s">
        <v>217</v>
      </c>
      <c r="N118" s="276" t="s">
        <v>242</v>
      </c>
      <c r="O118" s="277">
        <v>585</v>
      </c>
      <c r="P118" s="277">
        <v>38415</v>
      </c>
      <c r="Q118" s="276" t="s">
        <v>219</v>
      </c>
      <c r="R118" s="276" t="s">
        <v>215</v>
      </c>
      <c r="S118" s="276" t="s">
        <v>37</v>
      </c>
      <c r="T118" s="276" t="s">
        <v>220</v>
      </c>
      <c r="U118" s="276" t="s">
        <v>221</v>
      </c>
      <c r="V118" s="276" t="s">
        <v>222</v>
      </c>
      <c r="W118" s="277">
        <v>3545</v>
      </c>
      <c r="X118" s="277">
        <v>0</v>
      </c>
      <c r="Y118" s="276" t="s">
        <v>223</v>
      </c>
      <c r="Z118" s="276" t="s">
        <v>224</v>
      </c>
      <c r="AA118" s="276" t="s">
        <v>225</v>
      </c>
      <c r="AB118" s="276" t="s">
        <v>215</v>
      </c>
    </row>
    <row r="119" spans="1:28">
      <c r="A119" s="276" t="s">
        <v>207</v>
      </c>
      <c r="B119" s="276" t="s">
        <v>208</v>
      </c>
      <c r="C119" s="276" t="s">
        <v>585</v>
      </c>
      <c r="D119" s="276" t="s">
        <v>590</v>
      </c>
      <c r="E119" s="276" t="s">
        <v>591</v>
      </c>
      <c r="F119" s="276" t="s">
        <v>592</v>
      </c>
      <c r="G119" s="276" t="s">
        <v>49</v>
      </c>
      <c r="H119" s="277">
        <v>39000</v>
      </c>
      <c r="I119" s="276" t="s">
        <v>213</v>
      </c>
      <c r="J119" s="276" t="s">
        <v>214</v>
      </c>
      <c r="K119" s="276" t="s">
        <v>215</v>
      </c>
      <c r="L119" s="276" t="s">
        <v>589</v>
      </c>
      <c r="M119" s="276" t="s">
        <v>217</v>
      </c>
      <c r="N119" s="276" t="s">
        <v>218</v>
      </c>
      <c r="O119" s="277">
        <v>897</v>
      </c>
      <c r="P119" s="277">
        <v>38103</v>
      </c>
      <c r="Q119" s="276" t="s">
        <v>219</v>
      </c>
      <c r="R119" s="276" t="s">
        <v>215</v>
      </c>
      <c r="S119" s="276" t="s">
        <v>49</v>
      </c>
      <c r="T119" s="276" t="s">
        <v>220</v>
      </c>
      <c r="U119" s="276" t="s">
        <v>221</v>
      </c>
      <c r="V119" s="276" t="s">
        <v>222</v>
      </c>
      <c r="W119" s="277">
        <v>3545</v>
      </c>
      <c r="X119" s="277">
        <v>0</v>
      </c>
      <c r="Y119" s="276" t="s">
        <v>223</v>
      </c>
      <c r="Z119" s="276" t="s">
        <v>224</v>
      </c>
      <c r="AA119" s="276" t="s">
        <v>225</v>
      </c>
      <c r="AB119" s="276" t="s">
        <v>215</v>
      </c>
    </row>
    <row r="120" spans="1:28">
      <c r="A120" s="276" t="s">
        <v>207</v>
      </c>
      <c r="B120" s="276" t="s">
        <v>208</v>
      </c>
      <c r="C120" s="276" t="s">
        <v>585</v>
      </c>
      <c r="D120" s="276" t="s">
        <v>593</v>
      </c>
      <c r="E120" s="276" t="s">
        <v>594</v>
      </c>
      <c r="F120" s="276" t="s">
        <v>595</v>
      </c>
      <c r="G120" s="276" t="s">
        <v>39</v>
      </c>
      <c r="H120" s="277">
        <v>58000</v>
      </c>
      <c r="I120" s="276" t="s">
        <v>213</v>
      </c>
      <c r="J120" s="276" t="s">
        <v>214</v>
      </c>
      <c r="K120" s="276" t="s">
        <v>215</v>
      </c>
      <c r="L120" s="276" t="s">
        <v>589</v>
      </c>
      <c r="M120" s="276" t="s">
        <v>217</v>
      </c>
      <c r="N120" s="276" t="s">
        <v>271</v>
      </c>
      <c r="O120" s="277">
        <v>841</v>
      </c>
      <c r="P120" s="277">
        <v>57159</v>
      </c>
      <c r="Q120" s="276" t="s">
        <v>219</v>
      </c>
      <c r="R120" s="276" t="s">
        <v>215</v>
      </c>
      <c r="S120" s="276" t="s">
        <v>39</v>
      </c>
      <c r="T120" s="276" t="s">
        <v>220</v>
      </c>
      <c r="U120" s="276" t="s">
        <v>221</v>
      </c>
      <c r="V120" s="276" t="s">
        <v>222</v>
      </c>
      <c r="W120" s="277">
        <v>5272</v>
      </c>
      <c r="X120" s="277">
        <v>0</v>
      </c>
      <c r="Y120" s="276" t="s">
        <v>223</v>
      </c>
      <c r="Z120" s="276" t="s">
        <v>224</v>
      </c>
      <c r="AA120" s="276" t="s">
        <v>225</v>
      </c>
      <c r="AB120" s="276" t="s">
        <v>215</v>
      </c>
    </row>
    <row r="121" spans="1:28">
      <c r="A121" s="276" t="s">
        <v>207</v>
      </c>
      <c r="B121" s="276" t="s">
        <v>208</v>
      </c>
      <c r="C121" s="276" t="s">
        <v>585</v>
      </c>
      <c r="D121" s="276" t="s">
        <v>596</v>
      </c>
      <c r="E121" s="276" t="s">
        <v>597</v>
      </c>
      <c r="F121" s="276" t="s">
        <v>598</v>
      </c>
      <c r="G121" s="276" t="s">
        <v>41</v>
      </c>
      <c r="H121" s="277">
        <v>187000</v>
      </c>
      <c r="I121" s="276" t="s">
        <v>213</v>
      </c>
      <c r="J121" s="276" t="s">
        <v>214</v>
      </c>
      <c r="K121" s="276" t="s">
        <v>229</v>
      </c>
      <c r="L121" s="276" t="s">
        <v>589</v>
      </c>
      <c r="M121" s="276" t="s">
        <v>217</v>
      </c>
      <c r="N121" s="276" t="s">
        <v>234</v>
      </c>
      <c r="O121" s="277">
        <v>4301</v>
      </c>
      <c r="P121" s="277">
        <v>182699</v>
      </c>
      <c r="Q121" s="276" t="s">
        <v>219</v>
      </c>
      <c r="R121" s="276" t="s">
        <v>215</v>
      </c>
      <c r="S121" s="276" t="s">
        <v>41</v>
      </c>
      <c r="T121" s="276" t="s">
        <v>220</v>
      </c>
      <c r="U121" s="276" t="s">
        <v>221</v>
      </c>
      <c r="V121" s="276" t="s">
        <v>222</v>
      </c>
      <c r="W121" s="277">
        <v>17000</v>
      </c>
      <c r="X121" s="277">
        <v>0</v>
      </c>
      <c r="Y121" s="276" t="s">
        <v>223</v>
      </c>
      <c r="Z121" s="276" t="s">
        <v>224</v>
      </c>
      <c r="AA121" s="276" t="s">
        <v>225</v>
      </c>
      <c r="AB121" s="276" t="s">
        <v>215</v>
      </c>
    </row>
    <row r="122" spans="1:28">
      <c r="A122" s="276" t="s">
        <v>207</v>
      </c>
      <c r="B122" s="276" t="s">
        <v>208</v>
      </c>
      <c r="C122" s="276" t="s">
        <v>585</v>
      </c>
      <c r="D122" s="276" t="s">
        <v>599</v>
      </c>
      <c r="E122" s="276" t="s">
        <v>600</v>
      </c>
      <c r="F122" s="276" t="s">
        <v>601</v>
      </c>
      <c r="G122" s="276" t="s">
        <v>45</v>
      </c>
      <c r="H122" s="277">
        <v>95000</v>
      </c>
      <c r="I122" s="276" t="s">
        <v>213</v>
      </c>
      <c r="J122" s="276" t="s">
        <v>214</v>
      </c>
      <c r="K122" s="276" t="s">
        <v>229</v>
      </c>
      <c r="L122" s="276" t="s">
        <v>589</v>
      </c>
      <c r="M122" s="276" t="s">
        <v>217</v>
      </c>
      <c r="N122" s="276" t="s">
        <v>230</v>
      </c>
      <c r="O122" s="277">
        <v>2185</v>
      </c>
      <c r="P122" s="277">
        <v>92815</v>
      </c>
      <c r="Q122" s="276" t="s">
        <v>219</v>
      </c>
      <c r="R122" s="276" t="s">
        <v>215</v>
      </c>
      <c r="S122" s="276" t="s">
        <v>45</v>
      </c>
      <c r="T122" s="276" t="s">
        <v>220</v>
      </c>
      <c r="U122" s="276" t="s">
        <v>221</v>
      </c>
      <c r="V122" s="276" t="s">
        <v>222</v>
      </c>
      <c r="W122" s="277">
        <v>8636</v>
      </c>
      <c r="X122" s="277">
        <v>0</v>
      </c>
      <c r="Y122" s="276" t="s">
        <v>223</v>
      </c>
      <c r="Z122" s="276" t="s">
        <v>224</v>
      </c>
      <c r="AA122" s="276" t="s">
        <v>225</v>
      </c>
      <c r="AB122" s="276" t="s">
        <v>215</v>
      </c>
    </row>
    <row r="123" spans="1:28">
      <c r="A123" s="276" t="s">
        <v>207</v>
      </c>
      <c r="B123" s="276" t="s">
        <v>208</v>
      </c>
      <c r="C123" s="276" t="s">
        <v>585</v>
      </c>
      <c r="D123" s="276" t="s">
        <v>602</v>
      </c>
      <c r="E123" s="276" t="s">
        <v>600</v>
      </c>
      <c r="F123" s="276" t="s">
        <v>603</v>
      </c>
      <c r="G123" s="276" t="s">
        <v>45</v>
      </c>
      <c r="H123" s="277">
        <v>30000</v>
      </c>
      <c r="I123" s="276" t="s">
        <v>213</v>
      </c>
      <c r="J123" s="276" t="s">
        <v>214</v>
      </c>
      <c r="K123" s="276" t="s">
        <v>229</v>
      </c>
      <c r="L123" s="276" t="s">
        <v>589</v>
      </c>
      <c r="M123" s="276" t="s">
        <v>217</v>
      </c>
      <c r="N123" s="276" t="s">
        <v>230</v>
      </c>
      <c r="O123" s="277">
        <v>690</v>
      </c>
      <c r="P123" s="277">
        <v>29310</v>
      </c>
      <c r="Q123" s="276" t="s">
        <v>219</v>
      </c>
      <c r="R123" s="276" t="s">
        <v>215</v>
      </c>
      <c r="S123" s="276" t="s">
        <v>45</v>
      </c>
      <c r="T123" s="276" t="s">
        <v>220</v>
      </c>
      <c r="U123" s="276" t="s">
        <v>221</v>
      </c>
      <c r="V123" s="276" t="s">
        <v>222</v>
      </c>
      <c r="W123" s="277">
        <v>2727</v>
      </c>
      <c r="X123" s="277">
        <v>0</v>
      </c>
      <c r="Y123" s="276" t="s">
        <v>223</v>
      </c>
      <c r="Z123" s="276" t="s">
        <v>224</v>
      </c>
      <c r="AA123" s="276" t="s">
        <v>225</v>
      </c>
      <c r="AB123" s="276" t="s">
        <v>215</v>
      </c>
    </row>
    <row r="124" spans="1:28">
      <c r="A124" s="276" t="s">
        <v>207</v>
      </c>
      <c r="B124" s="276" t="s">
        <v>208</v>
      </c>
      <c r="C124" s="276" t="s">
        <v>585</v>
      </c>
      <c r="D124" s="276" t="s">
        <v>604</v>
      </c>
      <c r="E124" s="276" t="s">
        <v>605</v>
      </c>
      <c r="F124" s="276" t="s">
        <v>606</v>
      </c>
      <c r="G124" s="276" t="s">
        <v>39</v>
      </c>
      <c r="H124" s="277">
        <v>90000</v>
      </c>
      <c r="I124" s="276" t="s">
        <v>213</v>
      </c>
      <c r="J124" s="276" t="s">
        <v>214</v>
      </c>
      <c r="K124" s="276" t="s">
        <v>215</v>
      </c>
      <c r="L124" s="276" t="s">
        <v>589</v>
      </c>
      <c r="M124" s="276" t="s">
        <v>217</v>
      </c>
      <c r="N124" s="276" t="s">
        <v>271</v>
      </c>
      <c r="O124" s="277">
        <v>1305</v>
      </c>
      <c r="P124" s="277">
        <v>88695</v>
      </c>
      <c r="Q124" s="276" t="s">
        <v>219</v>
      </c>
      <c r="R124" s="276" t="s">
        <v>215</v>
      </c>
      <c r="S124" s="276" t="s">
        <v>39</v>
      </c>
      <c r="T124" s="276" t="s">
        <v>220</v>
      </c>
      <c r="U124" s="276" t="s">
        <v>221</v>
      </c>
      <c r="V124" s="276" t="s">
        <v>222</v>
      </c>
      <c r="W124" s="277">
        <v>8181</v>
      </c>
      <c r="X124" s="277">
        <v>0</v>
      </c>
      <c r="Y124" s="276" t="s">
        <v>223</v>
      </c>
      <c r="Z124" s="276" t="s">
        <v>224</v>
      </c>
      <c r="AA124" s="276" t="s">
        <v>225</v>
      </c>
      <c r="AB124" s="276" t="s">
        <v>215</v>
      </c>
    </row>
    <row r="125" spans="1:28">
      <c r="A125" s="276" t="s">
        <v>207</v>
      </c>
      <c r="B125" s="276" t="s">
        <v>208</v>
      </c>
      <c r="C125" s="276" t="s">
        <v>585</v>
      </c>
      <c r="D125" s="276" t="s">
        <v>607</v>
      </c>
      <c r="E125" s="276" t="s">
        <v>608</v>
      </c>
      <c r="F125" s="276" t="s">
        <v>609</v>
      </c>
      <c r="G125" s="276" t="s">
        <v>45</v>
      </c>
      <c r="H125" s="277">
        <v>228000</v>
      </c>
      <c r="I125" s="276" t="s">
        <v>213</v>
      </c>
      <c r="J125" s="276" t="s">
        <v>214</v>
      </c>
      <c r="K125" s="276" t="s">
        <v>229</v>
      </c>
      <c r="L125" s="276" t="s">
        <v>589</v>
      </c>
      <c r="M125" s="276" t="s">
        <v>217</v>
      </c>
      <c r="N125" s="276" t="s">
        <v>230</v>
      </c>
      <c r="O125" s="277">
        <v>3078</v>
      </c>
      <c r="P125" s="277">
        <v>224922</v>
      </c>
      <c r="Q125" s="276" t="s">
        <v>219</v>
      </c>
      <c r="R125" s="276" t="s">
        <v>215</v>
      </c>
      <c r="S125" s="276" t="s">
        <v>610</v>
      </c>
      <c r="T125" s="276" t="s">
        <v>220</v>
      </c>
      <c r="U125" s="276" t="s">
        <v>221</v>
      </c>
      <c r="V125" s="276" t="s">
        <v>222</v>
      </c>
      <c r="W125" s="277">
        <v>20727</v>
      </c>
      <c r="X125" s="277">
        <v>0</v>
      </c>
      <c r="Y125" s="276" t="s">
        <v>223</v>
      </c>
      <c r="Z125" s="276" t="s">
        <v>224</v>
      </c>
      <c r="AA125" s="276" t="s">
        <v>225</v>
      </c>
      <c r="AB125" s="276" t="s">
        <v>215</v>
      </c>
    </row>
    <row r="126" spans="1:28">
      <c r="A126" s="276" t="s">
        <v>207</v>
      </c>
      <c r="B126" s="276" t="s">
        <v>208</v>
      </c>
      <c r="C126" s="276" t="s">
        <v>585</v>
      </c>
      <c r="D126" s="276" t="s">
        <v>611</v>
      </c>
      <c r="E126" s="276" t="s">
        <v>612</v>
      </c>
      <c r="F126" s="276" t="s">
        <v>613</v>
      </c>
      <c r="G126" s="276" t="s">
        <v>49</v>
      </c>
      <c r="H126" s="277">
        <v>29000</v>
      </c>
      <c r="I126" s="276" t="s">
        <v>213</v>
      </c>
      <c r="J126" s="276" t="s">
        <v>214</v>
      </c>
      <c r="K126" s="276" t="s">
        <v>215</v>
      </c>
      <c r="L126" s="276" t="s">
        <v>589</v>
      </c>
      <c r="M126" s="276" t="s">
        <v>217</v>
      </c>
      <c r="N126" s="276" t="s">
        <v>218</v>
      </c>
      <c r="O126" s="277">
        <v>435</v>
      </c>
      <c r="P126" s="277">
        <v>28565</v>
      </c>
      <c r="Q126" s="276" t="s">
        <v>219</v>
      </c>
      <c r="R126" s="276" t="s">
        <v>215</v>
      </c>
      <c r="S126" s="276" t="s">
        <v>49</v>
      </c>
      <c r="T126" s="276" t="s">
        <v>220</v>
      </c>
      <c r="U126" s="276" t="s">
        <v>221</v>
      </c>
      <c r="V126" s="276" t="s">
        <v>222</v>
      </c>
      <c r="W126" s="277">
        <v>2636</v>
      </c>
      <c r="X126" s="277">
        <v>0</v>
      </c>
      <c r="Y126" s="276" t="s">
        <v>223</v>
      </c>
      <c r="Z126" s="276" t="s">
        <v>224</v>
      </c>
      <c r="AA126" s="276" t="s">
        <v>225</v>
      </c>
      <c r="AB126" s="276" t="s">
        <v>215</v>
      </c>
    </row>
    <row r="127" spans="1:28">
      <c r="A127" s="276" t="s">
        <v>207</v>
      </c>
      <c r="B127" s="276" t="s">
        <v>208</v>
      </c>
      <c r="C127" s="276" t="s">
        <v>585</v>
      </c>
      <c r="D127" s="276" t="s">
        <v>614</v>
      </c>
      <c r="E127" s="276" t="s">
        <v>612</v>
      </c>
      <c r="F127" s="276" t="s">
        <v>615</v>
      </c>
      <c r="G127" s="276" t="s">
        <v>49</v>
      </c>
      <c r="H127" s="277">
        <v>49000</v>
      </c>
      <c r="I127" s="276" t="s">
        <v>213</v>
      </c>
      <c r="J127" s="276" t="s">
        <v>214</v>
      </c>
      <c r="K127" s="276" t="s">
        <v>215</v>
      </c>
      <c r="L127" s="276" t="s">
        <v>589</v>
      </c>
      <c r="M127" s="276" t="s">
        <v>217</v>
      </c>
      <c r="N127" s="276" t="s">
        <v>218</v>
      </c>
      <c r="O127" s="277">
        <v>735</v>
      </c>
      <c r="P127" s="277">
        <v>48265</v>
      </c>
      <c r="Q127" s="276" t="s">
        <v>219</v>
      </c>
      <c r="R127" s="276" t="s">
        <v>215</v>
      </c>
      <c r="S127" s="276" t="s">
        <v>49</v>
      </c>
      <c r="T127" s="276" t="s">
        <v>220</v>
      </c>
      <c r="U127" s="276" t="s">
        <v>221</v>
      </c>
      <c r="V127" s="276" t="s">
        <v>222</v>
      </c>
      <c r="W127" s="277">
        <v>4454</v>
      </c>
      <c r="X127" s="277">
        <v>0</v>
      </c>
      <c r="Y127" s="276" t="s">
        <v>223</v>
      </c>
      <c r="Z127" s="276" t="s">
        <v>224</v>
      </c>
      <c r="AA127" s="276" t="s">
        <v>225</v>
      </c>
      <c r="AB127" s="276" t="s">
        <v>215</v>
      </c>
    </row>
    <row r="128" spans="1:28">
      <c r="A128" s="276" t="s">
        <v>207</v>
      </c>
      <c r="B128" s="276" t="s">
        <v>208</v>
      </c>
      <c r="C128" s="276" t="s">
        <v>585</v>
      </c>
      <c r="D128" s="276" t="s">
        <v>616</v>
      </c>
      <c r="E128" s="276" t="s">
        <v>617</v>
      </c>
      <c r="F128" s="276" t="s">
        <v>618</v>
      </c>
      <c r="G128" s="276" t="s">
        <v>39</v>
      </c>
      <c r="H128" s="277">
        <v>118000</v>
      </c>
      <c r="I128" s="276" t="s">
        <v>213</v>
      </c>
      <c r="J128" s="276" t="s">
        <v>214</v>
      </c>
      <c r="K128" s="276" t="s">
        <v>215</v>
      </c>
      <c r="L128" s="276" t="s">
        <v>589</v>
      </c>
      <c r="M128" s="276" t="s">
        <v>217</v>
      </c>
      <c r="N128" s="276" t="s">
        <v>271</v>
      </c>
      <c r="O128" s="277">
        <v>1711</v>
      </c>
      <c r="P128" s="277">
        <v>116289</v>
      </c>
      <c r="Q128" s="276" t="s">
        <v>219</v>
      </c>
      <c r="R128" s="276" t="s">
        <v>215</v>
      </c>
      <c r="S128" s="276" t="s">
        <v>39</v>
      </c>
      <c r="T128" s="276" t="s">
        <v>220</v>
      </c>
      <c r="U128" s="276" t="s">
        <v>221</v>
      </c>
      <c r="V128" s="276" t="s">
        <v>222</v>
      </c>
      <c r="W128" s="277">
        <v>10727</v>
      </c>
      <c r="X128" s="277">
        <v>0</v>
      </c>
      <c r="Y128" s="276" t="s">
        <v>223</v>
      </c>
      <c r="Z128" s="276" t="s">
        <v>224</v>
      </c>
      <c r="AA128" s="276" t="s">
        <v>225</v>
      </c>
      <c r="AB128" s="276" t="s">
        <v>215</v>
      </c>
    </row>
    <row r="129" spans="1:28">
      <c r="A129" s="276" t="s">
        <v>207</v>
      </c>
      <c r="B129" s="276" t="s">
        <v>208</v>
      </c>
      <c r="C129" s="276" t="s">
        <v>585</v>
      </c>
      <c r="D129" s="276" t="s">
        <v>619</v>
      </c>
      <c r="E129" s="276" t="s">
        <v>620</v>
      </c>
      <c r="F129" s="276" t="s">
        <v>621</v>
      </c>
      <c r="G129" s="276" t="s">
        <v>49</v>
      </c>
      <c r="H129" s="277">
        <v>44000</v>
      </c>
      <c r="I129" s="276" t="s">
        <v>213</v>
      </c>
      <c r="J129" s="276" t="s">
        <v>214</v>
      </c>
      <c r="K129" s="276" t="s">
        <v>215</v>
      </c>
      <c r="L129" s="276" t="s">
        <v>589</v>
      </c>
      <c r="M129" s="276" t="s">
        <v>217</v>
      </c>
      <c r="N129" s="276" t="s">
        <v>218</v>
      </c>
      <c r="O129" s="277">
        <v>660</v>
      </c>
      <c r="P129" s="277">
        <v>43340</v>
      </c>
      <c r="Q129" s="276" t="s">
        <v>219</v>
      </c>
      <c r="R129" s="276" t="s">
        <v>215</v>
      </c>
      <c r="S129" s="276" t="s">
        <v>49</v>
      </c>
      <c r="T129" s="276" t="s">
        <v>220</v>
      </c>
      <c r="U129" s="276" t="s">
        <v>221</v>
      </c>
      <c r="V129" s="276" t="s">
        <v>222</v>
      </c>
      <c r="W129" s="277">
        <v>4000</v>
      </c>
      <c r="X129" s="277">
        <v>0</v>
      </c>
      <c r="Y129" s="276" t="s">
        <v>223</v>
      </c>
      <c r="Z129" s="276" t="s">
        <v>224</v>
      </c>
      <c r="AA129" s="276" t="s">
        <v>225</v>
      </c>
      <c r="AB129" s="276" t="s">
        <v>215</v>
      </c>
    </row>
    <row r="130" spans="1:28">
      <c r="A130" s="276" t="s">
        <v>207</v>
      </c>
      <c r="B130" s="276" t="s">
        <v>208</v>
      </c>
      <c r="C130" s="276" t="s">
        <v>622</v>
      </c>
      <c r="D130" s="276" t="s">
        <v>623</v>
      </c>
      <c r="E130" s="276" t="s">
        <v>624</v>
      </c>
      <c r="F130" s="276" t="s">
        <v>625</v>
      </c>
      <c r="G130" s="276" t="s">
        <v>41</v>
      </c>
      <c r="H130" s="277">
        <v>39000</v>
      </c>
      <c r="I130" s="276" t="s">
        <v>213</v>
      </c>
      <c r="J130" s="276" t="s">
        <v>214</v>
      </c>
      <c r="K130" s="276" t="s">
        <v>229</v>
      </c>
      <c r="L130" s="276" t="s">
        <v>589</v>
      </c>
      <c r="M130" s="276" t="s">
        <v>217</v>
      </c>
      <c r="N130" s="276" t="s">
        <v>234</v>
      </c>
      <c r="O130" s="277">
        <v>897</v>
      </c>
      <c r="P130" s="277">
        <v>38103</v>
      </c>
      <c r="Q130" s="276" t="s">
        <v>219</v>
      </c>
      <c r="R130" s="276" t="s">
        <v>215</v>
      </c>
      <c r="S130" s="276" t="s">
        <v>41</v>
      </c>
      <c r="T130" s="276" t="s">
        <v>220</v>
      </c>
      <c r="U130" s="276" t="s">
        <v>221</v>
      </c>
      <c r="V130" s="276" t="s">
        <v>222</v>
      </c>
      <c r="W130" s="277">
        <v>3545</v>
      </c>
      <c r="X130" s="277">
        <v>0</v>
      </c>
      <c r="Y130" s="276" t="s">
        <v>223</v>
      </c>
      <c r="Z130" s="276" t="s">
        <v>224</v>
      </c>
      <c r="AA130" s="276" t="s">
        <v>225</v>
      </c>
      <c r="AB130" s="276" t="s">
        <v>215</v>
      </c>
    </row>
    <row r="131" spans="1:28">
      <c r="A131" s="276" t="s">
        <v>207</v>
      </c>
      <c r="B131" s="276" t="s">
        <v>208</v>
      </c>
      <c r="C131" s="276" t="s">
        <v>622</v>
      </c>
      <c r="D131" s="276" t="s">
        <v>626</v>
      </c>
      <c r="E131" s="276" t="s">
        <v>624</v>
      </c>
      <c r="F131" s="276" t="s">
        <v>627</v>
      </c>
      <c r="G131" s="276" t="s">
        <v>41</v>
      </c>
      <c r="H131" s="277">
        <v>20000</v>
      </c>
      <c r="I131" s="276" t="s">
        <v>213</v>
      </c>
      <c r="J131" s="276" t="s">
        <v>214</v>
      </c>
      <c r="K131" s="276" t="s">
        <v>229</v>
      </c>
      <c r="L131" s="276" t="s">
        <v>589</v>
      </c>
      <c r="M131" s="276" t="s">
        <v>217</v>
      </c>
      <c r="N131" s="276" t="s">
        <v>234</v>
      </c>
      <c r="O131" s="277">
        <v>460</v>
      </c>
      <c r="P131" s="277">
        <v>19540</v>
      </c>
      <c r="Q131" s="276" t="s">
        <v>219</v>
      </c>
      <c r="R131" s="276" t="s">
        <v>215</v>
      </c>
      <c r="S131" s="276" t="s">
        <v>41</v>
      </c>
      <c r="T131" s="276" t="s">
        <v>220</v>
      </c>
      <c r="U131" s="276" t="s">
        <v>221</v>
      </c>
      <c r="V131" s="276" t="s">
        <v>222</v>
      </c>
      <c r="W131" s="277">
        <v>1818</v>
      </c>
      <c r="X131" s="277">
        <v>0</v>
      </c>
      <c r="Y131" s="276" t="s">
        <v>223</v>
      </c>
      <c r="Z131" s="276" t="s">
        <v>224</v>
      </c>
      <c r="AA131" s="276" t="s">
        <v>225</v>
      </c>
      <c r="AB131" s="276" t="s">
        <v>215</v>
      </c>
    </row>
    <row r="132" spans="1:28">
      <c r="A132" s="276" t="s">
        <v>207</v>
      </c>
      <c r="B132" s="276" t="s">
        <v>208</v>
      </c>
      <c r="C132" s="276" t="s">
        <v>622</v>
      </c>
      <c r="D132" s="276" t="s">
        <v>628</v>
      </c>
      <c r="E132" s="276" t="s">
        <v>629</v>
      </c>
      <c r="F132" s="276" t="s">
        <v>630</v>
      </c>
      <c r="G132" s="276" t="s">
        <v>49</v>
      </c>
      <c r="H132" s="277">
        <v>110000</v>
      </c>
      <c r="I132" s="276" t="s">
        <v>213</v>
      </c>
      <c r="J132" s="276" t="s">
        <v>214</v>
      </c>
      <c r="K132" s="276" t="s">
        <v>215</v>
      </c>
      <c r="L132" s="276" t="s">
        <v>589</v>
      </c>
      <c r="M132" s="276" t="s">
        <v>217</v>
      </c>
      <c r="N132" s="276" t="s">
        <v>218</v>
      </c>
      <c r="O132" s="277">
        <v>2530</v>
      </c>
      <c r="P132" s="277">
        <v>107470</v>
      </c>
      <c r="Q132" s="276" t="s">
        <v>219</v>
      </c>
      <c r="R132" s="276" t="s">
        <v>215</v>
      </c>
      <c r="S132" s="276" t="s">
        <v>49</v>
      </c>
      <c r="T132" s="276" t="s">
        <v>220</v>
      </c>
      <c r="U132" s="276" t="s">
        <v>221</v>
      </c>
      <c r="V132" s="276" t="s">
        <v>222</v>
      </c>
      <c r="W132" s="277">
        <v>10000</v>
      </c>
      <c r="X132" s="277">
        <v>0</v>
      </c>
      <c r="Y132" s="276" t="s">
        <v>223</v>
      </c>
      <c r="Z132" s="276" t="s">
        <v>224</v>
      </c>
      <c r="AA132" s="276" t="s">
        <v>225</v>
      </c>
      <c r="AB132" s="276" t="s">
        <v>215</v>
      </c>
    </row>
    <row r="133" spans="1:28">
      <c r="A133" s="276" t="s">
        <v>207</v>
      </c>
      <c r="B133" s="276" t="s">
        <v>208</v>
      </c>
      <c r="C133" s="276" t="s">
        <v>622</v>
      </c>
      <c r="D133" s="276" t="s">
        <v>631</v>
      </c>
      <c r="E133" s="276" t="s">
        <v>632</v>
      </c>
      <c r="F133" s="276" t="s">
        <v>633</v>
      </c>
      <c r="G133" s="276" t="s">
        <v>37</v>
      </c>
      <c r="H133" s="277">
        <v>69000</v>
      </c>
      <c r="I133" s="276" t="s">
        <v>213</v>
      </c>
      <c r="J133" s="276" t="s">
        <v>214</v>
      </c>
      <c r="K133" s="276" t="s">
        <v>229</v>
      </c>
      <c r="L133" s="276" t="s">
        <v>589</v>
      </c>
      <c r="M133" s="276" t="s">
        <v>217</v>
      </c>
      <c r="N133" s="276" t="s">
        <v>242</v>
      </c>
      <c r="O133" s="277">
        <v>1587</v>
      </c>
      <c r="P133" s="277">
        <v>67413</v>
      </c>
      <c r="Q133" s="276" t="s">
        <v>219</v>
      </c>
      <c r="R133" s="276" t="s">
        <v>215</v>
      </c>
      <c r="S133" s="276" t="s">
        <v>37</v>
      </c>
      <c r="T133" s="276" t="s">
        <v>220</v>
      </c>
      <c r="U133" s="276" t="s">
        <v>221</v>
      </c>
      <c r="V133" s="276" t="s">
        <v>222</v>
      </c>
      <c r="W133" s="277">
        <v>6272</v>
      </c>
      <c r="X133" s="277">
        <v>0</v>
      </c>
      <c r="Y133" s="276" t="s">
        <v>223</v>
      </c>
      <c r="Z133" s="276" t="s">
        <v>224</v>
      </c>
      <c r="AA133" s="276" t="s">
        <v>225</v>
      </c>
      <c r="AB133" s="276" t="s">
        <v>215</v>
      </c>
    </row>
    <row r="134" spans="1:28">
      <c r="A134" s="276" t="s">
        <v>207</v>
      </c>
      <c r="B134" s="276" t="s">
        <v>208</v>
      </c>
      <c r="C134" s="276" t="s">
        <v>622</v>
      </c>
      <c r="D134" s="276" t="s">
        <v>634</v>
      </c>
      <c r="E134" s="276" t="s">
        <v>635</v>
      </c>
      <c r="F134" s="276" t="s">
        <v>636</v>
      </c>
      <c r="G134" s="276" t="s">
        <v>39</v>
      </c>
      <c r="H134" s="277">
        <v>119000</v>
      </c>
      <c r="I134" s="276" t="s">
        <v>213</v>
      </c>
      <c r="J134" s="276" t="s">
        <v>214</v>
      </c>
      <c r="K134" s="276" t="s">
        <v>215</v>
      </c>
      <c r="L134" s="276" t="s">
        <v>589</v>
      </c>
      <c r="M134" s="276" t="s">
        <v>217</v>
      </c>
      <c r="N134" s="276" t="s">
        <v>271</v>
      </c>
      <c r="O134" s="277">
        <v>2737</v>
      </c>
      <c r="P134" s="277">
        <v>116263</v>
      </c>
      <c r="Q134" s="276" t="s">
        <v>219</v>
      </c>
      <c r="R134" s="276" t="s">
        <v>215</v>
      </c>
      <c r="S134" s="276" t="s">
        <v>39</v>
      </c>
      <c r="T134" s="276" t="s">
        <v>220</v>
      </c>
      <c r="U134" s="276" t="s">
        <v>221</v>
      </c>
      <c r="V134" s="276" t="s">
        <v>222</v>
      </c>
      <c r="W134" s="277">
        <v>10818</v>
      </c>
      <c r="X134" s="277">
        <v>0</v>
      </c>
      <c r="Y134" s="276" t="s">
        <v>223</v>
      </c>
      <c r="Z134" s="276" t="s">
        <v>224</v>
      </c>
      <c r="AA134" s="276" t="s">
        <v>225</v>
      </c>
      <c r="AB134" s="276" t="s">
        <v>215</v>
      </c>
    </row>
    <row r="135" spans="1:28">
      <c r="A135" s="276" t="s">
        <v>207</v>
      </c>
      <c r="B135" s="276" t="s">
        <v>208</v>
      </c>
      <c r="C135" s="276" t="s">
        <v>622</v>
      </c>
      <c r="D135" s="276" t="s">
        <v>637</v>
      </c>
      <c r="E135" s="276" t="s">
        <v>638</v>
      </c>
      <c r="F135" s="276" t="s">
        <v>639</v>
      </c>
      <c r="G135" s="276" t="s">
        <v>39</v>
      </c>
      <c r="H135" s="277">
        <v>39000</v>
      </c>
      <c r="I135" s="276" t="s">
        <v>213</v>
      </c>
      <c r="J135" s="276" t="s">
        <v>214</v>
      </c>
      <c r="K135" s="276" t="s">
        <v>215</v>
      </c>
      <c r="L135" s="276" t="s">
        <v>589</v>
      </c>
      <c r="M135" s="276" t="s">
        <v>217</v>
      </c>
      <c r="N135" s="276" t="s">
        <v>271</v>
      </c>
      <c r="O135" s="277">
        <v>565</v>
      </c>
      <c r="P135" s="277">
        <v>38435</v>
      </c>
      <c r="Q135" s="276" t="s">
        <v>219</v>
      </c>
      <c r="R135" s="276" t="s">
        <v>215</v>
      </c>
      <c r="S135" s="276" t="s">
        <v>39</v>
      </c>
      <c r="T135" s="276" t="s">
        <v>220</v>
      </c>
      <c r="U135" s="276" t="s">
        <v>221</v>
      </c>
      <c r="V135" s="276" t="s">
        <v>222</v>
      </c>
      <c r="W135" s="277">
        <v>3545</v>
      </c>
      <c r="X135" s="277">
        <v>0</v>
      </c>
      <c r="Y135" s="276" t="s">
        <v>223</v>
      </c>
      <c r="Z135" s="276" t="s">
        <v>224</v>
      </c>
      <c r="AA135" s="276" t="s">
        <v>225</v>
      </c>
      <c r="AB135" s="276" t="s">
        <v>215</v>
      </c>
    </row>
    <row r="136" spans="1:28">
      <c r="A136" s="276" t="s">
        <v>207</v>
      </c>
      <c r="B136" s="276" t="s">
        <v>208</v>
      </c>
      <c r="C136" s="276" t="s">
        <v>622</v>
      </c>
      <c r="D136" s="276" t="s">
        <v>640</v>
      </c>
      <c r="E136" s="276" t="s">
        <v>641</v>
      </c>
      <c r="F136" s="276" t="s">
        <v>642</v>
      </c>
      <c r="G136" s="276" t="s">
        <v>49</v>
      </c>
      <c r="H136" s="277">
        <v>39000</v>
      </c>
      <c r="I136" s="276" t="s">
        <v>213</v>
      </c>
      <c r="J136" s="276" t="s">
        <v>214</v>
      </c>
      <c r="K136" s="276" t="s">
        <v>215</v>
      </c>
      <c r="L136" s="276" t="s">
        <v>589</v>
      </c>
      <c r="M136" s="276" t="s">
        <v>217</v>
      </c>
      <c r="N136" s="276" t="s">
        <v>218</v>
      </c>
      <c r="O136" s="277">
        <v>897</v>
      </c>
      <c r="P136" s="277">
        <v>38103</v>
      </c>
      <c r="Q136" s="276" t="s">
        <v>219</v>
      </c>
      <c r="R136" s="276" t="s">
        <v>215</v>
      </c>
      <c r="S136" s="276" t="s">
        <v>49</v>
      </c>
      <c r="T136" s="276" t="s">
        <v>220</v>
      </c>
      <c r="U136" s="276" t="s">
        <v>221</v>
      </c>
      <c r="V136" s="276" t="s">
        <v>222</v>
      </c>
      <c r="W136" s="277">
        <v>3545</v>
      </c>
      <c r="X136" s="277">
        <v>0</v>
      </c>
      <c r="Y136" s="276" t="s">
        <v>223</v>
      </c>
      <c r="Z136" s="276" t="s">
        <v>224</v>
      </c>
      <c r="AA136" s="276" t="s">
        <v>225</v>
      </c>
      <c r="AB136" s="276" t="s">
        <v>215</v>
      </c>
    </row>
    <row r="137" spans="1:28">
      <c r="A137" s="276" t="s">
        <v>207</v>
      </c>
      <c r="B137" s="276" t="s">
        <v>208</v>
      </c>
      <c r="C137" s="276" t="s">
        <v>622</v>
      </c>
      <c r="D137" s="276" t="s">
        <v>643</v>
      </c>
      <c r="E137" s="276" t="s">
        <v>644</v>
      </c>
      <c r="F137" s="276" t="s">
        <v>645</v>
      </c>
      <c r="G137" s="276" t="s">
        <v>51</v>
      </c>
      <c r="H137" s="277">
        <v>39000</v>
      </c>
      <c r="I137" s="276" t="s">
        <v>213</v>
      </c>
      <c r="J137" s="276" t="s">
        <v>214</v>
      </c>
      <c r="K137" s="276" t="s">
        <v>229</v>
      </c>
      <c r="L137" s="276" t="s">
        <v>589</v>
      </c>
      <c r="M137" s="276" t="s">
        <v>217</v>
      </c>
      <c r="N137" s="276" t="s">
        <v>238</v>
      </c>
      <c r="O137" s="277">
        <v>897</v>
      </c>
      <c r="P137" s="277">
        <v>38103</v>
      </c>
      <c r="Q137" s="276" t="s">
        <v>219</v>
      </c>
      <c r="R137" s="276" t="s">
        <v>215</v>
      </c>
      <c r="S137" s="276" t="s">
        <v>51</v>
      </c>
      <c r="T137" s="276" t="s">
        <v>220</v>
      </c>
      <c r="U137" s="276" t="s">
        <v>221</v>
      </c>
      <c r="V137" s="276" t="s">
        <v>222</v>
      </c>
      <c r="W137" s="277">
        <v>3545</v>
      </c>
      <c r="X137" s="277">
        <v>0</v>
      </c>
      <c r="Y137" s="276" t="s">
        <v>223</v>
      </c>
      <c r="Z137" s="276" t="s">
        <v>224</v>
      </c>
      <c r="AA137" s="276" t="s">
        <v>225</v>
      </c>
      <c r="AB137" s="276" t="s">
        <v>215</v>
      </c>
    </row>
    <row r="138" spans="1:28">
      <c r="A138" s="276" t="s">
        <v>207</v>
      </c>
      <c r="B138" s="276" t="s">
        <v>208</v>
      </c>
      <c r="C138" s="276" t="s">
        <v>572</v>
      </c>
      <c r="D138" s="276" t="s">
        <v>646</v>
      </c>
      <c r="E138" s="276" t="s">
        <v>647</v>
      </c>
      <c r="F138" s="276" t="s">
        <v>648</v>
      </c>
      <c r="G138" s="276" t="s">
        <v>39</v>
      </c>
      <c r="H138" s="277">
        <v>59000</v>
      </c>
      <c r="I138" s="276" t="s">
        <v>213</v>
      </c>
      <c r="J138" s="276" t="s">
        <v>214</v>
      </c>
      <c r="K138" s="276" t="s">
        <v>215</v>
      </c>
      <c r="L138" s="276" t="s">
        <v>649</v>
      </c>
      <c r="M138" s="276" t="s">
        <v>217</v>
      </c>
      <c r="N138" s="276" t="s">
        <v>271</v>
      </c>
      <c r="O138" s="277">
        <v>1357</v>
      </c>
      <c r="P138" s="277">
        <v>57643</v>
      </c>
      <c r="Q138" s="276" t="s">
        <v>219</v>
      </c>
      <c r="R138" s="276" t="s">
        <v>215</v>
      </c>
      <c r="S138" s="276" t="s">
        <v>39</v>
      </c>
      <c r="T138" s="276" t="s">
        <v>220</v>
      </c>
      <c r="U138" s="276" t="s">
        <v>221</v>
      </c>
      <c r="V138" s="276" t="s">
        <v>222</v>
      </c>
      <c r="W138" s="277">
        <v>5363</v>
      </c>
      <c r="X138" s="277">
        <v>0</v>
      </c>
      <c r="Y138" s="276" t="s">
        <v>223</v>
      </c>
      <c r="Z138" s="276" t="s">
        <v>224</v>
      </c>
      <c r="AA138" s="276" t="s">
        <v>225</v>
      </c>
      <c r="AB138" s="276" t="s">
        <v>215</v>
      </c>
    </row>
    <row r="139" spans="1:28">
      <c r="A139" s="276" t="s">
        <v>207</v>
      </c>
      <c r="B139" s="276" t="s">
        <v>208</v>
      </c>
      <c r="C139" s="276" t="s">
        <v>572</v>
      </c>
      <c r="D139" s="276" t="s">
        <v>650</v>
      </c>
      <c r="E139" s="276" t="s">
        <v>651</v>
      </c>
      <c r="F139" s="276" t="s">
        <v>652</v>
      </c>
      <c r="G139" s="276" t="s">
        <v>45</v>
      </c>
      <c r="H139" s="277">
        <v>39000</v>
      </c>
      <c r="I139" s="276" t="s">
        <v>213</v>
      </c>
      <c r="J139" s="276" t="s">
        <v>214</v>
      </c>
      <c r="K139" s="276" t="s">
        <v>229</v>
      </c>
      <c r="L139" s="276" t="s">
        <v>649</v>
      </c>
      <c r="M139" s="276" t="s">
        <v>217</v>
      </c>
      <c r="N139" s="276" t="s">
        <v>230</v>
      </c>
      <c r="O139" s="277">
        <v>897</v>
      </c>
      <c r="P139" s="277">
        <v>38103</v>
      </c>
      <c r="Q139" s="276" t="s">
        <v>219</v>
      </c>
      <c r="R139" s="276" t="s">
        <v>215</v>
      </c>
      <c r="S139" s="276" t="s">
        <v>45</v>
      </c>
      <c r="T139" s="276" t="s">
        <v>220</v>
      </c>
      <c r="U139" s="276" t="s">
        <v>221</v>
      </c>
      <c r="V139" s="276" t="s">
        <v>222</v>
      </c>
      <c r="W139" s="277">
        <v>3545</v>
      </c>
      <c r="X139" s="277">
        <v>0</v>
      </c>
      <c r="Y139" s="276" t="s">
        <v>223</v>
      </c>
      <c r="Z139" s="276" t="s">
        <v>224</v>
      </c>
      <c r="AA139" s="276" t="s">
        <v>225</v>
      </c>
      <c r="AB139" s="276" t="s">
        <v>215</v>
      </c>
    </row>
    <row r="140" spans="1:28">
      <c r="A140" s="276" t="s">
        <v>207</v>
      </c>
      <c r="B140" s="276" t="s">
        <v>208</v>
      </c>
      <c r="C140" s="276" t="s">
        <v>578</v>
      </c>
      <c r="D140" s="276" t="s">
        <v>653</v>
      </c>
      <c r="E140" s="276" t="s">
        <v>654</v>
      </c>
      <c r="F140" s="276" t="s">
        <v>655</v>
      </c>
      <c r="G140" s="276" t="s">
        <v>39</v>
      </c>
      <c r="H140" s="277">
        <v>60000</v>
      </c>
      <c r="I140" s="276" t="s">
        <v>213</v>
      </c>
      <c r="J140" s="276" t="s">
        <v>214</v>
      </c>
      <c r="K140" s="276" t="s">
        <v>215</v>
      </c>
      <c r="L140" s="276" t="s">
        <v>656</v>
      </c>
      <c r="M140" s="276" t="s">
        <v>217</v>
      </c>
      <c r="N140" s="276" t="s">
        <v>271</v>
      </c>
      <c r="O140" s="277">
        <v>1380</v>
      </c>
      <c r="P140" s="277">
        <v>58620</v>
      </c>
      <c r="Q140" s="276" t="s">
        <v>219</v>
      </c>
      <c r="R140" s="276" t="s">
        <v>215</v>
      </c>
      <c r="S140" s="276" t="s">
        <v>39</v>
      </c>
      <c r="T140" s="276" t="s">
        <v>220</v>
      </c>
      <c r="U140" s="276" t="s">
        <v>221</v>
      </c>
      <c r="V140" s="276" t="s">
        <v>222</v>
      </c>
      <c r="W140" s="277">
        <v>5454</v>
      </c>
      <c r="X140" s="277">
        <v>0</v>
      </c>
      <c r="Y140" s="276" t="s">
        <v>223</v>
      </c>
      <c r="Z140" s="276" t="s">
        <v>224</v>
      </c>
      <c r="AA140" s="276" t="s">
        <v>225</v>
      </c>
      <c r="AB140" s="276" t="s">
        <v>215</v>
      </c>
    </row>
    <row r="141" spans="1:28">
      <c r="A141" s="276" t="s">
        <v>207</v>
      </c>
      <c r="B141" s="276" t="s">
        <v>208</v>
      </c>
      <c r="C141" s="276" t="s">
        <v>578</v>
      </c>
      <c r="D141" s="276" t="s">
        <v>657</v>
      </c>
      <c r="E141" s="276" t="s">
        <v>658</v>
      </c>
      <c r="F141" s="276" t="s">
        <v>659</v>
      </c>
      <c r="G141" s="276" t="s">
        <v>45</v>
      </c>
      <c r="H141" s="277">
        <v>176000</v>
      </c>
      <c r="I141" s="276" t="s">
        <v>213</v>
      </c>
      <c r="J141" s="276" t="s">
        <v>214</v>
      </c>
      <c r="K141" s="276" t="s">
        <v>229</v>
      </c>
      <c r="L141" s="276" t="s">
        <v>656</v>
      </c>
      <c r="M141" s="276" t="s">
        <v>217</v>
      </c>
      <c r="N141" s="276" t="s">
        <v>230</v>
      </c>
      <c r="O141" s="277">
        <v>2376</v>
      </c>
      <c r="P141" s="277">
        <v>173624</v>
      </c>
      <c r="Q141" s="276" t="s">
        <v>219</v>
      </c>
      <c r="R141" s="276" t="s">
        <v>215</v>
      </c>
      <c r="S141" s="276" t="s">
        <v>45</v>
      </c>
      <c r="T141" s="276" t="s">
        <v>220</v>
      </c>
      <c r="U141" s="276" t="s">
        <v>221</v>
      </c>
      <c r="V141" s="276" t="s">
        <v>222</v>
      </c>
      <c r="W141" s="277">
        <v>16000</v>
      </c>
      <c r="X141" s="277">
        <v>0</v>
      </c>
      <c r="Y141" s="276" t="s">
        <v>223</v>
      </c>
      <c r="Z141" s="276" t="s">
        <v>224</v>
      </c>
      <c r="AA141" s="276" t="s">
        <v>225</v>
      </c>
      <c r="AB141" s="276" t="s">
        <v>215</v>
      </c>
    </row>
    <row r="142" spans="1:28">
      <c r="A142" s="276" t="s">
        <v>207</v>
      </c>
      <c r="B142" s="276" t="s">
        <v>208</v>
      </c>
      <c r="C142" s="276" t="s">
        <v>578</v>
      </c>
      <c r="D142" s="276" t="s">
        <v>660</v>
      </c>
      <c r="E142" s="276" t="s">
        <v>661</v>
      </c>
      <c r="F142" s="276" t="s">
        <v>662</v>
      </c>
      <c r="G142" s="276" t="s">
        <v>50</v>
      </c>
      <c r="H142" s="277">
        <v>207000</v>
      </c>
      <c r="I142" s="276" t="s">
        <v>663</v>
      </c>
      <c r="J142" s="276" t="s">
        <v>214</v>
      </c>
      <c r="K142" s="276" t="s">
        <v>215</v>
      </c>
      <c r="L142" s="276" t="s">
        <v>215</v>
      </c>
      <c r="M142" s="276" t="s">
        <v>217</v>
      </c>
      <c r="N142" s="276" t="s">
        <v>275</v>
      </c>
      <c r="O142" s="277">
        <v>0</v>
      </c>
      <c r="P142" s="277">
        <v>0</v>
      </c>
      <c r="Q142" s="276" t="s">
        <v>219</v>
      </c>
      <c r="R142" s="276" t="s">
        <v>215</v>
      </c>
      <c r="S142" s="276" t="s">
        <v>50</v>
      </c>
      <c r="T142" s="276" t="s">
        <v>220</v>
      </c>
      <c r="U142" s="276" t="s">
        <v>221</v>
      </c>
      <c r="V142" s="276" t="s">
        <v>222</v>
      </c>
      <c r="W142" s="277">
        <v>18818</v>
      </c>
      <c r="X142" s="277">
        <v>0</v>
      </c>
      <c r="Y142" s="276" t="s">
        <v>223</v>
      </c>
      <c r="Z142" s="276" t="s">
        <v>224</v>
      </c>
      <c r="AA142" s="276" t="s">
        <v>225</v>
      </c>
      <c r="AB142" s="276" t="s">
        <v>517</v>
      </c>
    </row>
    <row r="143" spans="1:28">
      <c r="A143" s="287" t="s">
        <v>207</v>
      </c>
      <c r="B143" s="287" t="s">
        <v>208</v>
      </c>
      <c r="C143" s="287" t="s">
        <v>578</v>
      </c>
      <c r="D143" s="287" t="s">
        <v>664</v>
      </c>
      <c r="E143" s="287" t="s">
        <v>661</v>
      </c>
      <c r="F143" s="287" t="s">
        <v>662</v>
      </c>
      <c r="G143" s="287" t="s">
        <v>50</v>
      </c>
      <c r="H143" s="288">
        <v>-207000</v>
      </c>
      <c r="I143" s="287" t="s">
        <v>663</v>
      </c>
      <c r="J143" s="287" t="s">
        <v>577</v>
      </c>
      <c r="K143" s="287" t="s">
        <v>215</v>
      </c>
      <c r="L143" s="287" t="s">
        <v>215</v>
      </c>
      <c r="M143" s="287" t="s">
        <v>217</v>
      </c>
      <c r="N143" s="287" t="s">
        <v>275</v>
      </c>
      <c r="O143" s="288">
        <v>0</v>
      </c>
      <c r="P143" s="288">
        <v>0</v>
      </c>
      <c r="Q143" s="287" t="s">
        <v>219</v>
      </c>
      <c r="R143" s="287" t="s">
        <v>215</v>
      </c>
      <c r="S143" s="287" t="s">
        <v>50</v>
      </c>
      <c r="T143" s="287" t="s">
        <v>220</v>
      </c>
      <c r="U143" s="287" t="s">
        <v>221</v>
      </c>
      <c r="V143" s="287" t="s">
        <v>222</v>
      </c>
      <c r="W143" s="288">
        <v>-18818</v>
      </c>
      <c r="X143" s="288">
        <v>0</v>
      </c>
      <c r="Y143" s="287" t="s">
        <v>223</v>
      </c>
      <c r="Z143" s="287" t="s">
        <v>224</v>
      </c>
      <c r="AA143" s="287" t="s">
        <v>225</v>
      </c>
      <c r="AB143" s="287" t="s">
        <v>517</v>
      </c>
    </row>
    <row r="144" spans="1:28">
      <c r="A144" s="276" t="s">
        <v>207</v>
      </c>
      <c r="B144" s="276" t="s">
        <v>208</v>
      </c>
      <c r="C144" s="276" t="s">
        <v>578</v>
      </c>
      <c r="D144" s="276" t="s">
        <v>665</v>
      </c>
      <c r="E144" s="276" t="s">
        <v>661</v>
      </c>
      <c r="F144" s="276" t="s">
        <v>666</v>
      </c>
      <c r="G144" s="276" t="s">
        <v>50</v>
      </c>
      <c r="H144" s="277">
        <v>187000</v>
      </c>
      <c r="I144" s="276" t="s">
        <v>213</v>
      </c>
      <c r="J144" s="276" t="s">
        <v>214</v>
      </c>
      <c r="K144" s="276" t="s">
        <v>229</v>
      </c>
      <c r="L144" s="276" t="s">
        <v>656</v>
      </c>
      <c r="M144" s="276" t="s">
        <v>217</v>
      </c>
      <c r="N144" s="276" t="s">
        <v>275</v>
      </c>
      <c r="O144" s="277">
        <v>4301</v>
      </c>
      <c r="P144" s="277">
        <v>182699</v>
      </c>
      <c r="Q144" s="276" t="s">
        <v>219</v>
      </c>
      <c r="R144" s="276" t="s">
        <v>215</v>
      </c>
      <c r="S144" s="276" t="s">
        <v>50</v>
      </c>
      <c r="T144" s="276" t="s">
        <v>220</v>
      </c>
      <c r="U144" s="276" t="s">
        <v>221</v>
      </c>
      <c r="V144" s="276" t="s">
        <v>222</v>
      </c>
      <c r="W144" s="277">
        <v>17000</v>
      </c>
      <c r="X144" s="277">
        <v>0</v>
      </c>
      <c r="Y144" s="276" t="s">
        <v>223</v>
      </c>
      <c r="Z144" s="276" t="s">
        <v>224</v>
      </c>
      <c r="AA144" s="276" t="s">
        <v>225</v>
      </c>
      <c r="AB144" s="276" t="s">
        <v>215</v>
      </c>
    </row>
    <row r="145" spans="1:28">
      <c r="A145" s="276" t="s">
        <v>207</v>
      </c>
      <c r="B145" s="276" t="s">
        <v>208</v>
      </c>
      <c r="C145" s="276" t="s">
        <v>578</v>
      </c>
      <c r="D145" s="276" t="s">
        <v>667</v>
      </c>
      <c r="E145" s="276" t="s">
        <v>668</v>
      </c>
      <c r="F145" s="276" t="s">
        <v>669</v>
      </c>
      <c r="G145" s="276" t="s">
        <v>47</v>
      </c>
      <c r="H145" s="277">
        <v>29000</v>
      </c>
      <c r="I145" s="276" t="s">
        <v>213</v>
      </c>
      <c r="J145" s="276" t="s">
        <v>214</v>
      </c>
      <c r="K145" s="276" t="s">
        <v>229</v>
      </c>
      <c r="L145" s="276" t="s">
        <v>670</v>
      </c>
      <c r="M145" s="276" t="s">
        <v>217</v>
      </c>
      <c r="N145" s="276" t="s">
        <v>246</v>
      </c>
      <c r="O145" s="277">
        <v>667</v>
      </c>
      <c r="P145" s="277">
        <v>28333</v>
      </c>
      <c r="Q145" s="276" t="s">
        <v>219</v>
      </c>
      <c r="R145" s="276" t="s">
        <v>215</v>
      </c>
      <c r="S145" s="276" t="s">
        <v>47</v>
      </c>
      <c r="T145" s="276" t="s">
        <v>220</v>
      </c>
      <c r="U145" s="276" t="s">
        <v>221</v>
      </c>
      <c r="V145" s="276" t="s">
        <v>222</v>
      </c>
      <c r="W145" s="277">
        <v>2636</v>
      </c>
      <c r="X145" s="277">
        <v>0</v>
      </c>
      <c r="Y145" s="276" t="s">
        <v>223</v>
      </c>
      <c r="Z145" s="276" t="s">
        <v>224</v>
      </c>
      <c r="AA145" s="276" t="s">
        <v>225</v>
      </c>
      <c r="AB145" s="276" t="s">
        <v>215</v>
      </c>
    </row>
    <row r="146" spans="1:28">
      <c r="A146" s="276" t="s">
        <v>207</v>
      </c>
      <c r="B146" s="276" t="s">
        <v>208</v>
      </c>
      <c r="C146" s="276" t="s">
        <v>578</v>
      </c>
      <c r="D146" s="276" t="s">
        <v>671</v>
      </c>
      <c r="E146" s="276" t="s">
        <v>668</v>
      </c>
      <c r="F146" s="276" t="s">
        <v>672</v>
      </c>
      <c r="G146" s="276" t="s">
        <v>47</v>
      </c>
      <c r="H146" s="277">
        <v>29000</v>
      </c>
      <c r="I146" s="276" t="s">
        <v>213</v>
      </c>
      <c r="J146" s="276" t="s">
        <v>214</v>
      </c>
      <c r="K146" s="276" t="s">
        <v>229</v>
      </c>
      <c r="L146" s="276" t="s">
        <v>656</v>
      </c>
      <c r="M146" s="276" t="s">
        <v>217</v>
      </c>
      <c r="N146" s="276" t="s">
        <v>246</v>
      </c>
      <c r="O146" s="277">
        <v>667</v>
      </c>
      <c r="P146" s="277">
        <v>28333</v>
      </c>
      <c r="Q146" s="276" t="s">
        <v>219</v>
      </c>
      <c r="R146" s="276" t="s">
        <v>215</v>
      </c>
      <c r="S146" s="276" t="s">
        <v>47</v>
      </c>
      <c r="T146" s="276" t="s">
        <v>220</v>
      </c>
      <c r="U146" s="276" t="s">
        <v>221</v>
      </c>
      <c r="V146" s="276" t="s">
        <v>222</v>
      </c>
      <c r="W146" s="277">
        <v>2636</v>
      </c>
      <c r="X146" s="277">
        <v>0</v>
      </c>
      <c r="Y146" s="276" t="s">
        <v>223</v>
      </c>
      <c r="Z146" s="276" t="s">
        <v>224</v>
      </c>
      <c r="AA146" s="276" t="s">
        <v>225</v>
      </c>
      <c r="AB146" s="276" t="s">
        <v>215</v>
      </c>
    </row>
    <row r="147" spans="1:28">
      <c r="A147" s="276" t="s">
        <v>207</v>
      </c>
      <c r="B147" s="276" t="s">
        <v>208</v>
      </c>
      <c r="C147" s="276" t="s">
        <v>649</v>
      </c>
      <c r="D147" s="276" t="s">
        <v>673</v>
      </c>
      <c r="E147" s="276" t="s">
        <v>525</v>
      </c>
      <c r="F147" s="276" t="s">
        <v>674</v>
      </c>
      <c r="G147" s="276" t="s">
        <v>39</v>
      </c>
      <c r="H147" s="277">
        <v>29000</v>
      </c>
      <c r="I147" s="276" t="s">
        <v>213</v>
      </c>
      <c r="J147" s="276" t="s">
        <v>214</v>
      </c>
      <c r="K147" s="276" t="s">
        <v>215</v>
      </c>
      <c r="L147" s="276" t="s">
        <v>675</v>
      </c>
      <c r="M147" s="276" t="s">
        <v>217</v>
      </c>
      <c r="N147" s="276" t="s">
        <v>271</v>
      </c>
      <c r="O147" s="277">
        <v>667</v>
      </c>
      <c r="P147" s="277">
        <v>28333</v>
      </c>
      <c r="Q147" s="276" t="s">
        <v>219</v>
      </c>
      <c r="R147" s="276" t="s">
        <v>215</v>
      </c>
      <c r="S147" s="276" t="s">
        <v>39</v>
      </c>
      <c r="T147" s="276" t="s">
        <v>220</v>
      </c>
      <c r="U147" s="276" t="s">
        <v>221</v>
      </c>
      <c r="V147" s="276" t="s">
        <v>222</v>
      </c>
      <c r="W147" s="277">
        <v>2636</v>
      </c>
      <c r="X147" s="277">
        <v>0</v>
      </c>
      <c r="Y147" s="276" t="s">
        <v>223</v>
      </c>
      <c r="Z147" s="276" t="s">
        <v>224</v>
      </c>
      <c r="AA147" s="276" t="s">
        <v>225</v>
      </c>
      <c r="AB147" s="276" t="s">
        <v>215</v>
      </c>
    </row>
    <row r="148" spans="1:28">
      <c r="A148" s="276" t="s">
        <v>207</v>
      </c>
      <c r="B148" s="276" t="s">
        <v>208</v>
      </c>
      <c r="C148" s="276" t="s">
        <v>649</v>
      </c>
      <c r="D148" s="276" t="s">
        <v>676</v>
      </c>
      <c r="E148" s="276" t="s">
        <v>677</v>
      </c>
      <c r="F148" s="276" t="s">
        <v>678</v>
      </c>
      <c r="G148" s="276" t="s">
        <v>51</v>
      </c>
      <c r="H148" s="277">
        <v>69000</v>
      </c>
      <c r="I148" s="276" t="s">
        <v>213</v>
      </c>
      <c r="J148" s="276" t="s">
        <v>214</v>
      </c>
      <c r="K148" s="276" t="s">
        <v>229</v>
      </c>
      <c r="L148" s="276" t="s">
        <v>675</v>
      </c>
      <c r="M148" s="276" t="s">
        <v>217</v>
      </c>
      <c r="N148" s="276" t="s">
        <v>238</v>
      </c>
      <c r="O148" s="277">
        <v>1587</v>
      </c>
      <c r="P148" s="277">
        <v>67413</v>
      </c>
      <c r="Q148" s="276" t="s">
        <v>219</v>
      </c>
      <c r="R148" s="276" t="s">
        <v>215</v>
      </c>
      <c r="S148" s="276" t="s">
        <v>51</v>
      </c>
      <c r="T148" s="276" t="s">
        <v>220</v>
      </c>
      <c r="U148" s="276" t="s">
        <v>221</v>
      </c>
      <c r="V148" s="276" t="s">
        <v>222</v>
      </c>
      <c r="W148" s="277">
        <v>6272</v>
      </c>
      <c r="X148" s="277">
        <v>0</v>
      </c>
      <c r="Y148" s="276" t="s">
        <v>223</v>
      </c>
      <c r="Z148" s="276" t="s">
        <v>224</v>
      </c>
      <c r="AA148" s="276" t="s">
        <v>225</v>
      </c>
      <c r="AB148" s="276" t="s">
        <v>215</v>
      </c>
    </row>
    <row r="149" spans="1:28">
      <c r="A149" s="276" t="s">
        <v>207</v>
      </c>
      <c r="B149" s="276" t="s">
        <v>208</v>
      </c>
      <c r="C149" s="276" t="s">
        <v>656</v>
      </c>
      <c r="D149" s="276" t="s">
        <v>679</v>
      </c>
      <c r="E149" s="276" t="s">
        <v>680</v>
      </c>
      <c r="F149" s="276" t="s">
        <v>681</v>
      </c>
      <c r="G149" s="276" t="s">
        <v>49</v>
      </c>
      <c r="H149" s="277">
        <v>59000</v>
      </c>
      <c r="I149" s="276" t="s">
        <v>213</v>
      </c>
      <c r="J149" s="276" t="s">
        <v>214</v>
      </c>
      <c r="K149" s="276" t="s">
        <v>215</v>
      </c>
      <c r="L149" s="276" t="s">
        <v>682</v>
      </c>
      <c r="M149" s="276" t="s">
        <v>217</v>
      </c>
      <c r="N149" s="276" t="s">
        <v>218</v>
      </c>
      <c r="O149" s="277">
        <v>1357</v>
      </c>
      <c r="P149" s="277">
        <v>57643</v>
      </c>
      <c r="Q149" s="276" t="s">
        <v>219</v>
      </c>
      <c r="R149" s="276" t="s">
        <v>215</v>
      </c>
      <c r="S149" s="276" t="s">
        <v>49</v>
      </c>
      <c r="T149" s="276" t="s">
        <v>220</v>
      </c>
      <c r="U149" s="276" t="s">
        <v>221</v>
      </c>
      <c r="V149" s="276" t="s">
        <v>222</v>
      </c>
      <c r="W149" s="277">
        <v>5363</v>
      </c>
      <c r="X149" s="277">
        <v>0</v>
      </c>
      <c r="Y149" s="276" t="s">
        <v>223</v>
      </c>
      <c r="Z149" s="276" t="s">
        <v>224</v>
      </c>
      <c r="AA149" s="276" t="s">
        <v>225</v>
      </c>
      <c r="AB149" s="276" t="s">
        <v>215</v>
      </c>
    </row>
    <row r="150" spans="1:28">
      <c r="A150" s="276" t="s">
        <v>207</v>
      </c>
      <c r="B150" s="276" t="s">
        <v>208</v>
      </c>
      <c r="C150" s="276" t="s">
        <v>656</v>
      </c>
      <c r="D150" s="276" t="s">
        <v>683</v>
      </c>
      <c r="E150" s="276" t="s">
        <v>684</v>
      </c>
      <c r="F150" s="276" t="s">
        <v>685</v>
      </c>
      <c r="G150" s="276" t="s">
        <v>45</v>
      </c>
      <c r="H150" s="277">
        <v>78000</v>
      </c>
      <c r="I150" s="276" t="s">
        <v>213</v>
      </c>
      <c r="J150" s="276" t="s">
        <v>214</v>
      </c>
      <c r="K150" s="276" t="s">
        <v>229</v>
      </c>
      <c r="L150" s="276" t="s">
        <v>682</v>
      </c>
      <c r="M150" s="276" t="s">
        <v>217</v>
      </c>
      <c r="N150" s="276" t="s">
        <v>230</v>
      </c>
      <c r="O150" s="277">
        <v>1053</v>
      </c>
      <c r="P150" s="277">
        <v>76947</v>
      </c>
      <c r="Q150" s="276" t="s">
        <v>219</v>
      </c>
      <c r="R150" s="276" t="s">
        <v>215</v>
      </c>
      <c r="S150" s="276" t="s">
        <v>45</v>
      </c>
      <c r="T150" s="276" t="s">
        <v>220</v>
      </c>
      <c r="U150" s="276" t="s">
        <v>221</v>
      </c>
      <c r="V150" s="276" t="s">
        <v>222</v>
      </c>
      <c r="W150" s="277">
        <v>7090</v>
      </c>
      <c r="X150" s="277">
        <v>0</v>
      </c>
      <c r="Y150" s="276" t="s">
        <v>223</v>
      </c>
      <c r="Z150" s="276" t="s">
        <v>224</v>
      </c>
      <c r="AA150" s="276" t="s">
        <v>225</v>
      </c>
      <c r="AB150" s="276" t="s">
        <v>215</v>
      </c>
    </row>
    <row r="151" spans="1:28">
      <c r="A151" s="276" t="s">
        <v>207</v>
      </c>
      <c r="B151" s="276" t="s">
        <v>208</v>
      </c>
      <c r="C151" s="276" t="s">
        <v>686</v>
      </c>
      <c r="D151" s="276" t="s">
        <v>687</v>
      </c>
      <c r="E151" s="276" t="s">
        <v>688</v>
      </c>
      <c r="F151" s="276" t="s">
        <v>689</v>
      </c>
      <c r="G151" s="276" t="s">
        <v>37</v>
      </c>
      <c r="H151" s="277">
        <v>79000</v>
      </c>
      <c r="I151" s="276" t="s">
        <v>213</v>
      </c>
      <c r="J151" s="276" t="s">
        <v>214</v>
      </c>
      <c r="K151" s="276" t="s">
        <v>229</v>
      </c>
      <c r="L151" s="276" t="s">
        <v>682</v>
      </c>
      <c r="M151" s="276" t="s">
        <v>217</v>
      </c>
      <c r="N151" s="276" t="s">
        <v>242</v>
      </c>
      <c r="O151" s="277">
        <v>1185</v>
      </c>
      <c r="P151" s="277">
        <v>77815</v>
      </c>
      <c r="Q151" s="276" t="s">
        <v>219</v>
      </c>
      <c r="R151" s="276" t="s">
        <v>215</v>
      </c>
      <c r="S151" s="276" t="s">
        <v>37</v>
      </c>
      <c r="T151" s="276" t="s">
        <v>220</v>
      </c>
      <c r="U151" s="276" t="s">
        <v>221</v>
      </c>
      <c r="V151" s="276" t="s">
        <v>222</v>
      </c>
      <c r="W151" s="277">
        <v>7181</v>
      </c>
      <c r="X151" s="277">
        <v>0</v>
      </c>
      <c r="Y151" s="276" t="s">
        <v>223</v>
      </c>
      <c r="Z151" s="276" t="s">
        <v>224</v>
      </c>
      <c r="AA151" s="276" t="s">
        <v>225</v>
      </c>
      <c r="AB151" s="276" t="s">
        <v>215</v>
      </c>
    </row>
    <row r="152" spans="1:28">
      <c r="A152" s="276" t="s">
        <v>207</v>
      </c>
      <c r="B152" s="276" t="s">
        <v>208</v>
      </c>
      <c r="C152" s="276" t="s">
        <v>686</v>
      </c>
      <c r="D152" s="276" t="s">
        <v>690</v>
      </c>
      <c r="E152" s="276" t="s">
        <v>691</v>
      </c>
      <c r="F152" s="276" t="s">
        <v>692</v>
      </c>
      <c r="G152" s="276" t="s">
        <v>45</v>
      </c>
      <c r="H152" s="277">
        <v>39000</v>
      </c>
      <c r="I152" s="276" t="s">
        <v>213</v>
      </c>
      <c r="J152" s="276" t="s">
        <v>214</v>
      </c>
      <c r="K152" s="276" t="s">
        <v>229</v>
      </c>
      <c r="L152" s="276" t="s">
        <v>682</v>
      </c>
      <c r="M152" s="276" t="s">
        <v>217</v>
      </c>
      <c r="N152" s="276" t="s">
        <v>230</v>
      </c>
      <c r="O152" s="277">
        <v>526</v>
      </c>
      <c r="P152" s="277">
        <v>38474</v>
      </c>
      <c r="Q152" s="276" t="s">
        <v>219</v>
      </c>
      <c r="R152" s="276" t="s">
        <v>215</v>
      </c>
      <c r="S152" s="276" t="s">
        <v>45</v>
      </c>
      <c r="T152" s="276" t="s">
        <v>220</v>
      </c>
      <c r="U152" s="276" t="s">
        <v>221</v>
      </c>
      <c r="V152" s="276" t="s">
        <v>222</v>
      </c>
      <c r="W152" s="277">
        <v>3545</v>
      </c>
      <c r="X152" s="277">
        <v>0</v>
      </c>
      <c r="Y152" s="276" t="s">
        <v>223</v>
      </c>
      <c r="Z152" s="276" t="s">
        <v>224</v>
      </c>
      <c r="AA152" s="276" t="s">
        <v>225</v>
      </c>
      <c r="AB152" s="276" t="s">
        <v>215</v>
      </c>
    </row>
    <row r="153" spans="1:28">
      <c r="A153" s="276" t="s">
        <v>207</v>
      </c>
      <c r="B153" s="276" t="s">
        <v>208</v>
      </c>
      <c r="C153" s="276" t="s">
        <v>686</v>
      </c>
      <c r="D153" s="276" t="s">
        <v>693</v>
      </c>
      <c r="E153" s="276" t="s">
        <v>694</v>
      </c>
      <c r="F153" s="276" t="s">
        <v>695</v>
      </c>
      <c r="G153" s="276" t="s">
        <v>47</v>
      </c>
      <c r="H153" s="277">
        <v>78000</v>
      </c>
      <c r="I153" s="276" t="s">
        <v>213</v>
      </c>
      <c r="J153" s="276" t="s">
        <v>214</v>
      </c>
      <c r="K153" s="276" t="s">
        <v>229</v>
      </c>
      <c r="L153" s="276" t="s">
        <v>675</v>
      </c>
      <c r="M153" s="276" t="s">
        <v>217</v>
      </c>
      <c r="N153" s="276" t="s">
        <v>246</v>
      </c>
      <c r="O153" s="277">
        <v>1794</v>
      </c>
      <c r="P153" s="277">
        <v>76206</v>
      </c>
      <c r="Q153" s="276" t="s">
        <v>219</v>
      </c>
      <c r="R153" s="276" t="s">
        <v>215</v>
      </c>
      <c r="S153" s="276" t="s">
        <v>47</v>
      </c>
      <c r="T153" s="276" t="s">
        <v>220</v>
      </c>
      <c r="U153" s="276" t="s">
        <v>221</v>
      </c>
      <c r="V153" s="276" t="s">
        <v>222</v>
      </c>
      <c r="W153" s="277">
        <v>7090</v>
      </c>
      <c r="X153" s="277">
        <v>0</v>
      </c>
      <c r="Y153" s="276" t="s">
        <v>223</v>
      </c>
      <c r="Z153" s="276" t="s">
        <v>224</v>
      </c>
      <c r="AA153" s="276" t="s">
        <v>225</v>
      </c>
      <c r="AB153" s="276" t="s">
        <v>215</v>
      </c>
    </row>
    <row r="154" spans="1:28">
      <c r="A154" s="276" t="s">
        <v>207</v>
      </c>
      <c r="B154" s="276" t="s">
        <v>208</v>
      </c>
      <c r="C154" s="276" t="s">
        <v>686</v>
      </c>
      <c r="D154" s="276" t="s">
        <v>696</v>
      </c>
      <c r="E154" s="276" t="s">
        <v>697</v>
      </c>
      <c r="F154" s="276" t="s">
        <v>698</v>
      </c>
      <c r="G154" s="276" t="s">
        <v>49</v>
      </c>
      <c r="H154" s="277">
        <v>59000</v>
      </c>
      <c r="I154" s="276" t="s">
        <v>213</v>
      </c>
      <c r="J154" s="276" t="s">
        <v>214</v>
      </c>
      <c r="K154" s="276" t="s">
        <v>215</v>
      </c>
      <c r="L154" s="276" t="s">
        <v>682</v>
      </c>
      <c r="M154" s="276" t="s">
        <v>217</v>
      </c>
      <c r="N154" s="276" t="s">
        <v>218</v>
      </c>
      <c r="O154" s="277">
        <v>1357</v>
      </c>
      <c r="P154" s="277">
        <v>57643</v>
      </c>
      <c r="Q154" s="276" t="s">
        <v>219</v>
      </c>
      <c r="R154" s="276" t="s">
        <v>215</v>
      </c>
      <c r="S154" s="276" t="s">
        <v>49</v>
      </c>
      <c r="T154" s="276" t="s">
        <v>220</v>
      </c>
      <c r="U154" s="276" t="s">
        <v>221</v>
      </c>
      <c r="V154" s="276" t="s">
        <v>222</v>
      </c>
      <c r="W154" s="277">
        <v>5363</v>
      </c>
      <c r="X154" s="277">
        <v>0</v>
      </c>
      <c r="Y154" s="276" t="s">
        <v>223</v>
      </c>
      <c r="Z154" s="276" t="s">
        <v>224</v>
      </c>
      <c r="AA154" s="276" t="s">
        <v>225</v>
      </c>
      <c r="AB154" s="276" t="s">
        <v>215</v>
      </c>
    </row>
    <row r="155" spans="1:28">
      <c r="A155" s="276" t="s">
        <v>207</v>
      </c>
      <c r="B155" s="276" t="s">
        <v>208</v>
      </c>
      <c r="C155" s="276" t="s">
        <v>686</v>
      </c>
      <c r="D155" s="276" t="s">
        <v>699</v>
      </c>
      <c r="E155" s="276" t="s">
        <v>700</v>
      </c>
      <c r="F155" s="276" t="s">
        <v>701</v>
      </c>
      <c r="G155" s="276" t="s">
        <v>39</v>
      </c>
      <c r="H155" s="277">
        <v>288000</v>
      </c>
      <c r="I155" s="276" t="s">
        <v>213</v>
      </c>
      <c r="J155" s="276" t="s">
        <v>214</v>
      </c>
      <c r="K155" s="276" t="s">
        <v>215</v>
      </c>
      <c r="L155" s="276" t="s">
        <v>682</v>
      </c>
      <c r="M155" s="276" t="s">
        <v>217</v>
      </c>
      <c r="N155" s="276" t="s">
        <v>271</v>
      </c>
      <c r="O155" s="277">
        <v>4176</v>
      </c>
      <c r="P155" s="277">
        <v>283824</v>
      </c>
      <c r="Q155" s="276" t="s">
        <v>219</v>
      </c>
      <c r="R155" s="276" t="s">
        <v>215</v>
      </c>
      <c r="S155" s="276" t="s">
        <v>39</v>
      </c>
      <c r="T155" s="276" t="s">
        <v>220</v>
      </c>
      <c r="U155" s="276" t="s">
        <v>221</v>
      </c>
      <c r="V155" s="276" t="s">
        <v>222</v>
      </c>
      <c r="W155" s="277">
        <v>26181</v>
      </c>
      <c r="X155" s="277">
        <v>0</v>
      </c>
      <c r="Y155" s="276" t="s">
        <v>223</v>
      </c>
      <c r="Z155" s="276" t="s">
        <v>224</v>
      </c>
      <c r="AA155" s="276" t="s">
        <v>225</v>
      </c>
      <c r="AB155" s="276" t="s">
        <v>215</v>
      </c>
    </row>
    <row r="156" spans="1:28">
      <c r="A156" s="276" t="s">
        <v>207</v>
      </c>
      <c r="B156" s="276" t="s">
        <v>208</v>
      </c>
      <c r="C156" s="276" t="s">
        <v>686</v>
      </c>
      <c r="D156" s="276" t="s">
        <v>702</v>
      </c>
      <c r="E156" s="276" t="s">
        <v>703</v>
      </c>
      <c r="F156" s="276" t="s">
        <v>704</v>
      </c>
      <c r="G156" s="276" t="s">
        <v>39</v>
      </c>
      <c r="H156" s="277">
        <v>137000</v>
      </c>
      <c r="I156" s="276" t="s">
        <v>213</v>
      </c>
      <c r="J156" s="276" t="s">
        <v>214</v>
      </c>
      <c r="K156" s="276" t="s">
        <v>215</v>
      </c>
      <c r="L156" s="276" t="s">
        <v>682</v>
      </c>
      <c r="M156" s="276" t="s">
        <v>217</v>
      </c>
      <c r="N156" s="276" t="s">
        <v>271</v>
      </c>
      <c r="O156" s="277">
        <v>1986</v>
      </c>
      <c r="P156" s="277">
        <v>135014</v>
      </c>
      <c r="Q156" s="276" t="s">
        <v>219</v>
      </c>
      <c r="R156" s="276" t="s">
        <v>215</v>
      </c>
      <c r="S156" s="276" t="s">
        <v>39</v>
      </c>
      <c r="T156" s="276" t="s">
        <v>220</v>
      </c>
      <c r="U156" s="276" t="s">
        <v>221</v>
      </c>
      <c r="V156" s="276" t="s">
        <v>222</v>
      </c>
      <c r="W156" s="277">
        <v>12454</v>
      </c>
      <c r="X156" s="277">
        <v>0</v>
      </c>
      <c r="Y156" s="276" t="s">
        <v>223</v>
      </c>
      <c r="Z156" s="276" t="s">
        <v>224</v>
      </c>
      <c r="AA156" s="276" t="s">
        <v>225</v>
      </c>
      <c r="AB156" s="276" t="s">
        <v>215</v>
      </c>
    </row>
    <row r="157" spans="1:28">
      <c r="A157" s="276" t="s">
        <v>207</v>
      </c>
      <c r="B157" s="276" t="s">
        <v>208</v>
      </c>
      <c r="C157" s="276" t="s">
        <v>705</v>
      </c>
      <c r="D157" s="276" t="s">
        <v>706</v>
      </c>
      <c r="E157" s="276" t="s">
        <v>707</v>
      </c>
      <c r="F157" s="276" t="s">
        <v>708</v>
      </c>
      <c r="G157" s="276" t="s">
        <v>39</v>
      </c>
      <c r="H157" s="277">
        <v>258000</v>
      </c>
      <c r="I157" s="276" t="s">
        <v>213</v>
      </c>
      <c r="J157" s="276" t="s">
        <v>214</v>
      </c>
      <c r="K157" s="276" t="s">
        <v>215</v>
      </c>
      <c r="L157" s="276" t="s">
        <v>682</v>
      </c>
      <c r="M157" s="276" t="s">
        <v>217</v>
      </c>
      <c r="N157" s="276" t="s">
        <v>271</v>
      </c>
      <c r="O157" s="277">
        <v>5934</v>
      </c>
      <c r="P157" s="277">
        <v>252066</v>
      </c>
      <c r="Q157" s="276" t="s">
        <v>219</v>
      </c>
      <c r="R157" s="276" t="s">
        <v>215</v>
      </c>
      <c r="S157" s="276" t="s">
        <v>39</v>
      </c>
      <c r="T157" s="276" t="s">
        <v>220</v>
      </c>
      <c r="U157" s="276" t="s">
        <v>221</v>
      </c>
      <c r="V157" s="276" t="s">
        <v>222</v>
      </c>
      <c r="W157" s="277">
        <v>23454</v>
      </c>
      <c r="X157" s="277">
        <v>0</v>
      </c>
      <c r="Y157" s="276" t="s">
        <v>223</v>
      </c>
      <c r="Z157" s="276" t="s">
        <v>224</v>
      </c>
      <c r="AA157" s="276" t="s">
        <v>225</v>
      </c>
      <c r="AB157" s="276" t="s">
        <v>215</v>
      </c>
    </row>
    <row r="158" spans="1:28">
      <c r="A158" s="276" t="s">
        <v>207</v>
      </c>
      <c r="B158" s="276" t="s">
        <v>208</v>
      </c>
      <c r="C158" s="276" t="s">
        <v>705</v>
      </c>
      <c r="D158" s="276" t="s">
        <v>709</v>
      </c>
      <c r="E158" s="276" t="s">
        <v>710</v>
      </c>
      <c r="F158" s="276" t="s">
        <v>711</v>
      </c>
      <c r="G158" s="276" t="s">
        <v>49</v>
      </c>
      <c r="H158" s="277">
        <v>78000</v>
      </c>
      <c r="I158" s="276" t="s">
        <v>213</v>
      </c>
      <c r="J158" s="276" t="s">
        <v>214</v>
      </c>
      <c r="K158" s="276" t="s">
        <v>215</v>
      </c>
      <c r="L158" s="276" t="s">
        <v>682</v>
      </c>
      <c r="M158" s="276" t="s">
        <v>217</v>
      </c>
      <c r="N158" s="276" t="s">
        <v>218</v>
      </c>
      <c r="O158" s="277">
        <v>1794</v>
      </c>
      <c r="P158" s="277">
        <v>76206</v>
      </c>
      <c r="Q158" s="276" t="s">
        <v>219</v>
      </c>
      <c r="R158" s="276" t="s">
        <v>215</v>
      </c>
      <c r="S158" s="276" t="s">
        <v>49</v>
      </c>
      <c r="T158" s="276" t="s">
        <v>220</v>
      </c>
      <c r="U158" s="276" t="s">
        <v>221</v>
      </c>
      <c r="V158" s="276" t="s">
        <v>222</v>
      </c>
      <c r="W158" s="277">
        <v>7090</v>
      </c>
      <c r="X158" s="277">
        <v>0</v>
      </c>
      <c r="Y158" s="276" t="s">
        <v>223</v>
      </c>
      <c r="Z158" s="276" t="s">
        <v>224</v>
      </c>
      <c r="AA158" s="276" t="s">
        <v>225</v>
      </c>
      <c r="AB158" s="276" t="s">
        <v>215</v>
      </c>
    </row>
    <row r="159" spans="1:28">
      <c r="A159" s="276" t="s">
        <v>207</v>
      </c>
      <c r="B159" s="276" t="s">
        <v>208</v>
      </c>
      <c r="C159" s="276" t="s">
        <v>705</v>
      </c>
      <c r="D159" s="276" t="s">
        <v>712</v>
      </c>
      <c r="E159" s="276" t="s">
        <v>713</v>
      </c>
      <c r="F159" s="276" t="s">
        <v>714</v>
      </c>
      <c r="G159" s="276" t="s">
        <v>41</v>
      </c>
      <c r="H159" s="277">
        <v>39000</v>
      </c>
      <c r="I159" s="276" t="s">
        <v>213</v>
      </c>
      <c r="J159" s="276" t="s">
        <v>214</v>
      </c>
      <c r="K159" s="276" t="s">
        <v>229</v>
      </c>
      <c r="L159" s="276" t="s">
        <v>682</v>
      </c>
      <c r="M159" s="276" t="s">
        <v>217</v>
      </c>
      <c r="N159" s="276" t="s">
        <v>234</v>
      </c>
      <c r="O159" s="277">
        <v>897</v>
      </c>
      <c r="P159" s="277">
        <v>38103</v>
      </c>
      <c r="Q159" s="276" t="s">
        <v>219</v>
      </c>
      <c r="R159" s="276" t="s">
        <v>215</v>
      </c>
      <c r="S159" s="276" t="s">
        <v>41</v>
      </c>
      <c r="T159" s="276" t="s">
        <v>220</v>
      </c>
      <c r="U159" s="276" t="s">
        <v>221</v>
      </c>
      <c r="V159" s="276" t="s">
        <v>222</v>
      </c>
      <c r="W159" s="277">
        <v>3545</v>
      </c>
      <c r="X159" s="277">
        <v>0</v>
      </c>
      <c r="Y159" s="276" t="s">
        <v>223</v>
      </c>
      <c r="Z159" s="276" t="s">
        <v>224</v>
      </c>
      <c r="AA159" s="276" t="s">
        <v>225</v>
      </c>
      <c r="AB159" s="276" t="s">
        <v>215</v>
      </c>
    </row>
    <row r="160" spans="1:28">
      <c r="A160" s="276" t="s">
        <v>207</v>
      </c>
      <c r="B160" s="276" t="s">
        <v>208</v>
      </c>
      <c r="C160" s="276" t="s">
        <v>705</v>
      </c>
      <c r="D160" s="276" t="s">
        <v>715</v>
      </c>
      <c r="E160" s="276" t="s">
        <v>716</v>
      </c>
      <c r="F160" s="276" t="s">
        <v>717</v>
      </c>
      <c r="G160" s="276" t="s">
        <v>47</v>
      </c>
      <c r="H160" s="277">
        <v>39000</v>
      </c>
      <c r="I160" s="276" t="s">
        <v>213</v>
      </c>
      <c r="J160" s="276" t="s">
        <v>214</v>
      </c>
      <c r="K160" s="276" t="s">
        <v>229</v>
      </c>
      <c r="L160" s="276" t="s">
        <v>682</v>
      </c>
      <c r="M160" s="276" t="s">
        <v>217</v>
      </c>
      <c r="N160" s="276" t="s">
        <v>246</v>
      </c>
      <c r="O160" s="277">
        <v>897</v>
      </c>
      <c r="P160" s="277">
        <v>38103</v>
      </c>
      <c r="Q160" s="276" t="s">
        <v>219</v>
      </c>
      <c r="R160" s="276" t="s">
        <v>215</v>
      </c>
      <c r="S160" s="276" t="s">
        <v>47</v>
      </c>
      <c r="T160" s="276" t="s">
        <v>220</v>
      </c>
      <c r="U160" s="276" t="s">
        <v>221</v>
      </c>
      <c r="V160" s="276" t="s">
        <v>222</v>
      </c>
      <c r="W160" s="277">
        <v>3545</v>
      </c>
      <c r="X160" s="277">
        <v>0</v>
      </c>
      <c r="Y160" s="276" t="s">
        <v>223</v>
      </c>
      <c r="Z160" s="276" t="s">
        <v>224</v>
      </c>
      <c r="AA160" s="276" t="s">
        <v>225</v>
      </c>
      <c r="AB160" s="276" t="s">
        <v>215</v>
      </c>
    </row>
    <row r="161" spans="1:28">
      <c r="A161" s="276" t="s">
        <v>207</v>
      </c>
      <c r="B161" s="276" t="s">
        <v>208</v>
      </c>
      <c r="C161" s="276" t="s">
        <v>705</v>
      </c>
      <c r="D161" s="276" t="s">
        <v>718</v>
      </c>
      <c r="E161" s="276" t="s">
        <v>719</v>
      </c>
      <c r="F161" s="276" t="s">
        <v>720</v>
      </c>
      <c r="G161" s="276" t="s">
        <v>49</v>
      </c>
      <c r="H161" s="277">
        <v>128000</v>
      </c>
      <c r="I161" s="276" t="s">
        <v>213</v>
      </c>
      <c r="J161" s="276" t="s">
        <v>214</v>
      </c>
      <c r="K161" s="276" t="s">
        <v>215</v>
      </c>
      <c r="L161" s="276" t="s">
        <v>682</v>
      </c>
      <c r="M161" s="276" t="s">
        <v>217</v>
      </c>
      <c r="N161" s="276" t="s">
        <v>218</v>
      </c>
      <c r="O161" s="277">
        <v>1920</v>
      </c>
      <c r="P161" s="277">
        <v>126080</v>
      </c>
      <c r="Q161" s="276" t="s">
        <v>219</v>
      </c>
      <c r="R161" s="276" t="s">
        <v>215</v>
      </c>
      <c r="S161" s="276" t="s">
        <v>49</v>
      </c>
      <c r="T161" s="276" t="s">
        <v>220</v>
      </c>
      <c r="U161" s="276" t="s">
        <v>221</v>
      </c>
      <c r="V161" s="276" t="s">
        <v>222</v>
      </c>
      <c r="W161" s="277">
        <v>11636</v>
      </c>
      <c r="X161" s="277">
        <v>0</v>
      </c>
      <c r="Y161" s="276" t="s">
        <v>223</v>
      </c>
      <c r="Z161" s="276" t="s">
        <v>224</v>
      </c>
      <c r="AA161" s="276" t="s">
        <v>225</v>
      </c>
      <c r="AB161" s="276" t="s">
        <v>215</v>
      </c>
    </row>
    <row r="162" spans="1:28">
      <c r="A162" s="276" t="s">
        <v>207</v>
      </c>
      <c r="B162" s="276" t="s">
        <v>208</v>
      </c>
      <c r="C162" s="276" t="s">
        <v>705</v>
      </c>
      <c r="D162" s="276" t="s">
        <v>721</v>
      </c>
      <c r="E162" s="276" t="s">
        <v>722</v>
      </c>
      <c r="F162" s="276" t="s">
        <v>723</v>
      </c>
      <c r="G162" s="276" t="s">
        <v>49</v>
      </c>
      <c r="H162" s="277">
        <v>128000</v>
      </c>
      <c r="I162" s="276" t="s">
        <v>213</v>
      </c>
      <c r="J162" s="276" t="s">
        <v>214</v>
      </c>
      <c r="K162" s="276" t="s">
        <v>215</v>
      </c>
      <c r="L162" s="276" t="s">
        <v>682</v>
      </c>
      <c r="M162" s="276" t="s">
        <v>217</v>
      </c>
      <c r="N162" s="276" t="s">
        <v>218</v>
      </c>
      <c r="O162" s="277">
        <v>1920</v>
      </c>
      <c r="P162" s="277">
        <v>126080</v>
      </c>
      <c r="Q162" s="276" t="s">
        <v>219</v>
      </c>
      <c r="R162" s="276" t="s">
        <v>215</v>
      </c>
      <c r="S162" s="276" t="s">
        <v>49</v>
      </c>
      <c r="T162" s="276" t="s">
        <v>220</v>
      </c>
      <c r="U162" s="276" t="s">
        <v>221</v>
      </c>
      <c r="V162" s="276" t="s">
        <v>222</v>
      </c>
      <c r="W162" s="277">
        <v>11636</v>
      </c>
      <c r="X162" s="277">
        <v>0</v>
      </c>
      <c r="Y162" s="276" t="s">
        <v>223</v>
      </c>
      <c r="Z162" s="276" t="s">
        <v>224</v>
      </c>
      <c r="AA162" s="276" t="s">
        <v>225</v>
      </c>
      <c r="AB162" s="276" t="s">
        <v>215</v>
      </c>
    </row>
    <row r="163" spans="1:28">
      <c r="A163" s="276" t="s">
        <v>207</v>
      </c>
      <c r="B163" s="276" t="s">
        <v>208</v>
      </c>
      <c r="C163" s="276" t="s">
        <v>705</v>
      </c>
      <c r="D163" s="276" t="s">
        <v>724</v>
      </c>
      <c r="E163" s="276" t="s">
        <v>725</v>
      </c>
      <c r="F163" s="276" t="s">
        <v>726</v>
      </c>
      <c r="G163" s="276" t="s">
        <v>45</v>
      </c>
      <c r="H163" s="277">
        <v>348000</v>
      </c>
      <c r="I163" s="276" t="s">
        <v>213</v>
      </c>
      <c r="J163" s="276" t="s">
        <v>214</v>
      </c>
      <c r="K163" s="276" t="s">
        <v>229</v>
      </c>
      <c r="L163" s="276" t="s">
        <v>682</v>
      </c>
      <c r="M163" s="276" t="s">
        <v>217</v>
      </c>
      <c r="N163" s="276" t="s">
        <v>230</v>
      </c>
      <c r="O163" s="277">
        <v>5046</v>
      </c>
      <c r="P163" s="277">
        <v>342954</v>
      </c>
      <c r="Q163" s="276" t="s">
        <v>219</v>
      </c>
      <c r="R163" s="276" t="s">
        <v>215</v>
      </c>
      <c r="S163" s="276" t="s">
        <v>45</v>
      </c>
      <c r="T163" s="276" t="s">
        <v>220</v>
      </c>
      <c r="U163" s="276" t="s">
        <v>221</v>
      </c>
      <c r="V163" s="276" t="s">
        <v>222</v>
      </c>
      <c r="W163" s="277">
        <v>31636</v>
      </c>
      <c r="X163" s="277">
        <v>0</v>
      </c>
      <c r="Y163" s="276" t="s">
        <v>223</v>
      </c>
      <c r="Z163" s="276" t="s">
        <v>224</v>
      </c>
      <c r="AA163" s="276" t="s">
        <v>225</v>
      </c>
      <c r="AB163" s="276" t="s">
        <v>215</v>
      </c>
    </row>
    <row r="164" spans="1:28">
      <c r="A164" s="276" t="s">
        <v>207</v>
      </c>
      <c r="B164" s="276" t="s">
        <v>208</v>
      </c>
      <c r="C164" s="276" t="s">
        <v>705</v>
      </c>
      <c r="D164" s="276" t="s">
        <v>727</v>
      </c>
      <c r="E164" s="276" t="s">
        <v>728</v>
      </c>
      <c r="F164" s="276" t="s">
        <v>729</v>
      </c>
      <c r="G164" s="276" t="s">
        <v>45</v>
      </c>
      <c r="H164" s="277">
        <v>59000</v>
      </c>
      <c r="I164" s="276" t="s">
        <v>213</v>
      </c>
      <c r="J164" s="276" t="s">
        <v>214</v>
      </c>
      <c r="K164" s="276" t="s">
        <v>229</v>
      </c>
      <c r="L164" s="276" t="s">
        <v>682</v>
      </c>
      <c r="M164" s="276" t="s">
        <v>217</v>
      </c>
      <c r="N164" s="276" t="s">
        <v>230</v>
      </c>
      <c r="O164" s="277">
        <v>855</v>
      </c>
      <c r="P164" s="277">
        <v>58145</v>
      </c>
      <c r="Q164" s="276" t="s">
        <v>219</v>
      </c>
      <c r="R164" s="276" t="s">
        <v>215</v>
      </c>
      <c r="S164" s="276" t="s">
        <v>45</v>
      </c>
      <c r="T164" s="276" t="s">
        <v>220</v>
      </c>
      <c r="U164" s="276" t="s">
        <v>221</v>
      </c>
      <c r="V164" s="276" t="s">
        <v>222</v>
      </c>
      <c r="W164" s="277">
        <v>5363</v>
      </c>
      <c r="X164" s="277">
        <v>0</v>
      </c>
      <c r="Y164" s="276" t="s">
        <v>223</v>
      </c>
      <c r="Z164" s="276" t="s">
        <v>224</v>
      </c>
      <c r="AA164" s="276" t="s">
        <v>225</v>
      </c>
      <c r="AB164" s="276" t="s">
        <v>215</v>
      </c>
    </row>
    <row r="165" spans="1:28">
      <c r="A165" s="276" t="s">
        <v>207</v>
      </c>
      <c r="B165" s="276" t="s">
        <v>208</v>
      </c>
      <c r="C165" s="276" t="s">
        <v>705</v>
      </c>
      <c r="D165" s="276" t="s">
        <v>730</v>
      </c>
      <c r="E165" s="276" t="s">
        <v>731</v>
      </c>
      <c r="F165" s="276" t="s">
        <v>732</v>
      </c>
      <c r="G165" s="276" t="s">
        <v>50</v>
      </c>
      <c r="H165" s="277">
        <v>39000</v>
      </c>
      <c r="I165" s="276" t="s">
        <v>213</v>
      </c>
      <c r="J165" s="276" t="s">
        <v>214</v>
      </c>
      <c r="K165" s="276" t="s">
        <v>229</v>
      </c>
      <c r="L165" s="276" t="s">
        <v>682</v>
      </c>
      <c r="M165" s="276" t="s">
        <v>217</v>
      </c>
      <c r="N165" s="276" t="s">
        <v>275</v>
      </c>
      <c r="O165" s="277">
        <v>897</v>
      </c>
      <c r="P165" s="277">
        <v>38103</v>
      </c>
      <c r="Q165" s="276" t="s">
        <v>219</v>
      </c>
      <c r="R165" s="276" t="s">
        <v>215</v>
      </c>
      <c r="S165" s="276" t="s">
        <v>276</v>
      </c>
      <c r="T165" s="276" t="s">
        <v>220</v>
      </c>
      <c r="U165" s="276" t="s">
        <v>221</v>
      </c>
      <c r="V165" s="276" t="s">
        <v>222</v>
      </c>
      <c r="W165" s="277">
        <v>3545</v>
      </c>
      <c r="X165" s="277">
        <v>0</v>
      </c>
      <c r="Y165" s="276" t="s">
        <v>223</v>
      </c>
      <c r="Z165" s="276" t="s">
        <v>224</v>
      </c>
      <c r="AA165" s="276" t="s">
        <v>225</v>
      </c>
      <c r="AB165" s="276" t="s">
        <v>215</v>
      </c>
    </row>
    <row r="166" spans="1:28">
      <c r="A166" s="276" t="s">
        <v>207</v>
      </c>
      <c r="B166" s="276" t="s">
        <v>208</v>
      </c>
      <c r="C166" s="276" t="s">
        <v>675</v>
      </c>
      <c r="D166" s="276" t="s">
        <v>733</v>
      </c>
      <c r="E166" s="276" t="s">
        <v>734</v>
      </c>
      <c r="F166" s="276" t="s">
        <v>735</v>
      </c>
      <c r="G166" s="276" t="s">
        <v>50</v>
      </c>
      <c r="H166" s="277">
        <v>59000</v>
      </c>
      <c r="I166" s="276" t="s">
        <v>213</v>
      </c>
      <c r="J166" s="276" t="s">
        <v>214</v>
      </c>
      <c r="K166" s="276" t="s">
        <v>229</v>
      </c>
      <c r="L166" s="276" t="s">
        <v>736</v>
      </c>
      <c r="M166" s="276" t="s">
        <v>217</v>
      </c>
      <c r="N166" s="276" t="s">
        <v>275</v>
      </c>
      <c r="O166" s="277">
        <v>1357</v>
      </c>
      <c r="P166" s="277">
        <v>57643</v>
      </c>
      <c r="Q166" s="276" t="s">
        <v>219</v>
      </c>
      <c r="R166" s="276" t="s">
        <v>215</v>
      </c>
      <c r="S166" s="276" t="s">
        <v>276</v>
      </c>
      <c r="T166" s="276" t="s">
        <v>220</v>
      </c>
      <c r="U166" s="276" t="s">
        <v>221</v>
      </c>
      <c r="V166" s="276" t="s">
        <v>222</v>
      </c>
      <c r="W166" s="277">
        <v>5363</v>
      </c>
      <c r="X166" s="277">
        <v>0</v>
      </c>
      <c r="Y166" s="276" t="s">
        <v>223</v>
      </c>
      <c r="Z166" s="276" t="s">
        <v>224</v>
      </c>
      <c r="AA166" s="276" t="s">
        <v>225</v>
      </c>
      <c r="AB166" s="276" t="s">
        <v>215</v>
      </c>
    </row>
    <row r="167" spans="1:28">
      <c r="A167" s="276" t="s">
        <v>207</v>
      </c>
      <c r="B167" s="276" t="s">
        <v>208</v>
      </c>
      <c r="C167" s="276" t="s">
        <v>675</v>
      </c>
      <c r="D167" s="276" t="s">
        <v>737</v>
      </c>
      <c r="E167" s="276" t="s">
        <v>738</v>
      </c>
      <c r="F167" s="276" t="s">
        <v>739</v>
      </c>
      <c r="G167" s="276" t="s">
        <v>45</v>
      </c>
      <c r="H167" s="277">
        <v>79000</v>
      </c>
      <c r="I167" s="276" t="s">
        <v>213</v>
      </c>
      <c r="J167" s="276" t="s">
        <v>214</v>
      </c>
      <c r="K167" s="276" t="s">
        <v>229</v>
      </c>
      <c r="L167" s="276" t="s">
        <v>736</v>
      </c>
      <c r="M167" s="276" t="s">
        <v>217</v>
      </c>
      <c r="N167" s="276" t="s">
        <v>230</v>
      </c>
      <c r="O167" s="277">
        <v>1817</v>
      </c>
      <c r="P167" s="277">
        <v>77183</v>
      </c>
      <c r="Q167" s="276" t="s">
        <v>219</v>
      </c>
      <c r="R167" s="276" t="s">
        <v>215</v>
      </c>
      <c r="S167" s="276" t="s">
        <v>45</v>
      </c>
      <c r="T167" s="276" t="s">
        <v>220</v>
      </c>
      <c r="U167" s="276" t="s">
        <v>221</v>
      </c>
      <c r="V167" s="276" t="s">
        <v>222</v>
      </c>
      <c r="W167" s="277">
        <v>7181</v>
      </c>
      <c r="X167" s="277">
        <v>0</v>
      </c>
      <c r="Y167" s="276" t="s">
        <v>223</v>
      </c>
      <c r="Z167" s="276" t="s">
        <v>224</v>
      </c>
      <c r="AA167" s="276" t="s">
        <v>225</v>
      </c>
      <c r="AB167" s="276" t="s">
        <v>215</v>
      </c>
    </row>
    <row r="168" spans="1:28">
      <c r="A168" s="276" t="s">
        <v>207</v>
      </c>
      <c r="B168" s="276" t="s">
        <v>208</v>
      </c>
      <c r="C168" s="276" t="s">
        <v>675</v>
      </c>
      <c r="D168" s="276" t="s">
        <v>740</v>
      </c>
      <c r="E168" s="276" t="s">
        <v>741</v>
      </c>
      <c r="F168" s="276" t="s">
        <v>742</v>
      </c>
      <c r="G168" s="276" t="s">
        <v>51</v>
      </c>
      <c r="H168" s="277">
        <v>49000</v>
      </c>
      <c r="I168" s="276" t="s">
        <v>213</v>
      </c>
      <c r="J168" s="276" t="s">
        <v>214</v>
      </c>
      <c r="K168" s="276" t="s">
        <v>229</v>
      </c>
      <c r="L168" s="276" t="s">
        <v>736</v>
      </c>
      <c r="M168" s="276" t="s">
        <v>217</v>
      </c>
      <c r="N168" s="276" t="s">
        <v>238</v>
      </c>
      <c r="O168" s="277">
        <v>1127</v>
      </c>
      <c r="P168" s="277">
        <v>47873</v>
      </c>
      <c r="Q168" s="276" t="s">
        <v>219</v>
      </c>
      <c r="R168" s="276" t="s">
        <v>215</v>
      </c>
      <c r="S168" s="276" t="s">
        <v>51</v>
      </c>
      <c r="T168" s="276" t="s">
        <v>220</v>
      </c>
      <c r="U168" s="276" t="s">
        <v>221</v>
      </c>
      <c r="V168" s="276" t="s">
        <v>222</v>
      </c>
      <c r="W168" s="277">
        <v>4454</v>
      </c>
      <c r="X168" s="277">
        <v>0</v>
      </c>
      <c r="Y168" s="276" t="s">
        <v>223</v>
      </c>
      <c r="Z168" s="276" t="s">
        <v>224</v>
      </c>
      <c r="AA168" s="276" t="s">
        <v>225</v>
      </c>
      <c r="AB168" s="276" t="s">
        <v>215</v>
      </c>
    </row>
    <row r="169" spans="1:28">
      <c r="A169" s="276" t="s">
        <v>207</v>
      </c>
      <c r="B169" s="276" t="s">
        <v>208</v>
      </c>
      <c r="C169" s="276" t="s">
        <v>682</v>
      </c>
      <c r="D169" s="276" t="s">
        <v>743</v>
      </c>
      <c r="E169" s="276" t="s">
        <v>744</v>
      </c>
      <c r="F169" s="276" t="s">
        <v>745</v>
      </c>
      <c r="G169" s="276" t="s">
        <v>50</v>
      </c>
      <c r="H169" s="277">
        <v>107000</v>
      </c>
      <c r="I169" s="276" t="s">
        <v>213</v>
      </c>
      <c r="J169" s="276" t="s">
        <v>214</v>
      </c>
      <c r="K169" s="276" t="s">
        <v>229</v>
      </c>
      <c r="L169" s="276" t="s">
        <v>751</v>
      </c>
      <c r="M169" s="276" t="s">
        <v>217</v>
      </c>
      <c r="N169" s="276" t="s">
        <v>275</v>
      </c>
      <c r="O169" s="277">
        <v>3210</v>
      </c>
      <c r="P169" s="277">
        <v>103790</v>
      </c>
      <c r="Q169" s="276" t="s">
        <v>219</v>
      </c>
      <c r="R169" s="276" t="s">
        <v>215</v>
      </c>
      <c r="S169" s="276" t="s">
        <v>747</v>
      </c>
      <c r="T169" s="276" t="s">
        <v>220</v>
      </c>
      <c r="U169" s="276" t="s">
        <v>221</v>
      </c>
      <c r="V169" s="276" t="s">
        <v>222</v>
      </c>
      <c r="W169" s="277">
        <v>9727</v>
      </c>
      <c r="X169" s="277">
        <v>0</v>
      </c>
      <c r="Y169" s="276" t="s">
        <v>223</v>
      </c>
      <c r="Z169" s="276" t="s">
        <v>224</v>
      </c>
      <c r="AA169" s="276" t="s">
        <v>225</v>
      </c>
      <c r="AB169" s="276" t="s">
        <v>215</v>
      </c>
    </row>
    <row r="170" spans="1:28">
      <c r="A170" s="276" t="s">
        <v>207</v>
      </c>
      <c r="B170" s="276" t="s">
        <v>208</v>
      </c>
      <c r="C170" s="276" t="s">
        <v>682</v>
      </c>
      <c r="D170" s="276" t="s">
        <v>748</v>
      </c>
      <c r="E170" s="276" t="s">
        <v>749</v>
      </c>
      <c r="F170" s="276" t="s">
        <v>750</v>
      </c>
      <c r="G170" s="276" t="s">
        <v>37</v>
      </c>
      <c r="H170" s="277">
        <v>249000</v>
      </c>
      <c r="I170" s="276" t="s">
        <v>213</v>
      </c>
      <c r="J170" s="276" t="s">
        <v>214</v>
      </c>
      <c r="K170" s="276" t="s">
        <v>229</v>
      </c>
      <c r="L170" s="276" t="s">
        <v>751</v>
      </c>
      <c r="M170" s="276" t="s">
        <v>217</v>
      </c>
      <c r="N170" s="276" t="s">
        <v>242</v>
      </c>
      <c r="O170" s="277">
        <v>3735</v>
      </c>
      <c r="P170" s="277">
        <v>245265</v>
      </c>
      <c r="Q170" s="276" t="s">
        <v>219</v>
      </c>
      <c r="R170" s="276" t="s">
        <v>215</v>
      </c>
      <c r="S170" s="276" t="s">
        <v>37</v>
      </c>
      <c r="T170" s="276" t="s">
        <v>220</v>
      </c>
      <c r="U170" s="276" t="s">
        <v>221</v>
      </c>
      <c r="V170" s="276" t="s">
        <v>222</v>
      </c>
      <c r="W170" s="277">
        <v>22636</v>
      </c>
      <c r="X170" s="277">
        <v>0</v>
      </c>
      <c r="Y170" s="276" t="s">
        <v>223</v>
      </c>
      <c r="Z170" s="276" t="s">
        <v>224</v>
      </c>
      <c r="AA170" s="276" t="s">
        <v>225</v>
      </c>
      <c r="AB170" s="276" t="s">
        <v>215</v>
      </c>
    </row>
    <row r="171" spans="1:28">
      <c r="A171" s="276" t="s">
        <v>207</v>
      </c>
      <c r="B171" s="276" t="s">
        <v>208</v>
      </c>
      <c r="C171" s="276" t="s">
        <v>682</v>
      </c>
      <c r="D171" s="276" t="s">
        <v>752</v>
      </c>
      <c r="E171" s="276" t="s">
        <v>753</v>
      </c>
      <c r="F171" s="276" t="s">
        <v>754</v>
      </c>
      <c r="G171" s="276" t="s">
        <v>51</v>
      </c>
      <c r="H171" s="277">
        <v>3400</v>
      </c>
      <c r="I171" s="276" t="s">
        <v>213</v>
      </c>
      <c r="J171" s="276" t="s">
        <v>214</v>
      </c>
      <c r="K171" s="276" t="s">
        <v>229</v>
      </c>
      <c r="L171" s="276" t="s">
        <v>751</v>
      </c>
      <c r="M171" s="276" t="s">
        <v>217</v>
      </c>
      <c r="N171" s="276" t="s">
        <v>238</v>
      </c>
      <c r="O171" s="277">
        <v>78</v>
      </c>
      <c r="P171" s="277">
        <v>3322</v>
      </c>
      <c r="Q171" s="276" t="s">
        <v>219</v>
      </c>
      <c r="R171" s="276" t="s">
        <v>215</v>
      </c>
      <c r="S171" s="276" t="s">
        <v>51</v>
      </c>
      <c r="T171" s="276" t="s">
        <v>220</v>
      </c>
      <c r="U171" s="276" t="s">
        <v>221</v>
      </c>
      <c r="V171" s="276" t="s">
        <v>222</v>
      </c>
      <c r="W171" s="277">
        <v>309</v>
      </c>
      <c r="X171" s="277">
        <v>0</v>
      </c>
      <c r="Y171" s="276" t="s">
        <v>223</v>
      </c>
      <c r="Z171" s="276" t="s">
        <v>224</v>
      </c>
      <c r="AA171" s="276" t="s">
        <v>225</v>
      </c>
      <c r="AB171" s="276" t="s">
        <v>215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1"/>
  <sheetViews>
    <sheetView showGridLines="0" zoomScale="85" zoomScaleNormal="85" workbookViewId="0">
      <selection activeCell="X93" sqref="X93"/>
    </sheetView>
  </sheetViews>
  <sheetFormatPr defaultRowHeight="16.5"/>
  <sheetData>
    <row r="2" spans="1:1" s="272" customFormat="1">
      <c r="A2" s="273" t="s">
        <v>811</v>
      </c>
    </row>
    <row r="51" spans="1:1" s="272" customFormat="1">
      <c r="A51" s="273" t="s">
        <v>812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71"/>
  <sheetViews>
    <sheetView showGridLines="0" topLeftCell="A177" zoomScale="55" zoomScaleNormal="55" workbookViewId="0">
      <selection activeCell="AH246" sqref="AH246"/>
    </sheetView>
  </sheetViews>
  <sheetFormatPr defaultRowHeight="16.5"/>
  <cols>
    <col min="1" max="1" width="5.5" style="21" customWidth="1"/>
    <col min="2" max="2" width="4.375" style="20" customWidth="1"/>
    <col min="3" max="3" width="1.75" customWidth="1"/>
    <col min="12" max="12" width="15.625" customWidth="1"/>
    <col min="13" max="13" width="11.125" customWidth="1"/>
    <col min="18" max="18" width="11.75" customWidth="1"/>
    <col min="19" max="19" width="11" customWidth="1"/>
    <col min="20" max="20" width="5.25" customWidth="1"/>
    <col min="21" max="21" width="12.625" customWidth="1"/>
    <col min="22" max="22" width="15.125" customWidth="1"/>
    <col min="23" max="23" width="10.625" customWidth="1"/>
    <col min="25" max="25" width="7.875" customWidth="1"/>
    <col min="26" max="26" width="9.5" bestFit="1" customWidth="1"/>
  </cols>
  <sheetData>
    <row r="2" spans="1:29" s="272" customFormat="1">
      <c r="A2" s="271" t="s">
        <v>11</v>
      </c>
      <c r="C2" s="273" t="s">
        <v>782</v>
      </c>
      <c r="D2" s="273"/>
      <c r="E2" s="273"/>
      <c r="F2" s="273"/>
    </row>
    <row r="3" spans="1:29">
      <c r="D3" s="22" t="s">
        <v>783</v>
      </c>
      <c r="AC3" s="2" t="s">
        <v>784</v>
      </c>
    </row>
    <row r="5" spans="1:29" ht="17.25" thickBot="1"/>
    <row r="6" spans="1:29">
      <c r="R6" s="258" t="s">
        <v>758</v>
      </c>
      <c r="S6" s="260">
        <v>19240301</v>
      </c>
    </row>
    <row r="7" spans="1:29" ht="17.25" thickBot="1">
      <c r="R7" s="259" t="s">
        <v>763</v>
      </c>
      <c r="S7" s="261">
        <v>-88</v>
      </c>
    </row>
    <row r="8" spans="1:29">
      <c r="R8" s="16" t="s">
        <v>759</v>
      </c>
      <c r="S8" s="308">
        <f>+S6+S7</f>
        <v>19240213</v>
      </c>
    </row>
    <row r="12" spans="1:29">
      <c r="D12" s="19" t="s">
        <v>814</v>
      </c>
      <c r="E12" s="19"/>
    </row>
    <row r="18" spans="13:23">
      <c r="S18" s="2" t="s">
        <v>760</v>
      </c>
      <c r="T18" s="2"/>
      <c r="U18" s="2"/>
      <c r="V18" s="2"/>
      <c r="W18" s="2"/>
    </row>
    <row r="19" spans="13:23" ht="17.25" thickBot="1">
      <c r="S19" s="2"/>
      <c r="T19" s="2"/>
      <c r="U19" s="2"/>
      <c r="V19" s="264" t="s">
        <v>762</v>
      </c>
      <c r="W19" s="2"/>
    </row>
    <row r="20" spans="13:23">
      <c r="S20" s="318" t="s">
        <v>761</v>
      </c>
      <c r="T20" s="262">
        <v>33</v>
      </c>
      <c r="U20" s="265">
        <f>+S8/2</f>
        <v>9620106.5</v>
      </c>
      <c r="V20" s="267">
        <f>+U20*(100/(100-T20))</f>
        <v>14358367.910447761</v>
      </c>
    </row>
    <row r="21" spans="13:23">
      <c r="S21" s="319"/>
      <c r="T21" s="263">
        <v>25</v>
      </c>
      <c r="U21" s="266">
        <f>+S8-U20</f>
        <v>9620106.5</v>
      </c>
      <c r="V21" s="268">
        <f>+U21*(100/(100-T21))</f>
        <v>12826808.666666666</v>
      </c>
    </row>
    <row r="22" spans="13:23" ht="17.25" thickBot="1">
      <c r="U22" s="307">
        <f>+U21+U20</f>
        <v>19240213</v>
      </c>
      <c r="V22" s="269">
        <f>+V21+V20</f>
        <v>27185176.577114426</v>
      </c>
    </row>
    <row r="24" spans="13:23" ht="15" customHeight="1"/>
    <row r="25" spans="13:23" ht="15" customHeight="1"/>
    <row r="27" spans="13:23">
      <c r="M27" s="2"/>
    </row>
    <row r="55" spans="1:24">
      <c r="W55" s="317">
        <f>8745557+8745440</f>
        <v>17490997</v>
      </c>
      <c r="X55" s="317"/>
    </row>
    <row r="61" spans="1:24" s="272" customFormat="1">
      <c r="A61" s="271" t="s">
        <v>12</v>
      </c>
      <c r="C61" s="273" t="s">
        <v>767</v>
      </c>
    </row>
    <row r="62" spans="1:24">
      <c r="D62" s="1" t="s">
        <v>797</v>
      </c>
    </row>
    <row r="63" spans="1:24">
      <c r="D63" s="1"/>
    </row>
    <row r="77" spans="4:8">
      <c r="H77" s="2" t="s">
        <v>1</v>
      </c>
    </row>
    <row r="78" spans="4:8">
      <c r="D78" s="19" t="s">
        <v>798</v>
      </c>
      <c r="E78" s="18"/>
    </row>
    <row r="96" spans="17:17">
      <c r="Q96" s="2" t="s">
        <v>2</v>
      </c>
    </row>
    <row r="111" spans="1:6" s="272" customFormat="1">
      <c r="A111" s="271"/>
      <c r="C111" s="273" t="s">
        <v>755</v>
      </c>
      <c r="D111" s="273"/>
      <c r="E111" s="273"/>
      <c r="F111" s="273"/>
    </row>
    <row r="112" spans="1:6">
      <c r="D112" s="1" t="s">
        <v>0</v>
      </c>
    </row>
    <row r="122" spans="1:10">
      <c r="D122" s="17" t="s">
        <v>756</v>
      </c>
      <c r="E122" s="18"/>
      <c r="F122" s="18"/>
    </row>
    <row r="123" spans="1:10" s="20" customFormat="1">
      <c r="A123" s="21"/>
      <c r="D123" s="270"/>
    </row>
    <row r="124" spans="1:10" s="20" customFormat="1">
      <c r="A124" s="21"/>
      <c r="D124" s="270" t="s">
        <v>764</v>
      </c>
    </row>
    <row r="126" spans="1:10">
      <c r="J126" s="3"/>
    </row>
    <row r="171" spans="4:6">
      <c r="D171" s="17" t="s">
        <v>757</v>
      </c>
      <c r="E171" s="18"/>
      <c r="F171" s="18"/>
    </row>
  </sheetData>
  <mergeCells count="2">
    <mergeCell ref="W55:X55"/>
    <mergeCell ref="S20:S2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80"/>
  <sheetViews>
    <sheetView showGridLines="0" zoomScale="85" zoomScaleNormal="85" workbookViewId="0">
      <selection activeCell="Y37" sqref="Y37"/>
    </sheetView>
  </sheetViews>
  <sheetFormatPr defaultRowHeight="16.5"/>
  <cols>
    <col min="1" max="1" width="2.625" customWidth="1"/>
    <col min="17" max="17" width="9" customWidth="1"/>
    <col min="18" max="18" width="13.625" customWidth="1"/>
  </cols>
  <sheetData>
    <row r="2" spans="1:18" s="272" customFormat="1">
      <c r="A2" s="273" t="s">
        <v>808</v>
      </c>
    </row>
    <row r="3" spans="1:18" s="20" customFormat="1">
      <c r="A3" s="21"/>
      <c r="B3" s="1" t="s">
        <v>810</v>
      </c>
      <c r="C3"/>
    </row>
    <row r="4" spans="1:18" s="20" customFormat="1">
      <c r="A4" s="21"/>
      <c r="B4" s="1" t="s">
        <v>809</v>
      </c>
      <c r="C4"/>
    </row>
    <row r="9" spans="1:18" ht="17.25" thickBot="1"/>
    <row r="10" spans="1:18">
      <c r="Q10" s="300" t="s">
        <v>801</v>
      </c>
      <c r="R10" s="305">
        <v>7874250</v>
      </c>
    </row>
    <row r="11" spans="1:18">
      <c r="Q11" s="301" t="s">
        <v>802</v>
      </c>
      <c r="R11" s="302">
        <v>123000</v>
      </c>
    </row>
    <row r="12" spans="1:18" ht="17.25" thickBot="1">
      <c r="Q12" s="301" t="s">
        <v>803</v>
      </c>
      <c r="R12" s="306">
        <v>26100</v>
      </c>
    </row>
    <row r="13" spans="1:18" ht="18" thickTop="1" thickBot="1">
      <c r="Q13" s="301" t="s">
        <v>804</v>
      </c>
      <c r="R13" s="299">
        <v>1018651</v>
      </c>
    </row>
    <row r="14" spans="1:18" ht="18" thickTop="1" thickBot="1">
      <c r="Q14" s="303" t="s">
        <v>805</v>
      </c>
      <c r="R14" s="304">
        <f>+R10+R11-R13</f>
        <v>6978599</v>
      </c>
    </row>
    <row r="19" spans="2:3">
      <c r="B19" s="1"/>
    </row>
    <row r="20" spans="2:3">
      <c r="B20" s="1"/>
    </row>
    <row r="23" spans="2:3">
      <c r="B23" s="19" t="s">
        <v>806</v>
      </c>
      <c r="C23" s="19"/>
    </row>
    <row r="79" spans="2:3" s="272" customFormat="1">
      <c r="B79" s="273" t="s">
        <v>807</v>
      </c>
      <c r="C79" s="273"/>
    </row>
    <row r="80" spans="2:3" ht="21" customHeight="1">
      <c r="B80" s="1" t="s">
        <v>813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Q60"/>
  <sheetViews>
    <sheetView showGridLines="0" zoomScaleNormal="100" workbookViewId="0">
      <selection activeCell="H29" sqref="H29"/>
    </sheetView>
  </sheetViews>
  <sheetFormatPr defaultColWidth="9.125" defaultRowHeight="18" customHeight="1"/>
  <cols>
    <col min="1" max="1" width="14.5" style="26" customWidth="1"/>
    <col min="2" max="2" width="14.5" style="142" customWidth="1"/>
    <col min="3" max="4" width="14.25" style="143" customWidth="1"/>
    <col min="5" max="5" width="11.75" style="23" bestFit="1" customWidth="1"/>
    <col min="6" max="6" width="19" style="24" bestFit="1" customWidth="1"/>
    <col min="7" max="7" width="9.625" style="25" bestFit="1" customWidth="1"/>
    <col min="8" max="8" width="13.625" style="26" bestFit="1" customWidth="1"/>
    <col min="9" max="9" width="13.75" style="26" bestFit="1" customWidth="1"/>
    <col min="10" max="10" width="12.125" style="26" bestFit="1" customWidth="1"/>
    <col min="11" max="12" width="10.875" style="26" bestFit="1" customWidth="1"/>
    <col min="13" max="13" width="10.5" style="59" bestFit="1" customWidth="1"/>
    <col min="14" max="14" width="13.625" style="26" bestFit="1" customWidth="1"/>
    <col min="15" max="15" width="11" style="26" customWidth="1"/>
    <col min="16" max="16" width="10.5" style="26" bestFit="1" customWidth="1"/>
    <col min="17" max="16384" width="9.125" style="26"/>
  </cols>
  <sheetData>
    <row r="1" spans="1:10" ht="18" customHeight="1">
      <c r="A1" s="322" t="s">
        <v>13</v>
      </c>
      <c r="B1" s="322"/>
      <c r="C1" s="322"/>
      <c r="D1" s="322"/>
    </row>
    <row r="2" spans="1:10" ht="18" customHeight="1" thickBot="1">
      <c r="A2" s="323" t="s">
        <v>14</v>
      </c>
      <c r="B2" s="323"/>
      <c r="C2" s="323"/>
      <c r="D2" s="323"/>
    </row>
    <row r="3" spans="1:10" ht="18" customHeight="1" thickTop="1">
      <c r="A3" s="27"/>
      <c r="B3" s="28" t="s">
        <v>15</v>
      </c>
      <c r="C3" s="28" t="s">
        <v>16</v>
      </c>
      <c r="D3" s="29" t="s">
        <v>17</v>
      </c>
    </row>
    <row r="4" spans="1:10" ht="18" customHeight="1" thickBot="1">
      <c r="A4" s="30"/>
      <c r="B4" s="31" t="s">
        <v>18</v>
      </c>
      <c r="C4" s="32">
        <f>아산퍼스트빌!P37</f>
        <v>15451400</v>
      </c>
      <c r="D4" s="33">
        <f>아산퍼스트빌!B37</f>
        <v>15451400</v>
      </c>
    </row>
    <row r="5" spans="1:10" ht="18" customHeight="1" thickTop="1" thickBot="1">
      <c r="A5" s="30"/>
      <c r="B5" s="34" t="s">
        <v>19</v>
      </c>
      <c r="C5" s="35">
        <v>1</v>
      </c>
      <c r="D5" s="36">
        <f>D4/D4</f>
        <v>1</v>
      </c>
    </row>
    <row r="6" spans="1:10" ht="18" customHeight="1" thickTop="1">
      <c r="A6" s="324" t="s">
        <v>20</v>
      </c>
      <c r="B6" s="37" t="s">
        <v>21</v>
      </c>
      <c r="C6" s="37" t="s">
        <v>22</v>
      </c>
      <c r="D6" s="29" t="s">
        <v>17</v>
      </c>
    </row>
    <row r="7" spans="1:10" ht="18" customHeight="1">
      <c r="A7" s="325"/>
      <c r="B7" s="38" t="s">
        <v>23</v>
      </c>
      <c r="C7" s="38">
        <f>C4</f>
        <v>15451400</v>
      </c>
      <c r="D7" s="39">
        <f>D4</f>
        <v>15451400</v>
      </c>
    </row>
    <row r="8" spans="1:10" ht="18" customHeight="1">
      <c r="A8" s="325"/>
      <c r="B8" s="38" t="s">
        <v>24</v>
      </c>
      <c r="C8" s="38">
        <f>아산퍼스트빌!C37</f>
        <v>546000</v>
      </c>
      <c r="D8" s="39">
        <f>아산퍼스트빌!C37</f>
        <v>546000</v>
      </c>
    </row>
    <row r="9" spans="1:10" ht="18" customHeight="1">
      <c r="A9" s="325"/>
      <c r="B9" s="40" t="s">
        <v>25</v>
      </c>
      <c r="C9" s="40">
        <f>아산퍼스트빌!N37</f>
        <v>14905400</v>
      </c>
      <c r="D9" s="41">
        <f>D7-D8</f>
        <v>14905400</v>
      </c>
      <c r="E9" s="42"/>
    </row>
    <row r="10" spans="1:10" ht="18" customHeight="1">
      <c r="A10" s="325"/>
      <c r="B10" s="40" t="s">
        <v>26</v>
      </c>
      <c r="C10" s="40"/>
      <c r="D10" s="43"/>
      <c r="E10" s="44"/>
      <c r="J10" s="26" t="s">
        <v>27</v>
      </c>
    </row>
    <row r="11" spans="1:10" ht="18" customHeight="1" thickBot="1">
      <c r="A11" s="326"/>
      <c r="B11" s="45" t="s">
        <v>28</v>
      </c>
      <c r="C11" s="45">
        <f>SUM(C8:C10)</f>
        <v>15451400</v>
      </c>
      <c r="D11" s="46">
        <f>SUM(D8:D10)</f>
        <v>15451400</v>
      </c>
      <c r="E11" s="47"/>
    </row>
    <row r="12" spans="1:10" ht="18" customHeight="1" thickTop="1">
      <c r="A12" s="327" t="s">
        <v>20</v>
      </c>
      <c r="B12" s="48" t="s">
        <v>29</v>
      </c>
      <c r="C12" s="48" t="s">
        <v>22</v>
      </c>
      <c r="D12" s="49" t="s">
        <v>17</v>
      </c>
    </row>
    <row r="13" spans="1:10" ht="18" customHeight="1">
      <c r="A13" s="328"/>
      <c r="B13" s="50" t="s">
        <v>30</v>
      </c>
      <c r="C13" s="50">
        <f>아산퍼스트빌!E37</f>
        <v>3224000</v>
      </c>
      <c r="D13" s="51">
        <f t="shared" ref="D13:D20" si="0">C13</f>
        <v>3224000</v>
      </c>
      <c r="E13" s="52"/>
      <c r="G13" s="53"/>
      <c r="H13" s="54"/>
      <c r="I13" s="54"/>
      <c r="J13" s="54"/>
    </row>
    <row r="14" spans="1:10" ht="18" customHeight="1">
      <c r="A14" s="328"/>
      <c r="B14" s="50" t="s">
        <v>31</v>
      </c>
      <c r="C14" s="50">
        <f>아산퍼스트빌!F37</f>
        <v>1877500</v>
      </c>
      <c r="D14" s="51">
        <f t="shared" si="0"/>
        <v>1877500</v>
      </c>
      <c r="E14" s="55"/>
      <c r="G14" s="56"/>
      <c r="H14" s="57"/>
      <c r="I14" s="57"/>
      <c r="J14" s="57"/>
    </row>
    <row r="15" spans="1:10" ht="18" customHeight="1">
      <c r="A15" s="328"/>
      <c r="B15" s="50" t="s">
        <v>32</v>
      </c>
      <c r="C15" s="50">
        <f>아산퍼스트빌!G37</f>
        <v>1247000</v>
      </c>
      <c r="D15" s="51">
        <f t="shared" si="0"/>
        <v>1247000</v>
      </c>
      <c r="E15" s="55"/>
      <c r="G15" s="56"/>
      <c r="H15" s="57"/>
      <c r="I15" s="57"/>
      <c r="J15" s="57"/>
    </row>
    <row r="16" spans="1:10" ht="18" customHeight="1">
      <c r="A16" s="328"/>
      <c r="B16" s="50" t="s">
        <v>33</v>
      </c>
      <c r="C16" s="50">
        <f>아산퍼스트빌!H37</f>
        <v>1534400</v>
      </c>
      <c r="D16" s="51">
        <f t="shared" si="0"/>
        <v>1534400</v>
      </c>
      <c r="E16" s="55"/>
      <c r="F16" s="58"/>
      <c r="G16" s="56"/>
      <c r="H16" s="57"/>
      <c r="I16" s="57"/>
      <c r="J16" s="57"/>
    </row>
    <row r="17" spans="1:17" ht="18" customHeight="1">
      <c r="A17" s="328"/>
      <c r="B17" s="50" t="s">
        <v>34</v>
      </c>
      <c r="C17" s="50">
        <f>아산퍼스트빌!I37</f>
        <v>521000</v>
      </c>
      <c r="D17" s="51">
        <f t="shared" si="0"/>
        <v>521000</v>
      </c>
      <c r="E17" s="55"/>
      <c r="F17" s="58"/>
      <c r="G17" s="56"/>
      <c r="H17" s="57"/>
      <c r="I17" s="57"/>
      <c r="J17" s="57"/>
    </row>
    <row r="18" spans="1:17" ht="18" customHeight="1" thickBot="1">
      <c r="A18" s="328"/>
      <c r="B18" s="50" t="s">
        <v>35</v>
      </c>
      <c r="C18" s="50">
        <f>아산퍼스트빌!J37</f>
        <v>2087000</v>
      </c>
      <c r="D18" s="51">
        <f t="shared" si="0"/>
        <v>2087000</v>
      </c>
      <c r="E18" s="55"/>
      <c r="F18" s="58"/>
      <c r="G18" s="56"/>
      <c r="H18" s="57"/>
      <c r="I18" s="57"/>
      <c r="J18" s="57"/>
      <c r="K18" s="60"/>
      <c r="L18" s="61"/>
      <c r="M18" s="62"/>
    </row>
    <row r="19" spans="1:17" ht="18" customHeight="1">
      <c r="A19" s="328"/>
      <c r="B19" s="50" t="s">
        <v>36</v>
      </c>
      <c r="C19" s="50">
        <f>아산퍼스트빌!K37</f>
        <v>928000</v>
      </c>
      <c r="D19" s="51">
        <f t="shared" si="0"/>
        <v>928000</v>
      </c>
      <c r="E19" s="55"/>
      <c r="F19" s="58"/>
      <c r="G19" s="56"/>
      <c r="H19" s="63" t="s">
        <v>37</v>
      </c>
      <c r="I19" s="64">
        <v>2087000</v>
      </c>
      <c r="J19" s="64">
        <v>2048444</v>
      </c>
      <c r="K19" s="65">
        <v>38556</v>
      </c>
      <c r="L19" s="61">
        <f t="shared" ref="L19:L26" si="1">I19-J19-K19</f>
        <v>0</v>
      </c>
      <c r="M19" s="66">
        <f>K19/I19</f>
        <v>1.8474365117393386E-2</v>
      </c>
    </row>
    <row r="20" spans="1:17" ht="18" customHeight="1">
      <c r="A20" s="328"/>
      <c r="B20" s="50" t="s">
        <v>38</v>
      </c>
      <c r="C20" s="50">
        <f>아산퍼스트빌!L37</f>
        <v>3486500</v>
      </c>
      <c r="D20" s="51">
        <f t="shared" si="0"/>
        <v>3486500</v>
      </c>
      <c r="E20" s="55"/>
      <c r="F20" s="58"/>
      <c r="G20" s="56"/>
      <c r="H20" s="67" t="s">
        <v>39</v>
      </c>
      <c r="I20" s="68">
        <v>3486500</v>
      </c>
      <c r="J20" s="68">
        <v>3421985</v>
      </c>
      <c r="K20" s="69">
        <v>64515</v>
      </c>
      <c r="L20" s="61">
        <f t="shared" si="1"/>
        <v>0</v>
      </c>
      <c r="M20" s="66">
        <f t="shared" ref="M20:M26" si="2">K20/I20</f>
        <v>1.850423060375735E-2</v>
      </c>
    </row>
    <row r="21" spans="1:17" ht="18" customHeight="1" thickBot="1">
      <c r="A21" s="329"/>
      <c r="B21" s="70" t="s">
        <v>40</v>
      </c>
      <c r="C21" s="70">
        <f>SUM(C13:C20)</f>
        <v>14905400</v>
      </c>
      <c r="D21" s="71">
        <f>SUM(D13:D20)</f>
        <v>14905400</v>
      </c>
      <c r="E21" s="72"/>
      <c r="F21" s="73"/>
      <c r="G21" s="56"/>
      <c r="H21" s="67" t="s">
        <v>41</v>
      </c>
      <c r="I21" s="68">
        <v>521000</v>
      </c>
      <c r="J21" s="68">
        <v>509017</v>
      </c>
      <c r="K21" s="69">
        <v>11983</v>
      </c>
      <c r="L21" s="61">
        <f t="shared" si="1"/>
        <v>0</v>
      </c>
      <c r="M21" s="66">
        <f t="shared" si="2"/>
        <v>2.3E-2</v>
      </c>
    </row>
    <row r="22" spans="1:17" ht="18" customHeight="1" thickTop="1">
      <c r="A22" s="74" t="s">
        <v>42</v>
      </c>
      <c r="B22" s="75" t="s">
        <v>43</v>
      </c>
      <c r="C22" s="75" t="s">
        <v>44</v>
      </c>
      <c r="D22" s="76" t="s">
        <v>44</v>
      </c>
      <c r="G22" s="77"/>
      <c r="H22" s="67" t="s">
        <v>45</v>
      </c>
      <c r="I22" s="68">
        <v>3224000</v>
      </c>
      <c r="J22" s="68">
        <v>3170210</v>
      </c>
      <c r="K22" s="69">
        <v>53790</v>
      </c>
      <c r="L22" s="61">
        <f t="shared" si="1"/>
        <v>0</v>
      </c>
      <c r="M22" s="66">
        <f t="shared" si="2"/>
        <v>1.668424317617866E-2</v>
      </c>
    </row>
    <row r="23" spans="1:17" ht="18" customHeight="1">
      <c r="A23" s="78" t="s">
        <v>45</v>
      </c>
      <c r="B23" s="79" t="s">
        <v>46</v>
      </c>
      <c r="C23" s="80">
        <f>K39</f>
        <v>53790</v>
      </c>
      <c r="D23" s="81">
        <f>K39</f>
        <v>53790</v>
      </c>
      <c r="G23" s="77"/>
      <c r="H23" s="67" t="s">
        <v>47</v>
      </c>
      <c r="I23" s="68">
        <v>1247000</v>
      </c>
      <c r="J23" s="68">
        <v>1218319</v>
      </c>
      <c r="K23" s="69">
        <v>28681</v>
      </c>
      <c r="L23" s="61">
        <f t="shared" si="1"/>
        <v>0</v>
      </c>
      <c r="M23" s="66">
        <f t="shared" si="2"/>
        <v>2.3E-2</v>
      </c>
      <c r="N23" s="82"/>
      <c r="O23" s="83"/>
      <c r="P23" s="83"/>
    </row>
    <row r="24" spans="1:17" ht="18" customHeight="1">
      <c r="A24" s="84"/>
      <c r="B24" s="85" t="s">
        <v>48</v>
      </c>
      <c r="C24" s="86">
        <f>J39</f>
        <v>3170210</v>
      </c>
      <c r="D24" s="87">
        <f>J39</f>
        <v>3170210</v>
      </c>
      <c r="G24" s="77"/>
      <c r="H24" s="67" t="s">
        <v>49</v>
      </c>
      <c r="I24" s="68">
        <v>1877500</v>
      </c>
      <c r="J24" s="68">
        <v>1838966</v>
      </c>
      <c r="K24" s="69">
        <v>38534</v>
      </c>
      <c r="L24" s="61">
        <f t="shared" si="1"/>
        <v>0</v>
      </c>
      <c r="M24" s="66">
        <f t="shared" si="2"/>
        <v>2.0524101198402131E-2</v>
      </c>
      <c r="N24" s="82"/>
      <c r="O24" s="88"/>
      <c r="P24" s="89"/>
      <c r="Q24" s="90"/>
    </row>
    <row r="25" spans="1:17" ht="18" customHeight="1">
      <c r="A25" s="91"/>
      <c r="B25" s="40" t="s">
        <v>40</v>
      </c>
      <c r="C25" s="92">
        <f>+C24+C23</f>
        <v>3224000</v>
      </c>
      <c r="D25" s="93">
        <f>+D24+D23</f>
        <v>3224000</v>
      </c>
      <c r="E25" s="94">
        <f>D13</f>
        <v>3224000</v>
      </c>
      <c r="F25" s="95">
        <f>D25-E25</f>
        <v>0</v>
      </c>
      <c r="G25" s="77"/>
      <c r="H25" s="67" t="s">
        <v>50</v>
      </c>
      <c r="I25" s="68">
        <v>928000</v>
      </c>
      <c r="J25" s="68">
        <v>907329</v>
      </c>
      <c r="K25" s="69">
        <v>20671</v>
      </c>
      <c r="L25" s="61">
        <f t="shared" si="1"/>
        <v>0</v>
      </c>
      <c r="M25" s="66">
        <f t="shared" si="2"/>
        <v>2.227478448275862E-2</v>
      </c>
      <c r="N25" s="82"/>
      <c r="O25" s="96"/>
      <c r="P25" s="89"/>
      <c r="Q25" s="90"/>
    </row>
    <row r="26" spans="1:17" ht="18" customHeight="1" thickBot="1">
      <c r="A26" s="78" t="s">
        <v>31</v>
      </c>
      <c r="B26" s="97" t="s">
        <v>46</v>
      </c>
      <c r="C26" s="80">
        <f>K41</f>
        <v>38534</v>
      </c>
      <c r="D26" s="81">
        <f>K41</f>
        <v>38534</v>
      </c>
      <c r="G26" s="77"/>
      <c r="H26" s="98" t="s">
        <v>51</v>
      </c>
      <c r="I26" s="99">
        <v>1534400</v>
      </c>
      <c r="J26" s="99">
        <v>1499109</v>
      </c>
      <c r="K26" s="100">
        <v>35291</v>
      </c>
      <c r="L26" s="61">
        <f t="shared" si="1"/>
        <v>0</v>
      </c>
      <c r="M26" s="66">
        <f t="shared" si="2"/>
        <v>2.2999869655891552E-2</v>
      </c>
      <c r="O26" s="96"/>
      <c r="P26" s="96"/>
      <c r="Q26" s="90"/>
    </row>
    <row r="27" spans="1:17" ht="18" customHeight="1">
      <c r="A27" s="101"/>
      <c r="B27" s="102" t="s">
        <v>48</v>
      </c>
      <c r="C27" s="103">
        <f>J41</f>
        <v>1838966</v>
      </c>
      <c r="D27" s="104">
        <f>J41</f>
        <v>1838966</v>
      </c>
      <c r="G27" s="77"/>
      <c r="H27" s="105"/>
      <c r="I27" s="4"/>
      <c r="J27" s="4"/>
      <c r="K27" s="4"/>
      <c r="L27" s="13"/>
      <c r="O27" s="96"/>
      <c r="P27" s="96"/>
      <c r="Q27" s="90"/>
    </row>
    <row r="28" spans="1:17" ht="18" customHeight="1">
      <c r="A28" s="106"/>
      <c r="B28" s="40" t="s">
        <v>40</v>
      </c>
      <c r="C28" s="92">
        <f>C26+C27</f>
        <v>1877500</v>
      </c>
      <c r="D28" s="93">
        <f>+D27+D26</f>
        <v>1877500</v>
      </c>
      <c r="E28" s="107">
        <f>D14</f>
        <v>1877500</v>
      </c>
      <c r="F28" s="95">
        <f>D28-E28</f>
        <v>0</v>
      </c>
      <c r="G28" s="77"/>
      <c r="H28" s="105"/>
      <c r="I28" s="4"/>
      <c r="J28" s="4"/>
      <c r="K28" s="4"/>
      <c r="L28" s="13"/>
      <c r="M28" s="13"/>
      <c r="N28" s="108"/>
      <c r="O28" s="109"/>
      <c r="P28" s="109"/>
      <c r="Q28" s="90"/>
    </row>
    <row r="29" spans="1:17" ht="18" customHeight="1">
      <c r="A29" s="110" t="s">
        <v>47</v>
      </c>
      <c r="B29" s="111" t="s">
        <v>46</v>
      </c>
      <c r="C29" s="80">
        <f>K40</f>
        <v>28681</v>
      </c>
      <c r="D29" s="81">
        <f>K40</f>
        <v>28681</v>
      </c>
      <c r="F29" s="112"/>
      <c r="G29" s="77"/>
      <c r="H29" s="105"/>
      <c r="I29" s="4"/>
      <c r="J29" s="4"/>
      <c r="K29" s="4"/>
      <c r="L29" s="13"/>
      <c r="N29" s="108"/>
      <c r="P29" s="109"/>
    </row>
    <row r="30" spans="1:17" ht="18" customHeight="1">
      <c r="A30" s="101"/>
      <c r="B30" s="111" t="s">
        <v>48</v>
      </c>
      <c r="C30" s="86">
        <f>J40</f>
        <v>1218319</v>
      </c>
      <c r="D30" s="87">
        <f>J40</f>
        <v>1218319</v>
      </c>
      <c r="G30" s="77"/>
      <c r="H30" s="105"/>
      <c r="I30" s="4"/>
      <c r="J30" s="4"/>
      <c r="K30" s="4"/>
      <c r="L30" s="13"/>
      <c r="M30" s="13"/>
      <c r="N30" s="108"/>
      <c r="P30" s="109"/>
    </row>
    <row r="31" spans="1:17" ht="18" customHeight="1">
      <c r="A31" s="106"/>
      <c r="B31" s="50" t="s">
        <v>40</v>
      </c>
      <c r="C31" s="92">
        <f>C29+C30</f>
        <v>1247000</v>
      </c>
      <c r="D31" s="93">
        <f>+D30+D29</f>
        <v>1247000</v>
      </c>
      <c r="E31" s="94">
        <f>D15</f>
        <v>1247000</v>
      </c>
      <c r="F31" s="95">
        <f>D31-E31</f>
        <v>0</v>
      </c>
      <c r="G31" s="77"/>
      <c r="H31" s="105"/>
      <c r="I31" s="4"/>
      <c r="J31" s="4"/>
      <c r="K31" s="4"/>
      <c r="L31" s="13"/>
      <c r="P31" s="109"/>
    </row>
    <row r="32" spans="1:17" ht="18" customHeight="1">
      <c r="A32" s="110" t="s">
        <v>33</v>
      </c>
      <c r="B32" s="102" t="s">
        <v>46</v>
      </c>
      <c r="C32" s="80">
        <f>K43</f>
        <v>35291</v>
      </c>
      <c r="D32" s="81">
        <f>K43</f>
        <v>35291</v>
      </c>
      <c r="G32" s="77"/>
      <c r="H32" s="105"/>
      <c r="I32" s="4"/>
      <c r="J32" s="4"/>
      <c r="K32" s="4"/>
      <c r="L32" s="13"/>
      <c r="M32" s="13"/>
      <c r="P32" s="109"/>
    </row>
    <row r="33" spans="1:17" ht="18" customHeight="1">
      <c r="A33" s="101"/>
      <c r="B33" s="102" t="s">
        <v>48</v>
      </c>
      <c r="C33" s="103">
        <f>J43</f>
        <v>1499109</v>
      </c>
      <c r="D33" s="104">
        <f>J43</f>
        <v>1499109</v>
      </c>
      <c r="F33" s="113"/>
      <c r="G33" s="77"/>
      <c r="H33" s="105"/>
      <c r="I33" s="4"/>
      <c r="J33" s="4"/>
      <c r="K33" s="4"/>
      <c r="L33" s="13"/>
      <c r="N33"/>
      <c r="O33" s="109"/>
      <c r="P33"/>
      <c r="Q33"/>
    </row>
    <row r="34" spans="1:17" ht="18" customHeight="1">
      <c r="A34" s="106"/>
      <c r="B34" s="40" t="s">
        <v>40</v>
      </c>
      <c r="C34" s="92">
        <f>C32+C33</f>
        <v>1534400</v>
      </c>
      <c r="D34" s="93">
        <f>+D33+D32</f>
        <v>1534400</v>
      </c>
      <c r="E34" s="107">
        <f>D16</f>
        <v>1534400</v>
      </c>
      <c r="F34" s="95">
        <f>D34-E34</f>
        <v>0</v>
      </c>
      <c r="G34" s="114"/>
      <c r="H34" s="115"/>
      <c r="M34" s="116"/>
      <c r="N34"/>
      <c r="O34" s="109"/>
      <c r="P34"/>
      <c r="Q34"/>
    </row>
    <row r="35" spans="1:17" ht="18" customHeight="1">
      <c r="A35" s="110" t="s">
        <v>34</v>
      </c>
      <c r="B35" s="102" t="s">
        <v>46</v>
      </c>
      <c r="C35" s="80">
        <f>K38</f>
        <v>11983</v>
      </c>
      <c r="D35" s="81">
        <f>K38</f>
        <v>11983</v>
      </c>
      <c r="E35" s="117"/>
      <c r="F35" s="118"/>
      <c r="G35" s="119" t="s">
        <v>52</v>
      </c>
      <c r="H35" s="119" t="s">
        <v>53</v>
      </c>
      <c r="I35" s="119" t="s">
        <v>54</v>
      </c>
      <c r="J35" s="119" t="s">
        <v>55</v>
      </c>
      <c r="K35" s="119" t="s">
        <v>56</v>
      </c>
      <c r="M35" s="116"/>
      <c r="N35"/>
      <c r="O35" s="109"/>
      <c r="P35"/>
      <c r="Q35"/>
    </row>
    <row r="36" spans="1:17" ht="18" customHeight="1">
      <c r="A36" s="101"/>
      <c r="B36" s="102" t="s">
        <v>48</v>
      </c>
      <c r="C36" s="103">
        <f>J38</f>
        <v>509017</v>
      </c>
      <c r="D36" s="104">
        <f>J38</f>
        <v>509017</v>
      </c>
      <c r="E36" s="117"/>
      <c r="F36" s="118"/>
      <c r="G36" s="120" t="s">
        <v>57</v>
      </c>
      <c r="H36" s="121">
        <v>2087000</v>
      </c>
      <c r="I36" s="121"/>
      <c r="J36" s="121">
        <v>2048444</v>
      </c>
      <c r="K36" s="121">
        <v>38556</v>
      </c>
      <c r="L36" s="122">
        <f t="shared" ref="L36:L43" si="3">J36+K36</f>
        <v>2087000</v>
      </c>
      <c r="M36" s="116">
        <f>H36-L36</f>
        <v>0</v>
      </c>
      <c r="N36"/>
      <c r="O36" s="109"/>
      <c r="P36"/>
      <c r="Q36" s="12"/>
    </row>
    <row r="37" spans="1:17" ht="18" customHeight="1">
      <c r="A37" s="106"/>
      <c r="B37" s="123" t="s">
        <v>40</v>
      </c>
      <c r="C37" s="124">
        <f>C35+C36</f>
        <v>521000</v>
      </c>
      <c r="D37" s="125">
        <f>D35+D36</f>
        <v>521000</v>
      </c>
      <c r="E37" s="107">
        <f>D17</f>
        <v>521000</v>
      </c>
      <c r="F37" s="95">
        <f>D37-E37</f>
        <v>0</v>
      </c>
      <c r="G37" s="120" t="s">
        <v>58</v>
      </c>
      <c r="H37" s="121">
        <v>3486500</v>
      </c>
      <c r="I37" s="121"/>
      <c r="J37" s="121">
        <v>3421985</v>
      </c>
      <c r="K37" s="121">
        <v>64515</v>
      </c>
      <c r="L37" s="122">
        <f>J37+K37</f>
        <v>3486500</v>
      </c>
      <c r="M37" s="116">
        <f t="shared" ref="M37:M43" si="4">H37-L37</f>
        <v>0</v>
      </c>
      <c r="N37"/>
      <c r="O37" s="109"/>
      <c r="P37"/>
      <c r="Q37"/>
    </row>
    <row r="38" spans="1:17" ht="18" customHeight="1">
      <c r="A38" s="126" t="s">
        <v>35</v>
      </c>
      <c r="B38" s="102" t="s">
        <v>46</v>
      </c>
      <c r="C38" s="103">
        <f>K36</f>
        <v>38556</v>
      </c>
      <c r="D38" s="104">
        <f>K36</f>
        <v>38556</v>
      </c>
      <c r="E38" s="127"/>
      <c r="F38" s="118"/>
      <c r="G38" s="120" t="s">
        <v>59</v>
      </c>
      <c r="H38" s="121">
        <v>521000</v>
      </c>
      <c r="I38" s="121"/>
      <c r="J38" s="121">
        <v>509017</v>
      </c>
      <c r="K38" s="121">
        <v>11983</v>
      </c>
      <c r="L38" s="122">
        <f t="shared" si="3"/>
        <v>521000</v>
      </c>
      <c r="M38" s="116">
        <f t="shared" si="4"/>
        <v>0</v>
      </c>
      <c r="N38"/>
      <c r="O38" s="109"/>
      <c r="P38"/>
      <c r="Q38"/>
    </row>
    <row r="39" spans="1:17" ht="18" customHeight="1">
      <c r="A39" s="101"/>
      <c r="B39" s="102" t="s">
        <v>48</v>
      </c>
      <c r="C39" s="103">
        <f>J36</f>
        <v>2048444</v>
      </c>
      <c r="D39" s="104">
        <f>J36</f>
        <v>2048444</v>
      </c>
      <c r="E39" s="107"/>
      <c r="F39" s="95"/>
      <c r="G39" s="120" t="s">
        <v>60</v>
      </c>
      <c r="H39" s="121">
        <v>3224000</v>
      </c>
      <c r="I39" s="121"/>
      <c r="J39" s="121">
        <v>3170210</v>
      </c>
      <c r="K39" s="121">
        <v>53790</v>
      </c>
      <c r="L39" s="122">
        <f t="shared" si="3"/>
        <v>3224000</v>
      </c>
      <c r="M39" s="116">
        <f t="shared" si="4"/>
        <v>0</v>
      </c>
      <c r="N39"/>
      <c r="O39" s="109"/>
      <c r="P39"/>
      <c r="Q39"/>
    </row>
    <row r="40" spans="1:17" ht="18" customHeight="1">
      <c r="A40" s="106"/>
      <c r="B40" s="123" t="s">
        <v>40</v>
      </c>
      <c r="C40" s="124">
        <f>C38+C39</f>
        <v>2087000</v>
      </c>
      <c r="D40" s="125">
        <f>D38+D39</f>
        <v>2087000</v>
      </c>
      <c r="E40" s="107">
        <f>D18</f>
        <v>2087000</v>
      </c>
      <c r="F40" s="95">
        <f>D40-E40</f>
        <v>0</v>
      </c>
      <c r="G40" s="120" t="s">
        <v>61</v>
      </c>
      <c r="H40" s="121">
        <v>1247000</v>
      </c>
      <c r="I40" s="121"/>
      <c r="J40" s="121">
        <v>1218319</v>
      </c>
      <c r="K40" s="121">
        <v>28681</v>
      </c>
      <c r="L40" s="122">
        <f t="shared" si="3"/>
        <v>1247000</v>
      </c>
      <c r="M40" s="116">
        <f t="shared" si="4"/>
        <v>0</v>
      </c>
      <c r="N40"/>
      <c r="O40" s="109"/>
      <c r="P40"/>
      <c r="Q40"/>
    </row>
    <row r="41" spans="1:17" ht="18" customHeight="1">
      <c r="A41" s="126" t="s">
        <v>36</v>
      </c>
      <c r="B41" s="102" t="s">
        <v>46</v>
      </c>
      <c r="C41" s="128">
        <f>K42</f>
        <v>20671</v>
      </c>
      <c r="D41" s="129">
        <f>K42</f>
        <v>20671</v>
      </c>
      <c r="E41" s="117"/>
      <c r="F41" s="118"/>
      <c r="G41" s="120" t="s">
        <v>62</v>
      </c>
      <c r="H41" s="121">
        <v>1877500</v>
      </c>
      <c r="I41" s="121"/>
      <c r="J41" s="121">
        <v>1838966</v>
      </c>
      <c r="K41" s="121">
        <v>38534</v>
      </c>
      <c r="L41" s="122">
        <f t="shared" si="3"/>
        <v>1877500</v>
      </c>
      <c r="M41" s="116">
        <f t="shared" si="4"/>
        <v>0</v>
      </c>
    </row>
    <row r="42" spans="1:17" ht="18" customHeight="1">
      <c r="A42" s="101"/>
      <c r="B42" s="102" t="s">
        <v>48</v>
      </c>
      <c r="C42" s="103">
        <f>J42</f>
        <v>907329</v>
      </c>
      <c r="D42" s="104">
        <f>J42</f>
        <v>907329</v>
      </c>
      <c r="E42" s="117"/>
      <c r="F42" s="118"/>
      <c r="G42" s="120" t="s">
        <v>63</v>
      </c>
      <c r="H42" s="121">
        <v>928000</v>
      </c>
      <c r="I42" s="121"/>
      <c r="J42" s="121">
        <v>907329</v>
      </c>
      <c r="K42" s="121">
        <v>20671</v>
      </c>
      <c r="L42" s="122">
        <f t="shared" si="3"/>
        <v>928000</v>
      </c>
      <c r="M42" s="116">
        <f t="shared" si="4"/>
        <v>0</v>
      </c>
    </row>
    <row r="43" spans="1:17" ht="18" customHeight="1">
      <c r="A43" s="106"/>
      <c r="B43" s="123" t="s">
        <v>40</v>
      </c>
      <c r="C43" s="124">
        <f>C41+C42</f>
        <v>928000</v>
      </c>
      <c r="D43" s="125">
        <f>D41+D42</f>
        <v>928000</v>
      </c>
      <c r="E43" s="107">
        <f>D19</f>
        <v>928000</v>
      </c>
      <c r="F43" s="95">
        <f>D43-E43</f>
        <v>0</v>
      </c>
      <c r="G43" s="120" t="s">
        <v>64</v>
      </c>
      <c r="H43" s="121">
        <v>1534400</v>
      </c>
      <c r="I43" s="121"/>
      <c r="J43" s="121">
        <v>1499109</v>
      </c>
      <c r="K43" s="121">
        <v>35291</v>
      </c>
      <c r="L43" s="122">
        <f t="shared" si="3"/>
        <v>1534400</v>
      </c>
      <c r="M43" s="116">
        <f t="shared" si="4"/>
        <v>0</v>
      </c>
      <c r="N43"/>
      <c r="O43" s="108"/>
    </row>
    <row r="44" spans="1:17" ht="18" customHeight="1">
      <c r="A44" s="130" t="s">
        <v>39</v>
      </c>
      <c r="B44" s="102" t="s">
        <v>46</v>
      </c>
      <c r="C44" s="128">
        <f>K37</f>
        <v>64515</v>
      </c>
      <c r="D44" s="129">
        <f>K37</f>
        <v>64515</v>
      </c>
      <c r="E44" s="117"/>
      <c r="F44" s="131"/>
      <c r="G44" s="132"/>
      <c r="H44" s="114">
        <f>SUM(H36:H43)</f>
        <v>14905400</v>
      </c>
      <c r="I44" s="114">
        <f>SUM(I36:I43)</f>
        <v>0</v>
      </c>
      <c r="J44" s="114">
        <f>SUM(J36:J43)</f>
        <v>14613379</v>
      </c>
      <c r="K44" s="114">
        <f>SUM(K36:K43)</f>
        <v>292021</v>
      </c>
      <c r="N44"/>
      <c r="O44" s="108"/>
    </row>
    <row r="45" spans="1:17" ht="18" customHeight="1">
      <c r="A45" s="101"/>
      <c r="B45" s="102" t="s">
        <v>48</v>
      </c>
      <c r="C45" s="103">
        <f>J37</f>
        <v>3421985</v>
      </c>
      <c r="D45" s="104">
        <f>J37</f>
        <v>3421985</v>
      </c>
      <c r="E45" s="117"/>
      <c r="F45" s="133"/>
      <c r="G45" s="134"/>
      <c r="H45" s="114"/>
      <c r="I45" s="135"/>
      <c r="J45" s="135"/>
      <c r="K45" s="135"/>
      <c r="N45"/>
      <c r="O45" s="4"/>
    </row>
    <row r="46" spans="1:17" ht="18" customHeight="1" thickBot="1">
      <c r="A46" s="136"/>
      <c r="B46" s="123" t="s">
        <v>40</v>
      </c>
      <c r="C46" s="124">
        <f>C44+C45</f>
        <v>3486500</v>
      </c>
      <c r="D46" s="125">
        <f>D44+D45</f>
        <v>3486500</v>
      </c>
      <c r="E46" s="107">
        <f>D20</f>
        <v>3486500</v>
      </c>
      <c r="F46" s="95">
        <f>D46-E46</f>
        <v>0</v>
      </c>
      <c r="G46" s="134"/>
      <c r="H46" s="134"/>
      <c r="I46" s="134"/>
      <c r="J46" s="134"/>
      <c r="K46" s="134"/>
    </row>
    <row r="47" spans="1:17" ht="18" customHeight="1" thickTop="1" thickBot="1">
      <c r="A47" s="320" t="s">
        <v>65</v>
      </c>
      <c r="B47" s="321"/>
      <c r="C47" s="137">
        <f>C44+C41+C38+C35+C32+C29+C26+C23</f>
        <v>292021</v>
      </c>
      <c r="D47" s="138">
        <f>D44+D41+D38+D35+D32+D29+D26+D23</f>
        <v>292021</v>
      </c>
      <c r="E47" s="117"/>
      <c r="F47" s="139"/>
      <c r="G47" s="134"/>
      <c r="H47" s="134"/>
      <c r="I47" s="134"/>
      <c r="J47" s="134"/>
      <c r="K47" s="134"/>
      <c r="L47" s="140"/>
    </row>
    <row r="48" spans="1:17" ht="18" customHeight="1" thickTop="1" thickBot="1">
      <c r="A48" s="320" t="s">
        <v>66</v>
      </c>
      <c r="B48" s="321"/>
      <c r="C48" s="137">
        <f>+C24+C27+C30+C33+C36+C39+C42+C45</f>
        <v>14613379</v>
      </c>
      <c r="D48" s="138">
        <f>+D24+D27+D30+D33+D36+D39+D42+D45</f>
        <v>14613379</v>
      </c>
      <c r="E48" s="94"/>
      <c r="F48" s="113"/>
      <c r="G48" s="134"/>
      <c r="H48" s="134"/>
      <c r="I48" s="134"/>
      <c r="J48" s="134"/>
      <c r="K48" s="134"/>
      <c r="L48"/>
      <c r="M48" s="109"/>
    </row>
    <row r="49" spans="1:13" ht="18" customHeight="1" thickTop="1" thickBot="1">
      <c r="A49" s="320" t="s">
        <v>67</v>
      </c>
      <c r="B49" s="321"/>
      <c r="C49" s="137">
        <f>+C47+C48</f>
        <v>14905400</v>
      </c>
      <c r="D49" s="138">
        <f>+D47+D48</f>
        <v>14905400</v>
      </c>
      <c r="E49" s="94"/>
      <c r="F49" s="141"/>
      <c r="G49" s="134"/>
      <c r="H49" s="134"/>
      <c r="I49" s="134"/>
      <c r="J49" s="134"/>
      <c r="K49" s="134"/>
      <c r="L49"/>
      <c r="M49" s="109"/>
    </row>
    <row r="50" spans="1:13" ht="18" customHeight="1" thickTop="1">
      <c r="G50" s="134"/>
      <c r="H50" s="134"/>
      <c r="I50" s="134"/>
      <c r="J50" s="134"/>
      <c r="K50" s="134"/>
      <c r="L50"/>
      <c r="M50" s="109"/>
    </row>
    <row r="51" spans="1:13" ht="18" customHeight="1">
      <c r="G51" s="134"/>
      <c r="H51" s="134"/>
      <c r="I51" s="134"/>
      <c r="J51" s="134"/>
      <c r="K51" s="134"/>
      <c r="L51" s="140"/>
    </row>
    <row r="52" spans="1:13" ht="18" customHeight="1">
      <c r="G52" s="134"/>
      <c r="H52" s="134"/>
      <c r="I52" s="134"/>
      <c r="J52" s="134"/>
      <c r="K52" s="134"/>
      <c r="L52" s="140"/>
    </row>
    <row r="53" spans="1:13" ht="18" customHeight="1">
      <c r="G53" s="134"/>
      <c r="H53" s="134"/>
      <c r="I53" s="134"/>
      <c r="J53" s="134"/>
      <c r="K53" s="134"/>
      <c r="L53" s="140"/>
    </row>
    <row r="54" spans="1:13" ht="18" customHeight="1">
      <c r="G54" s="134"/>
      <c r="H54" s="134"/>
      <c r="I54" s="134"/>
      <c r="J54" s="134"/>
      <c r="K54" s="134"/>
      <c r="L54" s="140"/>
    </row>
    <row r="55" spans="1:13" ht="18" customHeight="1">
      <c r="L55" s="140"/>
    </row>
    <row r="56" spans="1:13" ht="18" customHeight="1">
      <c r="L56" s="140"/>
    </row>
    <row r="57" spans="1:13" ht="18" customHeight="1">
      <c r="L57" s="140"/>
    </row>
    <row r="59" spans="1:13" ht="18" customHeight="1">
      <c r="K59" s="140"/>
    </row>
    <row r="60" spans="1:13" ht="18" customHeight="1">
      <c r="K60" s="140"/>
    </row>
  </sheetData>
  <mergeCells count="7">
    <mergeCell ref="A49:B49"/>
    <mergeCell ref="A1:D1"/>
    <mergeCell ref="A2:D2"/>
    <mergeCell ref="A6:A11"/>
    <mergeCell ref="A12:A21"/>
    <mergeCell ref="A47:B47"/>
    <mergeCell ref="A48:B48"/>
  </mergeCells>
  <phoneticPr fontId="1" type="noConversion"/>
  <printOptions horizontalCentered="1" verticalCentered="1"/>
  <pageMargins left="0.25" right="0.25" top="0.75" bottom="0.75" header="0.3" footer="0.3"/>
  <pageSetup paperSize="9" scale="8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showGridLines="0" zoomScale="85" zoomScaleNormal="85" workbookViewId="0">
      <pane xSplit="1" ySplit="5" topLeftCell="B6" activePane="bottomRight" state="frozen"/>
      <selection activeCell="H29" sqref="H29"/>
      <selection pane="topRight" activeCell="H29" sqref="H29"/>
      <selection pane="bottomLeft" activeCell="H29" sqref="H29"/>
      <selection pane="bottomRight" activeCell="H29" sqref="H29"/>
    </sheetView>
  </sheetViews>
  <sheetFormatPr defaultRowHeight="16.5"/>
  <cols>
    <col min="2" max="2" width="10.25" customWidth="1"/>
    <col min="3" max="3" width="9.625" customWidth="1"/>
    <col min="4" max="4" width="9" hidden="1" customWidth="1"/>
    <col min="5" max="5" width="11.5" bestFit="1" customWidth="1"/>
    <col min="6" max="7" width="10.875" bestFit="1" customWidth="1"/>
    <col min="8" max="8" width="10.5" customWidth="1"/>
    <col min="9" max="9" width="10.875" bestFit="1" customWidth="1"/>
    <col min="10" max="10" width="11.75" bestFit="1" customWidth="1"/>
    <col min="11" max="12" width="10.875" bestFit="1" customWidth="1"/>
    <col min="13" max="13" width="10.5" hidden="1" customWidth="1"/>
    <col min="14" max="14" width="10.5" customWidth="1"/>
    <col min="15" max="15" width="9" customWidth="1"/>
    <col min="16" max="16" width="11.875" customWidth="1"/>
    <col min="17" max="17" width="17.625" customWidth="1"/>
    <col min="18" max="18" width="10.875" style="12" customWidth="1"/>
    <col min="19" max="19" width="15.25" customWidth="1"/>
    <col min="20" max="20" width="13.125" bestFit="1" customWidth="1"/>
    <col min="21" max="21" width="10.875" bestFit="1" customWidth="1"/>
  </cols>
  <sheetData>
    <row r="1" spans="1:22" ht="31.5">
      <c r="A1" s="330" t="s">
        <v>68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144"/>
    </row>
    <row r="2" spans="1:22">
      <c r="A2" s="145"/>
      <c r="B2" s="145" t="s">
        <v>69</v>
      </c>
      <c r="C2" s="145"/>
      <c r="D2" s="145"/>
      <c r="O2" s="146"/>
      <c r="P2" s="146"/>
      <c r="Q2" s="146"/>
      <c r="R2" s="144"/>
    </row>
    <row r="3" spans="1:22">
      <c r="A3" s="147"/>
      <c r="B3" s="148" t="s">
        <v>70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4"/>
    </row>
    <row r="4" spans="1:22">
      <c r="A4" s="331" t="s">
        <v>71</v>
      </c>
      <c r="B4" s="149" t="s">
        <v>72</v>
      </c>
      <c r="C4" s="333" t="s">
        <v>73</v>
      </c>
      <c r="D4" s="333" t="s">
        <v>74</v>
      </c>
      <c r="E4" s="333" t="s">
        <v>75</v>
      </c>
      <c r="F4" s="333"/>
      <c r="G4" s="333"/>
      <c r="H4" s="333"/>
      <c r="I4" s="333"/>
      <c r="J4" s="333"/>
      <c r="K4" s="333"/>
      <c r="L4" s="333"/>
      <c r="M4" s="333"/>
      <c r="N4" s="333"/>
      <c r="O4" s="333" t="s">
        <v>76</v>
      </c>
      <c r="P4" s="333" t="s">
        <v>77</v>
      </c>
      <c r="Q4" s="335" t="s">
        <v>78</v>
      </c>
      <c r="R4" s="144"/>
    </row>
    <row r="5" spans="1:22">
      <c r="A5" s="332"/>
      <c r="B5" s="150" t="s">
        <v>79</v>
      </c>
      <c r="C5" s="334"/>
      <c r="D5" s="334"/>
      <c r="E5" s="151" t="s">
        <v>80</v>
      </c>
      <c r="F5" s="151" t="s">
        <v>81</v>
      </c>
      <c r="G5" s="151" t="s">
        <v>82</v>
      </c>
      <c r="H5" s="151" t="s">
        <v>83</v>
      </c>
      <c r="I5" s="151" t="s">
        <v>84</v>
      </c>
      <c r="J5" s="151" t="s">
        <v>85</v>
      </c>
      <c r="K5" s="151" t="s">
        <v>86</v>
      </c>
      <c r="L5" s="151" t="s">
        <v>87</v>
      </c>
      <c r="M5" s="151" t="s">
        <v>88</v>
      </c>
      <c r="N5" s="151" t="s">
        <v>89</v>
      </c>
      <c r="O5" s="334"/>
      <c r="P5" s="334"/>
      <c r="Q5" s="336"/>
      <c r="R5" s="144"/>
    </row>
    <row r="6" spans="1:22">
      <c r="A6" s="152">
        <v>1</v>
      </c>
      <c r="B6" s="153">
        <v>324000</v>
      </c>
      <c r="C6" s="154"/>
      <c r="D6" s="155"/>
      <c r="E6" s="154">
        <v>288000</v>
      </c>
      <c r="F6" s="154">
        <v>103000</v>
      </c>
      <c r="G6" s="154">
        <v>227000</v>
      </c>
      <c r="H6" s="154">
        <v>284000</v>
      </c>
      <c r="I6" s="154">
        <v>69000</v>
      </c>
      <c r="J6" s="154">
        <v>29000</v>
      </c>
      <c r="K6" s="154"/>
      <c r="L6" s="154"/>
      <c r="M6" s="156"/>
      <c r="N6" s="157">
        <f t="shared" ref="N6:N36" si="0">SUM(E6:M6)</f>
        <v>1000000</v>
      </c>
      <c r="O6" s="158"/>
      <c r="P6" s="159">
        <f>C6+N6</f>
        <v>1000000</v>
      </c>
      <c r="Q6" s="160"/>
      <c r="R6" s="161">
        <f>B6-P6</f>
        <v>-676000</v>
      </c>
    </row>
    <row r="7" spans="1:22">
      <c r="A7" s="152">
        <v>2</v>
      </c>
      <c r="B7" s="162">
        <v>575500</v>
      </c>
      <c r="C7" s="154"/>
      <c r="D7" s="155"/>
      <c r="E7" s="163">
        <v>39000</v>
      </c>
      <c r="F7" s="154">
        <v>139000</v>
      </c>
      <c r="G7" s="154"/>
      <c r="H7" s="154">
        <v>69000</v>
      </c>
      <c r="I7" s="154"/>
      <c r="J7" s="154"/>
      <c r="K7" s="154">
        <v>327000</v>
      </c>
      <c r="L7" s="164">
        <v>49000</v>
      </c>
      <c r="M7" s="156"/>
      <c r="N7" s="165">
        <f t="shared" si="0"/>
        <v>623000</v>
      </c>
      <c r="O7" s="158"/>
      <c r="P7" s="159">
        <f t="shared" ref="P7:P36" si="1">C7+N7</f>
        <v>623000</v>
      </c>
      <c r="Q7" s="166"/>
      <c r="R7" s="161">
        <f t="shared" ref="R7:R36" si="2">B7-P7</f>
        <v>-47500</v>
      </c>
    </row>
    <row r="8" spans="1:22">
      <c r="A8" s="152">
        <v>3</v>
      </c>
      <c r="B8" s="162">
        <v>545000</v>
      </c>
      <c r="C8" s="167"/>
      <c r="D8" s="155"/>
      <c r="E8" s="154">
        <v>294000</v>
      </c>
      <c r="F8" s="154">
        <v>268000</v>
      </c>
      <c r="G8" s="154"/>
      <c r="H8" s="154"/>
      <c r="I8" s="154"/>
      <c r="J8" s="154"/>
      <c r="K8" s="154"/>
      <c r="L8" s="154">
        <v>156000</v>
      </c>
      <c r="M8" s="154"/>
      <c r="N8" s="165">
        <f t="shared" si="0"/>
        <v>718000</v>
      </c>
      <c r="O8" s="158"/>
      <c r="P8" s="159">
        <f t="shared" si="1"/>
        <v>718000</v>
      </c>
      <c r="Q8" s="166"/>
      <c r="R8" s="161">
        <f t="shared" si="2"/>
        <v>-173000</v>
      </c>
    </row>
    <row r="9" spans="1:22">
      <c r="A9" s="152">
        <v>4</v>
      </c>
      <c r="B9" s="162">
        <v>501000</v>
      </c>
      <c r="C9" s="154"/>
      <c r="D9" s="155"/>
      <c r="E9" s="154"/>
      <c r="F9" s="154">
        <v>119000</v>
      </c>
      <c r="G9" s="154">
        <v>78000</v>
      </c>
      <c r="H9" s="164"/>
      <c r="I9" s="154">
        <v>128000</v>
      </c>
      <c r="J9" s="154"/>
      <c r="K9" s="154"/>
      <c r="L9" s="154">
        <v>186000</v>
      </c>
      <c r="M9" s="156"/>
      <c r="N9" s="165">
        <f t="shared" si="0"/>
        <v>511000</v>
      </c>
      <c r="O9" s="158"/>
      <c r="P9" s="159">
        <f t="shared" si="1"/>
        <v>511000</v>
      </c>
      <c r="Q9" s="166"/>
      <c r="R9" s="161">
        <f t="shared" si="2"/>
        <v>-10000</v>
      </c>
    </row>
    <row r="10" spans="1:22" s="171" customFormat="1">
      <c r="A10" s="168">
        <v>5</v>
      </c>
      <c r="B10" s="162">
        <v>737000</v>
      </c>
      <c r="C10" s="154"/>
      <c r="D10" s="155"/>
      <c r="E10" s="154">
        <v>39000</v>
      </c>
      <c r="F10" s="154"/>
      <c r="G10" s="154"/>
      <c r="H10" s="154">
        <v>385000</v>
      </c>
      <c r="I10" s="154"/>
      <c r="J10" s="154"/>
      <c r="K10" s="154"/>
      <c r="L10" s="154">
        <v>353000</v>
      </c>
      <c r="M10" s="156"/>
      <c r="N10" s="165">
        <f t="shared" si="0"/>
        <v>777000</v>
      </c>
      <c r="O10" s="169"/>
      <c r="P10" s="159">
        <f t="shared" si="1"/>
        <v>777000</v>
      </c>
      <c r="Q10" s="170"/>
      <c r="R10" s="161">
        <f t="shared" si="2"/>
        <v>-40000</v>
      </c>
      <c r="S10"/>
      <c r="T10"/>
      <c r="U10"/>
      <c r="V10"/>
    </row>
    <row r="11" spans="1:22" s="172" customFormat="1">
      <c r="A11" s="168">
        <v>6</v>
      </c>
      <c r="B11" s="162">
        <v>642000</v>
      </c>
      <c r="C11" s="154"/>
      <c r="D11" s="155"/>
      <c r="E11" s="154"/>
      <c r="F11" s="154"/>
      <c r="G11" s="154"/>
      <c r="H11" s="154">
        <v>226000</v>
      </c>
      <c r="I11" s="154"/>
      <c r="J11" s="154">
        <v>254000</v>
      </c>
      <c r="K11" s="154">
        <v>29000</v>
      </c>
      <c r="L11" s="154">
        <v>177000</v>
      </c>
      <c r="M11" s="156"/>
      <c r="N11" s="165">
        <f t="shared" si="0"/>
        <v>686000</v>
      </c>
      <c r="O11" s="169"/>
      <c r="P11" s="159">
        <f t="shared" si="1"/>
        <v>686000</v>
      </c>
      <c r="Q11" s="170"/>
      <c r="R11" s="161">
        <f t="shared" si="2"/>
        <v>-44000</v>
      </c>
      <c r="S11"/>
      <c r="T11"/>
      <c r="U11"/>
      <c r="V11"/>
    </row>
    <row r="12" spans="1:22" s="171" customFormat="1">
      <c r="A12" s="168">
        <v>7</v>
      </c>
      <c r="B12" s="162">
        <v>1010000</v>
      </c>
      <c r="D12" s="154"/>
      <c r="E12" s="155">
        <v>367000</v>
      </c>
      <c r="F12" s="154"/>
      <c r="G12" s="154">
        <v>58000</v>
      </c>
      <c r="H12" s="154">
        <v>169000</v>
      </c>
      <c r="I12" s="154"/>
      <c r="J12" s="154">
        <v>137000</v>
      </c>
      <c r="K12" s="154"/>
      <c r="L12" s="154">
        <v>118000</v>
      </c>
      <c r="M12" s="156"/>
      <c r="N12" s="165">
        <f t="shared" si="0"/>
        <v>849000</v>
      </c>
      <c r="O12" s="169"/>
      <c r="P12" s="159">
        <f t="shared" si="1"/>
        <v>849000</v>
      </c>
      <c r="Q12" s="170"/>
      <c r="R12" s="161">
        <f t="shared" si="2"/>
        <v>161000</v>
      </c>
      <c r="S12"/>
      <c r="T12"/>
      <c r="U12"/>
      <c r="V12"/>
    </row>
    <row r="13" spans="1:22" s="171" customFormat="1">
      <c r="A13" s="168">
        <v>8</v>
      </c>
      <c r="B13" s="162">
        <v>226000</v>
      </c>
      <c r="C13" s="154"/>
      <c r="D13" s="155"/>
      <c r="E13" s="154"/>
      <c r="F13" s="154">
        <v>236000</v>
      </c>
      <c r="G13" s="154">
        <v>153000</v>
      </c>
      <c r="H13" s="154">
        <v>123000</v>
      </c>
      <c r="I13" s="154"/>
      <c r="J13" s="154"/>
      <c r="K13" s="154"/>
      <c r="L13" s="154"/>
      <c r="M13" s="156"/>
      <c r="N13" s="165">
        <f t="shared" si="0"/>
        <v>512000</v>
      </c>
      <c r="O13" s="169"/>
      <c r="P13" s="159">
        <f t="shared" si="1"/>
        <v>512000</v>
      </c>
      <c r="Q13" s="170"/>
      <c r="R13" s="161">
        <f t="shared" si="2"/>
        <v>-286000</v>
      </c>
      <c r="S13"/>
      <c r="T13"/>
      <c r="U13"/>
      <c r="V13"/>
    </row>
    <row r="14" spans="1:22" s="172" customFormat="1">
      <c r="A14" s="168">
        <v>9</v>
      </c>
      <c r="B14" s="162">
        <v>166000</v>
      </c>
      <c r="C14" s="154"/>
      <c r="D14" s="155"/>
      <c r="E14" s="154">
        <v>241000</v>
      </c>
      <c r="F14" s="154"/>
      <c r="G14" s="154"/>
      <c r="H14" s="154"/>
      <c r="I14" s="154"/>
      <c r="J14" s="154"/>
      <c r="K14" s="154"/>
      <c r="L14" s="154"/>
      <c r="M14" s="156"/>
      <c r="N14" s="165">
        <f t="shared" si="0"/>
        <v>241000</v>
      </c>
      <c r="O14" s="169"/>
      <c r="P14" s="159">
        <f t="shared" si="1"/>
        <v>241000</v>
      </c>
      <c r="Q14" s="170"/>
      <c r="R14" s="161">
        <f t="shared" si="2"/>
        <v>-75000</v>
      </c>
      <c r="S14"/>
      <c r="T14"/>
      <c r="U14"/>
      <c r="V14"/>
    </row>
    <row r="15" spans="1:22" s="171" customFormat="1">
      <c r="A15" s="168">
        <v>10</v>
      </c>
      <c r="B15" s="162">
        <v>216000</v>
      </c>
      <c r="C15" s="154"/>
      <c r="D15" s="155"/>
      <c r="E15" s="154"/>
      <c r="F15" s="163"/>
      <c r="G15" s="154"/>
      <c r="H15" s="154"/>
      <c r="I15" s="154"/>
      <c r="J15" s="154">
        <v>49000</v>
      </c>
      <c r="K15" s="154"/>
      <c r="L15" s="154">
        <v>98000</v>
      </c>
      <c r="M15" s="156" t="s">
        <v>90</v>
      </c>
      <c r="N15" s="165">
        <f t="shared" si="0"/>
        <v>147000</v>
      </c>
      <c r="O15" s="169"/>
      <c r="P15" s="159">
        <f t="shared" si="1"/>
        <v>147000</v>
      </c>
      <c r="Q15" s="170"/>
      <c r="R15" s="161">
        <f t="shared" si="2"/>
        <v>69000</v>
      </c>
      <c r="S15"/>
      <c r="T15"/>
      <c r="U15"/>
      <c r="V15"/>
    </row>
    <row r="16" spans="1:22" s="171" customFormat="1">
      <c r="A16" s="168">
        <v>11</v>
      </c>
      <c r="B16" s="162">
        <v>196000</v>
      </c>
      <c r="C16" s="154"/>
      <c r="D16" s="155"/>
      <c r="E16" s="154">
        <v>118000</v>
      </c>
      <c r="F16" s="154"/>
      <c r="G16" s="154"/>
      <c r="H16" s="154"/>
      <c r="I16" s="154"/>
      <c r="J16" s="154"/>
      <c r="K16" s="154"/>
      <c r="L16" s="154">
        <v>39000</v>
      </c>
      <c r="M16" s="156" t="s">
        <v>90</v>
      </c>
      <c r="N16" s="165">
        <f t="shared" si="0"/>
        <v>157000</v>
      </c>
      <c r="O16" s="169"/>
      <c r="P16" s="159">
        <f t="shared" si="1"/>
        <v>157000</v>
      </c>
      <c r="Q16" s="170"/>
      <c r="R16" s="161">
        <f t="shared" si="2"/>
        <v>39000</v>
      </c>
      <c r="S16"/>
      <c r="T16"/>
      <c r="U16"/>
      <c r="V16"/>
    </row>
    <row r="17" spans="1:22" s="171" customFormat="1">
      <c r="A17" s="168">
        <v>12</v>
      </c>
      <c r="B17" s="162">
        <v>324000</v>
      </c>
      <c r="C17" s="154"/>
      <c r="D17" s="155"/>
      <c r="E17" s="154">
        <v>39000</v>
      </c>
      <c r="F17" s="154">
        <v>74500</v>
      </c>
      <c r="G17" s="154">
        <v>98000</v>
      </c>
      <c r="H17" s="154">
        <v>118000</v>
      </c>
      <c r="I17" s="154"/>
      <c r="J17" s="154">
        <v>29000</v>
      </c>
      <c r="K17" s="154"/>
      <c r="L17" s="154">
        <v>552500</v>
      </c>
      <c r="M17" s="156" t="s">
        <v>90</v>
      </c>
      <c r="N17" s="173">
        <f t="shared" si="0"/>
        <v>911000</v>
      </c>
      <c r="O17" s="169"/>
      <c r="P17" s="159">
        <f t="shared" si="1"/>
        <v>911000</v>
      </c>
      <c r="Q17" s="170"/>
      <c r="R17" s="161">
        <f>B17-P17</f>
        <v>-587000</v>
      </c>
      <c r="S17"/>
      <c r="T17"/>
      <c r="U17"/>
      <c r="V17"/>
    </row>
    <row r="18" spans="1:22" s="171" customFormat="1">
      <c r="A18" s="168">
        <v>13</v>
      </c>
      <c r="B18" s="162">
        <v>1105000</v>
      </c>
      <c r="C18" s="154"/>
      <c r="D18" s="155"/>
      <c r="E18" s="154">
        <v>68000</v>
      </c>
      <c r="F18" s="154">
        <v>88000</v>
      </c>
      <c r="G18" s="154">
        <v>156000</v>
      </c>
      <c r="H18" s="154"/>
      <c r="I18" s="154"/>
      <c r="J18" s="154">
        <v>294000</v>
      </c>
      <c r="K18" s="154"/>
      <c r="L18" s="154">
        <v>245000</v>
      </c>
      <c r="M18" s="156" t="s">
        <v>90</v>
      </c>
      <c r="N18" s="173">
        <f t="shared" si="0"/>
        <v>851000</v>
      </c>
      <c r="O18" s="169"/>
      <c r="P18" s="159">
        <f t="shared" si="1"/>
        <v>851000</v>
      </c>
      <c r="Q18" s="170"/>
      <c r="R18" s="161">
        <f t="shared" si="2"/>
        <v>254000</v>
      </c>
      <c r="S18"/>
      <c r="T18"/>
      <c r="U18"/>
      <c r="V18"/>
    </row>
    <row r="19" spans="1:22" s="171" customFormat="1">
      <c r="A19" s="168">
        <v>14</v>
      </c>
      <c r="B19" s="162">
        <v>947800</v>
      </c>
      <c r="C19" s="154">
        <v>29000</v>
      </c>
      <c r="D19" s="155"/>
      <c r="E19" s="154">
        <v>227000</v>
      </c>
      <c r="F19" s="154">
        <v>49000</v>
      </c>
      <c r="G19" s="154">
        <v>64000</v>
      </c>
      <c r="H19" s="154"/>
      <c r="I19" s="154">
        <v>160000</v>
      </c>
      <c r="J19" s="154">
        <v>172000</v>
      </c>
      <c r="K19" s="154">
        <v>180000</v>
      </c>
      <c r="L19" s="154">
        <v>108000</v>
      </c>
      <c r="M19" s="156" t="s">
        <v>90</v>
      </c>
      <c r="N19" s="173">
        <f t="shared" si="0"/>
        <v>960000</v>
      </c>
      <c r="O19" s="169"/>
      <c r="P19" s="159">
        <f t="shared" si="1"/>
        <v>989000</v>
      </c>
      <c r="Q19" s="170"/>
      <c r="R19" s="161">
        <f t="shared" si="2"/>
        <v>-41200</v>
      </c>
      <c r="S19"/>
      <c r="T19"/>
      <c r="U19"/>
      <c r="V19"/>
    </row>
    <row r="20" spans="1:22" s="171" customFormat="1">
      <c r="A20" s="168">
        <v>15</v>
      </c>
      <c r="B20" s="162">
        <v>1050500</v>
      </c>
      <c r="C20" s="154"/>
      <c r="D20" s="155"/>
      <c r="E20" s="154">
        <v>206000</v>
      </c>
      <c r="F20" s="154"/>
      <c r="G20" s="154"/>
      <c r="H20" s="154"/>
      <c r="I20" s="154">
        <v>39000</v>
      </c>
      <c r="J20" s="154">
        <v>589000</v>
      </c>
      <c r="K20" s="154"/>
      <c r="L20" s="154"/>
      <c r="M20" s="156" t="s">
        <v>90</v>
      </c>
      <c r="N20" s="173">
        <f>SUM(E20:M20)</f>
        <v>834000</v>
      </c>
      <c r="O20" s="169"/>
      <c r="P20" s="159">
        <f t="shared" si="1"/>
        <v>834000</v>
      </c>
      <c r="Q20" s="170"/>
      <c r="R20" s="161">
        <f t="shared" si="2"/>
        <v>216500</v>
      </c>
      <c r="S20"/>
      <c r="T20"/>
      <c r="U20"/>
      <c r="V20"/>
    </row>
    <row r="21" spans="1:22" s="171" customFormat="1">
      <c r="A21" s="168">
        <v>16</v>
      </c>
      <c r="B21" s="162">
        <v>293000</v>
      </c>
      <c r="C21" s="154"/>
      <c r="D21" s="155"/>
      <c r="E21" s="154">
        <v>127000</v>
      </c>
      <c r="F21" s="164">
        <v>39000</v>
      </c>
      <c r="G21" s="164"/>
      <c r="H21" s="154"/>
      <c r="I21" s="154"/>
      <c r="J21" s="154">
        <v>98000</v>
      </c>
      <c r="K21" s="154"/>
      <c r="L21" s="154"/>
      <c r="M21" s="156" t="s">
        <v>90</v>
      </c>
      <c r="N21" s="173">
        <f t="shared" si="0"/>
        <v>264000</v>
      </c>
      <c r="O21" s="169"/>
      <c r="P21" s="159">
        <f t="shared" si="1"/>
        <v>264000</v>
      </c>
      <c r="Q21" s="170"/>
      <c r="R21" s="161">
        <f t="shared" si="2"/>
        <v>29000</v>
      </c>
      <c r="S21"/>
      <c r="T21"/>
      <c r="U21"/>
      <c r="V21"/>
    </row>
    <row r="22" spans="1:22" s="171" customFormat="1">
      <c r="A22" s="168">
        <v>17</v>
      </c>
      <c r="B22" s="162">
        <v>509000</v>
      </c>
      <c r="C22" s="154"/>
      <c r="D22" s="155"/>
      <c r="E22" s="154"/>
      <c r="F22" s="154"/>
      <c r="G22" s="154">
        <v>39000</v>
      </c>
      <c r="H22" s="154"/>
      <c r="I22" s="154"/>
      <c r="J22" s="154"/>
      <c r="K22" s="154"/>
      <c r="L22" s="154">
        <v>150000</v>
      </c>
      <c r="M22" s="156" t="s">
        <v>90</v>
      </c>
      <c r="N22" s="173">
        <f t="shared" si="0"/>
        <v>189000</v>
      </c>
      <c r="O22" s="169"/>
      <c r="P22" s="159">
        <f t="shared" si="1"/>
        <v>189000</v>
      </c>
      <c r="Q22" s="170"/>
      <c r="R22" s="161">
        <f t="shared" si="2"/>
        <v>320000</v>
      </c>
      <c r="S22"/>
      <c r="T22"/>
      <c r="U22"/>
      <c r="V22"/>
    </row>
    <row r="23" spans="1:22" s="171" customFormat="1">
      <c r="A23" s="168">
        <v>18</v>
      </c>
      <c r="B23" s="162">
        <v>59000</v>
      </c>
      <c r="C23" s="154"/>
      <c r="D23" s="155"/>
      <c r="E23" s="154"/>
      <c r="F23" s="154"/>
      <c r="G23" s="154">
        <v>160000</v>
      </c>
      <c r="H23" s="164"/>
      <c r="I23" s="154">
        <v>-160000</v>
      </c>
      <c r="J23" s="154"/>
      <c r="K23" s="154"/>
      <c r="L23" s="154"/>
      <c r="M23" s="156" t="s">
        <v>90</v>
      </c>
      <c r="N23" s="173">
        <f t="shared" si="0"/>
        <v>0</v>
      </c>
      <c r="O23" s="169"/>
      <c r="P23" s="159">
        <f t="shared" si="1"/>
        <v>0</v>
      </c>
      <c r="Q23" s="170"/>
      <c r="R23" s="161">
        <f t="shared" si="2"/>
        <v>59000</v>
      </c>
      <c r="S23"/>
      <c r="T23"/>
      <c r="U23"/>
      <c r="V23"/>
    </row>
    <row r="24" spans="1:22">
      <c r="A24" s="152">
        <v>19</v>
      </c>
      <c r="B24" s="162">
        <v>167000</v>
      </c>
      <c r="C24" s="154">
        <v>177000</v>
      </c>
      <c r="D24" s="155"/>
      <c r="E24" s="154"/>
      <c r="F24" s="154"/>
      <c r="G24" s="154">
        <v>39000</v>
      </c>
      <c r="H24" s="154"/>
      <c r="I24" s="154"/>
      <c r="J24" s="154"/>
      <c r="K24" s="154"/>
      <c r="L24" s="154"/>
      <c r="M24" s="156" t="s">
        <v>90</v>
      </c>
      <c r="N24" s="173">
        <f>SUM(E24:M24)</f>
        <v>39000</v>
      </c>
      <c r="O24" s="174"/>
      <c r="P24" s="159">
        <f t="shared" si="1"/>
        <v>216000</v>
      </c>
      <c r="Q24" s="175"/>
      <c r="R24" s="161">
        <f t="shared" si="2"/>
        <v>-49000</v>
      </c>
    </row>
    <row r="25" spans="1:22">
      <c r="A25" s="152">
        <v>20</v>
      </c>
      <c r="B25" s="162">
        <v>807000</v>
      </c>
      <c r="C25" s="154"/>
      <c r="D25" s="155"/>
      <c r="E25" s="154">
        <v>353000</v>
      </c>
      <c r="F25" s="154">
        <v>161000</v>
      </c>
      <c r="G25" s="154"/>
      <c r="H25" s="154"/>
      <c r="I25" s="154">
        <v>187000</v>
      </c>
      <c r="J25" s="154">
        <v>39000</v>
      </c>
      <c r="K25" s="154"/>
      <c r="L25" s="154">
        <v>266000</v>
      </c>
      <c r="M25" s="156" t="s">
        <v>90</v>
      </c>
      <c r="N25" s="173">
        <f t="shared" si="0"/>
        <v>1006000</v>
      </c>
      <c r="O25" s="174"/>
      <c r="P25" s="159">
        <f t="shared" si="1"/>
        <v>1006000</v>
      </c>
      <c r="Q25" s="175"/>
      <c r="R25" s="161">
        <f t="shared" si="2"/>
        <v>-199000</v>
      </c>
    </row>
    <row r="26" spans="1:22" s="171" customFormat="1">
      <c r="A26" s="168">
        <v>21</v>
      </c>
      <c r="B26" s="162">
        <v>916000</v>
      </c>
      <c r="C26" s="167"/>
      <c r="D26" s="155"/>
      <c r="E26" s="154"/>
      <c r="F26" s="154">
        <v>149000</v>
      </c>
      <c r="G26" s="154"/>
      <c r="H26" s="154">
        <v>39000</v>
      </c>
      <c r="I26" s="154">
        <v>59000</v>
      </c>
      <c r="J26" s="154">
        <v>69000</v>
      </c>
      <c r="K26" s="154"/>
      <c r="L26" s="154">
        <v>158000</v>
      </c>
      <c r="M26" s="156" t="s">
        <v>90</v>
      </c>
      <c r="N26" s="173">
        <f>SUM(E26:M26)</f>
        <v>474000</v>
      </c>
      <c r="O26" s="169"/>
      <c r="P26" s="159">
        <f t="shared" si="1"/>
        <v>474000</v>
      </c>
      <c r="Q26" s="170"/>
      <c r="R26" s="161">
        <f t="shared" si="2"/>
        <v>442000</v>
      </c>
      <c r="S26"/>
      <c r="T26"/>
      <c r="U26"/>
      <c r="V26"/>
    </row>
    <row r="27" spans="1:22" s="171" customFormat="1">
      <c r="A27" s="168">
        <v>22</v>
      </c>
      <c r="B27" s="162">
        <v>117000</v>
      </c>
      <c r="C27" s="167"/>
      <c r="D27" s="155"/>
      <c r="E27" s="154">
        <v>39000</v>
      </c>
      <c r="F27" s="154"/>
      <c r="G27" s="154"/>
      <c r="H27" s="154"/>
      <c r="I27" s="154"/>
      <c r="J27" s="154"/>
      <c r="K27" s="154"/>
      <c r="L27" s="154">
        <v>59000</v>
      </c>
      <c r="M27" s="176" t="s">
        <v>90</v>
      </c>
      <c r="N27" s="177">
        <f t="shared" si="0"/>
        <v>98000</v>
      </c>
      <c r="O27" s="169"/>
      <c r="P27" s="159">
        <f t="shared" si="1"/>
        <v>98000</v>
      </c>
      <c r="Q27" s="170"/>
      <c r="R27" s="161">
        <f t="shared" si="2"/>
        <v>19000</v>
      </c>
      <c r="S27"/>
      <c r="T27"/>
      <c r="U27"/>
      <c r="V27"/>
    </row>
    <row r="28" spans="1:22" s="171" customFormat="1">
      <c r="A28" s="168">
        <v>23</v>
      </c>
      <c r="B28" s="162">
        <v>318800</v>
      </c>
      <c r="C28" s="167"/>
      <c r="D28" s="155"/>
      <c r="E28" s="154">
        <v>176000</v>
      </c>
      <c r="F28" s="154"/>
      <c r="G28" s="154">
        <v>58000</v>
      </c>
      <c r="H28" s="154"/>
      <c r="I28" s="154"/>
      <c r="J28" s="154"/>
      <c r="K28" s="154">
        <v>187000</v>
      </c>
      <c r="L28" s="154">
        <v>60000</v>
      </c>
      <c r="M28" s="176" t="s">
        <v>90</v>
      </c>
      <c r="N28" s="177">
        <f>SUM(E28:M28)</f>
        <v>481000</v>
      </c>
      <c r="O28" s="169"/>
      <c r="P28" s="159">
        <f t="shared" si="1"/>
        <v>481000</v>
      </c>
      <c r="Q28" s="170"/>
      <c r="R28" s="161">
        <f t="shared" si="2"/>
        <v>-162200</v>
      </c>
      <c r="S28"/>
      <c r="T28"/>
      <c r="U28"/>
      <c r="V28"/>
    </row>
    <row r="29" spans="1:22" s="171" customFormat="1">
      <c r="A29" s="168">
        <v>24</v>
      </c>
      <c r="B29" s="162">
        <v>78000</v>
      </c>
      <c r="C29" s="167"/>
      <c r="D29" s="155"/>
      <c r="E29" s="154"/>
      <c r="F29" s="154"/>
      <c r="G29" s="163"/>
      <c r="H29" s="154"/>
      <c r="I29" s="154"/>
      <c r="J29" s="154"/>
      <c r="K29" s="154"/>
      <c r="L29" s="154"/>
      <c r="M29" s="176" t="s">
        <v>90</v>
      </c>
      <c r="N29" s="177">
        <f t="shared" si="0"/>
        <v>0</v>
      </c>
      <c r="O29" s="169"/>
      <c r="P29" s="159">
        <f t="shared" si="1"/>
        <v>0</v>
      </c>
      <c r="Q29" s="170"/>
      <c r="R29" s="161">
        <f t="shared" si="2"/>
        <v>78000</v>
      </c>
      <c r="S29"/>
      <c r="T29"/>
      <c r="U29"/>
      <c r="V29"/>
    </row>
    <row r="30" spans="1:22">
      <c r="A30" s="152">
        <v>25</v>
      </c>
      <c r="B30" s="162">
        <v>166000</v>
      </c>
      <c r="C30" s="167"/>
      <c r="D30" s="155"/>
      <c r="E30" s="154"/>
      <c r="F30" s="154"/>
      <c r="G30" s="154"/>
      <c r="H30" s="154">
        <v>69000</v>
      </c>
      <c r="I30" s="178"/>
      <c r="J30" s="154"/>
      <c r="K30" s="154"/>
      <c r="L30" s="154">
        <v>29000</v>
      </c>
      <c r="M30" s="176" t="s">
        <v>90</v>
      </c>
      <c r="N30" s="177">
        <f t="shared" si="0"/>
        <v>98000</v>
      </c>
      <c r="O30" s="174"/>
      <c r="P30" s="159">
        <f t="shared" si="1"/>
        <v>98000</v>
      </c>
      <c r="Q30" s="175"/>
      <c r="R30" s="161">
        <f t="shared" si="2"/>
        <v>68000</v>
      </c>
    </row>
    <row r="31" spans="1:22" s="172" customFormat="1">
      <c r="A31" s="168">
        <v>26</v>
      </c>
      <c r="B31" s="162">
        <v>156000</v>
      </c>
      <c r="C31" s="167"/>
      <c r="D31" s="179"/>
      <c r="E31" s="154">
        <v>78000</v>
      </c>
      <c r="F31" s="154">
        <v>59000</v>
      </c>
      <c r="G31" s="154"/>
      <c r="H31" s="154"/>
      <c r="I31" s="154"/>
      <c r="J31" s="154"/>
      <c r="K31" s="154"/>
      <c r="L31" s="154"/>
      <c r="M31" s="176" t="s">
        <v>90</v>
      </c>
      <c r="N31" s="177">
        <f t="shared" si="0"/>
        <v>137000</v>
      </c>
      <c r="O31" s="169"/>
      <c r="P31" s="159">
        <f t="shared" si="1"/>
        <v>137000</v>
      </c>
      <c r="Q31" s="170"/>
      <c r="R31" s="161">
        <f t="shared" si="2"/>
        <v>19000</v>
      </c>
      <c r="S31"/>
      <c r="T31"/>
      <c r="U31"/>
      <c r="V31"/>
    </row>
    <row r="32" spans="1:22" s="171" customFormat="1">
      <c r="A32" s="168">
        <v>27</v>
      </c>
      <c r="B32" s="162">
        <v>632000</v>
      </c>
      <c r="C32" s="154"/>
      <c r="D32" s="179"/>
      <c r="E32" s="180">
        <v>39000</v>
      </c>
      <c r="F32" s="154">
        <v>59000</v>
      </c>
      <c r="G32" s="154">
        <v>78000</v>
      </c>
      <c r="H32" s="154"/>
      <c r="I32" s="154"/>
      <c r="J32" s="154">
        <v>79000</v>
      </c>
      <c r="K32" s="154"/>
      <c r="L32" s="154">
        <v>425000</v>
      </c>
      <c r="M32" s="176" t="s">
        <v>90</v>
      </c>
      <c r="N32" s="177">
        <f t="shared" si="0"/>
        <v>680000</v>
      </c>
      <c r="O32" s="169"/>
      <c r="P32" s="159">
        <f t="shared" si="1"/>
        <v>680000</v>
      </c>
      <c r="Q32" s="170"/>
      <c r="R32" s="161">
        <f t="shared" si="2"/>
        <v>-48000</v>
      </c>
      <c r="S32"/>
      <c r="T32"/>
      <c r="U32"/>
      <c r="V32"/>
    </row>
    <row r="33" spans="1:21">
      <c r="A33" s="152">
        <v>28</v>
      </c>
      <c r="B33" s="162">
        <v>1560000</v>
      </c>
      <c r="C33" s="167">
        <v>340000</v>
      </c>
      <c r="D33" s="179"/>
      <c r="E33" s="154">
        <v>407000</v>
      </c>
      <c r="F33" s="154">
        <v>334000</v>
      </c>
      <c r="G33" s="154">
        <v>39000</v>
      </c>
      <c r="H33" s="154"/>
      <c r="I33" s="154">
        <v>39000</v>
      </c>
      <c r="J33" s="154"/>
      <c r="K33" s="154">
        <v>39000</v>
      </c>
      <c r="L33" s="154">
        <v>258000</v>
      </c>
      <c r="M33" s="176" t="s">
        <v>90</v>
      </c>
      <c r="N33" s="181">
        <f t="shared" si="0"/>
        <v>1116000</v>
      </c>
      <c r="O33" s="174"/>
      <c r="P33" s="159">
        <f t="shared" si="1"/>
        <v>1456000</v>
      </c>
      <c r="Q33" s="175"/>
      <c r="R33" s="161">
        <f t="shared" si="2"/>
        <v>104000</v>
      </c>
      <c r="S33" s="171"/>
      <c r="T33" s="182"/>
      <c r="U33" s="4"/>
    </row>
    <row r="34" spans="1:21" s="171" customFormat="1">
      <c r="A34" s="168">
        <v>29</v>
      </c>
      <c r="B34" s="162">
        <v>68000</v>
      </c>
      <c r="C34" s="167"/>
      <c r="D34" s="179"/>
      <c r="E34" s="154"/>
      <c r="F34" s="154"/>
      <c r="G34" s="167"/>
      <c r="H34" s="154"/>
      <c r="I34" s="154"/>
      <c r="J34" s="154"/>
      <c r="K34" s="154"/>
      <c r="L34" s="154"/>
      <c r="M34" s="176" t="s">
        <v>90</v>
      </c>
      <c r="N34" s="181">
        <f t="shared" si="0"/>
        <v>0</v>
      </c>
      <c r="O34" s="169"/>
      <c r="P34" s="159">
        <f t="shared" si="1"/>
        <v>0</v>
      </c>
      <c r="Q34" s="175"/>
      <c r="R34" s="161">
        <f t="shared" si="2"/>
        <v>68000</v>
      </c>
    </row>
    <row r="35" spans="1:21" s="171" customFormat="1">
      <c r="A35" s="168">
        <v>30</v>
      </c>
      <c r="B35" s="162">
        <v>315000</v>
      </c>
      <c r="C35" s="167"/>
      <c r="D35" s="179"/>
      <c r="E35" s="154">
        <v>79000</v>
      </c>
      <c r="F35" s="167"/>
      <c r="G35" s="167"/>
      <c r="H35" s="154">
        <v>49000</v>
      </c>
      <c r="I35" s="154"/>
      <c r="J35" s="154"/>
      <c r="K35" s="154">
        <v>59000</v>
      </c>
      <c r="L35" s="154"/>
      <c r="M35" s="176" t="s">
        <v>90</v>
      </c>
      <c r="N35" s="181">
        <f t="shared" si="0"/>
        <v>187000</v>
      </c>
      <c r="O35" s="169"/>
      <c r="P35" s="159">
        <f t="shared" si="1"/>
        <v>187000</v>
      </c>
      <c r="Q35" s="175"/>
      <c r="R35" s="161">
        <f t="shared" si="2"/>
        <v>128000</v>
      </c>
      <c r="T35" s="182"/>
      <c r="U35" s="4"/>
    </row>
    <row r="36" spans="1:21" s="171" customFormat="1">
      <c r="A36" s="168">
        <v>31</v>
      </c>
      <c r="B36" s="162">
        <v>723800</v>
      </c>
      <c r="C36" s="154"/>
      <c r="D36" s="179"/>
      <c r="E36" s="154"/>
      <c r="F36" s="154"/>
      <c r="G36" s="154"/>
      <c r="H36" s="154">
        <v>3400</v>
      </c>
      <c r="I36" s="154"/>
      <c r="J36" s="154">
        <v>249000</v>
      </c>
      <c r="K36" s="154">
        <v>107000</v>
      </c>
      <c r="L36" s="154"/>
      <c r="M36" s="176"/>
      <c r="N36" s="181">
        <f t="shared" si="0"/>
        <v>359400</v>
      </c>
      <c r="O36" s="169"/>
      <c r="P36" s="159">
        <f t="shared" si="1"/>
        <v>359400</v>
      </c>
      <c r="Q36" s="175"/>
      <c r="R36" s="161">
        <f t="shared" si="2"/>
        <v>364400</v>
      </c>
      <c r="T36" s="182"/>
      <c r="U36" s="4"/>
    </row>
    <row r="37" spans="1:21" s="2" customFormat="1">
      <c r="A37" s="183" t="s">
        <v>77</v>
      </c>
      <c r="B37" s="184">
        <f>SUM(B6:B36)</f>
        <v>15451400</v>
      </c>
      <c r="C37" s="184">
        <f>SUM(C6:C36)</f>
        <v>546000</v>
      </c>
      <c r="D37" s="185"/>
      <c r="E37" s="184">
        <f>SUM(E6:E36)</f>
        <v>3224000</v>
      </c>
      <c r="F37" s="184">
        <f t="shared" ref="F37:N37" si="3">SUM(F6:F36)</f>
        <v>1877500</v>
      </c>
      <c r="G37" s="184">
        <f t="shared" si="3"/>
        <v>1247000</v>
      </c>
      <c r="H37" s="184">
        <f t="shared" si="3"/>
        <v>1534400</v>
      </c>
      <c r="I37" s="184">
        <f t="shared" si="3"/>
        <v>521000</v>
      </c>
      <c r="J37" s="184">
        <f t="shared" si="3"/>
        <v>2087000</v>
      </c>
      <c r="K37" s="184">
        <f t="shared" si="3"/>
        <v>928000</v>
      </c>
      <c r="L37" s="184">
        <f t="shared" si="3"/>
        <v>3486500</v>
      </c>
      <c r="M37" s="184">
        <f t="shared" si="3"/>
        <v>0</v>
      </c>
      <c r="N37" s="184">
        <f t="shared" si="3"/>
        <v>14905400</v>
      </c>
      <c r="O37" s="185"/>
      <c r="P37" s="186">
        <f>SUM(P6:P36)</f>
        <v>15451400</v>
      </c>
      <c r="Q37" s="187"/>
      <c r="R37" s="188">
        <f>SUM(R6:R36)</f>
        <v>0</v>
      </c>
      <c r="S37" s="2" t="s">
        <v>91</v>
      </c>
    </row>
    <row r="38" spans="1:21" s="189" customFormat="1">
      <c r="B38" s="190"/>
      <c r="C38" s="191"/>
      <c r="D38" s="192"/>
      <c r="E38" s="191">
        <f>E44</f>
        <v>3224000</v>
      </c>
      <c r="F38" s="191">
        <f>E46</f>
        <v>1877500</v>
      </c>
      <c r="G38" s="191">
        <f>E45</f>
        <v>1247000</v>
      </c>
      <c r="H38" s="191">
        <f>E48</f>
        <v>1534400</v>
      </c>
      <c r="I38" s="191">
        <f>E43</f>
        <v>521000</v>
      </c>
      <c r="J38" s="191">
        <f>E41</f>
        <v>2087000</v>
      </c>
      <c r="K38" s="193">
        <f>E47</f>
        <v>928000</v>
      </c>
      <c r="L38" s="193">
        <f>E42</f>
        <v>3486500</v>
      </c>
      <c r="M38" s="192"/>
      <c r="N38" s="194"/>
      <c r="P38" s="195">
        <f>B37-P37</f>
        <v>0</v>
      </c>
      <c r="R38" s="196"/>
    </row>
    <row r="39" spans="1:21" s="189" customFormat="1">
      <c r="A39" s="197"/>
      <c r="B39" s="198"/>
      <c r="C39" s="197"/>
      <c r="D39" s="197"/>
      <c r="E39" s="199">
        <f>E37-E38</f>
        <v>0</v>
      </c>
      <c r="F39" s="199">
        <f t="shared" ref="F39:L39" si="4">F37-F38</f>
        <v>0</v>
      </c>
      <c r="G39" s="199">
        <f t="shared" si="4"/>
        <v>0</v>
      </c>
      <c r="H39" s="199">
        <f t="shared" si="4"/>
        <v>0</v>
      </c>
      <c r="I39" s="199">
        <f t="shared" si="4"/>
        <v>0</v>
      </c>
      <c r="J39" s="199">
        <f t="shared" si="4"/>
        <v>0</v>
      </c>
      <c r="K39" s="199">
        <f t="shared" si="4"/>
        <v>0</v>
      </c>
      <c r="L39" s="199">
        <f t="shared" si="4"/>
        <v>0</v>
      </c>
      <c r="M39" s="197"/>
      <c r="N39" s="200"/>
      <c r="O39" s="197"/>
      <c r="P39" s="197"/>
      <c r="Q39" s="197"/>
      <c r="R39" s="196"/>
    </row>
    <row r="40" spans="1:21" s="189" customFormat="1">
      <c r="N40" s="194"/>
      <c r="R40" s="196"/>
    </row>
    <row r="41" spans="1:21" s="189" customFormat="1">
      <c r="C41" s="195"/>
      <c r="D41" s="201" t="s">
        <v>37</v>
      </c>
      <c r="E41" s="202">
        <v>2087000</v>
      </c>
      <c r="J41" s="194"/>
      <c r="N41" s="196"/>
    </row>
    <row r="42" spans="1:21" s="189" customFormat="1">
      <c r="C42" s="68"/>
      <c r="D42" s="203" t="s">
        <v>39</v>
      </c>
      <c r="E42" s="68">
        <v>3486500</v>
      </c>
      <c r="F42" s="68"/>
      <c r="J42" s="194"/>
      <c r="N42" s="196"/>
    </row>
    <row r="43" spans="1:21" s="189" customFormat="1">
      <c r="C43" s="68"/>
      <c r="D43" s="203" t="s">
        <v>41</v>
      </c>
      <c r="E43" s="68">
        <v>521000</v>
      </c>
      <c r="L43" s="195"/>
    </row>
    <row r="44" spans="1:21" s="189" customFormat="1">
      <c r="C44" s="68"/>
      <c r="D44" s="203" t="s">
        <v>45</v>
      </c>
      <c r="E44" s="68">
        <v>3224000</v>
      </c>
    </row>
    <row r="45" spans="1:21" s="189" customFormat="1">
      <c r="C45" s="68"/>
      <c r="D45" s="203" t="s">
        <v>47</v>
      </c>
      <c r="E45" s="68">
        <v>1247000</v>
      </c>
    </row>
    <row r="46" spans="1:21" s="189" customFormat="1">
      <c r="C46" s="68"/>
      <c r="D46" s="203" t="s">
        <v>49</v>
      </c>
      <c r="E46" s="68">
        <v>1877500</v>
      </c>
    </row>
    <row r="47" spans="1:21" s="189" customFormat="1">
      <c r="C47" s="68"/>
      <c r="D47" s="203" t="s">
        <v>50</v>
      </c>
      <c r="E47" s="68">
        <v>928000</v>
      </c>
    </row>
    <row r="48" spans="1:21" s="189" customFormat="1">
      <c r="C48" s="68"/>
      <c r="D48" s="204" t="s">
        <v>51</v>
      </c>
      <c r="E48" s="205">
        <v>1534400</v>
      </c>
      <c r="F48"/>
      <c r="Q48" s="4"/>
      <c r="R48" s="4"/>
    </row>
    <row r="49" spans="3:22">
      <c r="C49" s="189"/>
      <c r="D49" s="189"/>
      <c r="E49" s="189"/>
      <c r="F49" s="189"/>
      <c r="G49" s="68"/>
      <c r="H49" s="68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4"/>
      <c r="V49" s="4"/>
    </row>
    <row r="50" spans="3:22">
      <c r="C50" s="189"/>
      <c r="D50" s="189"/>
      <c r="E50" s="189"/>
      <c r="F50" s="189"/>
      <c r="G50" s="189"/>
      <c r="H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4"/>
      <c r="V50" s="4"/>
    </row>
    <row r="51" spans="3:22">
      <c r="C51" s="189"/>
      <c r="D51" s="189"/>
      <c r="E51" s="189"/>
      <c r="F51" s="189"/>
      <c r="G51" s="189"/>
      <c r="H51" s="189"/>
      <c r="M51" s="189"/>
      <c r="N51" s="189"/>
      <c r="O51" s="189"/>
      <c r="P51" s="189"/>
      <c r="Q51" s="189"/>
      <c r="R51" s="189"/>
      <c r="S51" s="189"/>
      <c r="T51" s="189"/>
      <c r="U51" s="4"/>
      <c r="V51" s="4"/>
    </row>
    <row r="52" spans="3:22">
      <c r="C52" s="189"/>
      <c r="D52" s="189"/>
      <c r="E52" s="189"/>
      <c r="F52" s="189"/>
      <c r="G52" s="189"/>
      <c r="H52" s="189"/>
      <c r="I52" s="53"/>
      <c r="J52" s="109"/>
      <c r="M52" s="189"/>
      <c r="N52" s="189"/>
      <c r="O52" s="189"/>
      <c r="P52" s="189"/>
      <c r="Q52" s="189"/>
      <c r="R52" s="189"/>
      <c r="S52" s="189"/>
      <c r="T52" s="189"/>
      <c r="U52" s="4"/>
      <c r="V52" s="4"/>
    </row>
    <row r="53" spans="3:22">
      <c r="C53" s="189"/>
      <c r="D53" s="189"/>
      <c r="E53" s="189"/>
      <c r="F53" s="189"/>
      <c r="G53" s="189"/>
      <c r="H53" s="189"/>
      <c r="I53" s="53"/>
      <c r="M53" s="189"/>
      <c r="N53" s="189"/>
      <c r="O53" s="189"/>
      <c r="P53" s="189"/>
      <c r="Q53" s="189"/>
      <c r="R53" s="189"/>
      <c r="S53" s="189"/>
      <c r="T53" s="189"/>
      <c r="U53" s="4"/>
      <c r="V53" s="4"/>
    </row>
    <row r="54" spans="3:22">
      <c r="C54" s="189"/>
      <c r="D54" s="189"/>
      <c r="E54" s="189"/>
      <c r="F54" s="189"/>
      <c r="G54" s="189"/>
      <c r="H54" s="189"/>
      <c r="I54" s="53"/>
      <c r="J54" s="189"/>
      <c r="N54" s="189"/>
      <c r="O54" s="189"/>
      <c r="P54" s="189"/>
      <c r="Q54" s="189"/>
      <c r="R54" s="189"/>
      <c r="S54" s="189"/>
      <c r="T54" s="189"/>
      <c r="U54" s="4"/>
      <c r="V54" s="4"/>
    </row>
    <row r="55" spans="3:22">
      <c r="C55" s="189"/>
      <c r="D55" s="189"/>
      <c r="E55" s="189"/>
      <c r="F55" s="189"/>
      <c r="G55" s="189"/>
      <c r="H55" s="189"/>
      <c r="I55" s="53"/>
      <c r="J55" s="189"/>
      <c r="K55" s="189"/>
      <c r="L55" s="108"/>
      <c r="M55" s="108"/>
      <c r="N55" s="189"/>
      <c r="O55" s="189"/>
      <c r="P55" s="189"/>
      <c r="Q55" s="189"/>
      <c r="R55" s="189"/>
      <c r="S55" s="189"/>
      <c r="T55" s="189"/>
      <c r="U55" s="4"/>
      <c r="V55" s="4"/>
    </row>
    <row r="56" spans="3:22">
      <c r="C56" s="189"/>
      <c r="D56" s="189"/>
      <c r="E56" s="189"/>
      <c r="F56" s="189"/>
      <c r="G56" s="189"/>
      <c r="H56" s="189"/>
      <c r="I56" s="53"/>
      <c r="N56" s="189"/>
      <c r="O56" s="189"/>
      <c r="P56" s="189"/>
      <c r="Q56" s="189"/>
      <c r="R56" s="189"/>
      <c r="S56" s="189"/>
      <c r="T56" s="189"/>
      <c r="U56" s="4"/>
      <c r="V56" s="4"/>
    </row>
    <row r="57" spans="3:22">
      <c r="C57" s="189"/>
      <c r="D57" s="189"/>
      <c r="E57" s="189"/>
      <c r="F57" s="189"/>
      <c r="G57" s="189"/>
      <c r="H57" s="189"/>
      <c r="I57" s="206"/>
      <c r="J57" s="207"/>
      <c r="K57" s="207"/>
      <c r="L57" s="206"/>
      <c r="M57" s="206"/>
      <c r="R57" s="208"/>
      <c r="S57" s="209"/>
      <c r="T57" s="4"/>
      <c r="U57" s="4"/>
      <c r="V57" s="4"/>
    </row>
    <row r="58" spans="3:22">
      <c r="C58" s="189"/>
      <c r="D58" s="189"/>
      <c r="E58" s="189"/>
      <c r="F58" s="189"/>
      <c r="G58" s="189"/>
      <c r="H58" s="189"/>
      <c r="R58" s="208"/>
      <c r="S58" s="209"/>
      <c r="T58" s="4"/>
      <c r="U58" s="4"/>
      <c r="V58" s="4"/>
    </row>
    <row r="59" spans="3:22">
      <c r="R59" s="208"/>
      <c r="S59" s="209"/>
      <c r="T59" s="4"/>
      <c r="U59" s="4"/>
      <c r="V59" s="4"/>
    </row>
  </sheetData>
  <mergeCells count="8">
    <mergeCell ref="A1:Q1"/>
    <mergeCell ref="A4:A5"/>
    <mergeCell ref="C4:C5"/>
    <mergeCell ref="D4:D5"/>
    <mergeCell ref="E4:N4"/>
    <mergeCell ref="O4:O5"/>
    <mergeCell ref="P4:P5"/>
    <mergeCell ref="Q4:Q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96"/>
  <sheetViews>
    <sheetView showGridLines="0" zoomScaleNormal="100" workbookViewId="0">
      <selection activeCell="F35" sqref="F35"/>
    </sheetView>
  </sheetViews>
  <sheetFormatPr defaultColWidth="9" defaultRowHeight="16.5"/>
  <cols>
    <col min="1" max="1" width="4.375" customWidth="1"/>
    <col min="2" max="2" width="8.625" customWidth="1"/>
    <col min="4" max="4" width="17.5" customWidth="1"/>
    <col min="5" max="5" width="12" bestFit="1" customWidth="1"/>
    <col min="6" max="6" width="11.75" customWidth="1"/>
    <col min="7" max="7" width="12.125" bestFit="1" customWidth="1"/>
    <col min="8" max="8" width="19.125" customWidth="1"/>
    <col min="9" max="9" width="10.875" bestFit="1" customWidth="1"/>
    <col min="10" max="10" width="10.875" style="109" bestFit="1" customWidth="1"/>
    <col min="11" max="11" width="11.875" style="109" bestFit="1" customWidth="1"/>
    <col min="12" max="12" width="10.625" style="144" customWidth="1"/>
    <col min="13" max="13" width="10.875" style="12" bestFit="1" customWidth="1"/>
    <col min="14" max="14" width="10.875" bestFit="1" customWidth="1"/>
    <col min="15" max="15" width="11.25" customWidth="1"/>
    <col min="16" max="16" width="10.875" bestFit="1" customWidth="1"/>
    <col min="17" max="17" width="11.625" bestFit="1" customWidth="1"/>
  </cols>
  <sheetData>
    <row r="1" spans="2:14" ht="18" customHeight="1">
      <c r="J1" s="109">
        <f>+G1</f>
        <v>0</v>
      </c>
      <c r="K1" s="109">
        <f>+G1-J1</f>
        <v>0</v>
      </c>
    </row>
    <row r="2" spans="2:14">
      <c r="B2" s="210" t="s">
        <v>92</v>
      </c>
      <c r="C2" s="210" t="s">
        <v>93</v>
      </c>
      <c r="D2" s="210" t="s">
        <v>94</v>
      </c>
      <c r="E2" s="210" t="s">
        <v>95</v>
      </c>
      <c r="F2" s="210" t="s">
        <v>96</v>
      </c>
      <c r="G2" s="210" t="s">
        <v>97</v>
      </c>
      <c r="H2" s="210" t="s">
        <v>98</v>
      </c>
      <c r="J2" s="211" t="s">
        <v>99</v>
      </c>
      <c r="K2" s="211" t="s">
        <v>100</v>
      </c>
    </row>
    <row r="3" spans="2:14" s="171" customFormat="1" ht="17.25" customHeight="1">
      <c r="B3" s="337" t="s">
        <v>101</v>
      </c>
      <c r="C3" s="338"/>
      <c r="D3" s="338"/>
      <c r="E3" s="338"/>
      <c r="F3" s="339"/>
      <c r="G3" s="212">
        <v>24753334</v>
      </c>
      <c r="H3" s="212"/>
      <c r="J3" s="109"/>
      <c r="K3" s="213"/>
      <c r="L3" s="214"/>
      <c r="M3" s="215"/>
      <c r="N3" s="216"/>
    </row>
    <row r="4" spans="2:14" s="171" customFormat="1" ht="17.25" customHeight="1">
      <c r="B4" s="217" t="s">
        <v>102</v>
      </c>
      <c r="C4" s="217" t="s">
        <v>103</v>
      </c>
      <c r="D4" s="217" t="s">
        <v>104</v>
      </c>
      <c r="E4" s="217" t="s">
        <v>105</v>
      </c>
      <c r="F4" s="217" t="s">
        <v>106</v>
      </c>
      <c r="G4" s="218">
        <v>133849</v>
      </c>
      <c r="H4" s="217" t="s">
        <v>107</v>
      </c>
      <c r="J4" s="109">
        <f>+G4</f>
        <v>133849</v>
      </c>
      <c r="K4" s="219"/>
      <c r="L4" s="214">
        <f t="shared" ref="L4:L67" si="0">SUBTOTAL(9,J4:K4)</f>
        <v>133849</v>
      </c>
      <c r="M4" s="215" t="b">
        <f t="shared" ref="M4:M67" si="1">G4=L4</f>
        <v>1</v>
      </c>
      <c r="N4" s="216">
        <f t="shared" ref="N4:N67" si="2">G4-L4</f>
        <v>0</v>
      </c>
    </row>
    <row r="5" spans="2:14" s="171" customFormat="1" ht="17.25" customHeight="1">
      <c r="B5" s="220" t="s">
        <v>102</v>
      </c>
      <c r="C5" s="220" t="s">
        <v>103</v>
      </c>
      <c r="D5" s="220" t="s">
        <v>104</v>
      </c>
      <c r="E5" s="220" t="s">
        <v>108</v>
      </c>
      <c r="F5" s="220" t="s">
        <v>109</v>
      </c>
      <c r="G5" s="221">
        <v>116230</v>
      </c>
      <c r="H5" s="220" t="s">
        <v>110</v>
      </c>
      <c r="I5" s="222"/>
      <c r="J5" s="109">
        <f>+G5</f>
        <v>116230</v>
      </c>
      <c r="K5" s="219"/>
      <c r="L5" s="214">
        <f t="shared" si="0"/>
        <v>116230</v>
      </c>
      <c r="M5" s="215" t="b">
        <f t="shared" si="1"/>
        <v>1</v>
      </c>
      <c r="N5" s="216">
        <f t="shared" si="2"/>
        <v>0</v>
      </c>
    </row>
    <row r="6" spans="2:14" s="171" customFormat="1" ht="17.25" customHeight="1">
      <c r="B6" s="220" t="s">
        <v>102</v>
      </c>
      <c r="C6" s="220" t="s">
        <v>103</v>
      </c>
      <c r="D6" s="220" t="s">
        <v>104</v>
      </c>
      <c r="E6" s="220" t="s">
        <v>108</v>
      </c>
      <c r="F6" s="220" t="s">
        <v>111</v>
      </c>
      <c r="G6" s="221">
        <v>163159</v>
      </c>
      <c r="H6" s="220" t="s">
        <v>112</v>
      </c>
      <c r="J6" s="109">
        <f>+G6</f>
        <v>163159</v>
      </c>
      <c r="K6" s="219"/>
      <c r="L6" s="214">
        <f t="shared" si="0"/>
        <v>163159</v>
      </c>
      <c r="M6" s="215" t="b">
        <f t="shared" si="1"/>
        <v>1</v>
      </c>
      <c r="N6" s="216">
        <f t="shared" si="2"/>
        <v>0</v>
      </c>
    </row>
    <row r="7" spans="2:14" s="171" customFormat="1" ht="17.25" customHeight="1">
      <c r="B7" s="220" t="s">
        <v>102</v>
      </c>
      <c r="C7" s="220" t="s">
        <v>103</v>
      </c>
      <c r="D7" s="220" t="s">
        <v>104</v>
      </c>
      <c r="E7" s="220" t="s">
        <v>108</v>
      </c>
      <c r="F7" s="220" t="s">
        <v>113</v>
      </c>
      <c r="G7" s="221">
        <v>76206</v>
      </c>
      <c r="H7" s="220" t="s">
        <v>114</v>
      </c>
      <c r="J7" s="109">
        <f t="shared" ref="J7:J16" si="3">+G7</f>
        <v>76206</v>
      </c>
      <c r="K7" s="219"/>
      <c r="L7" s="214">
        <f t="shared" si="0"/>
        <v>76206</v>
      </c>
      <c r="M7" s="215" t="b">
        <f t="shared" si="1"/>
        <v>1</v>
      </c>
      <c r="N7" s="216">
        <f t="shared" si="2"/>
        <v>0</v>
      </c>
    </row>
    <row r="8" spans="2:14" s="171" customFormat="1" ht="17.25" customHeight="1">
      <c r="B8" s="220" t="s">
        <v>102</v>
      </c>
      <c r="C8" s="220" t="s">
        <v>103</v>
      </c>
      <c r="D8" s="220" t="s">
        <v>104</v>
      </c>
      <c r="E8" s="220" t="s">
        <v>108</v>
      </c>
      <c r="F8" s="220" t="s">
        <v>113</v>
      </c>
      <c r="G8" s="221">
        <v>47873</v>
      </c>
      <c r="H8" s="220" t="s">
        <v>114</v>
      </c>
      <c r="J8" s="109">
        <f t="shared" si="3"/>
        <v>47873</v>
      </c>
      <c r="K8" s="219"/>
      <c r="L8" s="214">
        <f t="shared" si="0"/>
        <v>47873</v>
      </c>
      <c r="M8" s="215" t="b">
        <f t="shared" si="1"/>
        <v>1</v>
      </c>
      <c r="N8" s="216">
        <f t="shared" si="2"/>
        <v>0</v>
      </c>
    </row>
    <row r="9" spans="2:14" s="171" customFormat="1" ht="17.25" customHeight="1">
      <c r="B9" s="220" t="s">
        <v>102</v>
      </c>
      <c r="C9" s="220" t="s">
        <v>103</v>
      </c>
      <c r="D9" s="220" t="s">
        <v>104</v>
      </c>
      <c r="E9" s="220" t="s">
        <v>108</v>
      </c>
      <c r="F9" s="220" t="s">
        <v>115</v>
      </c>
      <c r="G9" s="221">
        <v>57643</v>
      </c>
      <c r="H9" s="220" t="s">
        <v>116</v>
      </c>
      <c r="J9" s="109">
        <f t="shared" si="3"/>
        <v>57643</v>
      </c>
      <c r="K9" s="219"/>
      <c r="L9" s="214">
        <f t="shared" si="0"/>
        <v>57643</v>
      </c>
      <c r="M9" s="215" t="b">
        <f t="shared" si="1"/>
        <v>1</v>
      </c>
      <c r="N9" s="216">
        <f t="shared" si="2"/>
        <v>0</v>
      </c>
    </row>
    <row r="10" spans="2:14" s="171" customFormat="1" ht="17.25" customHeight="1">
      <c r="B10" s="220" t="s">
        <v>102</v>
      </c>
      <c r="C10" s="220" t="s">
        <v>103</v>
      </c>
      <c r="D10" s="220" t="s">
        <v>104</v>
      </c>
      <c r="E10" s="220" t="s">
        <v>117</v>
      </c>
      <c r="F10" s="220" t="s">
        <v>109</v>
      </c>
      <c r="G10" s="221">
        <v>372237</v>
      </c>
      <c r="H10" s="220" t="s">
        <v>110</v>
      </c>
      <c r="J10" s="109">
        <f t="shared" si="3"/>
        <v>372237</v>
      </c>
      <c r="K10" s="109"/>
      <c r="L10" s="214">
        <f t="shared" si="0"/>
        <v>372237</v>
      </c>
      <c r="M10" s="215" t="b">
        <f t="shared" si="1"/>
        <v>1</v>
      </c>
      <c r="N10" s="216">
        <f t="shared" si="2"/>
        <v>0</v>
      </c>
    </row>
    <row r="11" spans="2:14" s="171" customFormat="1" ht="17.25" customHeight="1">
      <c r="B11" s="220" t="s">
        <v>102</v>
      </c>
      <c r="C11" s="220" t="s">
        <v>103</v>
      </c>
      <c r="D11" s="220" t="s">
        <v>104</v>
      </c>
      <c r="E11" s="220" t="s">
        <v>117</v>
      </c>
      <c r="F11" s="220" t="s">
        <v>118</v>
      </c>
      <c r="G11" s="221">
        <v>202426</v>
      </c>
      <c r="H11" s="220" t="s">
        <v>119</v>
      </c>
      <c r="J11" s="109">
        <f t="shared" si="3"/>
        <v>202426</v>
      </c>
      <c r="K11" s="219"/>
      <c r="L11" s="214">
        <f t="shared" si="0"/>
        <v>202426</v>
      </c>
      <c r="M11" s="215" t="b">
        <f t="shared" si="1"/>
        <v>1</v>
      </c>
      <c r="N11" s="216">
        <f t="shared" si="2"/>
        <v>0</v>
      </c>
    </row>
    <row r="12" spans="2:14" s="171" customFormat="1" ht="17.25" customHeight="1">
      <c r="B12" s="220" t="s">
        <v>102</v>
      </c>
      <c r="C12" s="220" t="s">
        <v>103</v>
      </c>
      <c r="D12" s="220" t="s">
        <v>104</v>
      </c>
      <c r="E12" s="220" t="s">
        <v>117</v>
      </c>
      <c r="F12" s="220" t="s">
        <v>106</v>
      </c>
      <c r="G12" s="221">
        <v>152412</v>
      </c>
      <c r="H12" s="220" t="s">
        <v>107</v>
      </c>
      <c r="J12" s="109">
        <f t="shared" si="3"/>
        <v>152412</v>
      </c>
      <c r="K12" s="109"/>
      <c r="L12" s="214">
        <f t="shared" si="0"/>
        <v>152412</v>
      </c>
      <c r="M12" s="215" t="b">
        <f t="shared" si="1"/>
        <v>1</v>
      </c>
      <c r="N12" s="216">
        <f t="shared" si="2"/>
        <v>0</v>
      </c>
    </row>
    <row r="13" spans="2:14" s="171" customFormat="1" ht="17.25" customHeight="1">
      <c r="B13" s="220" t="s">
        <v>102</v>
      </c>
      <c r="C13" s="220" t="s">
        <v>103</v>
      </c>
      <c r="D13" s="220" t="s">
        <v>104</v>
      </c>
      <c r="E13" s="220" t="s">
        <v>117</v>
      </c>
      <c r="F13" s="220" t="s">
        <v>120</v>
      </c>
      <c r="G13" s="221">
        <v>675779</v>
      </c>
      <c r="H13" s="220" t="s">
        <v>121</v>
      </c>
      <c r="J13" s="109">
        <f t="shared" si="3"/>
        <v>675779</v>
      </c>
      <c r="K13" s="109"/>
      <c r="L13" s="214">
        <f t="shared" si="0"/>
        <v>675779</v>
      </c>
      <c r="M13" s="215" t="b">
        <f t="shared" si="1"/>
        <v>1</v>
      </c>
      <c r="N13" s="216">
        <f t="shared" si="2"/>
        <v>0</v>
      </c>
    </row>
    <row r="14" spans="2:14" s="171" customFormat="1" ht="17.25" customHeight="1">
      <c r="B14" s="220" t="s">
        <v>102</v>
      </c>
      <c r="C14" s="220" t="s">
        <v>103</v>
      </c>
      <c r="D14" s="220" t="s">
        <v>104</v>
      </c>
      <c r="E14" s="220" t="s">
        <v>117</v>
      </c>
      <c r="F14" s="220" t="s">
        <v>111</v>
      </c>
      <c r="G14" s="221">
        <v>732982</v>
      </c>
      <c r="H14" s="220" t="s">
        <v>112</v>
      </c>
      <c r="J14" s="109">
        <f t="shared" si="3"/>
        <v>732982</v>
      </c>
      <c r="K14" s="109"/>
      <c r="L14" s="214">
        <f t="shared" si="0"/>
        <v>732982</v>
      </c>
      <c r="M14" s="215" t="b">
        <f t="shared" si="1"/>
        <v>1</v>
      </c>
      <c r="N14" s="216">
        <f t="shared" si="2"/>
        <v>0</v>
      </c>
    </row>
    <row r="15" spans="2:14" s="171" customFormat="1" ht="17.25" customHeight="1">
      <c r="B15" s="220" t="s">
        <v>102</v>
      </c>
      <c r="C15" s="220" t="s">
        <v>103</v>
      </c>
      <c r="D15" s="220" t="s">
        <v>104</v>
      </c>
      <c r="E15" s="220" t="s">
        <v>117</v>
      </c>
      <c r="F15" s="220" t="s">
        <v>113</v>
      </c>
      <c r="G15" s="221">
        <v>155343</v>
      </c>
      <c r="H15" s="220" t="s">
        <v>114</v>
      </c>
      <c r="J15" s="109">
        <f t="shared" si="3"/>
        <v>155343</v>
      </c>
      <c r="K15" s="109"/>
      <c r="L15" s="214">
        <f t="shared" si="0"/>
        <v>155343</v>
      </c>
      <c r="M15" s="215" t="b">
        <f t="shared" si="1"/>
        <v>1</v>
      </c>
      <c r="N15" s="216">
        <f t="shared" si="2"/>
        <v>0</v>
      </c>
    </row>
    <row r="16" spans="2:14" s="171" customFormat="1" ht="17.25" customHeight="1">
      <c r="B16" s="220" t="s">
        <v>102</v>
      </c>
      <c r="C16" s="220" t="s">
        <v>103</v>
      </c>
      <c r="D16" s="220" t="s">
        <v>104</v>
      </c>
      <c r="E16" s="220" t="s">
        <v>117</v>
      </c>
      <c r="F16" s="220" t="s">
        <v>113</v>
      </c>
      <c r="G16" s="221">
        <v>47285</v>
      </c>
      <c r="H16" s="220" t="s">
        <v>114</v>
      </c>
      <c r="J16" s="109">
        <f t="shared" si="3"/>
        <v>47285</v>
      </c>
      <c r="K16" s="109"/>
      <c r="L16" s="214">
        <f t="shared" si="0"/>
        <v>47285</v>
      </c>
      <c r="M16" s="215" t="b">
        <f t="shared" si="1"/>
        <v>1</v>
      </c>
      <c r="N16" s="216">
        <f t="shared" si="2"/>
        <v>0</v>
      </c>
    </row>
    <row r="17" spans="2:14" s="171" customFormat="1" ht="17.25" customHeight="1">
      <c r="B17" s="220" t="s">
        <v>102</v>
      </c>
      <c r="C17" s="220" t="s">
        <v>103</v>
      </c>
      <c r="D17" s="220" t="s">
        <v>104</v>
      </c>
      <c r="E17" s="220" t="s">
        <v>117</v>
      </c>
      <c r="F17" s="220" t="s">
        <v>115</v>
      </c>
      <c r="G17" s="221">
        <v>126033</v>
      </c>
      <c r="H17" s="220" t="s">
        <v>116</v>
      </c>
      <c r="J17" s="109">
        <f>+G17</f>
        <v>126033</v>
      </c>
      <c r="K17" s="109"/>
      <c r="L17" s="214">
        <f t="shared" si="0"/>
        <v>126033</v>
      </c>
      <c r="M17" s="215" t="b">
        <f t="shared" si="1"/>
        <v>1</v>
      </c>
      <c r="N17" s="216">
        <f t="shared" si="2"/>
        <v>0</v>
      </c>
    </row>
    <row r="18" spans="2:14" s="171" customFormat="1" ht="17.25" customHeight="1">
      <c r="B18" s="220" t="s">
        <v>102</v>
      </c>
      <c r="C18" s="220" t="s">
        <v>103</v>
      </c>
      <c r="D18" s="220" t="s">
        <v>104</v>
      </c>
      <c r="E18" s="220" t="s">
        <v>117</v>
      </c>
      <c r="F18" s="220" t="s">
        <v>122</v>
      </c>
      <c r="G18" s="221">
        <v>408142</v>
      </c>
      <c r="H18" s="220" t="s">
        <v>123</v>
      </c>
      <c r="J18" s="109">
        <f>+G18</f>
        <v>408142</v>
      </c>
      <c r="K18" s="109"/>
      <c r="L18" s="214">
        <f t="shared" si="0"/>
        <v>408142</v>
      </c>
      <c r="M18" s="215" t="b">
        <f t="shared" si="1"/>
        <v>1</v>
      </c>
      <c r="N18" s="216">
        <f t="shared" si="2"/>
        <v>0</v>
      </c>
    </row>
    <row r="19" spans="2:14" s="171" customFormat="1" ht="17.25" customHeight="1">
      <c r="B19" s="220" t="s">
        <v>102</v>
      </c>
      <c r="C19" s="220" t="s">
        <v>103</v>
      </c>
      <c r="D19" s="220" t="s">
        <v>104</v>
      </c>
      <c r="E19" s="220" t="s">
        <v>124</v>
      </c>
      <c r="F19" s="220" t="s">
        <v>109</v>
      </c>
      <c r="G19" s="221">
        <v>101143</v>
      </c>
      <c r="H19" s="220" t="s">
        <v>110</v>
      </c>
      <c r="J19" s="219"/>
      <c r="K19" s="109">
        <f t="shared" ref="K19:K82" si="4">+G19-J19</f>
        <v>101143</v>
      </c>
      <c r="L19" s="214">
        <f t="shared" si="0"/>
        <v>101143</v>
      </c>
      <c r="M19" s="215" t="b">
        <f t="shared" si="1"/>
        <v>1</v>
      </c>
      <c r="N19" s="216">
        <f t="shared" si="2"/>
        <v>0</v>
      </c>
    </row>
    <row r="20" spans="2:14" s="171" customFormat="1" ht="17.25" customHeight="1">
      <c r="B20" s="220" t="s">
        <v>102</v>
      </c>
      <c r="C20" s="220" t="s">
        <v>103</v>
      </c>
      <c r="D20" s="220" t="s">
        <v>104</v>
      </c>
      <c r="E20" s="220" t="s">
        <v>124</v>
      </c>
      <c r="F20" s="220" t="s">
        <v>120</v>
      </c>
      <c r="G20" s="221">
        <v>283994</v>
      </c>
      <c r="H20" s="220" t="s">
        <v>121</v>
      </c>
      <c r="J20" s="219"/>
      <c r="K20" s="109">
        <f t="shared" si="4"/>
        <v>283994</v>
      </c>
      <c r="L20" s="214">
        <f t="shared" si="0"/>
        <v>283994</v>
      </c>
      <c r="M20" s="215" t="b">
        <f t="shared" si="1"/>
        <v>1</v>
      </c>
      <c r="N20" s="216">
        <f t="shared" si="2"/>
        <v>0</v>
      </c>
    </row>
    <row r="21" spans="2:14" s="171" customFormat="1" ht="17.25" customHeight="1">
      <c r="B21" s="220" t="s">
        <v>102</v>
      </c>
      <c r="C21" s="220" t="s">
        <v>103</v>
      </c>
      <c r="D21" s="220" t="s">
        <v>104</v>
      </c>
      <c r="E21" s="220" t="s">
        <v>124</v>
      </c>
      <c r="F21" s="220" t="s">
        <v>106</v>
      </c>
      <c r="G21" s="221">
        <v>28333</v>
      </c>
      <c r="H21" s="220" t="s">
        <v>107</v>
      </c>
      <c r="J21" s="219"/>
      <c r="K21" s="109">
        <f t="shared" si="4"/>
        <v>28333</v>
      </c>
      <c r="L21" s="214">
        <f t="shared" si="0"/>
        <v>28333</v>
      </c>
      <c r="M21" s="215" t="b">
        <f t="shared" si="1"/>
        <v>1</v>
      </c>
      <c r="N21" s="216">
        <f t="shared" si="2"/>
        <v>0</v>
      </c>
    </row>
    <row r="22" spans="2:14" s="171" customFormat="1" ht="17.25" customHeight="1">
      <c r="B22" s="220" t="s">
        <v>102</v>
      </c>
      <c r="C22" s="220" t="s">
        <v>103</v>
      </c>
      <c r="D22" s="220" t="s">
        <v>104</v>
      </c>
      <c r="E22" s="220" t="s">
        <v>124</v>
      </c>
      <c r="F22" s="220" t="s">
        <v>113</v>
      </c>
      <c r="G22" s="221">
        <v>221779</v>
      </c>
      <c r="H22" s="220" t="s">
        <v>114</v>
      </c>
      <c r="J22" s="219"/>
      <c r="K22" s="109">
        <f t="shared" si="4"/>
        <v>221779</v>
      </c>
      <c r="L22" s="214">
        <f t="shared" si="0"/>
        <v>221779</v>
      </c>
      <c r="M22" s="215" t="b">
        <f t="shared" si="1"/>
        <v>1</v>
      </c>
      <c r="N22" s="216">
        <f t="shared" si="2"/>
        <v>0</v>
      </c>
    </row>
    <row r="23" spans="2:14" s="171" customFormat="1" ht="17.25" customHeight="1">
      <c r="B23" s="220" t="s">
        <v>102</v>
      </c>
      <c r="C23" s="220" t="s">
        <v>103</v>
      </c>
      <c r="D23" s="220" t="s">
        <v>104</v>
      </c>
      <c r="E23" s="220" t="s">
        <v>124</v>
      </c>
      <c r="F23" s="220" t="s">
        <v>115</v>
      </c>
      <c r="G23" s="221">
        <v>67413</v>
      </c>
      <c r="H23" s="220" t="s">
        <v>116</v>
      </c>
      <c r="J23" s="219"/>
      <c r="K23" s="109">
        <f t="shared" si="4"/>
        <v>67413</v>
      </c>
      <c r="L23" s="214">
        <f t="shared" si="0"/>
        <v>67413</v>
      </c>
      <c r="M23" s="215" t="b">
        <f t="shared" si="1"/>
        <v>1</v>
      </c>
      <c r="N23" s="216">
        <f t="shared" si="2"/>
        <v>0</v>
      </c>
    </row>
    <row r="24" spans="2:14" s="171" customFormat="1" ht="17.25" customHeight="1">
      <c r="B24" s="220" t="s">
        <v>102</v>
      </c>
      <c r="C24" s="220" t="s">
        <v>103</v>
      </c>
      <c r="D24" s="220" t="s">
        <v>104</v>
      </c>
      <c r="E24" s="220" t="s">
        <v>124</v>
      </c>
      <c r="F24" s="220" t="s">
        <v>122</v>
      </c>
      <c r="G24" s="221">
        <v>277468</v>
      </c>
      <c r="H24" s="220" t="s">
        <v>123</v>
      </c>
      <c r="J24" s="219"/>
      <c r="K24" s="109">
        <f t="shared" si="4"/>
        <v>277468</v>
      </c>
      <c r="L24" s="214">
        <f t="shared" si="0"/>
        <v>277468</v>
      </c>
      <c r="M24" s="215" t="b">
        <f t="shared" si="1"/>
        <v>1</v>
      </c>
      <c r="N24" s="216">
        <f t="shared" si="2"/>
        <v>0</v>
      </c>
    </row>
    <row r="25" spans="2:14" s="171" customFormat="1" ht="17.25" customHeight="1">
      <c r="B25" s="220" t="s">
        <v>102</v>
      </c>
      <c r="C25" s="220" t="s">
        <v>103</v>
      </c>
      <c r="D25" s="220" t="s">
        <v>104</v>
      </c>
      <c r="E25" s="220" t="s">
        <v>125</v>
      </c>
      <c r="F25" s="220" t="s">
        <v>109</v>
      </c>
      <c r="G25" s="221">
        <v>136603</v>
      </c>
      <c r="H25" s="220" t="s">
        <v>110</v>
      </c>
      <c r="J25" s="219"/>
      <c r="K25" s="109">
        <f t="shared" si="4"/>
        <v>136603</v>
      </c>
      <c r="L25" s="214">
        <f t="shared" si="0"/>
        <v>136603</v>
      </c>
      <c r="M25" s="215" t="b">
        <f t="shared" si="1"/>
        <v>1</v>
      </c>
      <c r="N25" s="216">
        <f t="shared" si="2"/>
        <v>0</v>
      </c>
    </row>
    <row r="26" spans="2:14" s="171" customFormat="1" ht="17.25" customHeight="1">
      <c r="B26" s="220" t="s">
        <v>102</v>
      </c>
      <c r="C26" s="220" t="s">
        <v>103</v>
      </c>
      <c r="D26" s="220" t="s">
        <v>104</v>
      </c>
      <c r="E26" s="220" t="s">
        <v>125</v>
      </c>
      <c r="F26" s="220" t="s">
        <v>118</v>
      </c>
      <c r="G26" s="221">
        <v>319479</v>
      </c>
      <c r="H26" s="220" t="s">
        <v>119</v>
      </c>
      <c r="J26" s="219"/>
      <c r="K26" s="109">
        <f t="shared" si="4"/>
        <v>319479</v>
      </c>
      <c r="L26" s="214">
        <f t="shared" si="0"/>
        <v>319479</v>
      </c>
      <c r="M26" s="215" t="b">
        <f t="shared" si="1"/>
        <v>1</v>
      </c>
      <c r="N26" s="216">
        <f t="shared" si="2"/>
        <v>0</v>
      </c>
    </row>
    <row r="27" spans="2:14" s="171" customFormat="1" ht="17.25" customHeight="1">
      <c r="B27" s="220" t="s">
        <v>102</v>
      </c>
      <c r="C27" s="220" t="s">
        <v>103</v>
      </c>
      <c r="D27" s="220" t="s">
        <v>104</v>
      </c>
      <c r="E27" s="220" t="s">
        <v>125</v>
      </c>
      <c r="F27" s="220" t="s">
        <v>120</v>
      </c>
      <c r="G27" s="221">
        <v>38103</v>
      </c>
      <c r="H27" s="220" t="s">
        <v>121</v>
      </c>
      <c r="J27" s="219"/>
      <c r="K27" s="109">
        <f t="shared" si="4"/>
        <v>38103</v>
      </c>
      <c r="L27" s="214">
        <f t="shared" si="0"/>
        <v>38103</v>
      </c>
      <c r="M27" s="215" t="b">
        <f t="shared" si="1"/>
        <v>1</v>
      </c>
      <c r="N27" s="216">
        <f t="shared" si="2"/>
        <v>0</v>
      </c>
    </row>
    <row r="28" spans="2:14" s="171" customFormat="1" ht="17.25" customHeight="1">
      <c r="B28" s="220" t="s">
        <v>102</v>
      </c>
      <c r="C28" s="220" t="s">
        <v>103</v>
      </c>
      <c r="D28" s="220" t="s">
        <v>104</v>
      </c>
      <c r="E28" s="220" t="s">
        <v>125</v>
      </c>
      <c r="F28" s="220" t="s">
        <v>111</v>
      </c>
      <c r="G28" s="221">
        <v>47873</v>
      </c>
      <c r="H28" s="220" t="s">
        <v>112</v>
      </c>
      <c r="J28" s="219"/>
      <c r="K28" s="109">
        <f t="shared" si="4"/>
        <v>47873</v>
      </c>
      <c r="L28" s="214">
        <f t="shared" si="0"/>
        <v>47873</v>
      </c>
      <c r="M28" s="215" t="b">
        <f t="shared" si="1"/>
        <v>1</v>
      </c>
      <c r="N28" s="216">
        <f t="shared" si="2"/>
        <v>0</v>
      </c>
    </row>
    <row r="29" spans="2:14" s="171" customFormat="1" ht="17.25" customHeight="1">
      <c r="B29" s="220" t="s">
        <v>102</v>
      </c>
      <c r="C29" s="220" t="s">
        <v>103</v>
      </c>
      <c r="D29" s="220" t="s">
        <v>104</v>
      </c>
      <c r="E29" s="220" t="s">
        <v>125</v>
      </c>
      <c r="F29" s="220" t="s">
        <v>122</v>
      </c>
      <c r="G29" s="221">
        <v>67413</v>
      </c>
      <c r="H29" s="220" t="s">
        <v>123</v>
      </c>
      <c r="J29" s="219"/>
      <c r="K29" s="109">
        <f t="shared" si="4"/>
        <v>67413</v>
      </c>
      <c r="L29" s="214">
        <f t="shared" si="0"/>
        <v>67413</v>
      </c>
      <c r="M29" s="215" t="b">
        <f t="shared" si="1"/>
        <v>1</v>
      </c>
      <c r="N29" s="216">
        <f t="shared" si="2"/>
        <v>0</v>
      </c>
    </row>
    <row r="30" spans="2:14" s="171" customFormat="1">
      <c r="B30" s="220" t="s">
        <v>102</v>
      </c>
      <c r="C30" s="220" t="s">
        <v>103</v>
      </c>
      <c r="D30" s="220" t="s">
        <v>104</v>
      </c>
      <c r="E30" s="220" t="s">
        <v>126</v>
      </c>
      <c r="F30" s="220" t="s">
        <v>109</v>
      </c>
      <c r="G30" s="221">
        <v>261836</v>
      </c>
      <c r="H30" s="220" t="s">
        <v>110</v>
      </c>
      <c r="J30" s="219"/>
      <c r="K30" s="109">
        <f t="shared" si="4"/>
        <v>261836</v>
      </c>
      <c r="L30" s="214">
        <f t="shared" si="0"/>
        <v>261836</v>
      </c>
      <c r="M30" s="215" t="b">
        <f t="shared" si="1"/>
        <v>1</v>
      </c>
      <c r="N30" s="216">
        <f t="shared" si="2"/>
        <v>0</v>
      </c>
    </row>
    <row r="31" spans="2:14" s="171" customFormat="1" ht="17.25" customHeight="1">
      <c r="B31" s="220" t="s">
        <v>102</v>
      </c>
      <c r="C31" s="220" t="s">
        <v>103</v>
      </c>
      <c r="D31" s="220" t="s">
        <v>104</v>
      </c>
      <c r="E31" s="220" t="s">
        <v>126</v>
      </c>
      <c r="F31" s="220" t="s">
        <v>111</v>
      </c>
      <c r="G31" s="221">
        <v>153738</v>
      </c>
      <c r="H31" s="220" t="s">
        <v>112</v>
      </c>
      <c r="J31" s="219"/>
      <c r="K31" s="109">
        <f t="shared" si="4"/>
        <v>153738</v>
      </c>
      <c r="L31" s="214">
        <f t="shared" si="0"/>
        <v>153738</v>
      </c>
      <c r="M31" s="215" t="b">
        <f t="shared" si="1"/>
        <v>1</v>
      </c>
      <c r="N31" s="216">
        <f t="shared" si="2"/>
        <v>0</v>
      </c>
    </row>
    <row r="32" spans="2:14" s="171" customFormat="1" ht="17.25" customHeight="1">
      <c r="B32" s="220" t="s">
        <v>102</v>
      </c>
      <c r="C32" s="220" t="s">
        <v>103</v>
      </c>
      <c r="D32" s="220" t="s">
        <v>104</v>
      </c>
      <c r="E32" s="220" t="s">
        <v>126</v>
      </c>
      <c r="F32" s="220" t="s">
        <v>120</v>
      </c>
      <c r="G32" s="221">
        <v>287609</v>
      </c>
      <c r="H32" s="220" t="s">
        <v>121</v>
      </c>
      <c r="J32" s="219"/>
      <c r="K32" s="109">
        <f t="shared" si="4"/>
        <v>287609</v>
      </c>
      <c r="L32" s="214">
        <f t="shared" si="0"/>
        <v>287609</v>
      </c>
      <c r="M32" s="215" t="b">
        <f t="shared" si="1"/>
        <v>1</v>
      </c>
      <c r="N32" s="216">
        <f t="shared" si="2"/>
        <v>0</v>
      </c>
    </row>
    <row r="33" spans="2:14" s="171" customFormat="1" ht="17.25" customHeight="1">
      <c r="B33" s="220" t="s">
        <v>102</v>
      </c>
      <c r="C33" s="220" t="s">
        <v>103</v>
      </c>
      <c r="D33" s="220" t="s">
        <v>104</v>
      </c>
      <c r="E33" s="220" t="s">
        <v>127</v>
      </c>
      <c r="F33" s="220" t="s">
        <v>113</v>
      </c>
      <c r="G33" s="221">
        <v>76206</v>
      </c>
      <c r="H33" s="220" t="s">
        <v>114</v>
      </c>
      <c r="J33" s="219"/>
      <c r="K33" s="109">
        <f t="shared" si="4"/>
        <v>76206</v>
      </c>
      <c r="L33" s="214">
        <f t="shared" si="0"/>
        <v>76206</v>
      </c>
      <c r="M33" s="215" t="b">
        <f t="shared" si="1"/>
        <v>1</v>
      </c>
      <c r="N33" s="216">
        <f t="shared" si="2"/>
        <v>0</v>
      </c>
    </row>
    <row r="34" spans="2:14" s="171" customFormat="1" ht="17.25" customHeight="1">
      <c r="B34" s="220" t="s">
        <v>102</v>
      </c>
      <c r="C34" s="220" t="s">
        <v>103</v>
      </c>
      <c r="D34" s="220" t="s">
        <v>104</v>
      </c>
      <c r="E34" s="220" t="s">
        <v>127</v>
      </c>
      <c r="F34" s="220" t="s">
        <v>109</v>
      </c>
      <c r="G34" s="221">
        <v>116263</v>
      </c>
      <c r="H34" s="220" t="s">
        <v>110</v>
      </c>
      <c r="J34" s="219"/>
      <c r="K34" s="109">
        <f t="shared" si="4"/>
        <v>116263</v>
      </c>
      <c r="L34" s="214">
        <f t="shared" si="0"/>
        <v>116263</v>
      </c>
      <c r="M34" s="215" t="b">
        <f t="shared" si="1"/>
        <v>1</v>
      </c>
      <c r="N34" s="216">
        <f t="shared" si="2"/>
        <v>0</v>
      </c>
    </row>
    <row r="35" spans="2:14" s="171" customFormat="1" ht="17.25" customHeight="1">
      <c r="B35" s="220" t="s">
        <v>102</v>
      </c>
      <c r="C35" s="220" t="s">
        <v>103</v>
      </c>
      <c r="D35" s="220" t="s">
        <v>104</v>
      </c>
      <c r="E35" s="220" t="s">
        <v>127</v>
      </c>
      <c r="F35" s="220" t="s">
        <v>111</v>
      </c>
      <c r="G35" s="221">
        <v>182300</v>
      </c>
      <c r="H35" s="220" t="s">
        <v>112</v>
      </c>
      <c r="J35" s="219"/>
      <c r="K35" s="109">
        <f t="shared" si="4"/>
        <v>182300</v>
      </c>
      <c r="L35" s="214">
        <f t="shared" si="0"/>
        <v>182300</v>
      </c>
      <c r="M35" s="215" t="b">
        <f t="shared" si="1"/>
        <v>1</v>
      </c>
      <c r="N35" s="216">
        <f t="shared" si="2"/>
        <v>0</v>
      </c>
    </row>
    <row r="36" spans="2:14" s="171" customFormat="1" ht="17.25" customHeight="1">
      <c r="B36" s="220" t="s">
        <v>102</v>
      </c>
      <c r="C36" s="220" t="s">
        <v>103</v>
      </c>
      <c r="D36" s="220" t="s">
        <v>104</v>
      </c>
      <c r="E36" s="220" t="s">
        <v>127</v>
      </c>
      <c r="F36" s="220" t="s">
        <v>115</v>
      </c>
      <c r="G36" s="221">
        <v>125056</v>
      </c>
      <c r="H36" s="220" t="s">
        <v>116</v>
      </c>
      <c r="J36" s="219"/>
      <c r="K36" s="109">
        <f t="shared" si="4"/>
        <v>125056</v>
      </c>
      <c r="L36" s="214">
        <f t="shared" si="0"/>
        <v>125056</v>
      </c>
      <c r="M36" s="215" t="b">
        <f t="shared" si="1"/>
        <v>1</v>
      </c>
      <c r="N36" s="216">
        <f t="shared" si="2"/>
        <v>0</v>
      </c>
    </row>
    <row r="37" spans="2:14" s="171" customFormat="1" ht="17.25" customHeight="1">
      <c r="B37" s="220" t="s">
        <v>102</v>
      </c>
      <c r="C37" s="220" t="s">
        <v>103</v>
      </c>
      <c r="D37" s="220" t="s">
        <v>104</v>
      </c>
      <c r="E37" s="220" t="s">
        <v>128</v>
      </c>
      <c r="F37" s="220" t="s">
        <v>109</v>
      </c>
      <c r="G37" s="221">
        <v>230572</v>
      </c>
      <c r="H37" s="220" t="s">
        <v>110</v>
      </c>
      <c r="J37" s="219"/>
      <c r="K37" s="109">
        <f t="shared" si="4"/>
        <v>230572</v>
      </c>
      <c r="L37" s="214">
        <f t="shared" si="0"/>
        <v>230572</v>
      </c>
      <c r="M37" s="215" t="b">
        <f t="shared" si="1"/>
        <v>1</v>
      </c>
      <c r="N37" s="216">
        <f t="shared" si="2"/>
        <v>0</v>
      </c>
    </row>
    <row r="38" spans="2:14" s="171" customFormat="1" ht="17.25" customHeight="1">
      <c r="B38" s="220" t="s">
        <v>102</v>
      </c>
      <c r="C38" s="220" t="s">
        <v>103</v>
      </c>
      <c r="D38" s="220" t="s">
        <v>104</v>
      </c>
      <c r="E38" s="220" t="s">
        <v>128</v>
      </c>
      <c r="F38" s="220" t="s">
        <v>118</v>
      </c>
      <c r="G38" s="221">
        <v>28333</v>
      </c>
      <c r="H38" s="220" t="s">
        <v>119</v>
      </c>
      <c r="J38" s="219"/>
      <c r="K38" s="109">
        <f t="shared" si="4"/>
        <v>28333</v>
      </c>
      <c r="L38" s="214">
        <f t="shared" si="0"/>
        <v>28333</v>
      </c>
      <c r="M38" s="215" t="b">
        <f t="shared" si="1"/>
        <v>1</v>
      </c>
      <c r="N38" s="216">
        <f t="shared" si="2"/>
        <v>0</v>
      </c>
    </row>
    <row r="39" spans="2:14" s="171" customFormat="1" ht="17.25" customHeight="1">
      <c r="B39" s="220" t="s">
        <v>102</v>
      </c>
      <c r="C39" s="220" t="s">
        <v>103</v>
      </c>
      <c r="D39" s="220" t="s">
        <v>104</v>
      </c>
      <c r="E39" s="220" t="s">
        <v>128</v>
      </c>
      <c r="F39" s="220" t="s">
        <v>113</v>
      </c>
      <c r="G39" s="221">
        <v>56666</v>
      </c>
      <c r="H39" s="220" t="s">
        <v>114</v>
      </c>
      <c r="J39" s="219"/>
      <c r="K39" s="109">
        <f t="shared" si="4"/>
        <v>56666</v>
      </c>
      <c r="L39" s="214">
        <f t="shared" si="0"/>
        <v>56666</v>
      </c>
      <c r="M39" s="215" t="b">
        <f t="shared" si="1"/>
        <v>1</v>
      </c>
      <c r="N39" s="216">
        <f t="shared" si="2"/>
        <v>0</v>
      </c>
    </row>
    <row r="40" spans="2:14" s="171" customFormat="1" ht="17.25" customHeight="1">
      <c r="B40" s="220" t="s">
        <v>102</v>
      </c>
      <c r="C40" s="220" t="s">
        <v>103</v>
      </c>
      <c r="D40" s="220" t="s">
        <v>104</v>
      </c>
      <c r="E40" s="220" t="s">
        <v>128</v>
      </c>
      <c r="F40" s="220" t="s">
        <v>111</v>
      </c>
      <c r="G40" s="221">
        <v>635019</v>
      </c>
      <c r="H40" s="220" t="s">
        <v>112</v>
      </c>
      <c r="J40" s="219"/>
      <c r="K40" s="109">
        <f t="shared" si="4"/>
        <v>635019</v>
      </c>
      <c r="L40" s="214">
        <f t="shared" si="0"/>
        <v>635019</v>
      </c>
      <c r="M40" s="215" t="b">
        <f t="shared" si="1"/>
        <v>1</v>
      </c>
      <c r="N40" s="216">
        <f t="shared" si="2"/>
        <v>0</v>
      </c>
    </row>
    <row r="41" spans="2:14" s="171" customFormat="1" ht="17.25" customHeight="1">
      <c r="B41" s="220" t="s">
        <v>102</v>
      </c>
      <c r="C41" s="220" t="s">
        <v>103</v>
      </c>
      <c r="D41" s="220" t="s">
        <v>104</v>
      </c>
      <c r="E41" s="220" t="s">
        <v>128</v>
      </c>
      <c r="F41" s="220" t="s">
        <v>120</v>
      </c>
      <c r="G41" s="221">
        <v>399601</v>
      </c>
      <c r="H41" s="220" t="s">
        <v>121</v>
      </c>
      <c r="J41" s="219"/>
      <c r="K41" s="109">
        <f t="shared" si="4"/>
        <v>399601</v>
      </c>
      <c r="L41" s="214">
        <f t="shared" si="0"/>
        <v>399601</v>
      </c>
      <c r="M41" s="215" t="b">
        <f t="shared" si="1"/>
        <v>1</v>
      </c>
      <c r="N41" s="216">
        <f t="shared" si="2"/>
        <v>0</v>
      </c>
    </row>
    <row r="42" spans="2:14" s="171" customFormat="1" ht="17.25" customHeight="1">
      <c r="B42" s="220" t="s">
        <v>102</v>
      </c>
      <c r="C42" s="220" t="s">
        <v>103</v>
      </c>
      <c r="D42" s="220" t="s">
        <v>104</v>
      </c>
      <c r="E42" s="220" t="s">
        <v>128</v>
      </c>
      <c r="F42" s="220" t="s">
        <v>106</v>
      </c>
      <c r="G42" s="221">
        <v>383309</v>
      </c>
      <c r="H42" s="220" t="s">
        <v>107</v>
      </c>
      <c r="J42" s="219"/>
      <c r="K42" s="109">
        <f t="shared" si="4"/>
        <v>383309</v>
      </c>
      <c r="L42" s="214">
        <f t="shared" si="0"/>
        <v>383309</v>
      </c>
      <c r="M42" s="215" t="b">
        <f t="shared" si="1"/>
        <v>1</v>
      </c>
      <c r="N42" s="216">
        <f t="shared" si="2"/>
        <v>0</v>
      </c>
    </row>
    <row r="43" spans="2:14" s="171" customFormat="1" ht="17.25" customHeight="1">
      <c r="B43" s="220" t="s">
        <v>102</v>
      </c>
      <c r="C43" s="220" t="s">
        <v>103</v>
      </c>
      <c r="D43" s="220" t="s">
        <v>104</v>
      </c>
      <c r="E43" s="220" t="s">
        <v>128</v>
      </c>
      <c r="F43" s="220" t="s">
        <v>122</v>
      </c>
      <c r="G43" s="221">
        <v>762060</v>
      </c>
      <c r="H43" s="220" t="s">
        <v>123</v>
      </c>
      <c r="J43" s="219"/>
      <c r="K43" s="109">
        <f t="shared" si="4"/>
        <v>762060</v>
      </c>
      <c r="L43" s="214">
        <f t="shared" si="0"/>
        <v>762060</v>
      </c>
      <c r="M43" s="215" t="b">
        <f t="shared" si="1"/>
        <v>1</v>
      </c>
      <c r="N43" s="216">
        <f t="shared" si="2"/>
        <v>0</v>
      </c>
    </row>
    <row r="44" spans="2:14" s="171" customFormat="1" ht="17.25" customHeight="1">
      <c r="B44" s="220" t="s">
        <v>102</v>
      </c>
      <c r="C44" s="220" t="s">
        <v>103</v>
      </c>
      <c r="D44" s="220" t="s">
        <v>104</v>
      </c>
      <c r="E44" s="220" t="s">
        <v>129</v>
      </c>
      <c r="F44" s="220" t="s">
        <v>113</v>
      </c>
      <c r="G44" s="221">
        <v>149481</v>
      </c>
      <c r="H44" s="220" t="s">
        <v>114</v>
      </c>
      <c r="J44" s="219"/>
      <c r="K44" s="109">
        <f t="shared" si="4"/>
        <v>149481</v>
      </c>
      <c r="L44" s="214">
        <f t="shared" si="0"/>
        <v>149481</v>
      </c>
      <c r="M44" s="215" t="b">
        <f t="shared" si="1"/>
        <v>1</v>
      </c>
      <c r="N44" s="216">
        <f t="shared" si="2"/>
        <v>0</v>
      </c>
    </row>
    <row r="45" spans="2:14" s="171" customFormat="1" ht="17.25" customHeight="1">
      <c r="B45" s="220" t="s">
        <v>102</v>
      </c>
      <c r="C45" s="220" t="s">
        <v>103</v>
      </c>
      <c r="D45" s="220" t="s">
        <v>104</v>
      </c>
      <c r="E45" s="220" t="s">
        <v>129</v>
      </c>
      <c r="F45" s="220" t="s">
        <v>122</v>
      </c>
      <c r="G45" s="221">
        <v>120171</v>
      </c>
      <c r="H45" s="220" t="s">
        <v>123</v>
      </c>
      <c r="J45" s="219"/>
      <c r="K45" s="109">
        <f t="shared" si="4"/>
        <v>120171</v>
      </c>
      <c r="L45" s="214">
        <f t="shared" si="0"/>
        <v>120171</v>
      </c>
      <c r="M45" s="215" t="b">
        <f t="shared" si="1"/>
        <v>1</v>
      </c>
      <c r="N45" s="216">
        <f t="shared" si="2"/>
        <v>0</v>
      </c>
    </row>
    <row r="46" spans="2:14" s="171" customFormat="1" ht="17.25" customHeight="1">
      <c r="B46" s="220" t="s">
        <v>102</v>
      </c>
      <c r="C46" s="220" t="s">
        <v>103</v>
      </c>
      <c r="D46" s="220" t="s">
        <v>104</v>
      </c>
      <c r="E46" s="220" t="s">
        <v>130</v>
      </c>
      <c r="F46" s="220" t="s">
        <v>120</v>
      </c>
      <c r="G46" s="221">
        <v>236573</v>
      </c>
      <c r="H46" s="220" t="s">
        <v>121</v>
      </c>
      <c r="J46" s="219"/>
      <c r="K46" s="109">
        <f t="shared" si="4"/>
        <v>236573</v>
      </c>
      <c r="L46" s="214">
        <f t="shared" si="0"/>
        <v>236573</v>
      </c>
      <c r="M46" s="215" t="b">
        <f t="shared" si="1"/>
        <v>1</v>
      </c>
      <c r="N46" s="216">
        <f t="shared" si="2"/>
        <v>0</v>
      </c>
    </row>
    <row r="47" spans="2:14" s="171" customFormat="1" ht="17.25" customHeight="1">
      <c r="B47" s="220" t="s">
        <v>102</v>
      </c>
      <c r="C47" s="220" t="s">
        <v>103</v>
      </c>
      <c r="D47" s="220" t="s">
        <v>104</v>
      </c>
      <c r="E47" s="220" t="s">
        <v>131</v>
      </c>
      <c r="F47" s="220" t="s">
        <v>111</v>
      </c>
      <c r="G47" s="221">
        <v>95746</v>
      </c>
      <c r="H47" s="220" t="s">
        <v>112</v>
      </c>
      <c r="J47" s="219"/>
      <c r="K47" s="109">
        <f t="shared" si="4"/>
        <v>95746</v>
      </c>
      <c r="L47" s="214">
        <f t="shared" si="0"/>
        <v>95746</v>
      </c>
      <c r="M47" s="215" t="b">
        <f t="shared" si="1"/>
        <v>1</v>
      </c>
      <c r="N47" s="216">
        <f t="shared" si="2"/>
        <v>0</v>
      </c>
    </row>
    <row r="48" spans="2:14" s="171" customFormat="1" ht="17.25" customHeight="1">
      <c r="B48" s="220" t="s">
        <v>102</v>
      </c>
      <c r="C48" s="220" t="s">
        <v>103</v>
      </c>
      <c r="D48" s="220" t="s">
        <v>104</v>
      </c>
      <c r="E48" s="220" t="s">
        <v>131</v>
      </c>
      <c r="F48" s="220" t="s">
        <v>106</v>
      </c>
      <c r="G48" s="221">
        <v>47873</v>
      </c>
      <c r="H48" s="220" t="s">
        <v>107</v>
      </c>
      <c r="J48" s="219"/>
      <c r="K48" s="109">
        <f t="shared" si="4"/>
        <v>47873</v>
      </c>
      <c r="L48" s="214">
        <f t="shared" si="0"/>
        <v>47873</v>
      </c>
      <c r="M48" s="215" t="b">
        <f t="shared" si="1"/>
        <v>1</v>
      </c>
      <c r="N48" s="216">
        <f t="shared" si="2"/>
        <v>0</v>
      </c>
    </row>
    <row r="49" spans="2:14" s="171" customFormat="1" ht="17.25" customHeight="1">
      <c r="B49" s="220" t="s">
        <v>102</v>
      </c>
      <c r="C49" s="220" t="s">
        <v>103</v>
      </c>
      <c r="D49" s="220" t="s">
        <v>104</v>
      </c>
      <c r="E49" s="220" t="s">
        <v>132</v>
      </c>
      <c r="F49" s="220" t="s">
        <v>120</v>
      </c>
      <c r="G49" s="221">
        <v>116291</v>
      </c>
      <c r="H49" s="220" t="s">
        <v>121</v>
      </c>
      <c r="J49" s="219"/>
      <c r="K49" s="109">
        <f t="shared" si="4"/>
        <v>116291</v>
      </c>
      <c r="L49" s="214">
        <f t="shared" si="0"/>
        <v>116291</v>
      </c>
      <c r="M49" s="215" t="b">
        <f t="shared" si="1"/>
        <v>1</v>
      </c>
      <c r="N49" s="216">
        <f t="shared" si="2"/>
        <v>0</v>
      </c>
    </row>
    <row r="50" spans="2:14" s="171" customFormat="1" ht="17.25" customHeight="1">
      <c r="B50" s="220" t="s">
        <v>102</v>
      </c>
      <c r="C50" s="220" t="s">
        <v>103</v>
      </c>
      <c r="D50" s="220" t="s">
        <v>104</v>
      </c>
      <c r="E50" s="220" t="s">
        <v>132</v>
      </c>
      <c r="F50" s="220" t="s">
        <v>111</v>
      </c>
      <c r="G50" s="221">
        <v>38435</v>
      </c>
      <c r="H50" s="220" t="s">
        <v>112</v>
      </c>
      <c r="J50" s="219"/>
      <c r="K50" s="109">
        <f t="shared" si="4"/>
        <v>38435</v>
      </c>
      <c r="L50" s="214">
        <f t="shared" si="0"/>
        <v>38435</v>
      </c>
      <c r="M50" s="215" t="b">
        <f t="shared" si="1"/>
        <v>1</v>
      </c>
      <c r="N50" s="216">
        <f t="shared" si="2"/>
        <v>0</v>
      </c>
    </row>
    <row r="51" spans="2:14" s="171" customFormat="1" ht="17.25" customHeight="1">
      <c r="B51" s="220" t="s">
        <v>102</v>
      </c>
      <c r="C51" s="220" t="s">
        <v>103</v>
      </c>
      <c r="D51" s="220" t="s">
        <v>104</v>
      </c>
      <c r="E51" s="220" t="s">
        <v>132</v>
      </c>
      <c r="F51" s="220" t="s">
        <v>113</v>
      </c>
      <c r="G51" s="221">
        <v>95746</v>
      </c>
      <c r="H51" s="220" t="s">
        <v>114</v>
      </c>
      <c r="J51" s="219"/>
      <c r="K51" s="109">
        <f t="shared" si="4"/>
        <v>95746</v>
      </c>
      <c r="L51" s="214">
        <f t="shared" si="0"/>
        <v>95746</v>
      </c>
      <c r="M51" s="215" t="b">
        <f t="shared" si="1"/>
        <v>1</v>
      </c>
      <c r="N51" s="216">
        <f t="shared" si="2"/>
        <v>0</v>
      </c>
    </row>
    <row r="52" spans="2:14" s="20" customFormat="1" ht="17.25" customHeight="1">
      <c r="B52" s="220" t="s">
        <v>102</v>
      </c>
      <c r="C52" s="220" t="s">
        <v>103</v>
      </c>
      <c r="D52" s="220" t="s">
        <v>104</v>
      </c>
      <c r="E52" s="220" t="s">
        <v>132</v>
      </c>
      <c r="F52" s="220" t="s">
        <v>113</v>
      </c>
      <c r="G52" s="221">
        <v>152412</v>
      </c>
      <c r="H52" s="220" t="s">
        <v>114</v>
      </c>
      <c r="J52" s="219"/>
      <c r="K52" s="109">
        <f t="shared" si="4"/>
        <v>152412</v>
      </c>
      <c r="L52" s="214">
        <f t="shared" si="0"/>
        <v>152412</v>
      </c>
      <c r="M52" s="215" t="b">
        <f t="shared" si="1"/>
        <v>1</v>
      </c>
      <c r="N52" s="216">
        <f t="shared" si="2"/>
        <v>0</v>
      </c>
    </row>
    <row r="53" spans="2:14" s="171" customFormat="1" ht="17.25" customHeight="1">
      <c r="B53" s="220" t="s">
        <v>102</v>
      </c>
      <c r="C53" s="220" t="s">
        <v>103</v>
      </c>
      <c r="D53" s="220" t="s">
        <v>104</v>
      </c>
      <c r="E53" s="220" t="s">
        <v>132</v>
      </c>
      <c r="F53" s="220" t="s">
        <v>113</v>
      </c>
      <c r="G53" s="221">
        <v>62528</v>
      </c>
      <c r="H53" s="220" t="s">
        <v>114</v>
      </c>
      <c r="J53" s="219"/>
      <c r="K53" s="109">
        <f t="shared" si="4"/>
        <v>62528</v>
      </c>
      <c r="L53" s="214">
        <f t="shared" si="0"/>
        <v>62528</v>
      </c>
      <c r="M53" s="215" t="b">
        <f t="shared" si="1"/>
        <v>1</v>
      </c>
      <c r="N53" s="216">
        <f t="shared" si="2"/>
        <v>0</v>
      </c>
    </row>
    <row r="54" spans="2:14" s="171" customFormat="1" ht="17.25" customHeight="1">
      <c r="B54" s="220" t="s">
        <v>102</v>
      </c>
      <c r="C54" s="220" t="s">
        <v>103</v>
      </c>
      <c r="D54" s="220" t="s">
        <v>104</v>
      </c>
      <c r="E54" s="220" t="s">
        <v>133</v>
      </c>
      <c r="F54" s="220" t="s">
        <v>109</v>
      </c>
      <c r="G54" s="221">
        <v>206636</v>
      </c>
      <c r="H54" s="220" t="s">
        <v>110</v>
      </c>
      <c r="J54" s="219"/>
      <c r="K54" s="109">
        <f t="shared" si="4"/>
        <v>206636</v>
      </c>
      <c r="L54" s="214">
        <f t="shared" si="0"/>
        <v>206636</v>
      </c>
      <c r="M54" s="215" t="b">
        <f t="shared" si="1"/>
        <v>1</v>
      </c>
      <c r="N54" s="216">
        <f t="shared" si="2"/>
        <v>0</v>
      </c>
    </row>
    <row r="55" spans="2:14" s="171" customFormat="1" ht="17.25" customHeight="1">
      <c r="B55" s="220" t="s">
        <v>102</v>
      </c>
      <c r="C55" s="220" t="s">
        <v>103</v>
      </c>
      <c r="D55" s="220" t="s">
        <v>104</v>
      </c>
      <c r="E55" s="220" t="s">
        <v>133</v>
      </c>
      <c r="F55" s="220" t="s">
        <v>118</v>
      </c>
      <c r="G55" s="221">
        <v>177282</v>
      </c>
      <c r="H55" s="220" t="s">
        <v>119</v>
      </c>
      <c r="J55" s="219"/>
      <c r="K55" s="109">
        <f t="shared" si="4"/>
        <v>177282</v>
      </c>
      <c r="L55" s="214">
        <f t="shared" si="0"/>
        <v>177282</v>
      </c>
      <c r="M55" s="215" t="b">
        <f t="shared" si="1"/>
        <v>1</v>
      </c>
      <c r="N55" s="216">
        <f t="shared" si="2"/>
        <v>0</v>
      </c>
    </row>
    <row r="56" spans="2:14" s="171" customFormat="1" ht="17.25" customHeight="1">
      <c r="B56" s="220" t="s">
        <v>102</v>
      </c>
      <c r="C56" s="220" t="s">
        <v>103</v>
      </c>
      <c r="D56" s="220" t="s">
        <v>104</v>
      </c>
      <c r="E56" s="220" t="s">
        <v>133</v>
      </c>
      <c r="F56" s="220" t="s">
        <v>120</v>
      </c>
      <c r="G56" s="221">
        <v>530649</v>
      </c>
      <c r="H56" s="220" t="s">
        <v>121</v>
      </c>
      <c r="J56" s="219"/>
      <c r="K56" s="109">
        <f t="shared" si="4"/>
        <v>530649</v>
      </c>
      <c r="L56" s="214">
        <f t="shared" si="0"/>
        <v>530649</v>
      </c>
      <c r="M56" s="215" t="b">
        <f t="shared" si="1"/>
        <v>1</v>
      </c>
      <c r="N56" s="216">
        <f t="shared" si="2"/>
        <v>0</v>
      </c>
    </row>
    <row r="57" spans="2:14" s="171" customFormat="1" ht="17.25" customHeight="1">
      <c r="B57" s="220" t="s">
        <v>102</v>
      </c>
      <c r="C57" s="220" t="s">
        <v>103</v>
      </c>
      <c r="D57" s="220" t="s">
        <v>104</v>
      </c>
      <c r="E57" s="220" t="s">
        <v>133</v>
      </c>
      <c r="F57" s="220" t="s">
        <v>106</v>
      </c>
      <c r="G57" s="221">
        <v>1064275</v>
      </c>
      <c r="H57" s="220" t="s">
        <v>107</v>
      </c>
      <c r="J57" s="219"/>
      <c r="K57" s="109">
        <f t="shared" si="4"/>
        <v>1064275</v>
      </c>
      <c r="L57" s="214">
        <f t="shared" si="0"/>
        <v>1064275</v>
      </c>
      <c r="M57" s="215" t="b">
        <f t="shared" si="1"/>
        <v>1</v>
      </c>
      <c r="N57" s="216">
        <f t="shared" si="2"/>
        <v>0</v>
      </c>
    </row>
    <row r="58" spans="2:14" s="171" customFormat="1" ht="17.25" customHeight="1">
      <c r="B58" s="220" t="s">
        <v>102</v>
      </c>
      <c r="C58" s="220" t="s">
        <v>103</v>
      </c>
      <c r="D58" s="220" t="s">
        <v>104</v>
      </c>
      <c r="E58" s="220" t="s">
        <v>133</v>
      </c>
      <c r="F58" s="220" t="s">
        <v>111</v>
      </c>
      <c r="G58" s="221">
        <v>889983</v>
      </c>
      <c r="H58" s="220" t="s">
        <v>112</v>
      </c>
      <c r="J58" s="219"/>
      <c r="K58" s="109">
        <f t="shared" si="4"/>
        <v>889983</v>
      </c>
      <c r="L58" s="214">
        <f t="shared" si="0"/>
        <v>889983</v>
      </c>
      <c r="M58" s="215" t="b">
        <f t="shared" si="1"/>
        <v>1</v>
      </c>
      <c r="N58" s="216">
        <f t="shared" si="2"/>
        <v>0</v>
      </c>
    </row>
    <row r="59" spans="2:14" s="171" customFormat="1" ht="17.25" customHeight="1">
      <c r="B59" s="220" t="s">
        <v>102</v>
      </c>
      <c r="C59" s="220" t="s">
        <v>103</v>
      </c>
      <c r="D59" s="220" t="s">
        <v>104</v>
      </c>
      <c r="E59" s="220" t="s">
        <v>133</v>
      </c>
      <c r="F59" s="220" t="s">
        <v>115</v>
      </c>
      <c r="G59" s="221">
        <v>194423</v>
      </c>
      <c r="H59" s="220" t="s">
        <v>116</v>
      </c>
      <c r="J59" s="219"/>
      <c r="K59" s="109">
        <f t="shared" si="4"/>
        <v>194423</v>
      </c>
      <c r="L59" s="214">
        <f t="shared" si="0"/>
        <v>194423</v>
      </c>
      <c r="M59" s="215" t="b">
        <f t="shared" si="1"/>
        <v>1</v>
      </c>
      <c r="N59" s="216">
        <f t="shared" si="2"/>
        <v>0</v>
      </c>
    </row>
    <row r="60" spans="2:14" s="171" customFormat="1" ht="17.25" customHeight="1">
      <c r="B60" s="220" t="s">
        <v>102</v>
      </c>
      <c r="C60" s="220" t="s">
        <v>103</v>
      </c>
      <c r="D60" s="220" t="s">
        <v>104</v>
      </c>
      <c r="E60" s="220" t="s">
        <v>133</v>
      </c>
      <c r="F60" s="220" t="s">
        <v>122</v>
      </c>
      <c r="G60" s="221">
        <v>115286</v>
      </c>
      <c r="H60" s="220" t="s">
        <v>123</v>
      </c>
      <c r="J60" s="219"/>
      <c r="K60" s="109">
        <f t="shared" si="4"/>
        <v>115286</v>
      </c>
      <c r="L60" s="214">
        <f t="shared" si="0"/>
        <v>115286</v>
      </c>
      <c r="M60" s="215" t="b">
        <f t="shared" si="1"/>
        <v>1</v>
      </c>
      <c r="N60" s="216">
        <f t="shared" si="2"/>
        <v>0</v>
      </c>
    </row>
    <row r="61" spans="2:14" s="171" customFormat="1" ht="17.25" customHeight="1">
      <c r="B61" s="220" t="s">
        <v>102</v>
      </c>
      <c r="C61" s="220" t="s">
        <v>103</v>
      </c>
      <c r="D61" s="220" t="s">
        <v>104</v>
      </c>
      <c r="E61" s="220" t="s">
        <v>134</v>
      </c>
      <c r="F61" s="220" t="s">
        <v>109</v>
      </c>
      <c r="G61" s="221">
        <v>38415</v>
      </c>
      <c r="H61" s="220" t="s">
        <v>110</v>
      </c>
      <c r="J61" s="219"/>
      <c r="K61" s="109">
        <f t="shared" si="4"/>
        <v>38415</v>
      </c>
      <c r="L61" s="214">
        <f t="shared" si="0"/>
        <v>38415</v>
      </c>
      <c r="M61" s="215" t="b">
        <f t="shared" si="1"/>
        <v>1</v>
      </c>
      <c r="N61" s="216">
        <f t="shared" si="2"/>
        <v>0</v>
      </c>
    </row>
    <row r="62" spans="2:14" s="171" customFormat="1" ht="17.25" customHeight="1">
      <c r="B62" s="220" t="s">
        <v>102</v>
      </c>
      <c r="C62" s="220" t="s">
        <v>103</v>
      </c>
      <c r="D62" s="220" t="s">
        <v>104</v>
      </c>
      <c r="E62" s="220" t="s">
        <v>134</v>
      </c>
      <c r="F62" s="220" t="s">
        <v>120</v>
      </c>
      <c r="G62" s="221">
        <v>124913</v>
      </c>
      <c r="H62" s="220" t="s">
        <v>121</v>
      </c>
      <c r="J62" s="219"/>
      <c r="K62" s="109">
        <f t="shared" si="4"/>
        <v>124913</v>
      </c>
      <c r="L62" s="214">
        <f t="shared" si="0"/>
        <v>124913</v>
      </c>
      <c r="M62" s="215" t="b">
        <f t="shared" si="1"/>
        <v>1</v>
      </c>
      <c r="N62" s="216">
        <f t="shared" si="2"/>
        <v>0</v>
      </c>
    </row>
    <row r="63" spans="2:14" s="171" customFormat="1" ht="17.25" customHeight="1">
      <c r="B63" s="220" t="s">
        <v>102</v>
      </c>
      <c r="C63" s="220" t="s">
        <v>103</v>
      </c>
      <c r="D63" s="220" t="s">
        <v>104</v>
      </c>
      <c r="E63" s="220" t="s">
        <v>134</v>
      </c>
      <c r="F63" s="220" t="s">
        <v>106</v>
      </c>
      <c r="G63" s="221">
        <v>95746</v>
      </c>
      <c r="H63" s="220" t="s">
        <v>107</v>
      </c>
      <c r="J63" s="219"/>
      <c r="K63" s="109">
        <f t="shared" si="4"/>
        <v>95746</v>
      </c>
      <c r="L63" s="214">
        <f t="shared" si="0"/>
        <v>95746</v>
      </c>
      <c r="M63" s="215" t="b">
        <f t="shared" si="1"/>
        <v>1</v>
      </c>
      <c r="N63" s="216">
        <f t="shared" si="2"/>
        <v>0</v>
      </c>
    </row>
    <row r="64" spans="2:14" s="171" customFormat="1" ht="17.25" customHeight="1">
      <c r="B64" s="220" t="s">
        <v>102</v>
      </c>
      <c r="C64" s="220" t="s">
        <v>103</v>
      </c>
      <c r="D64" s="220" t="s">
        <v>104</v>
      </c>
      <c r="E64" s="220" t="s">
        <v>135</v>
      </c>
      <c r="F64" s="220" t="s">
        <v>111</v>
      </c>
      <c r="G64" s="221">
        <v>146550</v>
      </c>
      <c r="H64" s="220" t="s">
        <v>112</v>
      </c>
      <c r="J64" s="219"/>
      <c r="K64" s="109">
        <f t="shared" si="4"/>
        <v>146550</v>
      </c>
      <c r="L64" s="214">
        <f t="shared" si="0"/>
        <v>146550</v>
      </c>
      <c r="M64" s="215" t="b">
        <f t="shared" si="1"/>
        <v>1</v>
      </c>
      <c r="N64" s="216">
        <f t="shared" si="2"/>
        <v>0</v>
      </c>
    </row>
    <row r="65" spans="2:14" s="171" customFormat="1" ht="17.25" customHeight="1">
      <c r="B65" s="220" t="s">
        <v>102</v>
      </c>
      <c r="C65" s="220" t="s">
        <v>103</v>
      </c>
      <c r="D65" s="220" t="s">
        <v>104</v>
      </c>
      <c r="E65" s="220" t="s">
        <v>135</v>
      </c>
      <c r="F65" s="220" t="s">
        <v>113</v>
      </c>
      <c r="G65" s="221">
        <v>38103</v>
      </c>
      <c r="H65" s="220" t="s">
        <v>114</v>
      </c>
      <c r="J65" s="219"/>
      <c r="K65" s="109">
        <f t="shared" si="4"/>
        <v>38103</v>
      </c>
      <c r="L65" s="214">
        <f t="shared" si="0"/>
        <v>38103</v>
      </c>
      <c r="M65" s="215" t="b">
        <f t="shared" si="1"/>
        <v>1</v>
      </c>
      <c r="N65" s="216">
        <f t="shared" si="2"/>
        <v>0</v>
      </c>
    </row>
    <row r="66" spans="2:14" s="171" customFormat="1" ht="17.25" customHeight="1">
      <c r="B66" s="220" t="s">
        <v>102</v>
      </c>
      <c r="C66" s="220" t="s">
        <v>103</v>
      </c>
      <c r="D66" s="220" t="s">
        <v>104</v>
      </c>
      <c r="E66" s="220" t="s">
        <v>136</v>
      </c>
      <c r="F66" s="220" t="s">
        <v>113</v>
      </c>
      <c r="G66" s="221">
        <v>156320</v>
      </c>
      <c r="H66" s="220" t="s">
        <v>114</v>
      </c>
      <c r="J66" s="219"/>
      <c r="K66" s="109">
        <f t="shared" si="4"/>
        <v>156320</v>
      </c>
      <c r="L66" s="214">
        <f t="shared" si="0"/>
        <v>156320</v>
      </c>
      <c r="M66" s="215" t="b">
        <f t="shared" si="1"/>
        <v>1</v>
      </c>
      <c r="N66" s="216">
        <f t="shared" si="2"/>
        <v>0</v>
      </c>
    </row>
    <row r="67" spans="2:14" s="171" customFormat="1" ht="17.25" customHeight="1">
      <c r="B67" s="220" t="s">
        <v>102</v>
      </c>
      <c r="C67" s="220" t="s">
        <v>103</v>
      </c>
      <c r="D67" s="220" t="s">
        <v>104</v>
      </c>
      <c r="E67" s="220" t="s">
        <v>136</v>
      </c>
      <c r="F67" s="220" t="s">
        <v>113</v>
      </c>
      <c r="G67" s="221">
        <v>38103</v>
      </c>
      <c r="H67" s="220" t="s">
        <v>114</v>
      </c>
      <c r="J67" s="219"/>
      <c r="K67" s="109">
        <f t="shared" si="4"/>
        <v>38103</v>
      </c>
      <c r="L67" s="214">
        <f t="shared" si="0"/>
        <v>38103</v>
      </c>
      <c r="M67" s="215" t="b">
        <f t="shared" si="1"/>
        <v>1</v>
      </c>
      <c r="N67" s="216">
        <f t="shared" si="2"/>
        <v>0</v>
      </c>
    </row>
    <row r="68" spans="2:14" s="171" customFormat="1" ht="17.25" customHeight="1">
      <c r="B68" s="220" t="s">
        <v>102</v>
      </c>
      <c r="C68" s="220" t="s">
        <v>103</v>
      </c>
      <c r="D68" s="220" t="s">
        <v>104</v>
      </c>
      <c r="E68" s="220" t="s">
        <v>137</v>
      </c>
      <c r="F68" s="220" t="s">
        <v>109</v>
      </c>
      <c r="G68" s="221">
        <v>303846</v>
      </c>
      <c r="H68" s="220" t="s">
        <v>110</v>
      </c>
      <c r="J68" s="219"/>
      <c r="K68" s="109">
        <f t="shared" si="4"/>
        <v>303846</v>
      </c>
      <c r="L68" s="214">
        <f t="shared" ref="L68:L91" si="5">SUBTOTAL(9,J68:K68)</f>
        <v>303846</v>
      </c>
      <c r="M68" s="215" t="b">
        <f t="shared" ref="M68:M91" si="6">G68=L68</f>
        <v>1</v>
      </c>
      <c r="N68" s="216">
        <f t="shared" ref="N68:N91" si="7">G68-L68</f>
        <v>0</v>
      </c>
    </row>
    <row r="69" spans="2:14" s="171" customFormat="1" ht="17.25" customHeight="1">
      <c r="B69" s="220" t="s">
        <v>102</v>
      </c>
      <c r="C69" s="220" t="s">
        <v>103</v>
      </c>
      <c r="D69" s="220" t="s">
        <v>104</v>
      </c>
      <c r="E69" s="220" t="s">
        <v>137</v>
      </c>
      <c r="F69" s="220" t="s">
        <v>111</v>
      </c>
      <c r="G69" s="221">
        <v>416841</v>
      </c>
      <c r="H69" s="220" t="s">
        <v>112</v>
      </c>
      <c r="J69" s="219"/>
      <c r="K69" s="109">
        <f t="shared" si="4"/>
        <v>416841</v>
      </c>
      <c r="L69" s="214">
        <f t="shared" si="5"/>
        <v>416841</v>
      </c>
      <c r="M69" s="215" t="b">
        <f t="shared" si="6"/>
        <v>1</v>
      </c>
      <c r="N69" s="216">
        <f t="shared" si="7"/>
        <v>0</v>
      </c>
    </row>
    <row r="70" spans="2:14" s="171" customFormat="1" ht="17.25" customHeight="1">
      <c r="B70" s="220" t="s">
        <v>102</v>
      </c>
      <c r="C70" s="220" t="s">
        <v>103</v>
      </c>
      <c r="D70" s="220" t="s">
        <v>104</v>
      </c>
      <c r="E70" s="220" t="s">
        <v>137</v>
      </c>
      <c r="F70" s="220" t="s">
        <v>120</v>
      </c>
      <c r="G70" s="221">
        <v>347047</v>
      </c>
      <c r="H70" s="220" t="s">
        <v>121</v>
      </c>
      <c r="J70" s="219"/>
      <c r="K70" s="109">
        <f t="shared" si="4"/>
        <v>347047</v>
      </c>
      <c r="L70" s="214">
        <f t="shared" si="5"/>
        <v>347047</v>
      </c>
      <c r="M70" s="215" t="b">
        <f t="shared" si="6"/>
        <v>1</v>
      </c>
      <c r="N70" s="216">
        <f t="shared" si="7"/>
        <v>0</v>
      </c>
    </row>
    <row r="71" spans="2:14" s="171" customFormat="1" ht="17.25" customHeight="1">
      <c r="B71" s="220" t="s">
        <v>102</v>
      </c>
      <c r="C71" s="220" t="s">
        <v>103</v>
      </c>
      <c r="D71" s="220" t="s">
        <v>104</v>
      </c>
      <c r="E71" s="220" t="s">
        <v>137</v>
      </c>
      <c r="F71" s="220" t="s">
        <v>106</v>
      </c>
      <c r="G71" s="221">
        <v>105828</v>
      </c>
      <c r="H71" s="220" t="s">
        <v>107</v>
      </c>
      <c r="J71" s="219"/>
      <c r="K71" s="109">
        <f t="shared" si="4"/>
        <v>105828</v>
      </c>
      <c r="L71" s="214">
        <f t="shared" si="5"/>
        <v>105828</v>
      </c>
      <c r="M71" s="215" t="b">
        <f t="shared" si="6"/>
        <v>1</v>
      </c>
      <c r="N71" s="216">
        <f t="shared" si="7"/>
        <v>0</v>
      </c>
    </row>
    <row r="72" spans="2:14" s="171" customFormat="1" ht="17.25" customHeight="1">
      <c r="B72" s="220" t="s">
        <v>102</v>
      </c>
      <c r="C72" s="220" t="s">
        <v>103</v>
      </c>
      <c r="D72" s="220" t="s">
        <v>104</v>
      </c>
      <c r="E72" s="220" t="s">
        <v>137</v>
      </c>
      <c r="F72" s="220" t="s">
        <v>115</v>
      </c>
      <c r="G72" s="221">
        <v>84022</v>
      </c>
      <c r="H72" s="220" t="s">
        <v>116</v>
      </c>
      <c r="J72" s="219"/>
      <c r="K72" s="109">
        <f t="shared" si="4"/>
        <v>84022</v>
      </c>
      <c r="L72" s="214">
        <f t="shared" si="5"/>
        <v>84022</v>
      </c>
      <c r="M72" s="215" t="b">
        <f t="shared" si="6"/>
        <v>1</v>
      </c>
      <c r="N72" s="216">
        <f t="shared" si="7"/>
        <v>0</v>
      </c>
    </row>
    <row r="73" spans="2:14" s="171" customFormat="1" ht="17.25" customHeight="1">
      <c r="B73" s="220" t="s">
        <v>102</v>
      </c>
      <c r="C73" s="220" t="s">
        <v>103</v>
      </c>
      <c r="D73" s="220" t="s">
        <v>104</v>
      </c>
      <c r="E73" s="220" t="s">
        <v>137</v>
      </c>
      <c r="F73" s="220" t="s">
        <v>122</v>
      </c>
      <c r="G73" s="221">
        <v>38103</v>
      </c>
      <c r="H73" s="220" t="s">
        <v>123</v>
      </c>
      <c r="J73" s="219"/>
      <c r="K73" s="109">
        <f t="shared" si="4"/>
        <v>38103</v>
      </c>
      <c r="L73" s="214">
        <f t="shared" si="5"/>
        <v>38103</v>
      </c>
      <c r="M73" s="215" t="b">
        <f t="shared" si="6"/>
        <v>1</v>
      </c>
      <c r="N73" s="216">
        <f t="shared" si="7"/>
        <v>0</v>
      </c>
    </row>
    <row r="74" spans="2:14" s="171" customFormat="1" ht="17.25" customHeight="1">
      <c r="B74" s="220" t="s">
        <v>102</v>
      </c>
      <c r="C74" s="220" t="s">
        <v>103</v>
      </c>
      <c r="D74" s="220" t="s">
        <v>104</v>
      </c>
      <c r="E74" s="220" t="s">
        <v>138</v>
      </c>
      <c r="F74" s="220" t="s">
        <v>120</v>
      </c>
      <c r="G74" s="221">
        <v>38103</v>
      </c>
      <c r="H74" s="220" t="s">
        <v>121</v>
      </c>
      <c r="J74" s="219"/>
      <c r="K74" s="109">
        <f t="shared" si="4"/>
        <v>38103</v>
      </c>
      <c r="L74" s="214">
        <f t="shared" si="5"/>
        <v>38103</v>
      </c>
      <c r="M74" s="215" t="b">
        <f t="shared" si="6"/>
        <v>1</v>
      </c>
      <c r="N74" s="216">
        <f t="shared" si="7"/>
        <v>0</v>
      </c>
    </row>
    <row r="75" spans="2:14" s="171" customFormat="1" ht="17.25" customHeight="1">
      <c r="B75" s="220" t="s">
        <v>102</v>
      </c>
      <c r="C75" s="220" t="s">
        <v>103</v>
      </c>
      <c r="D75" s="220" t="s">
        <v>104</v>
      </c>
      <c r="E75" s="220" t="s">
        <v>138</v>
      </c>
      <c r="F75" s="220" t="s">
        <v>111</v>
      </c>
      <c r="G75" s="221">
        <v>57643</v>
      </c>
      <c r="H75" s="220" t="s">
        <v>112</v>
      </c>
      <c r="J75" s="219"/>
      <c r="K75" s="109">
        <f t="shared" si="4"/>
        <v>57643</v>
      </c>
      <c r="L75" s="214">
        <f t="shared" si="5"/>
        <v>57643</v>
      </c>
      <c r="M75" s="215" t="b">
        <f t="shared" si="6"/>
        <v>1</v>
      </c>
      <c r="N75" s="216">
        <f t="shared" si="7"/>
        <v>0</v>
      </c>
    </row>
    <row r="76" spans="2:14" s="171" customFormat="1" ht="17.25" customHeight="1">
      <c r="B76" s="220" t="s">
        <v>102</v>
      </c>
      <c r="C76" s="220" t="s">
        <v>103</v>
      </c>
      <c r="D76" s="220" t="s">
        <v>104</v>
      </c>
      <c r="E76" s="220" t="s">
        <v>139</v>
      </c>
      <c r="F76" s="220" t="s">
        <v>118</v>
      </c>
      <c r="G76" s="221">
        <v>182699</v>
      </c>
      <c r="H76" s="220" t="s">
        <v>119</v>
      </c>
      <c r="J76" s="219"/>
      <c r="K76" s="109">
        <f t="shared" si="4"/>
        <v>182699</v>
      </c>
      <c r="L76" s="214">
        <f t="shared" si="5"/>
        <v>182699</v>
      </c>
      <c r="M76" s="215" t="b">
        <f t="shared" si="6"/>
        <v>1</v>
      </c>
      <c r="N76" s="216">
        <f t="shared" si="7"/>
        <v>0</v>
      </c>
    </row>
    <row r="77" spans="2:14" s="171" customFormat="1" ht="17.25" customHeight="1">
      <c r="B77" s="220" t="s">
        <v>102</v>
      </c>
      <c r="C77" s="220" t="s">
        <v>103</v>
      </c>
      <c r="D77" s="220" t="s">
        <v>104</v>
      </c>
      <c r="E77" s="220" t="s">
        <v>139</v>
      </c>
      <c r="F77" s="220" t="s">
        <v>120</v>
      </c>
      <c r="G77" s="221">
        <v>173624</v>
      </c>
      <c r="H77" s="220" t="s">
        <v>121</v>
      </c>
      <c r="J77" s="219"/>
      <c r="K77" s="109">
        <f t="shared" si="4"/>
        <v>173624</v>
      </c>
      <c r="L77" s="214">
        <f t="shared" si="5"/>
        <v>173624</v>
      </c>
      <c r="M77" s="215" t="b">
        <f t="shared" si="6"/>
        <v>1</v>
      </c>
      <c r="N77" s="216">
        <f t="shared" si="7"/>
        <v>0</v>
      </c>
    </row>
    <row r="78" spans="2:14" s="171" customFormat="1" ht="17.25" customHeight="1">
      <c r="B78" s="220" t="s">
        <v>102</v>
      </c>
      <c r="C78" s="220" t="s">
        <v>103</v>
      </c>
      <c r="D78" s="220" t="s">
        <v>104</v>
      </c>
      <c r="E78" s="220" t="s">
        <v>139</v>
      </c>
      <c r="F78" s="220" t="s">
        <v>111</v>
      </c>
      <c r="G78" s="221">
        <v>58620</v>
      </c>
      <c r="H78" s="220" t="s">
        <v>112</v>
      </c>
      <c r="J78" s="219"/>
      <c r="K78" s="109">
        <f t="shared" si="4"/>
        <v>58620</v>
      </c>
      <c r="L78" s="214">
        <f t="shared" si="5"/>
        <v>58620</v>
      </c>
      <c r="M78" s="215" t="b">
        <f t="shared" si="6"/>
        <v>1</v>
      </c>
      <c r="N78" s="216">
        <f t="shared" si="7"/>
        <v>0</v>
      </c>
    </row>
    <row r="79" spans="2:14" s="171" customFormat="1" ht="17.25" customHeight="1">
      <c r="B79" s="220" t="s">
        <v>102</v>
      </c>
      <c r="C79" s="220" t="s">
        <v>103</v>
      </c>
      <c r="D79" s="220" t="s">
        <v>104</v>
      </c>
      <c r="E79" s="220" t="s">
        <v>139</v>
      </c>
      <c r="F79" s="220" t="s">
        <v>113</v>
      </c>
      <c r="G79" s="221">
        <v>28333</v>
      </c>
      <c r="H79" s="220" t="s">
        <v>114</v>
      </c>
      <c r="J79" s="219"/>
      <c r="K79" s="109">
        <f t="shared" si="4"/>
        <v>28333</v>
      </c>
      <c r="L79" s="214">
        <f t="shared" si="5"/>
        <v>28333</v>
      </c>
      <c r="M79" s="215" t="b">
        <f t="shared" si="6"/>
        <v>1</v>
      </c>
      <c r="N79" s="216">
        <f t="shared" si="7"/>
        <v>0</v>
      </c>
    </row>
    <row r="80" spans="2:14" s="171" customFormat="1" ht="17.25" customHeight="1">
      <c r="B80" s="220" t="s">
        <v>102</v>
      </c>
      <c r="C80" s="220" t="s">
        <v>103</v>
      </c>
      <c r="D80" s="220" t="s">
        <v>104</v>
      </c>
      <c r="E80" s="220" t="s">
        <v>140</v>
      </c>
      <c r="F80" s="220" t="s">
        <v>113</v>
      </c>
      <c r="G80" s="221">
        <v>28333</v>
      </c>
      <c r="H80" s="220" t="s">
        <v>114</v>
      </c>
      <c r="J80" s="219"/>
      <c r="K80" s="109">
        <f t="shared" si="4"/>
        <v>28333</v>
      </c>
      <c r="L80" s="214">
        <f t="shared" si="5"/>
        <v>28333</v>
      </c>
      <c r="M80" s="215" t="b">
        <f t="shared" si="6"/>
        <v>1</v>
      </c>
      <c r="N80" s="216">
        <f t="shared" si="7"/>
        <v>0</v>
      </c>
    </row>
    <row r="81" spans="2:14" s="171" customFormat="1" ht="17.25" customHeight="1">
      <c r="B81" s="220" t="s">
        <v>102</v>
      </c>
      <c r="C81" s="220" t="s">
        <v>103</v>
      </c>
      <c r="D81" s="220" t="s">
        <v>104</v>
      </c>
      <c r="E81" s="220" t="s">
        <v>141</v>
      </c>
      <c r="F81" s="220" t="s">
        <v>113</v>
      </c>
      <c r="G81" s="221">
        <v>76206</v>
      </c>
      <c r="H81" s="220" t="s">
        <v>114</v>
      </c>
      <c r="J81" s="219"/>
      <c r="K81" s="109">
        <f t="shared" si="4"/>
        <v>76206</v>
      </c>
      <c r="L81" s="214">
        <f t="shared" si="5"/>
        <v>76206</v>
      </c>
      <c r="M81" s="215" t="b">
        <f t="shared" si="6"/>
        <v>1</v>
      </c>
      <c r="N81" s="216">
        <f t="shared" si="7"/>
        <v>0</v>
      </c>
    </row>
    <row r="82" spans="2:14" s="171" customFormat="1" ht="17.25" customHeight="1">
      <c r="B82" s="220" t="s">
        <v>102</v>
      </c>
      <c r="C82" s="220" t="s">
        <v>103</v>
      </c>
      <c r="D82" s="220" t="s">
        <v>104</v>
      </c>
      <c r="E82" s="220" t="s">
        <v>141</v>
      </c>
      <c r="F82" s="220" t="s">
        <v>111</v>
      </c>
      <c r="G82" s="221">
        <v>28333</v>
      </c>
      <c r="H82" s="220" t="s">
        <v>112</v>
      </c>
      <c r="J82" s="219"/>
      <c r="K82" s="109">
        <f t="shared" si="4"/>
        <v>28333</v>
      </c>
      <c r="L82" s="214">
        <f t="shared" si="5"/>
        <v>28333</v>
      </c>
      <c r="M82" s="215" t="b">
        <f t="shared" si="6"/>
        <v>1</v>
      </c>
      <c r="N82" s="216">
        <f t="shared" si="7"/>
        <v>0</v>
      </c>
    </row>
    <row r="83" spans="2:14" s="171" customFormat="1" ht="17.25" customHeight="1">
      <c r="B83" s="220" t="s">
        <v>102</v>
      </c>
      <c r="C83" s="220" t="s">
        <v>103</v>
      </c>
      <c r="D83" s="220" t="s">
        <v>104</v>
      </c>
      <c r="E83" s="220" t="s">
        <v>141</v>
      </c>
      <c r="F83" s="220" t="s">
        <v>122</v>
      </c>
      <c r="G83" s="221">
        <v>67413</v>
      </c>
      <c r="H83" s="220" t="s">
        <v>123</v>
      </c>
      <c r="J83" s="219"/>
      <c r="K83" s="109">
        <f t="shared" ref="K83:K90" si="8">+G83-J83</f>
        <v>67413</v>
      </c>
      <c r="L83" s="214">
        <f t="shared" si="5"/>
        <v>67413</v>
      </c>
      <c r="M83" s="215" t="b">
        <f t="shared" si="6"/>
        <v>1</v>
      </c>
      <c r="N83" s="216">
        <f t="shared" si="7"/>
        <v>0</v>
      </c>
    </row>
    <row r="84" spans="2:14" s="171" customFormat="1" ht="17.25" customHeight="1">
      <c r="B84" s="220" t="s">
        <v>102</v>
      </c>
      <c r="C84" s="220" t="s">
        <v>103</v>
      </c>
      <c r="D84" s="220" t="s">
        <v>104</v>
      </c>
      <c r="E84" s="220" t="s">
        <v>142</v>
      </c>
      <c r="F84" s="220" t="s">
        <v>109</v>
      </c>
      <c r="G84" s="221">
        <v>443652</v>
      </c>
      <c r="H84" s="220" t="s">
        <v>110</v>
      </c>
      <c r="J84" s="219"/>
      <c r="K84" s="109">
        <f t="shared" si="8"/>
        <v>443652</v>
      </c>
      <c r="L84" s="214">
        <f t="shared" si="5"/>
        <v>443652</v>
      </c>
      <c r="M84" s="215" t="b">
        <f t="shared" si="6"/>
        <v>1</v>
      </c>
      <c r="N84" s="216">
        <f t="shared" si="7"/>
        <v>0</v>
      </c>
    </row>
    <row r="85" spans="2:14" s="171" customFormat="1" ht="17.25" customHeight="1">
      <c r="B85" s="220" t="s">
        <v>102</v>
      </c>
      <c r="C85" s="220" t="s">
        <v>103</v>
      </c>
      <c r="D85" s="220" t="s">
        <v>104</v>
      </c>
      <c r="E85" s="220" t="s">
        <v>142</v>
      </c>
      <c r="F85" s="220" t="s">
        <v>118</v>
      </c>
      <c r="G85" s="221">
        <v>38103</v>
      </c>
      <c r="H85" s="220" t="s">
        <v>119</v>
      </c>
      <c r="J85" s="219"/>
      <c r="K85" s="109">
        <f t="shared" si="8"/>
        <v>38103</v>
      </c>
      <c r="L85" s="214">
        <f t="shared" si="5"/>
        <v>38103</v>
      </c>
      <c r="M85" s="215" t="b">
        <f t="shared" si="6"/>
        <v>1</v>
      </c>
      <c r="N85" s="216">
        <f t="shared" si="7"/>
        <v>0</v>
      </c>
    </row>
    <row r="86" spans="2:14" s="171" customFormat="1" ht="17.25" customHeight="1">
      <c r="B86" s="220" t="s">
        <v>102</v>
      </c>
      <c r="C86" s="220" t="s">
        <v>103</v>
      </c>
      <c r="D86" s="220" t="s">
        <v>104</v>
      </c>
      <c r="E86" s="220" t="s">
        <v>142</v>
      </c>
      <c r="F86" s="220" t="s">
        <v>111</v>
      </c>
      <c r="G86" s="221">
        <v>670904</v>
      </c>
      <c r="H86" s="220" t="s">
        <v>112</v>
      </c>
      <c r="J86" s="219"/>
      <c r="K86" s="109">
        <f t="shared" si="8"/>
        <v>670904</v>
      </c>
      <c r="L86" s="214">
        <f t="shared" si="5"/>
        <v>670904</v>
      </c>
      <c r="M86" s="215" t="b">
        <f t="shared" si="6"/>
        <v>1</v>
      </c>
      <c r="N86" s="216">
        <f t="shared" si="7"/>
        <v>0</v>
      </c>
    </row>
    <row r="87" spans="2:14" s="171" customFormat="1" ht="17.25" customHeight="1">
      <c r="B87" s="220" t="s">
        <v>102</v>
      </c>
      <c r="C87" s="220" t="s">
        <v>103</v>
      </c>
      <c r="D87" s="220" t="s">
        <v>104</v>
      </c>
      <c r="E87" s="220" t="s">
        <v>142</v>
      </c>
      <c r="F87" s="220" t="s">
        <v>113</v>
      </c>
      <c r="G87" s="221">
        <v>38103</v>
      </c>
      <c r="H87" s="220" t="s">
        <v>114</v>
      </c>
      <c r="J87" s="219"/>
      <c r="K87" s="109">
        <f t="shared" si="8"/>
        <v>38103</v>
      </c>
      <c r="L87" s="214">
        <f t="shared" si="5"/>
        <v>38103</v>
      </c>
      <c r="M87" s="215" t="b">
        <f t="shared" si="6"/>
        <v>1</v>
      </c>
      <c r="N87" s="216">
        <f t="shared" si="7"/>
        <v>0</v>
      </c>
    </row>
    <row r="88" spans="2:14" s="171" customFormat="1" ht="17.25" customHeight="1">
      <c r="B88" s="220" t="s">
        <v>102</v>
      </c>
      <c r="C88" s="220" t="s">
        <v>103</v>
      </c>
      <c r="D88" s="220" t="s">
        <v>104</v>
      </c>
      <c r="E88" s="220" t="s">
        <v>142</v>
      </c>
      <c r="F88" s="220" t="s">
        <v>120</v>
      </c>
      <c r="G88" s="221">
        <v>516520</v>
      </c>
      <c r="H88" s="220" t="s">
        <v>121</v>
      </c>
      <c r="J88" s="219"/>
      <c r="K88" s="109">
        <f t="shared" si="8"/>
        <v>516520</v>
      </c>
      <c r="L88" s="214">
        <f t="shared" si="5"/>
        <v>516520</v>
      </c>
      <c r="M88" s="215" t="b">
        <f t="shared" si="6"/>
        <v>1</v>
      </c>
      <c r="N88" s="216">
        <f t="shared" si="7"/>
        <v>0</v>
      </c>
    </row>
    <row r="89" spans="2:14" s="171" customFormat="1" ht="17.25" customHeight="1">
      <c r="B89" s="220" t="s">
        <v>102</v>
      </c>
      <c r="C89" s="220" t="s">
        <v>103</v>
      </c>
      <c r="D89" s="220" t="s">
        <v>104</v>
      </c>
      <c r="E89" s="220" t="s">
        <v>142</v>
      </c>
      <c r="F89" s="220" t="s">
        <v>106</v>
      </c>
      <c r="G89" s="221">
        <v>77815</v>
      </c>
      <c r="H89" s="220" t="s">
        <v>107</v>
      </c>
      <c r="J89" s="219"/>
      <c r="K89" s="109">
        <f t="shared" si="8"/>
        <v>77815</v>
      </c>
      <c r="L89" s="214">
        <f t="shared" si="5"/>
        <v>77815</v>
      </c>
      <c r="M89" s="215" t="b">
        <f t="shared" si="6"/>
        <v>1</v>
      </c>
      <c r="N89" s="216">
        <f t="shared" si="7"/>
        <v>0</v>
      </c>
    </row>
    <row r="90" spans="2:14" s="171" customFormat="1" ht="17.25" customHeight="1">
      <c r="B90" s="220" t="s">
        <v>102</v>
      </c>
      <c r="C90" s="220" t="s">
        <v>103</v>
      </c>
      <c r="D90" s="220" t="s">
        <v>104</v>
      </c>
      <c r="E90" s="220" t="s">
        <v>142</v>
      </c>
      <c r="F90" s="220" t="s">
        <v>115</v>
      </c>
      <c r="G90" s="221">
        <v>38103</v>
      </c>
      <c r="H90" s="220" t="s">
        <v>116</v>
      </c>
      <c r="J90" s="219"/>
      <c r="K90" s="109">
        <f t="shared" si="8"/>
        <v>38103</v>
      </c>
      <c r="L90" s="214">
        <f t="shared" si="5"/>
        <v>38103</v>
      </c>
      <c r="M90" s="215" t="b">
        <f t="shared" si="6"/>
        <v>1</v>
      </c>
      <c r="N90" s="216">
        <f t="shared" si="7"/>
        <v>0</v>
      </c>
    </row>
    <row r="91" spans="2:14" s="171" customFormat="1" ht="17.25" customHeight="1">
      <c r="B91" s="220" t="s">
        <v>102</v>
      </c>
      <c r="C91" s="220" t="s">
        <v>103</v>
      </c>
      <c r="D91" s="220" t="s">
        <v>104</v>
      </c>
      <c r="E91" s="220" t="s">
        <v>142</v>
      </c>
      <c r="F91" s="220" t="s">
        <v>143</v>
      </c>
      <c r="G91" s="221">
        <v>546000</v>
      </c>
      <c r="H91" s="220" t="s">
        <v>144</v>
      </c>
      <c r="J91" s="219"/>
      <c r="K91" s="109"/>
      <c r="L91" s="214">
        <f t="shared" si="5"/>
        <v>0</v>
      </c>
      <c r="M91" s="215" t="b">
        <f t="shared" si="6"/>
        <v>0</v>
      </c>
      <c r="N91" s="216">
        <f t="shared" si="7"/>
        <v>546000</v>
      </c>
    </row>
    <row r="92" spans="2:14" s="171" customFormat="1" ht="17.25" customHeight="1">
      <c r="B92" s="223"/>
      <c r="C92" s="223"/>
      <c r="D92" s="223"/>
      <c r="E92" s="223"/>
      <c r="F92" s="223"/>
      <c r="G92" s="224">
        <f>SUBTOTAL(9,G4:G90)</f>
        <v>17545902</v>
      </c>
      <c r="H92" s="223"/>
      <c r="J92" s="224">
        <f>SUBTOTAL(9,J4:J91)</f>
        <v>3467599</v>
      </c>
      <c r="K92" s="224">
        <f>SUBTOTAL(9,K4:K90)</f>
        <v>14078303</v>
      </c>
      <c r="L92" s="225">
        <f>+G92-J92-K92</f>
        <v>0</v>
      </c>
      <c r="M92" s="215"/>
      <c r="N92" s="216"/>
    </row>
    <row r="93" spans="2:14" s="171" customFormat="1" ht="17.25" customHeight="1">
      <c r="B93" s="223"/>
      <c r="C93" s="223"/>
      <c r="D93" s="223"/>
      <c r="E93" s="223"/>
      <c r="F93" s="223"/>
      <c r="G93" s="226"/>
      <c r="H93" s="223"/>
      <c r="J93" s="219"/>
      <c r="K93" s="219"/>
      <c r="L93" s="214"/>
      <c r="M93" s="215"/>
      <c r="N93" s="216"/>
    </row>
    <row r="94" spans="2:14" s="171" customFormat="1" ht="17.25" customHeight="1">
      <c r="B94" s="223"/>
      <c r="C94" s="223"/>
      <c r="D94" s="223"/>
      <c r="E94" s="223"/>
      <c r="F94" s="223"/>
      <c r="G94" s="226"/>
      <c r="H94" s="223"/>
      <c r="J94" s="219"/>
      <c r="K94" s="219"/>
      <c r="L94" s="214"/>
      <c r="M94" s="215"/>
      <c r="N94" s="216"/>
    </row>
    <row r="95" spans="2:14" s="171" customFormat="1" ht="17.25" customHeight="1">
      <c r="B95" s="223"/>
      <c r="C95" s="223"/>
      <c r="D95" s="223"/>
      <c r="E95" s="223"/>
      <c r="F95" s="223"/>
      <c r="G95" s="226"/>
      <c r="H95" s="223"/>
      <c r="J95" s="219"/>
      <c r="K95" s="219"/>
      <c r="L95" s="214"/>
      <c r="M95" s="215"/>
      <c r="N95" s="216"/>
    </row>
    <row r="96" spans="2:14" s="171" customFormat="1" ht="17.25" hidden="1" customHeight="1">
      <c r="B96" s="223"/>
      <c r="C96" s="223"/>
      <c r="D96" s="223"/>
      <c r="E96" s="223"/>
      <c r="F96" s="223"/>
      <c r="G96" s="226"/>
      <c r="H96" s="223"/>
      <c r="J96" s="219"/>
      <c r="K96" s="219"/>
      <c r="L96" s="214"/>
      <c r="M96" s="215"/>
      <c r="N96" s="216"/>
    </row>
    <row r="97" spans="2:16" s="171" customFormat="1" ht="17.25" hidden="1" customHeight="1">
      <c r="B97" s="223"/>
      <c r="C97" s="223"/>
      <c r="D97" s="223"/>
      <c r="E97" s="223"/>
      <c r="F97" s="223"/>
      <c r="G97" s="226"/>
      <c r="H97" s="223"/>
      <c r="J97" s="219"/>
      <c r="K97" s="219"/>
      <c r="L97" s="214"/>
      <c r="M97" s="215"/>
      <c r="N97" s="216"/>
    </row>
    <row r="98" spans="2:16" hidden="1">
      <c r="N98" s="216">
        <f t="shared" ref="N98:N161" si="9">G98-L98</f>
        <v>0</v>
      </c>
      <c r="O98" s="227"/>
      <c r="P98" s="227"/>
    </row>
    <row r="99" spans="2:16" hidden="1">
      <c r="L99" s="228" t="s">
        <v>52</v>
      </c>
      <c r="M99" s="229" t="s">
        <v>145</v>
      </c>
      <c r="N99" s="216" t="e">
        <f t="shared" si="9"/>
        <v>#VALUE!</v>
      </c>
      <c r="O99" s="229" t="s">
        <v>55</v>
      </c>
    </row>
    <row r="100" spans="2:16" hidden="1">
      <c r="L100" s="144" t="s">
        <v>57</v>
      </c>
      <c r="M100" s="230">
        <v>2476797</v>
      </c>
      <c r="N100" s="216" t="e">
        <f t="shared" si="9"/>
        <v>#VALUE!</v>
      </c>
      <c r="O100" s="231">
        <v>2859598</v>
      </c>
      <c r="P100" s="232">
        <v>1038143103</v>
      </c>
    </row>
    <row r="101" spans="2:16" hidden="1">
      <c r="L101" s="144" t="s">
        <v>58</v>
      </c>
      <c r="M101" s="230">
        <v>2794206</v>
      </c>
      <c r="N101" s="216" t="e">
        <f t="shared" si="9"/>
        <v>#VALUE!</v>
      </c>
      <c r="O101" s="231">
        <v>3313136</v>
      </c>
      <c r="P101" s="232">
        <v>1048639742</v>
      </c>
    </row>
    <row r="102" spans="2:16" hidden="1">
      <c r="L102" s="144" t="s">
        <v>59</v>
      </c>
      <c r="M102" s="230">
        <v>945640</v>
      </c>
      <c r="N102" s="216" t="e">
        <f t="shared" si="9"/>
        <v>#VALUE!</v>
      </c>
      <c r="O102" s="231">
        <v>945640</v>
      </c>
      <c r="P102" s="232">
        <v>1208154231</v>
      </c>
    </row>
    <row r="103" spans="2:16" hidden="1">
      <c r="L103" s="144" t="s">
        <v>60</v>
      </c>
      <c r="M103" s="230">
        <v>3389178</v>
      </c>
      <c r="N103" s="216" t="e">
        <f t="shared" si="9"/>
        <v>#VALUE!</v>
      </c>
      <c r="O103" s="231">
        <v>4337398</v>
      </c>
      <c r="P103" s="232">
        <v>2028117047</v>
      </c>
    </row>
    <row r="104" spans="2:16" hidden="1">
      <c r="L104" s="144" t="s">
        <v>61</v>
      </c>
      <c r="M104" s="230">
        <v>3166752</v>
      </c>
      <c r="N104" s="216" t="e">
        <f t="shared" si="9"/>
        <v>#VALUE!</v>
      </c>
      <c r="O104" s="231">
        <v>3689447</v>
      </c>
      <c r="P104" s="232">
        <v>1038117885</v>
      </c>
    </row>
    <row r="105" spans="2:16" hidden="1">
      <c r="L105" s="144" t="s">
        <v>62</v>
      </c>
      <c r="M105" s="230">
        <v>2782647</v>
      </c>
      <c r="N105" s="216" t="e">
        <f t="shared" si="9"/>
        <v>#VALUE!</v>
      </c>
      <c r="O105" s="231">
        <v>3339577</v>
      </c>
      <c r="P105" s="232">
        <v>1048172014</v>
      </c>
    </row>
    <row r="106" spans="2:16" hidden="1">
      <c r="L106" s="144" t="s">
        <v>63</v>
      </c>
      <c r="M106" s="230">
        <v>1234400</v>
      </c>
      <c r="N106" s="216" t="e">
        <f t="shared" si="9"/>
        <v>#VALUE!</v>
      </c>
      <c r="O106" s="231">
        <v>1591323</v>
      </c>
      <c r="P106" s="232">
        <v>1168129617</v>
      </c>
    </row>
    <row r="107" spans="2:16" hidden="1">
      <c r="L107" s="144" t="s">
        <v>64</v>
      </c>
      <c r="M107" s="230">
        <v>1778795</v>
      </c>
      <c r="N107" s="216" t="e">
        <f t="shared" si="9"/>
        <v>#VALUE!</v>
      </c>
      <c r="O107" s="231">
        <v>2104781</v>
      </c>
      <c r="P107" s="232">
        <v>1068401710</v>
      </c>
    </row>
    <row r="108" spans="2:16" hidden="1">
      <c r="N108" s="216">
        <f t="shared" si="9"/>
        <v>0</v>
      </c>
    </row>
    <row r="109" spans="2:16" hidden="1">
      <c r="L109" s="228" t="s">
        <v>52</v>
      </c>
      <c r="M109" s="229" t="s">
        <v>146</v>
      </c>
      <c r="N109" s="216" t="e">
        <f t="shared" si="9"/>
        <v>#VALUE!</v>
      </c>
      <c r="O109" s="229" t="s">
        <v>55</v>
      </c>
    </row>
    <row r="110" spans="2:16" hidden="1">
      <c r="L110" s="144" t="s">
        <v>57</v>
      </c>
      <c r="M110" s="230">
        <v>2298461</v>
      </c>
      <c r="N110" s="216" t="e">
        <f t="shared" si="9"/>
        <v>#VALUE!</v>
      </c>
      <c r="O110" s="231">
        <v>2640411</v>
      </c>
      <c r="P110" s="232">
        <v>1038143103</v>
      </c>
    </row>
    <row r="111" spans="2:16" hidden="1">
      <c r="L111" s="144" t="s">
        <v>58</v>
      </c>
      <c r="M111" s="230">
        <v>3349572</v>
      </c>
      <c r="N111" s="216" t="e">
        <f t="shared" si="9"/>
        <v>#VALUE!</v>
      </c>
      <c r="O111" s="231">
        <v>3444341</v>
      </c>
      <c r="P111" s="232">
        <v>1048639742</v>
      </c>
    </row>
    <row r="112" spans="2:16" hidden="1">
      <c r="L112" s="144" t="s">
        <v>59</v>
      </c>
      <c r="M112" s="230">
        <v>412294</v>
      </c>
      <c r="N112" s="216" t="e">
        <f t="shared" si="9"/>
        <v>#VALUE!</v>
      </c>
      <c r="O112" s="231">
        <v>412294</v>
      </c>
      <c r="P112" s="232">
        <v>1208154231</v>
      </c>
    </row>
    <row r="113" spans="12:16" hidden="1">
      <c r="L113" s="144" t="s">
        <v>60</v>
      </c>
      <c r="M113" s="230">
        <v>4372978</v>
      </c>
      <c r="N113" s="216" t="e">
        <f t="shared" si="9"/>
        <v>#VALUE!</v>
      </c>
      <c r="O113" s="231">
        <v>4497509</v>
      </c>
      <c r="P113" s="232">
        <v>2028117047</v>
      </c>
    </row>
    <row r="114" spans="12:16" hidden="1">
      <c r="L114" s="144" t="s">
        <v>61</v>
      </c>
      <c r="M114" s="230">
        <v>1460006</v>
      </c>
      <c r="N114" s="216" t="e">
        <f t="shared" si="9"/>
        <v>#VALUE!</v>
      </c>
      <c r="O114" s="231">
        <v>1684716</v>
      </c>
      <c r="P114" s="232">
        <v>1038117885</v>
      </c>
    </row>
    <row r="115" spans="12:16" hidden="1">
      <c r="L115" s="144" t="s">
        <v>62</v>
      </c>
      <c r="M115" s="230">
        <v>2097796</v>
      </c>
      <c r="N115" s="216" t="e">
        <f t="shared" si="9"/>
        <v>#VALUE!</v>
      </c>
      <c r="O115" s="231">
        <v>2469213</v>
      </c>
      <c r="P115" s="232">
        <v>1048172014</v>
      </c>
    </row>
    <row r="116" spans="12:16" hidden="1">
      <c r="L116" s="144" t="s">
        <v>63</v>
      </c>
      <c r="M116" s="230">
        <v>747679</v>
      </c>
      <c r="N116" s="216" t="e">
        <f t="shared" si="9"/>
        <v>#VALUE!</v>
      </c>
      <c r="O116" s="231">
        <v>747679</v>
      </c>
      <c r="P116" s="232">
        <v>1168129617</v>
      </c>
    </row>
    <row r="117" spans="12:16" hidden="1">
      <c r="L117" s="144" t="s">
        <v>64</v>
      </c>
      <c r="M117" s="230">
        <v>1632899</v>
      </c>
      <c r="N117" s="216" t="e">
        <f t="shared" si="9"/>
        <v>#VALUE!</v>
      </c>
      <c r="O117" s="231">
        <v>1689565</v>
      </c>
      <c r="P117" s="232">
        <v>1068401710</v>
      </c>
    </row>
    <row r="118" spans="12:16" hidden="1">
      <c r="N118" s="216">
        <f t="shared" si="9"/>
        <v>0</v>
      </c>
    </row>
    <row r="119" spans="12:16" hidden="1">
      <c r="L119" s="228" t="s">
        <v>52</v>
      </c>
      <c r="M119" s="229" t="s">
        <v>147</v>
      </c>
      <c r="N119" s="216" t="e">
        <f t="shared" si="9"/>
        <v>#VALUE!</v>
      </c>
      <c r="O119" s="229" t="s">
        <v>55</v>
      </c>
    </row>
    <row r="120" spans="12:16" hidden="1">
      <c r="L120" s="144" t="s">
        <v>57</v>
      </c>
      <c r="M120" s="230">
        <v>2018152</v>
      </c>
      <c r="N120" s="216" t="e">
        <f t="shared" si="9"/>
        <v>#VALUE!</v>
      </c>
      <c r="O120" s="231">
        <v>2096312</v>
      </c>
      <c r="P120" s="232">
        <v>1038143103</v>
      </c>
    </row>
    <row r="121" spans="12:16" hidden="1">
      <c r="L121" s="144" t="s">
        <v>58</v>
      </c>
      <c r="M121" s="230">
        <v>2407929</v>
      </c>
      <c r="N121" s="216" t="e">
        <f t="shared" si="9"/>
        <v>#VALUE!</v>
      </c>
      <c r="O121" s="231">
        <v>3224230</v>
      </c>
      <c r="P121" s="232">
        <v>1048639742</v>
      </c>
    </row>
    <row r="122" spans="12:16" hidden="1">
      <c r="L122" s="144" t="s">
        <v>59</v>
      </c>
      <c r="M122" s="230">
        <v>200285</v>
      </c>
      <c r="N122" s="216" t="e">
        <f t="shared" si="9"/>
        <v>#VALUE!</v>
      </c>
      <c r="O122" s="231">
        <v>228618</v>
      </c>
      <c r="P122" s="232">
        <v>1208154231</v>
      </c>
    </row>
    <row r="123" spans="12:16" hidden="1">
      <c r="L123" s="144" t="s">
        <v>60</v>
      </c>
      <c r="M123" s="230">
        <v>3147858</v>
      </c>
      <c r="N123" s="216" t="e">
        <f t="shared" si="9"/>
        <v>#VALUE!</v>
      </c>
      <c r="O123" s="231">
        <v>3792160</v>
      </c>
      <c r="P123" s="232">
        <v>2028117047</v>
      </c>
    </row>
    <row r="124" spans="12:16" hidden="1">
      <c r="L124" s="144" t="s">
        <v>61</v>
      </c>
      <c r="M124" s="230">
        <v>1714296</v>
      </c>
      <c r="N124" s="216" t="e">
        <f t="shared" si="9"/>
        <v>#VALUE!</v>
      </c>
      <c r="O124" s="231">
        <v>1893576</v>
      </c>
      <c r="P124" s="232">
        <v>1038117885</v>
      </c>
    </row>
    <row r="125" spans="12:16" hidden="1">
      <c r="L125" s="144" t="s">
        <v>62</v>
      </c>
      <c r="M125" s="230">
        <v>2213339</v>
      </c>
      <c r="N125" s="216" t="e">
        <f t="shared" si="9"/>
        <v>#VALUE!</v>
      </c>
      <c r="O125" s="231">
        <v>2894270</v>
      </c>
      <c r="P125" s="232">
        <v>1048172014</v>
      </c>
    </row>
    <row r="126" spans="12:16" hidden="1">
      <c r="L126" s="144" t="s">
        <v>63</v>
      </c>
      <c r="M126" s="230">
        <v>731944</v>
      </c>
      <c r="N126" s="216" t="e">
        <f t="shared" si="9"/>
        <v>#VALUE!</v>
      </c>
      <c r="O126" s="231">
        <v>798380</v>
      </c>
      <c r="P126" s="232">
        <v>1168129617</v>
      </c>
    </row>
    <row r="127" spans="12:16" hidden="1">
      <c r="L127" s="144" t="s">
        <v>64</v>
      </c>
      <c r="M127" s="230">
        <v>1285732</v>
      </c>
      <c r="N127" s="216" t="e">
        <f t="shared" si="9"/>
        <v>#VALUE!</v>
      </c>
      <c r="O127" s="231">
        <v>1314613</v>
      </c>
      <c r="P127" s="232">
        <v>1068401710</v>
      </c>
    </row>
    <row r="128" spans="12:16" hidden="1">
      <c r="N128" s="216">
        <f t="shared" si="9"/>
        <v>0</v>
      </c>
    </row>
    <row r="129" spans="12:16" hidden="1">
      <c r="L129" s="228" t="s">
        <v>52</v>
      </c>
      <c r="M129" s="229" t="s">
        <v>148</v>
      </c>
      <c r="N129" s="216" t="e">
        <f t="shared" si="9"/>
        <v>#VALUE!</v>
      </c>
      <c r="O129" s="229" t="s">
        <v>55</v>
      </c>
    </row>
    <row r="130" spans="12:16" hidden="1">
      <c r="L130" s="144" t="s">
        <v>57</v>
      </c>
      <c r="M130" s="230">
        <v>1257650</v>
      </c>
      <c r="N130" s="216" t="e">
        <f t="shared" si="9"/>
        <v>#VALUE!</v>
      </c>
      <c r="O130" s="231">
        <v>2140661</v>
      </c>
      <c r="P130" s="232">
        <v>1038143103</v>
      </c>
    </row>
    <row r="131" spans="12:16" hidden="1">
      <c r="L131" s="144" t="s">
        <v>58</v>
      </c>
      <c r="M131" s="230">
        <v>5635520</v>
      </c>
      <c r="N131" s="216" t="e">
        <f t="shared" si="9"/>
        <v>#VALUE!</v>
      </c>
      <c r="O131" s="231">
        <v>6312996</v>
      </c>
      <c r="P131" s="232">
        <v>1048639742</v>
      </c>
    </row>
    <row r="132" spans="12:16" hidden="1">
      <c r="L132" s="144" t="s">
        <v>59</v>
      </c>
      <c r="M132" s="230">
        <v>1748246</v>
      </c>
      <c r="N132" s="216" t="e">
        <f t="shared" si="9"/>
        <v>#VALUE!</v>
      </c>
      <c r="O132" s="231">
        <v>1776579</v>
      </c>
      <c r="P132" s="232">
        <v>1208154231</v>
      </c>
    </row>
    <row r="133" spans="12:16" hidden="1">
      <c r="L133" s="144" t="s">
        <v>60</v>
      </c>
      <c r="M133" s="230">
        <v>2912851</v>
      </c>
      <c r="N133" s="216" t="e">
        <f t="shared" si="9"/>
        <v>#VALUE!</v>
      </c>
      <c r="O133" s="231">
        <v>4417300</v>
      </c>
      <c r="P133" s="232">
        <v>2028117047</v>
      </c>
    </row>
    <row r="134" spans="12:16" hidden="1">
      <c r="L134" s="144" t="s">
        <v>61</v>
      </c>
      <c r="M134" s="230">
        <v>1201224</v>
      </c>
      <c r="N134" s="216" t="e">
        <f t="shared" si="9"/>
        <v>#VALUE!</v>
      </c>
      <c r="O134" s="231">
        <v>1670478</v>
      </c>
      <c r="P134" s="232">
        <v>1038117885</v>
      </c>
    </row>
    <row r="135" spans="12:16" hidden="1">
      <c r="L135" s="144" t="s">
        <v>62</v>
      </c>
      <c r="M135" s="230">
        <v>3603346</v>
      </c>
      <c r="N135" s="216" t="e">
        <f t="shared" si="9"/>
        <v>#VALUE!</v>
      </c>
      <c r="O135" s="231">
        <v>4545707</v>
      </c>
      <c r="P135" s="232">
        <v>1048172014</v>
      </c>
    </row>
    <row r="136" spans="12:16" hidden="1">
      <c r="L136" s="144" t="s">
        <v>63</v>
      </c>
      <c r="M136" s="230">
        <v>865171</v>
      </c>
      <c r="N136" s="216" t="e">
        <f t="shared" si="9"/>
        <v>#VALUE!</v>
      </c>
      <c r="O136" s="231">
        <v>1023177</v>
      </c>
      <c r="P136" s="232">
        <v>1168129617</v>
      </c>
    </row>
    <row r="137" spans="12:16" hidden="1">
      <c r="L137" s="144" t="s">
        <v>64</v>
      </c>
      <c r="M137" s="230">
        <v>1882191</v>
      </c>
      <c r="N137" s="216" t="e">
        <f t="shared" si="9"/>
        <v>#VALUE!</v>
      </c>
      <c r="O137" s="231">
        <v>2696423</v>
      </c>
      <c r="P137" s="232">
        <v>1068401710</v>
      </c>
    </row>
    <row r="138" spans="12:16" hidden="1">
      <c r="N138" s="216">
        <f t="shared" si="9"/>
        <v>0</v>
      </c>
    </row>
    <row r="139" spans="12:16" hidden="1">
      <c r="L139" s="228" t="s">
        <v>52</v>
      </c>
      <c r="M139" s="229" t="s">
        <v>149</v>
      </c>
      <c r="N139" s="216" t="e">
        <f t="shared" si="9"/>
        <v>#VALUE!</v>
      </c>
      <c r="O139" s="229" t="s">
        <v>55</v>
      </c>
    </row>
    <row r="140" spans="12:16" hidden="1">
      <c r="L140" s="144" t="s">
        <v>57</v>
      </c>
      <c r="M140" s="230">
        <v>3477529</v>
      </c>
      <c r="N140" s="216" t="e">
        <f t="shared" si="9"/>
        <v>#VALUE!</v>
      </c>
      <c r="O140" s="231">
        <v>3757171</v>
      </c>
      <c r="P140" s="232">
        <v>1038143103</v>
      </c>
    </row>
    <row r="141" spans="12:16" hidden="1">
      <c r="L141" s="144" t="s">
        <v>58</v>
      </c>
      <c r="M141" s="230">
        <v>5735163</v>
      </c>
      <c r="N141" s="216" t="e">
        <f t="shared" si="9"/>
        <v>#VALUE!</v>
      </c>
      <c r="O141" s="231">
        <v>6086400</v>
      </c>
      <c r="P141" s="232">
        <v>1048639742</v>
      </c>
    </row>
    <row r="142" spans="12:16" hidden="1">
      <c r="L142" s="144" t="s">
        <v>59</v>
      </c>
      <c r="M142" s="230">
        <v>1376031</v>
      </c>
      <c r="N142" s="216" t="e">
        <f t="shared" si="9"/>
        <v>#VALUE!</v>
      </c>
      <c r="O142" s="231">
        <v>1473731</v>
      </c>
      <c r="P142" s="232">
        <v>1208154231</v>
      </c>
    </row>
    <row r="143" spans="12:16" hidden="1">
      <c r="L143" s="144" t="s">
        <v>60</v>
      </c>
      <c r="M143" s="230">
        <v>5190814</v>
      </c>
      <c r="N143" s="216" t="e">
        <f t="shared" si="9"/>
        <v>#VALUE!</v>
      </c>
      <c r="O143" s="231">
        <v>5230274</v>
      </c>
      <c r="P143" s="232">
        <v>2028117047</v>
      </c>
    </row>
    <row r="144" spans="12:16" hidden="1">
      <c r="L144" s="144" t="s">
        <v>61</v>
      </c>
      <c r="M144" s="230">
        <v>4382826</v>
      </c>
      <c r="N144" s="216" t="e">
        <f t="shared" si="9"/>
        <v>#VALUE!</v>
      </c>
      <c r="O144" s="231">
        <v>4615157</v>
      </c>
      <c r="P144" s="232">
        <v>1038117885</v>
      </c>
    </row>
    <row r="145" spans="8:16" hidden="1">
      <c r="L145" s="144" t="s">
        <v>62</v>
      </c>
      <c r="M145" s="230">
        <v>4328542</v>
      </c>
      <c r="N145" s="216" t="e">
        <f t="shared" si="9"/>
        <v>#VALUE!</v>
      </c>
      <c r="O145" s="231">
        <v>4686674</v>
      </c>
      <c r="P145" s="232">
        <v>1048172014</v>
      </c>
    </row>
    <row r="146" spans="8:16" hidden="1">
      <c r="L146" s="144" t="s">
        <v>63</v>
      </c>
      <c r="M146" s="230">
        <v>2243452</v>
      </c>
      <c r="N146" s="216" t="e">
        <f t="shared" si="9"/>
        <v>#VALUE!</v>
      </c>
      <c r="O146" s="231">
        <v>2243452</v>
      </c>
      <c r="P146" s="232">
        <v>1168129617</v>
      </c>
    </row>
    <row r="147" spans="8:16" hidden="1">
      <c r="L147" s="144" t="s">
        <v>64</v>
      </c>
      <c r="M147" s="230">
        <v>3081752</v>
      </c>
      <c r="N147" s="216" t="e">
        <f t="shared" si="9"/>
        <v>#VALUE!</v>
      </c>
      <c r="O147" s="231">
        <v>3601517</v>
      </c>
      <c r="P147" s="232">
        <v>1068401710</v>
      </c>
    </row>
    <row r="148" spans="8:16" hidden="1">
      <c r="N148" s="216">
        <f t="shared" si="9"/>
        <v>0</v>
      </c>
    </row>
    <row r="149" spans="8:16" hidden="1">
      <c r="L149" s="228" t="s">
        <v>52</v>
      </c>
      <c r="M149" s="229" t="s">
        <v>150</v>
      </c>
      <c r="N149" s="216" t="e">
        <f t="shared" si="9"/>
        <v>#VALUE!</v>
      </c>
      <c r="O149" s="229" t="s">
        <v>55</v>
      </c>
    </row>
    <row r="150" spans="8:16" hidden="1">
      <c r="L150" s="144" t="s">
        <v>57</v>
      </c>
      <c r="M150" s="230">
        <v>4219044</v>
      </c>
      <c r="N150" s="216" t="e">
        <f t="shared" si="9"/>
        <v>#VALUE!</v>
      </c>
      <c r="O150" s="231">
        <v>5253899</v>
      </c>
      <c r="P150" s="232">
        <v>1038143103</v>
      </c>
    </row>
    <row r="151" spans="8:16" hidden="1">
      <c r="L151" s="144" t="s">
        <v>58</v>
      </c>
      <c r="M151" s="230">
        <v>4073852</v>
      </c>
      <c r="N151" s="216" t="e">
        <f t="shared" si="9"/>
        <v>#VALUE!</v>
      </c>
      <c r="O151" s="231">
        <v>5316534</v>
      </c>
      <c r="P151" s="232">
        <v>1048639742</v>
      </c>
    </row>
    <row r="152" spans="8:16" hidden="1">
      <c r="L152" s="144" t="s">
        <v>59</v>
      </c>
      <c r="M152" s="230">
        <v>1451237</v>
      </c>
      <c r="N152" s="216" t="e">
        <f t="shared" si="9"/>
        <v>#VALUE!</v>
      </c>
      <c r="O152" s="231">
        <v>1451237</v>
      </c>
      <c r="P152" s="232">
        <v>1208154231</v>
      </c>
    </row>
    <row r="153" spans="8:16" hidden="1">
      <c r="L153" s="144" t="s">
        <v>60</v>
      </c>
      <c r="M153" s="230">
        <v>6760459</v>
      </c>
      <c r="N153" s="216" t="e">
        <f t="shared" si="9"/>
        <v>#VALUE!</v>
      </c>
      <c r="O153" s="231">
        <v>7729643</v>
      </c>
      <c r="P153" s="232">
        <v>2028117047</v>
      </c>
    </row>
    <row r="154" spans="8:16" hidden="1">
      <c r="L154" s="144" t="s">
        <v>61</v>
      </c>
      <c r="M154" s="230">
        <v>3143598</v>
      </c>
      <c r="N154" s="216" t="e">
        <f t="shared" si="9"/>
        <v>#VALUE!</v>
      </c>
      <c r="O154" s="231">
        <v>3493364</v>
      </c>
      <c r="P154" s="232">
        <v>1038117885</v>
      </c>
    </row>
    <row r="155" spans="8:16" hidden="1">
      <c r="L155" s="144" t="s">
        <v>62</v>
      </c>
      <c r="M155" s="230">
        <v>4472030</v>
      </c>
      <c r="N155" s="216" t="e">
        <f t="shared" si="9"/>
        <v>#VALUE!</v>
      </c>
      <c r="O155" s="231">
        <v>4800807</v>
      </c>
      <c r="P155" s="232">
        <v>1048172014</v>
      </c>
    </row>
    <row r="156" spans="8:16" hidden="1">
      <c r="L156" s="144" t="s">
        <v>63</v>
      </c>
      <c r="M156" s="230">
        <v>642044</v>
      </c>
      <c r="N156" s="216" t="e">
        <f t="shared" si="9"/>
        <v>#VALUE!</v>
      </c>
      <c r="O156" s="231">
        <v>893133</v>
      </c>
      <c r="P156" s="232">
        <v>1168129617</v>
      </c>
    </row>
    <row r="157" spans="8:16" hidden="1">
      <c r="L157" s="144" t="s">
        <v>64</v>
      </c>
      <c r="M157" s="230">
        <v>4453170</v>
      </c>
      <c r="N157" s="216" t="e">
        <f t="shared" si="9"/>
        <v>#VALUE!</v>
      </c>
      <c r="O157" s="231">
        <v>5303454</v>
      </c>
      <c r="P157" s="232">
        <v>1068401710</v>
      </c>
    </row>
    <row r="158" spans="8:16" hidden="1">
      <c r="N158" s="216">
        <f t="shared" si="9"/>
        <v>0</v>
      </c>
    </row>
    <row r="159" spans="8:16" hidden="1">
      <c r="H159" s="233"/>
      <c r="L159" s="228" t="s">
        <v>52</v>
      </c>
      <c r="M159" s="229" t="s">
        <v>151</v>
      </c>
      <c r="N159" s="216" t="e">
        <f t="shared" si="9"/>
        <v>#VALUE!</v>
      </c>
      <c r="O159" s="229" t="s">
        <v>55</v>
      </c>
    </row>
    <row r="160" spans="8:16" hidden="1">
      <c r="H160" s="233"/>
      <c r="L160" s="144" t="s">
        <v>57</v>
      </c>
      <c r="M160" s="230">
        <v>3479583</v>
      </c>
      <c r="N160" s="216" t="e">
        <f t="shared" si="9"/>
        <v>#VALUE!</v>
      </c>
      <c r="O160" s="231">
        <v>3555789</v>
      </c>
      <c r="P160" s="232">
        <v>1038143103</v>
      </c>
    </row>
    <row r="161" spans="8:16" hidden="1">
      <c r="H161" s="233"/>
      <c r="L161" s="144" t="s">
        <v>58</v>
      </c>
      <c r="M161" s="230">
        <v>5368992</v>
      </c>
      <c r="N161" s="216" t="e">
        <f t="shared" si="9"/>
        <v>#VALUE!</v>
      </c>
      <c r="O161" s="231">
        <v>6568994</v>
      </c>
      <c r="P161" s="232">
        <v>1048639742</v>
      </c>
    </row>
    <row r="162" spans="8:16" hidden="1">
      <c r="H162" s="233"/>
      <c r="L162" s="144" t="s">
        <v>59</v>
      </c>
      <c r="M162" s="230">
        <v>674130</v>
      </c>
      <c r="N162" s="216" t="e">
        <f t="shared" ref="N162:N225" si="10">G162-L162</f>
        <v>#VALUE!</v>
      </c>
      <c r="O162" s="231">
        <v>674130</v>
      </c>
      <c r="P162" s="232">
        <v>1208154231</v>
      </c>
    </row>
    <row r="163" spans="8:16" hidden="1">
      <c r="H163" s="233"/>
      <c r="L163" s="144" t="s">
        <v>60</v>
      </c>
      <c r="M163" s="230">
        <v>6611187</v>
      </c>
      <c r="N163" s="216" t="e">
        <f t="shared" si="10"/>
        <v>#VALUE!</v>
      </c>
      <c r="O163" s="231">
        <v>8459342</v>
      </c>
      <c r="P163" s="232">
        <v>2028117047</v>
      </c>
    </row>
    <row r="164" spans="8:16" hidden="1">
      <c r="H164" s="233"/>
      <c r="L164" s="144" t="s">
        <v>61</v>
      </c>
      <c r="M164" s="230">
        <v>4871255</v>
      </c>
      <c r="N164" s="216" t="e">
        <f t="shared" si="10"/>
        <v>#VALUE!</v>
      </c>
      <c r="O164" s="231">
        <v>5318721</v>
      </c>
      <c r="P164" s="232">
        <v>1038117885</v>
      </c>
    </row>
    <row r="165" spans="8:16" hidden="1">
      <c r="L165" s="144" t="s">
        <v>62</v>
      </c>
      <c r="M165" s="230">
        <v>4914930</v>
      </c>
      <c r="N165" s="216" t="e">
        <f t="shared" si="10"/>
        <v>#VALUE!</v>
      </c>
      <c r="O165" s="231">
        <v>5675226</v>
      </c>
      <c r="P165" s="232">
        <v>1048172014</v>
      </c>
    </row>
    <row r="166" spans="8:16" hidden="1">
      <c r="L166" s="144" t="s">
        <v>63</v>
      </c>
      <c r="M166" s="230">
        <v>681574</v>
      </c>
      <c r="N166" s="216" t="e">
        <f t="shared" si="10"/>
        <v>#VALUE!</v>
      </c>
      <c r="O166" s="231">
        <v>681574</v>
      </c>
      <c r="P166" s="232">
        <v>1168129617</v>
      </c>
    </row>
    <row r="167" spans="8:16" hidden="1">
      <c r="L167" s="144" t="s">
        <v>64</v>
      </c>
      <c r="M167" s="230">
        <v>3244623</v>
      </c>
      <c r="N167" s="216" t="e">
        <f t="shared" si="10"/>
        <v>#VALUE!</v>
      </c>
      <c r="O167" s="231">
        <v>4145222</v>
      </c>
      <c r="P167" s="232">
        <v>1068401710</v>
      </c>
    </row>
    <row r="168" spans="8:16" hidden="1">
      <c r="N168" s="216">
        <f t="shared" si="10"/>
        <v>0</v>
      </c>
    </row>
    <row r="169" spans="8:16" hidden="1">
      <c r="L169" s="228" t="s">
        <v>52</v>
      </c>
      <c r="M169" s="229" t="s">
        <v>152</v>
      </c>
      <c r="N169" s="216" t="e">
        <f t="shared" si="10"/>
        <v>#VALUE!</v>
      </c>
      <c r="O169" s="229" t="s">
        <v>55</v>
      </c>
    </row>
    <row r="170" spans="8:16" hidden="1">
      <c r="L170" s="144" t="s">
        <v>57</v>
      </c>
      <c r="M170" s="230">
        <v>2930468</v>
      </c>
      <c r="N170" s="216" t="e">
        <f t="shared" si="10"/>
        <v>#VALUE!</v>
      </c>
      <c r="O170" s="231">
        <v>3502381</v>
      </c>
      <c r="P170" s="232">
        <v>1038143103</v>
      </c>
    </row>
    <row r="171" spans="8:16" hidden="1">
      <c r="L171" s="144" t="s">
        <v>58</v>
      </c>
      <c r="M171" s="230">
        <v>4954849</v>
      </c>
      <c r="N171" s="216" t="e">
        <f t="shared" si="10"/>
        <v>#VALUE!</v>
      </c>
      <c r="O171" s="231">
        <v>4993441</v>
      </c>
      <c r="P171" s="232">
        <v>1048639742</v>
      </c>
    </row>
    <row r="172" spans="8:16" hidden="1">
      <c r="L172" s="144" t="s">
        <v>59</v>
      </c>
      <c r="M172" s="230">
        <v>1400041</v>
      </c>
      <c r="N172" s="216" t="e">
        <f t="shared" si="10"/>
        <v>#VALUE!</v>
      </c>
      <c r="O172" s="231">
        <v>1448403</v>
      </c>
      <c r="P172" s="232">
        <v>1208154231</v>
      </c>
    </row>
    <row r="173" spans="8:16" hidden="1">
      <c r="L173" s="144" t="s">
        <v>60</v>
      </c>
      <c r="M173" s="230">
        <v>3993241</v>
      </c>
      <c r="N173" s="216" t="e">
        <f t="shared" si="10"/>
        <v>#VALUE!</v>
      </c>
      <c r="O173" s="231">
        <v>4643905</v>
      </c>
      <c r="P173" s="232">
        <v>2028117047</v>
      </c>
    </row>
    <row r="174" spans="8:16" hidden="1">
      <c r="L174" s="144" t="s">
        <v>61</v>
      </c>
      <c r="M174" s="230">
        <v>1331652</v>
      </c>
      <c r="N174" s="216" t="e">
        <f t="shared" si="10"/>
        <v>#VALUE!</v>
      </c>
      <c r="O174" s="231">
        <v>1331652</v>
      </c>
      <c r="P174" s="232">
        <v>1038117885</v>
      </c>
    </row>
    <row r="175" spans="8:16" hidden="1">
      <c r="L175" s="144" t="s">
        <v>62</v>
      </c>
      <c r="M175" s="230">
        <v>2190683</v>
      </c>
      <c r="N175" s="216" t="e">
        <f t="shared" si="10"/>
        <v>#VALUE!</v>
      </c>
      <c r="O175" s="231">
        <v>2190683</v>
      </c>
      <c r="P175" s="232">
        <v>1048172014</v>
      </c>
    </row>
    <row r="176" spans="8:16" hidden="1">
      <c r="L176" s="144" t="s">
        <v>63</v>
      </c>
      <c r="M176" s="230">
        <v>828259</v>
      </c>
      <c r="N176" s="216" t="e">
        <f t="shared" si="10"/>
        <v>#VALUE!</v>
      </c>
      <c r="O176" s="231">
        <v>828259</v>
      </c>
      <c r="P176" s="232">
        <v>1168129617</v>
      </c>
    </row>
    <row r="177" spans="12:16" hidden="1">
      <c r="L177" s="144" t="s">
        <v>64</v>
      </c>
      <c r="M177" s="230">
        <v>2580258</v>
      </c>
      <c r="N177" s="216" t="e">
        <f t="shared" si="10"/>
        <v>#VALUE!</v>
      </c>
      <c r="O177" s="231">
        <v>2590908</v>
      </c>
      <c r="P177" s="232">
        <v>1068401710</v>
      </c>
    </row>
    <row r="178" spans="12:16" hidden="1">
      <c r="N178" s="216">
        <f t="shared" si="10"/>
        <v>0</v>
      </c>
    </row>
    <row r="179" spans="12:16" hidden="1">
      <c r="L179" s="228" t="s">
        <v>52</v>
      </c>
      <c r="M179" s="229" t="s">
        <v>153</v>
      </c>
      <c r="N179" s="216" t="e">
        <f t="shared" si="10"/>
        <v>#VALUE!</v>
      </c>
      <c r="O179" s="229" t="s">
        <v>55</v>
      </c>
    </row>
    <row r="180" spans="12:16" hidden="1">
      <c r="L180" s="144" t="s">
        <v>57</v>
      </c>
      <c r="M180" s="234">
        <v>1333660</v>
      </c>
      <c r="N180" s="216" t="e">
        <f t="shared" si="10"/>
        <v>#VALUE!</v>
      </c>
      <c r="O180" s="231">
        <v>1333660</v>
      </c>
      <c r="P180" s="232">
        <v>1038143103</v>
      </c>
    </row>
    <row r="181" spans="12:16" hidden="1">
      <c r="L181" s="144" t="s">
        <v>58</v>
      </c>
      <c r="M181" s="234">
        <v>2247580</v>
      </c>
      <c r="N181" s="216" t="e">
        <f t="shared" si="10"/>
        <v>#VALUE!</v>
      </c>
      <c r="O181" s="231">
        <v>2364362</v>
      </c>
      <c r="P181" s="232">
        <v>1048639742</v>
      </c>
    </row>
    <row r="182" spans="12:16" hidden="1">
      <c r="L182" s="144" t="s">
        <v>59</v>
      </c>
      <c r="M182" s="234">
        <v>341951</v>
      </c>
      <c r="N182" s="216" t="e">
        <f t="shared" si="10"/>
        <v>#VALUE!</v>
      </c>
      <c r="O182" s="231">
        <v>341951</v>
      </c>
      <c r="P182" s="232">
        <v>1208154231</v>
      </c>
    </row>
    <row r="183" spans="12:16" hidden="1">
      <c r="L183" s="144" t="s">
        <v>60</v>
      </c>
      <c r="M183" s="234">
        <v>4039712</v>
      </c>
      <c r="N183" s="216" t="e">
        <f t="shared" si="10"/>
        <v>#VALUE!</v>
      </c>
      <c r="O183" s="231">
        <v>4039712</v>
      </c>
      <c r="P183" s="232">
        <v>2028117047</v>
      </c>
    </row>
    <row r="184" spans="12:16" hidden="1">
      <c r="L184" s="144" t="s">
        <v>61</v>
      </c>
      <c r="M184" s="234">
        <v>1424980</v>
      </c>
      <c r="N184" s="216" t="e">
        <f t="shared" si="10"/>
        <v>#VALUE!</v>
      </c>
      <c r="O184" s="231">
        <v>1424980</v>
      </c>
      <c r="P184" s="232">
        <v>1038117885</v>
      </c>
    </row>
    <row r="185" spans="12:16" hidden="1">
      <c r="L185" s="144" t="s">
        <v>62</v>
      </c>
      <c r="M185" s="234">
        <v>2123782</v>
      </c>
      <c r="N185" s="216" t="e">
        <f t="shared" si="10"/>
        <v>#VALUE!</v>
      </c>
      <c r="O185" s="231">
        <v>2246486</v>
      </c>
      <c r="P185" s="232">
        <v>1048172014</v>
      </c>
    </row>
    <row r="186" spans="12:16" hidden="1">
      <c r="L186" s="144" t="s">
        <v>63</v>
      </c>
      <c r="M186" s="234">
        <v>388174</v>
      </c>
      <c r="N186" s="216" t="e">
        <f t="shared" si="10"/>
        <v>#VALUE!</v>
      </c>
      <c r="O186" s="231">
        <v>388174</v>
      </c>
      <c r="P186" s="232">
        <v>1168129617</v>
      </c>
    </row>
    <row r="187" spans="12:16" hidden="1">
      <c r="L187" s="144" t="s">
        <v>64</v>
      </c>
      <c r="M187" s="234">
        <v>1705452</v>
      </c>
      <c r="N187" s="216" t="e">
        <f t="shared" si="10"/>
        <v>#VALUE!</v>
      </c>
      <c r="O187" s="231">
        <v>1753325</v>
      </c>
      <c r="P187" s="232">
        <v>1068401710</v>
      </c>
    </row>
    <row r="188" spans="12:16" hidden="1">
      <c r="N188" s="216">
        <f t="shared" si="10"/>
        <v>0</v>
      </c>
    </row>
    <row r="189" spans="12:16" hidden="1">
      <c r="L189" s="228" t="s">
        <v>52</v>
      </c>
      <c r="M189" s="229" t="s">
        <v>154</v>
      </c>
      <c r="N189" s="216" t="e">
        <f t="shared" si="10"/>
        <v>#VALUE!</v>
      </c>
      <c r="O189" s="229" t="s">
        <v>55</v>
      </c>
    </row>
    <row r="190" spans="12:16" hidden="1">
      <c r="L190" s="144" t="s">
        <v>57</v>
      </c>
      <c r="M190" s="235">
        <v>687084</v>
      </c>
      <c r="N190" s="216" t="e">
        <f t="shared" si="10"/>
        <v>#VALUE!</v>
      </c>
      <c r="O190" s="231">
        <v>1253506</v>
      </c>
      <c r="P190" s="232">
        <v>1038143103</v>
      </c>
    </row>
    <row r="191" spans="12:16" hidden="1">
      <c r="L191" s="144" t="s">
        <v>58</v>
      </c>
      <c r="M191" s="235">
        <v>2165434</v>
      </c>
      <c r="N191" s="216" t="e">
        <f t="shared" si="10"/>
        <v>#VALUE!</v>
      </c>
      <c r="O191" s="231">
        <v>2711402</v>
      </c>
      <c r="P191" s="232">
        <v>1048639742</v>
      </c>
    </row>
    <row r="192" spans="12:16" hidden="1">
      <c r="L192" s="144" t="s">
        <v>59</v>
      </c>
      <c r="M192" s="235">
        <v>232526</v>
      </c>
      <c r="N192" s="216" t="e">
        <f t="shared" si="10"/>
        <v>#VALUE!</v>
      </c>
      <c r="O192" s="231">
        <v>232526</v>
      </c>
      <c r="P192" s="232">
        <v>1208154231</v>
      </c>
    </row>
    <row r="193" spans="10:16" hidden="1">
      <c r="L193" s="144" t="s">
        <v>60</v>
      </c>
      <c r="M193" s="235">
        <v>3546540</v>
      </c>
      <c r="N193" s="216" t="e">
        <f t="shared" si="10"/>
        <v>#VALUE!</v>
      </c>
      <c r="O193" s="231">
        <v>4583289</v>
      </c>
      <c r="P193" s="232">
        <v>2028117047</v>
      </c>
    </row>
    <row r="194" spans="10:16" hidden="1">
      <c r="L194" s="144" t="s">
        <v>61</v>
      </c>
      <c r="M194" s="235">
        <v>1059069</v>
      </c>
      <c r="N194" s="216" t="e">
        <f t="shared" si="10"/>
        <v>#VALUE!</v>
      </c>
      <c r="O194" s="231">
        <v>1116712</v>
      </c>
      <c r="P194" s="232">
        <v>1038117885</v>
      </c>
    </row>
    <row r="195" spans="10:16" hidden="1">
      <c r="L195" s="144" t="s">
        <v>62</v>
      </c>
      <c r="M195" s="235">
        <v>939278</v>
      </c>
      <c r="N195" s="216" t="e">
        <f t="shared" si="10"/>
        <v>#VALUE!</v>
      </c>
      <c r="O195" s="231">
        <v>1728836</v>
      </c>
      <c r="P195" s="232">
        <v>1048172014</v>
      </c>
    </row>
    <row r="196" spans="10:16" hidden="1">
      <c r="L196" s="144" t="s">
        <v>63</v>
      </c>
      <c r="M196" s="235">
        <v>155343</v>
      </c>
      <c r="N196" s="216" t="e">
        <f t="shared" si="10"/>
        <v>#VALUE!</v>
      </c>
      <c r="O196" s="231">
        <v>503617</v>
      </c>
      <c r="P196" s="232">
        <v>1168129617</v>
      </c>
    </row>
    <row r="197" spans="10:16" hidden="1">
      <c r="L197" s="144" t="s">
        <v>64</v>
      </c>
      <c r="M197" s="235">
        <v>231549</v>
      </c>
      <c r="N197" s="216" t="e">
        <f t="shared" si="10"/>
        <v>#VALUE!</v>
      </c>
      <c r="O197" s="231">
        <v>1124821</v>
      </c>
      <c r="P197" s="232">
        <v>1068401710</v>
      </c>
    </row>
    <row r="198" spans="10:16" hidden="1">
      <c r="N198" s="216">
        <f t="shared" si="10"/>
        <v>0</v>
      </c>
    </row>
    <row r="199" spans="10:16" hidden="1">
      <c r="N199" s="216">
        <f t="shared" si="10"/>
        <v>0</v>
      </c>
    </row>
    <row r="200" spans="10:16" hidden="1">
      <c r="N200" s="216">
        <f t="shared" si="10"/>
        <v>0</v>
      </c>
    </row>
    <row r="201" spans="10:16" hidden="1">
      <c r="J201"/>
      <c r="L201" s="228" t="s">
        <v>52</v>
      </c>
      <c r="M201" s="229" t="s">
        <v>155</v>
      </c>
      <c r="N201" s="216" t="e">
        <f t="shared" si="10"/>
        <v>#VALUE!</v>
      </c>
      <c r="O201" s="229" t="s">
        <v>55</v>
      </c>
    </row>
    <row r="202" spans="10:16" hidden="1">
      <c r="J202"/>
      <c r="K202"/>
      <c r="L202" s="144" t="s">
        <v>57</v>
      </c>
      <c r="M202" s="235">
        <v>2912542</v>
      </c>
      <c r="N202" s="216" t="e">
        <f t="shared" si="10"/>
        <v>#VALUE!</v>
      </c>
      <c r="O202" s="231">
        <v>3011219</v>
      </c>
      <c r="P202" s="232">
        <v>1038143103</v>
      </c>
    </row>
    <row r="203" spans="10:16" hidden="1">
      <c r="J203"/>
      <c r="K203"/>
      <c r="L203" s="144" t="s">
        <v>58</v>
      </c>
      <c r="M203" s="235">
        <v>3752562</v>
      </c>
      <c r="N203" s="216" t="e">
        <f t="shared" si="10"/>
        <v>#VALUE!</v>
      </c>
      <c r="O203" s="231">
        <v>4987018</v>
      </c>
      <c r="P203" s="232">
        <v>1048639742</v>
      </c>
    </row>
    <row r="204" spans="10:16" hidden="1">
      <c r="J204"/>
      <c r="K204"/>
      <c r="L204" s="144" t="s">
        <v>59</v>
      </c>
      <c r="M204" s="235">
        <v>749849</v>
      </c>
      <c r="N204" s="216" t="e">
        <f t="shared" si="10"/>
        <v>#VALUE!</v>
      </c>
      <c r="O204" s="231">
        <v>955997</v>
      </c>
      <c r="P204" s="232">
        <v>1208154231</v>
      </c>
    </row>
    <row r="205" spans="10:16" hidden="1">
      <c r="J205"/>
      <c r="K205"/>
      <c r="L205" s="144" t="s">
        <v>60</v>
      </c>
      <c r="M205" s="235">
        <v>4344808</v>
      </c>
      <c r="N205" s="216" t="e">
        <f t="shared" si="10"/>
        <v>#VALUE!</v>
      </c>
      <c r="O205" s="231">
        <v>5317476</v>
      </c>
      <c r="P205" s="232">
        <v>2028117047</v>
      </c>
    </row>
    <row r="206" spans="10:16" hidden="1">
      <c r="J206"/>
      <c r="K206"/>
      <c r="L206" s="144" t="s">
        <v>61</v>
      </c>
      <c r="M206" s="235">
        <v>3558403</v>
      </c>
      <c r="N206" s="216" t="e">
        <f t="shared" si="10"/>
        <v>#VALUE!</v>
      </c>
      <c r="O206" s="231">
        <v>3904261</v>
      </c>
      <c r="P206" s="232">
        <v>1038117885</v>
      </c>
    </row>
    <row r="207" spans="10:16" hidden="1">
      <c r="J207"/>
      <c r="K207"/>
      <c r="L207" s="144" t="s">
        <v>62</v>
      </c>
      <c r="M207" s="235">
        <v>2424816</v>
      </c>
      <c r="N207" s="216" t="e">
        <f t="shared" si="10"/>
        <v>#VALUE!</v>
      </c>
      <c r="O207" s="231">
        <v>3084816</v>
      </c>
      <c r="P207" s="232">
        <v>1048172014</v>
      </c>
    </row>
    <row r="208" spans="10:16" hidden="1">
      <c r="J208"/>
      <c r="K208"/>
      <c r="L208" s="144" t="s">
        <v>63</v>
      </c>
      <c r="M208" s="235">
        <v>444331</v>
      </c>
      <c r="N208" s="216" t="e">
        <f t="shared" si="10"/>
        <v>#VALUE!</v>
      </c>
      <c r="O208" s="231">
        <v>444331</v>
      </c>
      <c r="P208" s="232">
        <v>1168129617</v>
      </c>
    </row>
    <row r="209" spans="10:16" hidden="1">
      <c r="J209"/>
      <c r="K209"/>
      <c r="L209" s="144" t="s">
        <v>64</v>
      </c>
      <c r="M209" s="235">
        <v>3860130</v>
      </c>
      <c r="N209" s="216" t="e">
        <f t="shared" si="10"/>
        <v>#VALUE!</v>
      </c>
      <c r="O209" s="231">
        <v>4336516</v>
      </c>
      <c r="P209" s="232">
        <v>1068401710</v>
      </c>
    </row>
    <row r="210" spans="10:16" hidden="1">
      <c r="J210"/>
      <c r="K210"/>
      <c r="N210" s="216">
        <f t="shared" si="10"/>
        <v>0</v>
      </c>
    </row>
    <row r="211" spans="10:16" hidden="1">
      <c r="J211"/>
      <c r="K211"/>
      <c r="N211" s="216">
        <f t="shared" si="10"/>
        <v>0</v>
      </c>
    </row>
    <row r="212" spans="10:16" hidden="1">
      <c r="J212"/>
      <c r="K212"/>
      <c r="L212" s="228" t="s">
        <v>52</v>
      </c>
      <c r="M212" s="229" t="s">
        <v>156</v>
      </c>
      <c r="N212" s="216" t="e">
        <f t="shared" si="10"/>
        <v>#VALUE!</v>
      </c>
      <c r="O212" s="229" t="s">
        <v>55</v>
      </c>
    </row>
    <row r="213" spans="10:16" hidden="1">
      <c r="J213"/>
      <c r="K213"/>
      <c r="L213" s="144" t="s">
        <v>57</v>
      </c>
      <c r="M213" s="235">
        <v>3764234</v>
      </c>
      <c r="N213" s="216" t="e">
        <f t="shared" si="10"/>
        <v>#VALUE!</v>
      </c>
      <c r="O213" s="231">
        <v>4556212</v>
      </c>
      <c r="P213" s="232">
        <v>1038143103</v>
      </c>
    </row>
    <row r="214" spans="10:16" hidden="1">
      <c r="J214"/>
      <c r="K214"/>
      <c r="L214" s="144" t="s">
        <v>58</v>
      </c>
      <c r="M214" s="235">
        <v>5629691</v>
      </c>
      <c r="N214" s="216" t="e">
        <f t="shared" si="10"/>
        <v>#VALUE!</v>
      </c>
      <c r="O214" s="231">
        <v>6707213</v>
      </c>
      <c r="P214" s="232">
        <v>1048639742</v>
      </c>
    </row>
    <row r="215" spans="10:16" hidden="1">
      <c r="L215" s="144" t="s">
        <v>59</v>
      </c>
      <c r="M215" s="235">
        <v>1181683</v>
      </c>
      <c r="N215" s="216" t="e">
        <f t="shared" si="10"/>
        <v>#VALUE!</v>
      </c>
      <c r="O215" s="231">
        <v>1340446</v>
      </c>
      <c r="P215" s="232">
        <v>1208154231</v>
      </c>
    </row>
    <row r="216" spans="10:16" hidden="1">
      <c r="L216" s="144" t="s">
        <v>60</v>
      </c>
      <c r="M216" s="235">
        <v>7144024</v>
      </c>
      <c r="N216" s="216" t="e">
        <f t="shared" si="10"/>
        <v>#VALUE!</v>
      </c>
      <c r="O216" s="231">
        <v>8719925</v>
      </c>
      <c r="P216" s="232">
        <v>2028117047</v>
      </c>
    </row>
    <row r="217" spans="10:16" hidden="1">
      <c r="L217" s="144" t="s">
        <v>61</v>
      </c>
      <c r="M217" s="235">
        <v>4632888</v>
      </c>
      <c r="N217" s="216" t="e">
        <f t="shared" si="10"/>
        <v>#VALUE!</v>
      </c>
      <c r="O217" s="231">
        <v>5524393</v>
      </c>
      <c r="P217" s="232">
        <v>1038117885</v>
      </c>
    </row>
    <row r="218" spans="10:16" hidden="1">
      <c r="L218" s="144" t="s">
        <v>62</v>
      </c>
      <c r="M218" s="235">
        <v>5108042</v>
      </c>
      <c r="N218" s="216" t="e">
        <f t="shared" si="10"/>
        <v>#VALUE!</v>
      </c>
      <c r="O218" s="231">
        <v>5715687</v>
      </c>
      <c r="P218" s="232">
        <v>1048172014</v>
      </c>
    </row>
    <row r="219" spans="10:16" hidden="1">
      <c r="L219" s="144" t="s">
        <v>63</v>
      </c>
      <c r="M219" s="235">
        <v>1215702</v>
      </c>
      <c r="N219" s="216" t="e">
        <f t="shared" si="10"/>
        <v>#VALUE!</v>
      </c>
      <c r="O219" s="231">
        <v>1811831</v>
      </c>
      <c r="P219" s="232">
        <v>1168129617</v>
      </c>
    </row>
    <row r="220" spans="10:16" hidden="1">
      <c r="L220" s="144" t="s">
        <v>64</v>
      </c>
      <c r="M220" s="235">
        <v>4083770</v>
      </c>
      <c r="N220" s="216" t="e">
        <f t="shared" si="10"/>
        <v>#VALUE!</v>
      </c>
      <c r="O220" s="231">
        <v>4529772</v>
      </c>
      <c r="P220" s="232">
        <v>1068401710</v>
      </c>
    </row>
    <row r="221" spans="10:16" hidden="1">
      <c r="N221" s="216">
        <f t="shared" si="10"/>
        <v>0</v>
      </c>
    </row>
    <row r="222" spans="10:16" hidden="1">
      <c r="L222" s="228" t="s">
        <v>52</v>
      </c>
      <c r="M222" s="229" t="s">
        <v>157</v>
      </c>
      <c r="N222" s="216" t="e">
        <f t="shared" si="10"/>
        <v>#VALUE!</v>
      </c>
      <c r="O222" s="229" t="s">
        <v>55</v>
      </c>
    </row>
    <row r="223" spans="10:16" hidden="1">
      <c r="L223" s="144" t="s">
        <v>57</v>
      </c>
      <c r="M223" s="235">
        <v>1848470</v>
      </c>
      <c r="N223" s="216" t="e">
        <f t="shared" si="10"/>
        <v>#VALUE!</v>
      </c>
      <c r="O223" s="231">
        <v>2374348</v>
      </c>
      <c r="P223" s="232">
        <v>1038143103</v>
      </c>
    </row>
    <row r="224" spans="10:16" hidden="1">
      <c r="L224" s="144" t="s">
        <v>58</v>
      </c>
      <c r="M224" s="235">
        <v>3921620</v>
      </c>
      <c r="N224" s="216" t="e">
        <f t="shared" si="10"/>
        <v>#VALUE!</v>
      </c>
      <c r="O224" s="231">
        <v>5107853</v>
      </c>
      <c r="P224" s="232">
        <v>1048639742</v>
      </c>
    </row>
    <row r="225" spans="10:16" hidden="1">
      <c r="L225" s="144" t="s">
        <v>59</v>
      </c>
      <c r="M225" s="235">
        <v>432811</v>
      </c>
      <c r="N225" s="216" t="e">
        <f t="shared" si="10"/>
        <v>#VALUE!</v>
      </c>
      <c r="O225" s="231">
        <v>654590</v>
      </c>
      <c r="P225" s="232">
        <v>1208154231</v>
      </c>
    </row>
    <row r="226" spans="10:16" hidden="1">
      <c r="L226" s="144" t="s">
        <v>60</v>
      </c>
      <c r="M226" s="235">
        <v>4721118</v>
      </c>
      <c r="N226" s="216" t="e">
        <f t="shared" ref="N226:N289" si="11">G226-L226</f>
        <v>#VALUE!</v>
      </c>
      <c r="O226" s="231">
        <v>5547809</v>
      </c>
      <c r="P226" s="232">
        <v>2028117047</v>
      </c>
    </row>
    <row r="227" spans="10:16" hidden="1">
      <c r="L227" s="144" t="s">
        <v>61</v>
      </c>
      <c r="M227" s="235">
        <v>3478339</v>
      </c>
      <c r="N227" s="216" t="e">
        <f t="shared" si="11"/>
        <v>#VALUE!</v>
      </c>
      <c r="O227" s="231">
        <v>3637383</v>
      </c>
      <c r="P227" s="232">
        <v>1038117885</v>
      </c>
    </row>
    <row r="228" spans="10:16" hidden="1">
      <c r="L228" s="144" t="s">
        <v>62</v>
      </c>
      <c r="M228" s="235">
        <v>2056108</v>
      </c>
      <c r="N228" s="216" t="e">
        <f t="shared" si="11"/>
        <v>#VALUE!</v>
      </c>
      <c r="O228" s="231">
        <v>2460720</v>
      </c>
      <c r="P228" s="232">
        <v>1048172014</v>
      </c>
    </row>
    <row r="229" spans="10:16" hidden="1">
      <c r="L229" s="144" t="s">
        <v>63</v>
      </c>
      <c r="M229" s="235">
        <v>834291</v>
      </c>
      <c r="N229" s="216" t="e">
        <f t="shared" si="11"/>
        <v>#VALUE!</v>
      </c>
      <c r="O229" s="231">
        <v>1069749</v>
      </c>
      <c r="P229" s="232">
        <v>1168129617</v>
      </c>
    </row>
    <row r="230" spans="10:16" hidden="1">
      <c r="L230" s="144" t="s">
        <v>64</v>
      </c>
      <c r="M230" s="235">
        <v>2741960</v>
      </c>
      <c r="N230" s="216" t="e">
        <f t="shared" si="11"/>
        <v>#VALUE!</v>
      </c>
      <c r="O230" s="231">
        <v>2980155</v>
      </c>
      <c r="P230" s="232">
        <v>1068401710</v>
      </c>
    </row>
    <row r="231" spans="10:16" hidden="1">
      <c r="N231" s="216">
        <f t="shared" si="11"/>
        <v>0</v>
      </c>
    </row>
    <row r="232" spans="10:16" hidden="1">
      <c r="L232" s="228" t="s">
        <v>52</v>
      </c>
      <c r="M232" s="229" t="s">
        <v>158</v>
      </c>
      <c r="N232" s="216" t="e">
        <f t="shared" si="11"/>
        <v>#VALUE!</v>
      </c>
      <c r="O232" s="229" t="s">
        <v>55</v>
      </c>
    </row>
    <row r="233" spans="10:16" hidden="1">
      <c r="L233" s="144" t="s">
        <v>57</v>
      </c>
      <c r="M233" s="235">
        <v>548583</v>
      </c>
      <c r="N233" s="216" t="e">
        <f t="shared" si="11"/>
        <v>#VALUE!</v>
      </c>
      <c r="O233" s="231">
        <v>639444</v>
      </c>
      <c r="P233" s="232">
        <v>1038143103</v>
      </c>
    </row>
    <row r="234" spans="10:16" hidden="1">
      <c r="J234"/>
      <c r="L234" s="144" t="s">
        <v>58</v>
      </c>
      <c r="M234" s="235">
        <v>3400179</v>
      </c>
      <c r="N234" s="216" t="e">
        <f t="shared" si="11"/>
        <v>#VALUE!</v>
      </c>
      <c r="O234" s="231">
        <v>3568207</v>
      </c>
      <c r="P234" s="232">
        <v>1048639742</v>
      </c>
    </row>
    <row r="235" spans="10:16" hidden="1">
      <c r="J235"/>
      <c r="L235" s="144" t="s">
        <v>59</v>
      </c>
      <c r="M235" s="235">
        <v>162182</v>
      </c>
      <c r="N235" s="216" t="e">
        <f t="shared" si="11"/>
        <v>#VALUE!</v>
      </c>
      <c r="O235" s="231">
        <v>162182</v>
      </c>
      <c r="P235" s="232">
        <v>1208154231</v>
      </c>
    </row>
    <row r="236" spans="10:16" hidden="1">
      <c r="J236"/>
      <c r="L236" s="144" t="s">
        <v>60</v>
      </c>
      <c r="M236" s="235">
        <v>3798909</v>
      </c>
      <c r="N236" s="216" t="e">
        <f t="shared" si="11"/>
        <v>#VALUE!</v>
      </c>
      <c r="O236" s="231">
        <v>4294910</v>
      </c>
      <c r="P236" s="232">
        <v>2028117047</v>
      </c>
    </row>
    <row r="237" spans="10:16" hidden="1">
      <c r="J237"/>
      <c r="L237" s="144" t="s">
        <v>61</v>
      </c>
      <c r="M237" s="235">
        <v>741051</v>
      </c>
      <c r="N237" s="216" t="e">
        <f t="shared" si="11"/>
        <v>#VALUE!</v>
      </c>
      <c r="O237" s="231">
        <v>741051</v>
      </c>
      <c r="P237" s="232">
        <v>1038117885</v>
      </c>
    </row>
    <row r="238" spans="10:16" hidden="1">
      <c r="J238"/>
      <c r="L238" s="144" t="s">
        <v>62</v>
      </c>
      <c r="M238" s="235">
        <v>2296245</v>
      </c>
      <c r="N238" s="216" t="e">
        <f t="shared" si="11"/>
        <v>#VALUE!</v>
      </c>
      <c r="O238" s="231">
        <v>2296245</v>
      </c>
      <c r="P238" s="232">
        <v>1048172014</v>
      </c>
    </row>
    <row r="239" spans="10:16" hidden="1">
      <c r="J239"/>
      <c r="L239" s="144" t="s">
        <v>63</v>
      </c>
      <c r="M239" s="235">
        <v>839276</v>
      </c>
      <c r="N239" s="216" t="e">
        <f t="shared" si="11"/>
        <v>#VALUE!</v>
      </c>
      <c r="O239" s="231">
        <v>1047377</v>
      </c>
      <c r="P239" s="232">
        <v>1168129617</v>
      </c>
    </row>
    <row r="240" spans="10:16" hidden="1">
      <c r="J240"/>
      <c r="L240" s="144" t="s">
        <v>64</v>
      </c>
      <c r="M240" s="235">
        <v>1742678</v>
      </c>
      <c r="N240" s="216" t="e">
        <f t="shared" si="11"/>
        <v>#VALUE!</v>
      </c>
      <c r="O240" s="231">
        <v>1755770</v>
      </c>
      <c r="P240" s="232">
        <v>1068401710</v>
      </c>
    </row>
    <row r="241" spans="10:17" hidden="1">
      <c r="J241"/>
      <c r="L241" s="109"/>
      <c r="M241" s="109"/>
      <c r="N241" s="216">
        <f t="shared" si="11"/>
        <v>0</v>
      </c>
      <c r="O241" s="109"/>
      <c r="P241" s="109"/>
    </row>
    <row r="242" spans="10:17" hidden="1">
      <c r="L242" s="109"/>
      <c r="M242" s="109"/>
      <c r="N242" s="216">
        <f t="shared" si="11"/>
        <v>0</v>
      </c>
      <c r="O242" s="109"/>
      <c r="P242" s="109"/>
    </row>
    <row r="243" spans="10:17" hidden="1">
      <c r="L243" s="228" t="s">
        <v>52</v>
      </c>
      <c r="M243" s="229" t="s">
        <v>159</v>
      </c>
      <c r="N243" s="216" t="e">
        <f t="shared" si="11"/>
        <v>#VALUE!</v>
      </c>
      <c r="O243" s="229" t="s">
        <v>55</v>
      </c>
    </row>
    <row r="244" spans="10:17" hidden="1">
      <c r="J244"/>
      <c r="K244"/>
      <c r="L244" s="144" t="s">
        <v>57</v>
      </c>
      <c r="M244" s="235">
        <v>1011159</v>
      </c>
      <c r="N244" s="216" t="e">
        <f t="shared" si="11"/>
        <v>#VALUE!</v>
      </c>
      <c r="O244" s="231">
        <v>1174318</v>
      </c>
      <c r="P244" s="232">
        <v>1038143103</v>
      </c>
    </row>
    <row r="245" spans="10:17" hidden="1">
      <c r="J245"/>
      <c r="K245"/>
      <c r="L245" s="144" t="s">
        <v>58</v>
      </c>
      <c r="M245" s="235">
        <v>1526228</v>
      </c>
      <c r="N245" s="216" t="e">
        <f t="shared" si="11"/>
        <v>#VALUE!</v>
      </c>
      <c r="O245" s="231">
        <v>2050514</v>
      </c>
      <c r="P245" s="232">
        <v>1048639742</v>
      </c>
    </row>
    <row r="246" spans="10:17" hidden="1">
      <c r="J246"/>
      <c r="K246"/>
      <c r="L246" s="144" t="s">
        <v>59</v>
      </c>
      <c r="M246" s="235">
        <v>56666</v>
      </c>
      <c r="N246" s="216" t="e">
        <f t="shared" si="11"/>
        <v>#VALUE!</v>
      </c>
      <c r="O246" s="231">
        <v>56666</v>
      </c>
      <c r="P246" s="232">
        <v>1208154231</v>
      </c>
    </row>
    <row r="247" spans="10:17" hidden="1">
      <c r="J247"/>
      <c r="K247"/>
      <c r="L247" s="144" t="s">
        <v>60</v>
      </c>
      <c r="M247" s="235">
        <v>1427814</v>
      </c>
      <c r="N247" s="216" t="e">
        <f t="shared" si="11"/>
        <v>#VALUE!</v>
      </c>
      <c r="O247" s="231">
        <v>1698700</v>
      </c>
      <c r="P247" s="232">
        <v>2028117047</v>
      </c>
    </row>
    <row r="248" spans="10:17" hidden="1">
      <c r="J248"/>
      <c r="K248"/>
      <c r="L248" s="144" t="s">
        <v>61</v>
      </c>
      <c r="M248" s="235">
        <v>1389100</v>
      </c>
      <c r="N248" s="216" t="e">
        <f t="shared" si="11"/>
        <v>#VALUE!</v>
      </c>
      <c r="O248" s="231">
        <v>1489731</v>
      </c>
      <c r="P248" s="232">
        <v>1038117885</v>
      </c>
    </row>
    <row r="249" spans="10:17" hidden="1">
      <c r="J249"/>
      <c r="K249"/>
      <c r="L249" s="144" t="s">
        <v>62</v>
      </c>
      <c r="M249" s="235">
        <v>869106</v>
      </c>
      <c r="N249" s="216" t="e">
        <f t="shared" si="11"/>
        <v>#VALUE!</v>
      </c>
      <c r="O249" s="231">
        <v>1014183</v>
      </c>
      <c r="P249" s="232">
        <v>1048172014</v>
      </c>
    </row>
    <row r="250" spans="10:17" hidden="1">
      <c r="J250"/>
      <c r="K250"/>
      <c r="L250" s="144" t="s">
        <v>63</v>
      </c>
      <c r="M250" s="235">
        <v>528575</v>
      </c>
      <c r="N250" s="216" t="e">
        <f t="shared" si="11"/>
        <v>#VALUE!</v>
      </c>
      <c r="O250" s="231">
        <v>528575</v>
      </c>
      <c r="P250" s="232">
        <v>1168129617</v>
      </c>
    </row>
    <row r="251" spans="10:17" hidden="1">
      <c r="J251"/>
      <c r="K251"/>
      <c r="L251" s="144" t="s">
        <v>64</v>
      </c>
      <c r="M251" s="235">
        <v>1172009</v>
      </c>
      <c r="N251" s="216" t="e">
        <f t="shared" si="11"/>
        <v>#VALUE!</v>
      </c>
      <c r="O251" s="231">
        <v>1272347</v>
      </c>
      <c r="P251" s="232">
        <v>1068401710</v>
      </c>
    </row>
    <row r="252" spans="10:17" hidden="1">
      <c r="J252"/>
      <c r="K252"/>
      <c r="L252"/>
      <c r="M252"/>
      <c r="N252" s="216">
        <f t="shared" si="11"/>
        <v>0</v>
      </c>
    </row>
    <row r="253" spans="10:17" hidden="1">
      <c r="J253"/>
      <c r="K253"/>
      <c r="N253" s="216">
        <f t="shared" si="11"/>
        <v>0</v>
      </c>
    </row>
    <row r="254" spans="10:17" hidden="1">
      <c r="J254"/>
      <c r="K254"/>
      <c r="L254" s="228" t="s">
        <v>52</v>
      </c>
      <c r="M254" s="229" t="s">
        <v>160</v>
      </c>
      <c r="N254" s="216" t="e">
        <f t="shared" si="11"/>
        <v>#VALUE!</v>
      </c>
      <c r="O254" s="229" t="s">
        <v>55</v>
      </c>
    </row>
    <row r="255" spans="10:17" hidden="1">
      <c r="L255" s="144" t="s">
        <v>57</v>
      </c>
      <c r="M255" s="235">
        <v>2297689</v>
      </c>
      <c r="N255" s="216" t="e">
        <f t="shared" si="11"/>
        <v>#VALUE!</v>
      </c>
      <c r="O255" s="231">
        <v>2814287</v>
      </c>
      <c r="P255" s="232">
        <v>1038143103</v>
      </c>
    </row>
    <row r="256" spans="10:17" hidden="1">
      <c r="L256" s="144" t="s">
        <v>58</v>
      </c>
      <c r="M256" s="235">
        <v>1062914</v>
      </c>
      <c r="N256" s="216" t="e">
        <f t="shared" si="11"/>
        <v>#VALUE!</v>
      </c>
      <c r="O256" s="231">
        <v>2752572</v>
      </c>
      <c r="P256" s="232">
        <v>1048639742</v>
      </c>
      <c r="Q256" s="4"/>
    </row>
    <row r="257" spans="10:16" hidden="1">
      <c r="L257" s="144" t="s">
        <v>59</v>
      </c>
      <c r="M257" s="235">
        <v>536373</v>
      </c>
      <c r="N257" s="216" t="e">
        <f t="shared" si="11"/>
        <v>#VALUE!</v>
      </c>
      <c r="O257" s="231">
        <v>1325399</v>
      </c>
      <c r="P257" s="232">
        <v>1208154231</v>
      </c>
    </row>
    <row r="258" spans="10:16" hidden="1">
      <c r="L258" s="144" t="s">
        <v>60</v>
      </c>
      <c r="M258" s="235">
        <v>1081412</v>
      </c>
      <c r="N258" s="216" t="e">
        <f t="shared" si="11"/>
        <v>#VALUE!</v>
      </c>
      <c r="O258" s="231">
        <v>2923069</v>
      </c>
      <c r="P258" s="232">
        <v>2028117047</v>
      </c>
    </row>
    <row r="259" spans="10:16" hidden="1">
      <c r="L259" s="144" t="s">
        <v>61</v>
      </c>
      <c r="M259" s="235">
        <v>1663150</v>
      </c>
      <c r="N259" s="216" t="e">
        <f t="shared" si="11"/>
        <v>#VALUE!</v>
      </c>
      <c r="O259" s="231">
        <v>2069582</v>
      </c>
      <c r="P259" s="232">
        <v>1038117885</v>
      </c>
    </row>
    <row r="260" spans="10:16" hidden="1">
      <c r="L260" s="144" t="s">
        <v>62</v>
      </c>
      <c r="M260" s="235">
        <v>681963</v>
      </c>
      <c r="N260" s="216" t="e">
        <f t="shared" si="11"/>
        <v>#VALUE!</v>
      </c>
      <c r="O260" s="231">
        <v>1246065</v>
      </c>
      <c r="P260" s="232">
        <v>1048172014</v>
      </c>
    </row>
    <row r="261" spans="10:16" hidden="1">
      <c r="L261" s="144" t="s">
        <v>63</v>
      </c>
      <c r="M261" s="235">
        <v>0</v>
      </c>
      <c r="N261" s="216" t="e">
        <f t="shared" si="11"/>
        <v>#VALUE!</v>
      </c>
      <c r="O261" s="231">
        <v>284579</v>
      </c>
      <c r="P261" s="232">
        <v>1168129617</v>
      </c>
    </row>
    <row r="262" spans="10:16" hidden="1">
      <c r="L262" s="144" t="s">
        <v>64</v>
      </c>
      <c r="M262" s="235">
        <v>1468725</v>
      </c>
      <c r="N262" s="216" t="e">
        <f t="shared" si="11"/>
        <v>#VALUE!</v>
      </c>
      <c r="O262" s="231">
        <v>1913360</v>
      </c>
      <c r="P262" s="232">
        <v>1068401710</v>
      </c>
    </row>
    <row r="263" spans="10:16" hidden="1">
      <c r="N263" s="216">
        <f t="shared" si="11"/>
        <v>0</v>
      </c>
    </row>
    <row r="264" spans="10:16" hidden="1">
      <c r="N264" s="216">
        <f t="shared" si="11"/>
        <v>0</v>
      </c>
    </row>
    <row r="265" spans="10:16" hidden="1">
      <c r="L265" s="228" t="s">
        <v>52</v>
      </c>
      <c r="M265" s="229" t="s">
        <v>149</v>
      </c>
      <c r="N265" s="216" t="e">
        <f t="shared" si="11"/>
        <v>#VALUE!</v>
      </c>
      <c r="O265" s="229" t="s">
        <v>55</v>
      </c>
    </row>
    <row r="266" spans="10:16" hidden="1">
      <c r="L266" s="144" t="s">
        <v>57</v>
      </c>
      <c r="M266" s="235">
        <v>4486800</v>
      </c>
      <c r="N266" s="216" t="e">
        <f t="shared" si="11"/>
        <v>#VALUE!</v>
      </c>
      <c r="O266" s="231">
        <v>4912903</v>
      </c>
      <c r="P266" s="232">
        <v>1018661717</v>
      </c>
    </row>
    <row r="267" spans="10:16" hidden="1">
      <c r="L267" s="144" t="s">
        <v>58</v>
      </c>
      <c r="M267" s="235">
        <v>4812781</v>
      </c>
      <c r="N267" s="216" t="e">
        <f t="shared" si="11"/>
        <v>#VALUE!</v>
      </c>
      <c r="O267" s="231">
        <v>4851216</v>
      </c>
      <c r="P267" s="232">
        <v>1048639742</v>
      </c>
    </row>
    <row r="268" spans="10:16" hidden="1">
      <c r="L268" s="144" t="s">
        <v>59</v>
      </c>
      <c r="M268" s="235">
        <v>1904664</v>
      </c>
      <c r="N268" s="216" t="e">
        <f t="shared" si="11"/>
        <v>#VALUE!</v>
      </c>
      <c r="O268" s="231">
        <v>2220040</v>
      </c>
      <c r="P268" s="232">
        <v>1208154231</v>
      </c>
    </row>
    <row r="269" spans="10:16" hidden="1">
      <c r="L269" s="144" t="s">
        <v>60</v>
      </c>
      <c r="M269" s="235">
        <v>7178102</v>
      </c>
      <c r="N269" s="216" t="e">
        <f t="shared" si="11"/>
        <v>#VALUE!</v>
      </c>
      <c r="O269" s="231">
        <v>7603334</v>
      </c>
      <c r="P269" s="232">
        <v>2148137726</v>
      </c>
    </row>
    <row r="270" spans="10:16" hidden="1">
      <c r="L270" s="144" t="s">
        <v>61</v>
      </c>
      <c r="M270" s="235">
        <v>5396747</v>
      </c>
      <c r="N270" s="216" t="e">
        <f t="shared" si="11"/>
        <v>#VALUE!</v>
      </c>
      <c r="O270" s="231">
        <v>5730491</v>
      </c>
      <c r="P270" s="232">
        <v>2028145602</v>
      </c>
    </row>
    <row r="271" spans="10:16" hidden="1">
      <c r="L271" s="144" t="s">
        <v>62</v>
      </c>
      <c r="M271" s="235">
        <v>4731602</v>
      </c>
      <c r="N271" s="216" t="e">
        <f t="shared" si="11"/>
        <v>#VALUE!</v>
      </c>
      <c r="O271" s="231">
        <v>5327901</v>
      </c>
      <c r="P271" s="232">
        <v>1048172014</v>
      </c>
    </row>
    <row r="272" spans="10:16" hidden="1">
      <c r="J272" s="236" t="s">
        <v>161</v>
      </c>
      <c r="L272" s="144" t="s">
        <v>63</v>
      </c>
      <c r="M272" s="235">
        <v>1907984</v>
      </c>
      <c r="N272" s="216" t="e">
        <f t="shared" si="11"/>
        <v>#VALUE!</v>
      </c>
      <c r="O272" s="231">
        <v>1836858</v>
      </c>
      <c r="P272" s="232">
        <v>1048656659</v>
      </c>
    </row>
    <row r="273" spans="10:16" hidden="1">
      <c r="L273" s="144" t="s">
        <v>64</v>
      </c>
      <c r="M273" s="235">
        <v>4401780</v>
      </c>
      <c r="N273" s="216" t="e">
        <f t="shared" si="11"/>
        <v>#VALUE!</v>
      </c>
      <c r="O273" s="231">
        <v>4845045</v>
      </c>
      <c r="P273" s="232">
        <v>2138615419</v>
      </c>
    </row>
    <row r="274" spans="10:16" hidden="1">
      <c r="N274" s="216">
        <f t="shared" si="11"/>
        <v>0</v>
      </c>
    </row>
    <row r="275" spans="10:16" hidden="1">
      <c r="L275" s="228" t="s">
        <v>52</v>
      </c>
      <c r="M275" s="229" t="s">
        <v>150</v>
      </c>
      <c r="N275" s="216" t="e">
        <f t="shared" si="11"/>
        <v>#VALUE!</v>
      </c>
      <c r="O275" s="229" t="s">
        <v>55</v>
      </c>
    </row>
    <row r="276" spans="10:16" hidden="1">
      <c r="L276" s="144" t="s">
        <v>57</v>
      </c>
      <c r="M276" s="237">
        <v>1615396</v>
      </c>
      <c r="N276" s="216" t="e">
        <f t="shared" si="11"/>
        <v>#VALUE!</v>
      </c>
      <c r="O276" s="231">
        <v>2672951</v>
      </c>
      <c r="P276" s="232">
        <v>1018661717</v>
      </c>
    </row>
    <row r="277" spans="10:16" hidden="1">
      <c r="L277" s="144" t="s">
        <v>58</v>
      </c>
      <c r="M277" s="237">
        <v>2722762</v>
      </c>
      <c r="N277" s="216" t="e">
        <f t="shared" si="11"/>
        <v>#VALUE!</v>
      </c>
      <c r="O277" s="231">
        <v>3619238</v>
      </c>
      <c r="P277" s="232">
        <v>1048639742</v>
      </c>
    </row>
    <row r="278" spans="10:16" hidden="1">
      <c r="L278" s="144" t="s">
        <v>59</v>
      </c>
      <c r="M278" s="237">
        <v>741710</v>
      </c>
      <c r="N278" s="216" t="e">
        <f t="shared" si="11"/>
        <v>#VALUE!</v>
      </c>
      <c r="O278" s="231">
        <v>1013316</v>
      </c>
      <c r="P278" s="232">
        <v>1208154231</v>
      </c>
    </row>
    <row r="279" spans="10:16" hidden="1">
      <c r="L279" s="144" t="s">
        <v>60</v>
      </c>
      <c r="M279" s="237">
        <v>6267197</v>
      </c>
      <c r="N279" s="216" t="e">
        <f t="shared" si="11"/>
        <v>#VALUE!</v>
      </c>
      <c r="O279" s="231">
        <v>7302585</v>
      </c>
      <c r="P279" s="232">
        <v>2148137726</v>
      </c>
    </row>
    <row r="280" spans="10:16" hidden="1">
      <c r="L280" s="144" t="s">
        <v>61</v>
      </c>
      <c r="M280" s="237">
        <v>1494127</v>
      </c>
      <c r="N280" s="216" t="e">
        <f t="shared" si="11"/>
        <v>#VALUE!</v>
      </c>
      <c r="O280" s="231">
        <v>2405668</v>
      </c>
      <c r="P280" s="232">
        <v>2028145602</v>
      </c>
    </row>
    <row r="281" spans="10:16" hidden="1">
      <c r="L281" s="144" t="s">
        <v>62</v>
      </c>
      <c r="M281" s="237">
        <v>5356371</v>
      </c>
      <c r="N281" s="216" t="e">
        <f t="shared" si="11"/>
        <v>#VALUE!</v>
      </c>
      <c r="O281" s="231">
        <v>6421471</v>
      </c>
      <c r="P281" s="232">
        <v>1048172014</v>
      </c>
    </row>
    <row r="282" spans="10:16" hidden="1">
      <c r="L282" s="144" t="s">
        <v>63</v>
      </c>
      <c r="M282" s="237">
        <v>512368</v>
      </c>
      <c r="N282" s="216" t="e">
        <f t="shared" si="11"/>
        <v>#VALUE!</v>
      </c>
      <c r="O282" s="231">
        <v>656855</v>
      </c>
      <c r="P282" s="232">
        <v>1048656659</v>
      </c>
    </row>
    <row r="283" spans="10:16" hidden="1">
      <c r="J283"/>
      <c r="L283" s="144" t="s">
        <v>64</v>
      </c>
      <c r="M283" s="237">
        <v>1393497</v>
      </c>
      <c r="N283" s="216" t="e">
        <f t="shared" si="11"/>
        <v>#VALUE!</v>
      </c>
      <c r="O283" s="231">
        <v>1778436</v>
      </c>
      <c r="P283" s="232">
        <v>2138615419</v>
      </c>
    </row>
    <row r="284" spans="10:16" hidden="1">
      <c r="J284"/>
      <c r="N284" s="216">
        <f t="shared" si="11"/>
        <v>0</v>
      </c>
    </row>
    <row r="285" spans="10:16" hidden="1">
      <c r="J285"/>
      <c r="L285" s="228" t="s">
        <v>52</v>
      </c>
      <c r="M285" s="229" t="s">
        <v>151</v>
      </c>
      <c r="N285" s="216" t="e">
        <f t="shared" si="11"/>
        <v>#VALUE!</v>
      </c>
      <c r="O285" s="229" t="s">
        <v>55</v>
      </c>
    </row>
    <row r="286" spans="10:16" hidden="1">
      <c r="J286"/>
      <c r="L286" s="144" t="s">
        <v>57</v>
      </c>
      <c r="M286" s="237">
        <v>1254839</v>
      </c>
      <c r="N286" s="216" t="e">
        <f t="shared" si="11"/>
        <v>#VALUE!</v>
      </c>
      <c r="O286" s="231">
        <v>1609871</v>
      </c>
      <c r="P286" s="232">
        <v>1018661717</v>
      </c>
    </row>
    <row r="287" spans="10:16" hidden="1">
      <c r="J287"/>
      <c r="L287" s="144" t="s">
        <v>58</v>
      </c>
      <c r="M287" s="237">
        <v>3941397</v>
      </c>
      <c r="N287" s="216" t="e">
        <f t="shared" si="11"/>
        <v>#VALUE!</v>
      </c>
      <c r="O287" s="231">
        <v>4370090</v>
      </c>
      <c r="P287" s="232">
        <v>1048639742</v>
      </c>
    </row>
    <row r="288" spans="10:16" hidden="1">
      <c r="J288"/>
      <c r="L288" s="144" t="s">
        <v>59</v>
      </c>
      <c r="M288" s="237">
        <v>427926</v>
      </c>
      <c r="N288" s="216" t="e">
        <f t="shared" si="11"/>
        <v>#VALUE!</v>
      </c>
      <c r="O288" s="231">
        <v>427926</v>
      </c>
      <c r="P288" s="232">
        <v>1208154231</v>
      </c>
    </row>
    <row r="289" spans="10:16" hidden="1">
      <c r="J289"/>
      <c r="L289" s="144" t="s">
        <v>60</v>
      </c>
      <c r="M289" s="237">
        <v>6124597</v>
      </c>
      <c r="N289" s="216" t="e">
        <f t="shared" si="11"/>
        <v>#VALUE!</v>
      </c>
      <c r="O289" s="231">
        <v>6124597</v>
      </c>
      <c r="P289" s="232">
        <v>2148137726</v>
      </c>
    </row>
    <row r="290" spans="10:16" hidden="1">
      <c r="J290"/>
      <c r="L290" s="144" t="s">
        <v>61</v>
      </c>
      <c r="M290" s="237">
        <v>2228539</v>
      </c>
      <c r="N290" s="216" t="e">
        <f t="shared" ref="N290:N353" si="12">G290-L290</f>
        <v>#VALUE!</v>
      </c>
      <c r="O290" s="231">
        <v>2228539</v>
      </c>
      <c r="P290" s="232">
        <v>2028145602</v>
      </c>
    </row>
    <row r="291" spans="10:16" hidden="1">
      <c r="J291"/>
      <c r="L291" s="144" t="s">
        <v>62</v>
      </c>
      <c r="M291" s="237">
        <v>3402832</v>
      </c>
      <c r="N291" s="216" t="e">
        <f t="shared" si="12"/>
        <v>#VALUE!</v>
      </c>
      <c r="O291" s="231">
        <v>3402832</v>
      </c>
      <c r="P291" s="232">
        <v>1048172014</v>
      </c>
    </row>
    <row r="292" spans="10:16" hidden="1">
      <c r="J292"/>
      <c r="L292" s="144" t="s">
        <v>63</v>
      </c>
      <c r="M292" s="237">
        <v>833611</v>
      </c>
      <c r="N292" s="216" t="e">
        <f t="shared" si="12"/>
        <v>#VALUE!</v>
      </c>
      <c r="O292" s="231">
        <v>833611</v>
      </c>
      <c r="P292" s="232">
        <v>1048656659</v>
      </c>
    </row>
    <row r="293" spans="10:16" hidden="1">
      <c r="J293"/>
      <c r="L293" s="144" t="s">
        <v>64</v>
      </c>
      <c r="M293" s="237">
        <v>2635460</v>
      </c>
      <c r="N293" s="216" t="e">
        <f t="shared" si="12"/>
        <v>#VALUE!</v>
      </c>
      <c r="O293" s="231">
        <v>2997927</v>
      </c>
      <c r="P293" s="232">
        <v>2138615419</v>
      </c>
    </row>
    <row r="294" spans="10:16" hidden="1">
      <c r="J294"/>
      <c r="N294" s="216">
        <f t="shared" si="12"/>
        <v>0</v>
      </c>
    </row>
    <row r="295" spans="10:16" hidden="1">
      <c r="L295" s="228" t="s">
        <v>52</v>
      </c>
      <c r="M295" s="229" t="s">
        <v>162</v>
      </c>
      <c r="N295" s="216" t="e">
        <f t="shared" si="12"/>
        <v>#VALUE!</v>
      </c>
      <c r="O295" s="229" t="s">
        <v>55</v>
      </c>
    </row>
    <row r="296" spans="10:16" hidden="1">
      <c r="L296" s="144" t="s">
        <v>57</v>
      </c>
      <c r="M296" s="237">
        <v>2378767</v>
      </c>
      <c r="N296" s="216" t="e">
        <f t="shared" si="12"/>
        <v>#VALUE!</v>
      </c>
      <c r="O296" s="231">
        <v>2378767</v>
      </c>
      <c r="P296" s="232">
        <v>1018661717</v>
      </c>
    </row>
    <row r="297" spans="10:16" hidden="1">
      <c r="L297" s="144" t="s">
        <v>58</v>
      </c>
      <c r="M297" s="237">
        <v>632945</v>
      </c>
      <c r="N297" s="216" t="e">
        <f t="shared" si="12"/>
        <v>#VALUE!</v>
      </c>
      <c r="O297" s="231">
        <v>825746</v>
      </c>
      <c r="P297" s="232">
        <v>1048639742</v>
      </c>
    </row>
    <row r="298" spans="10:16" hidden="1">
      <c r="L298" s="144" t="s">
        <v>59</v>
      </c>
      <c r="M298" s="237">
        <v>63017</v>
      </c>
      <c r="N298" s="216" t="e">
        <f t="shared" si="12"/>
        <v>#VALUE!</v>
      </c>
      <c r="O298" s="231">
        <v>63017</v>
      </c>
      <c r="P298" s="232">
        <v>1208154231</v>
      </c>
    </row>
    <row r="299" spans="10:16" hidden="1">
      <c r="J299"/>
      <c r="K299"/>
      <c r="L299" s="144" t="s">
        <v>60</v>
      </c>
      <c r="M299" s="237">
        <v>4354061</v>
      </c>
      <c r="N299" s="216" t="e">
        <f t="shared" si="12"/>
        <v>#VALUE!</v>
      </c>
      <c r="O299" s="231">
        <v>4557051</v>
      </c>
      <c r="P299" s="232">
        <v>2148137726</v>
      </c>
    </row>
    <row r="300" spans="10:16" hidden="1">
      <c r="J300"/>
      <c r="K300"/>
      <c r="L300" s="144" t="s">
        <v>61</v>
      </c>
      <c r="M300" s="237">
        <v>731774</v>
      </c>
      <c r="N300" s="216" t="e">
        <f t="shared" si="12"/>
        <v>#VALUE!</v>
      </c>
      <c r="O300" s="231">
        <v>897864</v>
      </c>
      <c r="P300" s="232">
        <v>2028145602</v>
      </c>
    </row>
    <row r="301" spans="10:16" hidden="1">
      <c r="J301"/>
      <c r="K301"/>
      <c r="L301" s="144" t="s">
        <v>62</v>
      </c>
      <c r="M301" s="237">
        <v>1543729</v>
      </c>
      <c r="N301" s="216" t="e">
        <f t="shared" si="12"/>
        <v>#VALUE!</v>
      </c>
      <c r="O301" s="231">
        <v>1688511</v>
      </c>
      <c r="P301" s="232">
        <v>1048172014</v>
      </c>
    </row>
    <row r="302" spans="10:16" hidden="1">
      <c r="J302"/>
      <c r="K302"/>
      <c r="L302" s="144" t="s">
        <v>63</v>
      </c>
      <c r="M302" s="237">
        <v>928321</v>
      </c>
      <c r="N302" s="216" t="e">
        <f t="shared" si="12"/>
        <v>#VALUE!</v>
      </c>
      <c r="O302" s="231">
        <v>928321</v>
      </c>
      <c r="P302" s="232">
        <v>1048656659</v>
      </c>
    </row>
    <row r="303" spans="10:16" hidden="1">
      <c r="J303"/>
      <c r="K303"/>
      <c r="L303" s="144" t="s">
        <v>64</v>
      </c>
      <c r="M303" s="237">
        <v>862203</v>
      </c>
      <c r="N303" s="216" t="e">
        <f t="shared" si="12"/>
        <v>#VALUE!</v>
      </c>
      <c r="O303" s="231">
        <v>1057310</v>
      </c>
      <c r="P303" s="232">
        <v>2138615419</v>
      </c>
    </row>
    <row r="304" spans="10:16" hidden="1">
      <c r="J304"/>
      <c r="K304"/>
      <c r="N304" s="216">
        <f t="shared" si="12"/>
        <v>0</v>
      </c>
    </row>
    <row r="305" spans="10:16" hidden="1">
      <c r="J305"/>
      <c r="K305"/>
      <c r="L305" s="228" t="s">
        <v>52</v>
      </c>
      <c r="M305" s="229" t="s">
        <v>163</v>
      </c>
      <c r="N305" s="216" t="e">
        <f t="shared" si="12"/>
        <v>#VALUE!</v>
      </c>
      <c r="O305" s="229" t="s">
        <v>55</v>
      </c>
    </row>
    <row r="306" spans="10:16" hidden="1">
      <c r="J306"/>
      <c r="K306"/>
      <c r="L306" s="144" t="s">
        <v>57</v>
      </c>
      <c r="M306" s="237">
        <v>1483279</v>
      </c>
      <c r="N306" s="216" t="e">
        <f t="shared" si="12"/>
        <v>#VALUE!</v>
      </c>
      <c r="O306" s="231">
        <v>1617128</v>
      </c>
      <c r="P306" s="232">
        <v>1018661717</v>
      </c>
    </row>
    <row r="307" spans="10:16" hidden="1">
      <c r="J307"/>
      <c r="L307" s="144" t="s">
        <v>58</v>
      </c>
      <c r="M307" s="237">
        <v>2648143</v>
      </c>
      <c r="N307" s="216" t="e">
        <f t="shared" si="12"/>
        <v>#VALUE!</v>
      </c>
      <c r="O307" s="231">
        <v>2763761</v>
      </c>
      <c r="P307" s="232">
        <v>1048639742</v>
      </c>
    </row>
    <row r="308" spans="10:16" hidden="1">
      <c r="J308"/>
      <c r="L308" s="144" t="s">
        <v>59</v>
      </c>
      <c r="M308" s="237">
        <v>280399</v>
      </c>
      <c r="N308" s="216" t="e">
        <f t="shared" si="12"/>
        <v>#VALUE!</v>
      </c>
      <c r="O308" s="231">
        <v>580338</v>
      </c>
      <c r="P308" s="232">
        <v>1208154231</v>
      </c>
    </row>
    <row r="309" spans="10:16" hidden="1">
      <c r="J309"/>
      <c r="L309" s="144" t="s">
        <v>60</v>
      </c>
      <c r="M309" s="237">
        <v>1606284</v>
      </c>
      <c r="N309" s="216" t="e">
        <f t="shared" si="12"/>
        <v>#VALUE!</v>
      </c>
      <c r="O309" s="231">
        <v>2146424</v>
      </c>
      <c r="P309" s="232">
        <v>2148137726</v>
      </c>
    </row>
    <row r="310" spans="10:16" hidden="1">
      <c r="J310"/>
      <c r="L310" s="144" t="s">
        <v>61</v>
      </c>
      <c r="M310" s="237">
        <v>1066884</v>
      </c>
      <c r="N310" s="216" t="e">
        <f t="shared" si="12"/>
        <v>#VALUE!</v>
      </c>
      <c r="O310" s="231">
        <v>1512396</v>
      </c>
      <c r="P310" s="232">
        <v>2028145602</v>
      </c>
    </row>
    <row r="311" spans="10:16" hidden="1">
      <c r="J311"/>
      <c r="L311" s="144" t="s">
        <v>62</v>
      </c>
      <c r="M311" s="237">
        <v>1395155</v>
      </c>
      <c r="N311" s="216" t="e">
        <f t="shared" si="12"/>
        <v>#VALUE!</v>
      </c>
      <c r="O311" s="231">
        <v>1652013</v>
      </c>
      <c r="P311" s="232">
        <v>1048172014</v>
      </c>
    </row>
    <row r="312" spans="10:16" hidden="1">
      <c r="J312"/>
      <c r="L312" s="144" t="s">
        <v>63</v>
      </c>
      <c r="M312" s="237">
        <v>183676</v>
      </c>
      <c r="N312" s="216" t="e">
        <f t="shared" si="12"/>
        <v>#VALUE!</v>
      </c>
      <c r="O312" s="231">
        <v>309719</v>
      </c>
      <c r="P312" s="232">
        <v>1048656659</v>
      </c>
    </row>
    <row r="313" spans="10:16" hidden="1">
      <c r="J313"/>
      <c r="L313" s="144" t="s">
        <v>64</v>
      </c>
      <c r="M313" s="237">
        <v>1618401</v>
      </c>
      <c r="N313" s="216" t="e">
        <f t="shared" si="12"/>
        <v>#VALUE!</v>
      </c>
      <c r="O313" s="231">
        <v>2005293</v>
      </c>
      <c r="P313" s="232">
        <v>2138615419</v>
      </c>
    </row>
    <row r="314" spans="10:16" hidden="1">
      <c r="J314"/>
      <c r="N314" s="216">
        <f t="shared" si="12"/>
        <v>0</v>
      </c>
    </row>
    <row r="315" spans="10:16" hidden="1">
      <c r="J315"/>
      <c r="L315" s="228" t="s">
        <v>52</v>
      </c>
      <c r="M315" s="229" t="s">
        <v>164</v>
      </c>
      <c r="N315" s="216" t="e">
        <f t="shared" si="12"/>
        <v>#VALUE!</v>
      </c>
      <c r="O315" s="229" t="s">
        <v>55</v>
      </c>
    </row>
    <row r="316" spans="10:16" hidden="1">
      <c r="J316"/>
      <c r="L316" s="144" t="s">
        <v>57</v>
      </c>
      <c r="M316" s="237">
        <v>2304048</v>
      </c>
      <c r="N316" s="216" t="e">
        <f t="shared" si="12"/>
        <v>#VALUE!</v>
      </c>
      <c r="O316" s="231">
        <v>2538431</v>
      </c>
      <c r="P316" s="232">
        <v>1018661717</v>
      </c>
    </row>
    <row r="317" spans="10:16" hidden="1">
      <c r="J317"/>
      <c r="L317" s="144" t="s">
        <v>58</v>
      </c>
      <c r="M317" s="237">
        <v>6585459</v>
      </c>
      <c r="N317" s="216" t="e">
        <f t="shared" si="12"/>
        <v>#VALUE!</v>
      </c>
      <c r="O317" s="231">
        <v>6585459</v>
      </c>
      <c r="P317" s="232">
        <v>1048639742</v>
      </c>
    </row>
    <row r="318" spans="10:16" hidden="1">
      <c r="J318"/>
      <c r="L318" s="144" t="s">
        <v>59</v>
      </c>
      <c r="M318" s="237">
        <v>1215388</v>
      </c>
      <c r="N318" s="216" t="e">
        <f t="shared" si="12"/>
        <v>#VALUE!</v>
      </c>
      <c r="O318" s="231">
        <v>1215388</v>
      </c>
      <c r="P318" s="232">
        <v>1208154231</v>
      </c>
    </row>
    <row r="319" spans="10:16" hidden="1">
      <c r="L319" s="144" t="s">
        <v>60</v>
      </c>
      <c r="M319" s="237">
        <v>4914190</v>
      </c>
      <c r="N319" s="216" t="e">
        <f t="shared" si="12"/>
        <v>#VALUE!</v>
      </c>
      <c r="O319" s="231">
        <v>4989790</v>
      </c>
      <c r="P319" s="232">
        <v>2148137726</v>
      </c>
    </row>
    <row r="320" spans="10:16" hidden="1">
      <c r="L320" s="144" t="s">
        <v>61</v>
      </c>
      <c r="M320" s="237">
        <v>3081969</v>
      </c>
      <c r="N320" s="216" t="e">
        <f t="shared" si="12"/>
        <v>#VALUE!</v>
      </c>
      <c r="O320" s="231">
        <v>3081969</v>
      </c>
      <c r="P320" s="232">
        <v>2028145602</v>
      </c>
    </row>
    <row r="321" spans="10:16" hidden="1">
      <c r="L321" s="144" t="s">
        <v>62</v>
      </c>
      <c r="M321" s="237">
        <v>2929998</v>
      </c>
      <c r="N321" s="216" t="e">
        <f t="shared" si="12"/>
        <v>#VALUE!</v>
      </c>
      <c r="O321" s="231">
        <v>2929998</v>
      </c>
      <c r="P321" s="232">
        <v>1048172014</v>
      </c>
    </row>
    <row r="322" spans="10:16" hidden="1">
      <c r="L322" s="144" t="s">
        <v>63</v>
      </c>
      <c r="M322" s="237">
        <v>633260</v>
      </c>
      <c r="N322" s="216" t="e">
        <f t="shared" si="12"/>
        <v>#VALUE!</v>
      </c>
      <c r="O322" s="231">
        <v>651823</v>
      </c>
      <c r="P322" s="232">
        <v>1048656659</v>
      </c>
    </row>
    <row r="323" spans="10:16" hidden="1">
      <c r="L323" s="144" t="s">
        <v>64</v>
      </c>
      <c r="M323" s="237">
        <v>2893874</v>
      </c>
      <c r="N323" s="216" t="e">
        <f t="shared" si="12"/>
        <v>#VALUE!</v>
      </c>
      <c r="O323" s="231">
        <v>3086637</v>
      </c>
      <c r="P323" s="232">
        <v>2138615419</v>
      </c>
    </row>
    <row r="324" spans="10:16" hidden="1">
      <c r="N324" s="216">
        <f t="shared" si="12"/>
        <v>0</v>
      </c>
    </row>
    <row r="325" spans="10:16" hidden="1">
      <c r="L325" s="228" t="s">
        <v>52</v>
      </c>
      <c r="M325" s="229" t="s">
        <v>165</v>
      </c>
      <c r="N325" s="216" t="e">
        <f t="shared" si="12"/>
        <v>#VALUE!</v>
      </c>
      <c r="O325" s="229" t="s">
        <v>55</v>
      </c>
    </row>
    <row r="326" spans="10:16" hidden="1">
      <c r="L326" s="144" t="s">
        <v>57</v>
      </c>
      <c r="M326" s="237">
        <v>2723485</v>
      </c>
      <c r="N326" s="216" t="e">
        <f t="shared" si="12"/>
        <v>#VALUE!</v>
      </c>
      <c r="O326" s="231">
        <v>3019435</v>
      </c>
      <c r="P326" s="232">
        <v>1018661717</v>
      </c>
    </row>
    <row r="327" spans="10:16" hidden="1">
      <c r="L327" s="144" t="s">
        <v>58</v>
      </c>
      <c r="M327" s="237">
        <v>4793063</v>
      </c>
      <c r="N327" s="216" t="e">
        <f t="shared" si="12"/>
        <v>#VALUE!</v>
      </c>
      <c r="O327" s="231">
        <v>5326446</v>
      </c>
      <c r="P327" s="232">
        <v>1048639742</v>
      </c>
    </row>
    <row r="328" spans="10:16" hidden="1">
      <c r="L328" s="144" t="s">
        <v>59</v>
      </c>
      <c r="M328" s="237">
        <v>977000</v>
      </c>
      <c r="N328" s="216" t="e">
        <f t="shared" si="12"/>
        <v>#VALUE!</v>
      </c>
      <c r="O328" s="231">
        <v>977000</v>
      </c>
      <c r="P328" s="232">
        <v>1208154231</v>
      </c>
    </row>
    <row r="329" spans="10:16" hidden="1">
      <c r="L329" s="144" t="s">
        <v>60</v>
      </c>
      <c r="M329" s="237">
        <v>3894167</v>
      </c>
      <c r="N329" s="216" t="e">
        <f t="shared" si="12"/>
        <v>#VALUE!</v>
      </c>
      <c r="O329" s="231">
        <v>4139565</v>
      </c>
      <c r="P329" s="232">
        <v>2148137726</v>
      </c>
    </row>
    <row r="330" spans="10:16" hidden="1">
      <c r="L330" s="144" t="s">
        <v>61</v>
      </c>
      <c r="M330" s="237">
        <v>1666762</v>
      </c>
      <c r="N330" s="216" t="e">
        <f t="shared" si="12"/>
        <v>#VALUE!</v>
      </c>
      <c r="O330" s="231">
        <v>2032160</v>
      </c>
      <c r="P330" s="232">
        <v>2028145602</v>
      </c>
    </row>
    <row r="331" spans="10:16" hidden="1">
      <c r="L331" s="144" t="s">
        <v>62</v>
      </c>
      <c r="M331" s="237">
        <v>5380000</v>
      </c>
      <c r="N331" s="216" t="e">
        <f t="shared" si="12"/>
        <v>#VALUE!</v>
      </c>
      <c r="O331" s="231">
        <v>5456323</v>
      </c>
      <c r="P331" s="232">
        <v>1048172014</v>
      </c>
    </row>
    <row r="332" spans="10:16" hidden="1">
      <c r="L332" s="144" t="s">
        <v>63</v>
      </c>
      <c r="M332" s="237">
        <v>329181</v>
      </c>
      <c r="N332" s="216" t="e">
        <f t="shared" si="12"/>
        <v>#VALUE!</v>
      </c>
      <c r="O332" s="231">
        <v>377054</v>
      </c>
      <c r="P332" s="232">
        <v>1048656659</v>
      </c>
    </row>
    <row r="333" spans="10:16" hidden="1">
      <c r="L333" s="144" t="s">
        <v>64</v>
      </c>
      <c r="M333" s="237">
        <v>2183107</v>
      </c>
      <c r="N333" s="216" t="e">
        <f t="shared" si="12"/>
        <v>#VALUE!</v>
      </c>
      <c r="O333" s="231">
        <v>2629831</v>
      </c>
      <c r="P333" s="232">
        <v>2138615419</v>
      </c>
    </row>
    <row r="334" spans="10:16" hidden="1">
      <c r="N334" s="216">
        <f t="shared" si="12"/>
        <v>0</v>
      </c>
    </row>
    <row r="335" spans="10:16" hidden="1">
      <c r="L335" s="228" t="s">
        <v>52</v>
      </c>
      <c r="M335" s="229" t="s">
        <v>166</v>
      </c>
      <c r="N335" s="216" t="e">
        <f t="shared" si="12"/>
        <v>#VALUE!</v>
      </c>
      <c r="O335" s="229" t="s">
        <v>55</v>
      </c>
    </row>
    <row r="336" spans="10:16" hidden="1">
      <c r="J336"/>
      <c r="L336" s="144" t="s">
        <v>57</v>
      </c>
      <c r="M336" s="237">
        <v>3741288</v>
      </c>
      <c r="N336" s="216" t="e">
        <f t="shared" si="12"/>
        <v>#VALUE!</v>
      </c>
      <c r="O336" s="231">
        <v>4476668</v>
      </c>
      <c r="P336" s="232">
        <v>1018661717</v>
      </c>
    </row>
    <row r="337" spans="10:16" hidden="1">
      <c r="J337"/>
      <c r="L337" s="144" t="s">
        <v>58</v>
      </c>
      <c r="M337" s="237">
        <v>6113118</v>
      </c>
      <c r="N337" s="216" t="e">
        <f t="shared" si="12"/>
        <v>#VALUE!</v>
      </c>
      <c r="O337" s="231">
        <v>7491298</v>
      </c>
      <c r="P337" s="232">
        <v>1048639742</v>
      </c>
    </row>
    <row r="338" spans="10:16" hidden="1">
      <c r="J338"/>
      <c r="L338" s="144" t="s">
        <v>59</v>
      </c>
      <c r="M338" s="237">
        <v>1119642</v>
      </c>
      <c r="N338" s="216" t="e">
        <f t="shared" si="12"/>
        <v>#VALUE!</v>
      </c>
      <c r="O338" s="231">
        <v>1244698</v>
      </c>
      <c r="P338" s="232">
        <v>1208154231</v>
      </c>
    </row>
    <row r="339" spans="10:16" hidden="1">
      <c r="J339"/>
      <c r="L339" s="144" t="s">
        <v>60</v>
      </c>
      <c r="M339" s="237">
        <v>4014355</v>
      </c>
      <c r="N339" s="216" t="e">
        <f t="shared" si="12"/>
        <v>#VALUE!</v>
      </c>
      <c r="O339" s="231">
        <v>5061330</v>
      </c>
      <c r="P339" s="232">
        <v>2148137726</v>
      </c>
    </row>
    <row r="340" spans="10:16" hidden="1">
      <c r="J340"/>
      <c r="L340" s="144" t="s">
        <v>61</v>
      </c>
      <c r="M340" s="237">
        <v>1751761</v>
      </c>
      <c r="N340" s="216" t="e">
        <f t="shared" si="12"/>
        <v>#VALUE!</v>
      </c>
      <c r="O340" s="231">
        <v>1926644</v>
      </c>
      <c r="P340" s="232">
        <v>2028145602</v>
      </c>
    </row>
    <row r="341" spans="10:16" hidden="1">
      <c r="J341"/>
      <c r="L341" s="144" t="s">
        <v>62</v>
      </c>
      <c r="M341" s="237">
        <v>4258768</v>
      </c>
      <c r="N341" s="216" t="e">
        <f t="shared" si="12"/>
        <v>#VALUE!</v>
      </c>
      <c r="O341" s="231">
        <v>4567530</v>
      </c>
      <c r="P341" s="232">
        <v>1048172014</v>
      </c>
    </row>
    <row r="342" spans="10:16" hidden="1">
      <c r="J342"/>
      <c r="L342" s="144" t="s">
        <v>63</v>
      </c>
      <c r="M342" s="237">
        <v>1636909</v>
      </c>
      <c r="N342" s="216" t="e">
        <f t="shared" si="12"/>
        <v>#VALUE!</v>
      </c>
      <c r="O342" s="231">
        <v>1636909</v>
      </c>
      <c r="P342" s="232">
        <v>1048656659</v>
      </c>
    </row>
    <row r="343" spans="10:16" hidden="1">
      <c r="J343"/>
      <c r="L343" s="144" t="s">
        <v>64</v>
      </c>
      <c r="M343" s="237">
        <v>3841564</v>
      </c>
      <c r="N343" s="216" t="e">
        <f t="shared" si="12"/>
        <v>#VALUE!</v>
      </c>
      <c r="O343" s="231">
        <v>4097040</v>
      </c>
      <c r="P343" s="232">
        <v>2138615419</v>
      </c>
    </row>
    <row r="344" spans="10:16" hidden="1">
      <c r="J344"/>
      <c r="N344" s="216">
        <f t="shared" si="12"/>
        <v>0</v>
      </c>
    </row>
    <row r="345" spans="10:16" hidden="1">
      <c r="L345" s="228" t="s">
        <v>52</v>
      </c>
      <c r="M345" s="229" t="s">
        <v>145</v>
      </c>
      <c r="N345" s="216" t="e">
        <f t="shared" si="12"/>
        <v>#VALUE!</v>
      </c>
      <c r="O345" s="229" t="s">
        <v>55</v>
      </c>
    </row>
    <row r="346" spans="10:16" hidden="1">
      <c r="L346" s="144" t="s">
        <v>57</v>
      </c>
      <c r="M346" s="237">
        <v>1650922</v>
      </c>
      <c r="N346" s="216" t="e">
        <f t="shared" si="12"/>
        <v>#VALUE!</v>
      </c>
      <c r="O346" s="231">
        <v>2149385</v>
      </c>
      <c r="P346" s="232">
        <v>1018661717</v>
      </c>
    </row>
    <row r="347" spans="10:16" hidden="1">
      <c r="L347" s="144" t="s">
        <v>58</v>
      </c>
      <c r="M347" s="237">
        <v>4029650</v>
      </c>
      <c r="N347" s="216" t="e">
        <f t="shared" si="12"/>
        <v>#VALUE!</v>
      </c>
      <c r="O347" s="231">
        <v>4029650</v>
      </c>
      <c r="P347" s="232">
        <v>1048639742</v>
      </c>
    </row>
    <row r="348" spans="10:16" hidden="1">
      <c r="L348" s="144" t="s">
        <v>59</v>
      </c>
      <c r="M348" s="237">
        <v>1077631</v>
      </c>
      <c r="N348" s="216" t="e">
        <f t="shared" si="12"/>
        <v>#VALUE!</v>
      </c>
      <c r="O348" s="231">
        <v>1077631</v>
      </c>
      <c r="P348" s="232">
        <v>1208154231</v>
      </c>
    </row>
    <row r="349" spans="10:16" hidden="1">
      <c r="L349" s="144" t="s">
        <v>60</v>
      </c>
      <c r="M349" s="237">
        <v>4918375</v>
      </c>
      <c r="N349" s="216" t="e">
        <f t="shared" si="12"/>
        <v>#VALUE!</v>
      </c>
      <c r="O349" s="231">
        <v>4918375</v>
      </c>
      <c r="P349" s="232">
        <v>2148137726</v>
      </c>
    </row>
    <row r="350" spans="10:16" hidden="1">
      <c r="L350" s="144" t="s">
        <v>61</v>
      </c>
      <c r="M350" s="237">
        <v>2555538</v>
      </c>
      <c r="N350" s="216" t="e">
        <f t="shared" si="12"/>
        <v>#VALUE!</v>
      </c>
      <c r="O350" s="231">
        <v>2741168</v>
      </c>
      <c r="P350" s="232">
        <v>2028145602</v>
      </c>
    </row>
    <row r="351" spans="10:16" hidden="1">
      <c r="L351" s="144" t="s">
        <v>62</v>
      </c>
      <c r="M351" s="237">
        <v>2240831</v>
      </c>
      <c r="N351" s="216" t="e">
        <f t="shared" si="12"/>
        <v>#VALUE!</v>
      </c>
      <c r="O351" s="231">
        <v>2240831</v>
      </c>
      <c r="P351" s="232">
        <v>1048172014</v>
      </c>
    </row>
    <row r="352" spans="10:16" hidden="1">
      <c r="L352" s="144" t="s">
        <v>63</v>
      </c>
      <c r="M352" s="237">
        <v>854630</v>
      </c>
      <c r="N352" s="216" t="e">
        <f t="shared" si="12"/>
        <v>#VALUE!</v>
      </c>
      <c r="O352" s="231">
        <v>854630</v>
      </c>
      <c r="P352" s="232">
        <v>1048656659</v>
      </c>
    </row>
    <row r="353" spans="10:16" hidden="1">
      <c r="L353" s="144" t="s">
        <v>64</v>
      </c>
      <c r="M353" s="237">
        <v>3029198</v>
      </c>
      <c r="N353" s="216" t="e">
        <f t="shared" si="12"/>
        <v>#VALUE!</v>
      </c>
      <c r="O353" s="231">
        <v>3188049</v>
      </c>
      <c r="P353" s="232">
        <v>2138615419</v>
      </c>
    </row>
    <row r="354" spans="10:16" hidden="1">
      <c r="N354" s="216">
        <f t="shared" ref="N354:N416" si="13">G354-L354</f>
        <v>0</v>
      </c>
    </row>
    <row r="355" spans="10:16" hidden="1">
      <c r="L355" s="228" t="s">
        <v>52</v>
      </c>
      <c r="M355" s="229" t="s">
        <v>146</v>
      </c>
      <c r="N355" s="216" t="e">
        <f t="shared" si="13"/>
        <v>#VALUE!</v>
      </c>
      <c r="O355" s="229" t="s">
        <v>55</v>
      </c>
    </row>
    <row r="356" spans="10:16" hidden="1">
      <c r="J356"/>
      <c r="L356" s="144" t="s">
        <v>57</v>
      </c>
      <c r="M356" s="237">
        <v>2028800</v>
      </c>
      <c r="N356" s="216" t="e">
        <f t="shared" si="13"/>
        <v>#VALUE!</v>
      </c>
      <c r="O356" s="231">
        <v>2316513</v>
      </c>
      <c r="P356" s="232">
        <v>1018661717</v>
      </c>
    </row>
    <row r="357" spans="10:16" hidden="1">
      <c r="J357"/>
      <c r="L357" s="144" t="s">
        <v>58</v>
      </c>
      <c r="M357" s="237">
        <v>2289165</v>
      </c>
      <c r="N357" s="216" t="e">
        <f t="shared" si="13"/>
        <v>#VALUE!</v>
      </c>
      <c r="O357" s="231">
        <v>2458008</v>
      </c>
      <c r="P357" s="232">
        <v>1048639742</v>
      </c>
    </row>
    <row r="358" spans="10:16" hidden="1">
      <c r="J358"/>
      <c r="L358" s="144" t="s">
        <v>59</v>
      </c>
      <c r="M358" s="237">
        <v>159251</v>
      </c>
      <c r="N358" s="216" t="e">
        <f t="shared" si="13"/>
        <v>#VALUE!</v>
      </c>
      <c r="O358" s="231">
        <v>159251</v>
      </c>
      <c r="P358" s="232">
        <v>1208154231</v>
      </c>
    </row>
    <row r="359" spans="10:16" hidden="1">
      <c r="J359"/>
      <c r="L359" s="144" t="s">
        <v>60</v>
      </c>
      <c r="M359" s="237">
        <v>3737518</v>
      </c>
      <c r="N359" s="216" t="e">
        <f t="shared" si="13"/>
        <v>#VALUE!</v>
      </c>
      <c r="O359" s="231">
        <v>4009531</v>
      </c>
      <c r="P359" s="232">
        <v>2148137726</v>
      </c>
    </row>
    <row r="360" spans="10:16" hidden="1">
      <c r="J360"/>
      <c r="L360" s="144" t="s">
        <v>61</v>
      </c>
      <c r="M360" s="230">
        <v>2144956</v>
      </c>
      <c r="N360" s="216" t="e">
        <f t="shared" si="13"/>
        <v>#VALUE!</v>
      </c>
      <c r="O360" s="231">
        <v>2241679</v>
      </c>
      <c r="P360" s="232">
        <v>2028145602</v>
      </c>
    </row>
    <row r="361" spans="10:16" hidden="1">
      <c r="J361"/>
      <c r="L361" s="144" t="s">
        <v>62</v>
      </c>
      <c r="M361" s="237">
        <v>1989460</v>
      </c>
      <c r="N361" s="216" t="e">
        <f t="shared" si="13"/>
        <v>#VALUE!</v>
      </c>
      <c r="O361" s="231">
        <v>2372241</v>
      </c>
      <c r="P361" s="232">
        <v>1048172014</v>
      </c>
    </row>
    <row r="362" spans="10:16" hidden="1">
      <c r="J362"/>
      <c r="L362" s="144" t="s">
        <v>63</v>
      </c>
      <c r="M362" s="237">
        <v>950286</v>
      </c>
      <c r="N362" s="216" t="e">
        <f t="shared" si="13"/>
        <v>#VALUE!</v>
      </c>
      <c r="O362" s="231">
        <v>1038216</v>
      </c>
      <c r="P362" s="232">
        <v>1048656659</v>
      </c>
    </row>
    <row r="363" spans="10:16" hidden="1">
      <c r="J363"/>
      <c r="L363" s="144" t="s">
        <v>64</v>
      </c>
      <c r="M363" s="237">
        <v>1749753</v>
      </c>
      <c r="N363" s="216" t="e">
        <f t="shared" si="13"/>
        <v>#VALUE!</v>
      </c>
      <c r="O363" s="231">
        <v>1779249</v>
      </c>
      <c r="P363" s="232">
        <v>2138615419</v>
      </c>
    </row>
    <row r="364" spans="10:16" hidden="1">
      <c r="N364" s="216">
        <f t="shared" si="13"/>
        <v>0</v>
      </c>
    </row>
    <row r="365" spans="10:16" hidden="1">
      <c r="L365" s="228" t="s">
        <v>52</v>
      </c>
      <c r="M365" s="229" t="s">
        <v>147</v>
      </c>
      <c r="N365" s="216" t="e">
        <f t="shared" si="13"/>
        <v>#VALUE!</v>
      </c>
      <c r="O365" s="229" t="s">
        <v>55</v>
      </c>
    </row>
    <row r="366" spans="10:16" hidden="1">
      <c r="L366" s="144" t="s">
        <v>57</v>
      </c>
      <c r="M366" s="237">
        <v>871253</v>
      </c>
      <c r="N366" s="216" t="e">
        <f t="shared" si="13"/>
        <v>#VALUE!</v>
      </c>
      <c r="O366" s="231">
        <v>1123739</v>
      </c>
      <c r="P366" s="232">
        <v>1018661717</v>
      </c>
    </row>
    <row r="367" spans="10:16" hidden="1">
      <c r="L367" s="144" t="s">
        <v>58</v>
      </c>
      <c r="M367" s="237">
        <v>2795501</v>
      </c>
      <c r="N367" s="216" t="e">
        <f t="shared" si="13"/>
        <v>#VALUE!</v>
      </c>
      <c r="O367" s="231">
        <v>3502105</v>
      </c>
      <c r="P367" s="232">
        <v>1048639742</v>
      </c>
    </row>
    <row r="368" spans="10:16" hidden="1">
      <c r="L368" s="144" t="s">
        <v>59</v>
      </c>
      <c r="M368" s="237">
        <v>271606</v>
      </c>
      <c r="N368" s="216" t="e">
        <f t="shared" si="13"/>
        <v>#VALUE!</v>
      </c>
      <c r="O368" s="231">
        <v>573499</v>
      </c>
      <c r="P368" s="232">
        <v>1208154231</v>
      </c>
    </row>
    <row r="369" spans="12:16" hidden="1">
      <c r="L369" s="144" t="s">
        <v>60</v>
      </c>
      <c r="M369" s="237">
        <v>2391012</v>
      </c>
      <c r="N369" s="216" t="e">
        <f t="shared" si="13"/>
        <v>#VALUE!</v>
      </c>
      <c r="O369" s="231">
        <v>2611814</v>
      </c>
      <c r="P369" s="232">
        <v>2148137726</v>
      </c>
    </row>
    <row r="370" spans="12:16" hidden="1">
      <c r="L370" s="144" t="s">
        <v>61</v>
      </c>
      <c r="M370" s="237">
        <v>993000</v>
      </c>
      <c r="N370" s="216" t="e">
        <f t="shared" si="13"/>
        <v>#VALUE!</v>
      </c>
      <c r="O370" s="231">
        <v>1264606</v>
      </c>
      <c r="P370" s="232">
        <v>2028145602</v>
      </c>
    </row>
    <row r="371" spans="12:16" hidden="1">
      <c r="L371" s="144" t="s">
        <v>62</v>
      </c>
      <c r="M371" s="237">
        <v>1527371</v>
      </c>
      <c r="N371" s="216" t="e">
        <f t="shared" si="13"/>
        <v>#VALUE!</v>
      </c>
      <c r="O371" s="231">
        <v>1797439</v>
      </c>
      <c r="P371" s="232">
        <v>1048172014</v>
      </c>
    </row>
    <row r="372" spans="12:16" hidden="1">
      <c r="L372" s="144" t="s">
        <v>63</v>
      </c>
      <c r="M372" s="237">
        <v>561255</v>
      </c>
      <c r="N372" s="216" t="e">
        <f t="shared" si="13"/>
        <v>#VALUE!</v>
      </c>
      <c r="O372" s="231">
        <v>686311</v>
      </c>
      <c r="P372" s="232">
        <v>1048656659</v>
      </c>
    </row>
    <row r="373" spans="12:16" hidden="1">
      <c r="L373" s="144" t="s">
        <v>64</v>
      </c>
      <c r="M373" s="237">
        <v>744288</v>
      </c>
      <c r="N373" s="216" t="e">
        <f t="shared" si="13"/>
        <v>#VALUE!</v>
      </c>
      <c r="O373" s="231">
        <v>1413915</v>
      </c>
      <c r="P373" s="232">
        <v>2138615419</v>
      </c>
    </row>
    <row r="374" spans="12:16" hidden="1">
      <c r="N374" s="216">
        <f t="shared" si="13"/>
        <v>0</v>
      </c>
    </row>
    <row r="375" spans="12:16" hidden="1">
      <c r="L375" s="228" t="s">
        <v>52</v>
      </c>
      <c r="M375" s="229" t="s">
        <v>148</v>
      </c>
      <c r="N375" s="216" t="e">
        <f t="shared" si="13"/>
        <v>#VALUE!</v>
      </c>
      <c r="O375" s="229" t="s">
        <v>55</v>
      </c>
    </row>
    <row r="376" spans="12:16" hidden="1">
      <c r="L376" s="144" t="s">
        <v>57</v>
      </c>
      <c r="M376" s="237">
        <v>2207265</v>
      </c>
      <c r="N376" s="216" t="e">
        <f t="shared" si="13"/>
        <v>#VALUE!</v>
      </c>
      <c r="O376" s="231">
        <v>2303988</v>
      </c>
      <c r="P376" s="232">
        <v>1018661717</v>
      </c>
    </row>
    <row r="377" spans="12:16" hidden="1">
      <c r="L377" s="144" t="s">
        <v>58</v>
      </c>
      <c r="M377" s="237">
        <v>4215447</v>
      </c>
      <c r="N377" s="216" t="e">
        <f t="shared" si="13"/>
        <v>#VALUE!</v>
      </c>
      <c r="O377" s="231">
        <v>4660314</v>
      </c>
      <c r="P377" s="232">
        <v>1048639742</v>
      </c>
    </row>
    <row r="378" spans="12:16" hidden="1">
      <c r="L378" s="144" t="s">
        <v>59</v>
      </c>
      <c r="M378" s="237">
        <v>671199</v>
      </c>
      <c r="N378" s="216" t="e">
        <f t="shared" si="13"/>
        <v>#VALUE!</v>
      </c>
      <c r="O378" s="231">
        <v>671199</v>
      </c>
      <c r="P378" s="232">
        <v>1208154231</v>
      </c>
    </row>
    <row r="379" spans="12:16" hidden="1">
      <c r="L379" s="144" t="s">
        <v>60</v>
      </c>
      <c r="M379" s="237">
        <v>3120605</v>
      </c>
      <c r="N379" s="216" t="e">
        <f t="shared" si="13"/>
        <v>#VALUE!</v>
      </c>
      <c r="O379" s="231">
        <v>3458605</v>
      </c>
      <c r="P379" s="232">
        <v>2148137726</v>
      </c>
    </row>
    <row r="380" spans="12:16" hidden="1">
      <c r="L380" s="144" t="s">
        <v>61</v>
      </c>
      <c r="M380" s="237">
        <v>1743945</v>
      </c>
      <c r="N380" s="216" t="e">
        <f t="shared" si="13"/>
        <v>#VALUE!</v>
      </c>
      <c r="O380" s="231">
        <v>2395604</v>
      </c>
      <c r="P380" s="232">
        <v>2028145602</v>
      </c>
    </row>
    <row r="381" spans="12:16" hidden="1">
      <c r="L381" s="144" t="s">
        <v>62</v>
      </c>
      <c r="M381" s="237">
        <v>2266568</v>
      </c>
      <c r="N381" s="216" t="e">
        <f t="shared" si="13"/>
        <v>#VALUE!</v>
      </c>
      <c r="O381" s="231">
        <v>2760712</v>
      </c>
      <c r="P381" s="232">
        <v>1048172014</v>
      </c>
    </row>
    <row r="382" spans="12:16" hidden="1">
      <c r="L382" s="144" t="s">
        <v>63</v>
      </c>
      <c r="M382" s="237">
        <v>86654</v>
      </c>
      <c r="N382" s="216" t="e">
        <f t="shared" si="13"/>
        <v>#VALUE!</v>
      </c>
      <c r="O382" s="231">
        <v>86654</v>
      </c>
      <c r="P382" s="232">
        <v>1048656659</v>
      </c>
    </row>
    <row r="383" spans="12:16" hidden="1">
      <c r="L383" s="144" t="s">
        <v>64</v>
      </c>
      <c r="M383" s="237">
        <v>2368248</v>
      </c>
      <c r="N383" s="216" t="e">
        <f t="shared" si="13"/>
        <v>#VALUE!</v>
      </c>
      <c r="O383" s="231">
        <v>2381145</v>
      </c>
      <c r="P383" s="232">
        <v>2138615419</v>
      </c>
    </row>
    <row r="384" spans="12:16" hidden="1">
      <c r="N384" s="216">
        <f t="shared" si="13"/>
        <v>0</v>
      </c>
    </row>
    <row r="385" spans="10:16" hidden="1">
      <c r="L385" s="228" t="s">
        <v>52</v>
      </c>
      <c r="M385" s="229" t="s">
        <v>149</v>
      </c>
      <c r="N385" s="216" t="e">
        <f t="shared" si="13"/>
        <v>#VALUE!</v>
      </c>
      <c r="O385" s="229" t="s">
        <v>55</v>
      </c>
      <c r="P385" s="238" t="s">
        <v>167</v>
      </c>
    </row>
    <row r="386" spans="10:16" hidden="1">
      <c r="J386"/>
      <c r="L386" s="144" t="s">
        <v>57</v>
      </c>
      <c r="M386" s="237">
        <v>3156335</v>
      </c>
      <c r="N386" s="216" t="e">
        <f t="shared" si="13"/>
        <v>#VALUE!</v>
      </c>
      <c r="O386" s="231">
        <v>4226845</v>
      </c>
      <c r="P386" s="232">
        <v>1018661717</v>
      </c>
    </row>
    <row r="387" spans="10:16" hidden="1">
      <c r="J387"/>
      <c r="L387" s="144" t="s">
        <v>58</v>
      </c>
      <c r="M387" s="237">
        <v>6561015</v>
      </c>
      <c r="N387" s="216" t="e">
        <f t="shared" si="13"/>
        <v>#VALUE!</v>
      </c>
      <c r="O387" s="231">
        <v>7966819</v>
      </c>
      <c r="P387" s="232">
        <v>1048639742</v>
      </c>
    </row>
    <row r="388" spans="10:16" hidden="1">
      <c r="J388"/>
      <c r="L388" s="144" t="s">
        <v>59</v>
      </c>
      <c r="M388" s="237">
        <v>1481132</v>
      </c>
      <c r="N388" s="216" t="e">
        <f t="shared" si="13"/>
        <v>#VALUE!</v>
      </c>
      <c r="O388" s="231">
        <v>1568085</v>
      </c>
      <c r="P388" s="232">
        <v>1208154231</v>
      </c>
    </row>
    <row r="389" spans="10:16" hidden="1">
      <c r="J389"/>
      <c r="L389" s="144" t="s">
        <v>60</v>
      </c>
      <c r="M389" s="237">
        <v>5208133</v>
      </c>
      <c r="N389" s="216" t="e">
        <f t="shared" si="13"/>
        <v>#VALUE!</v>
      </c>
      <c r="O389" s="231">
        <v>6946171</v>
      </c>
      <c r="P389" s="232">
        <v>2148137726</v>
      </c>
    </row>
    <row r="390" spans="10:16" hidden="1">
      <c r="J390"/>
      <c r="L390" s="144" t="s">
        <v>61</v>
      </c>
      <c r="M390" s="237">
        <v>5749956</v>
      </c>
      <c r="N390" s="216" t="e">
        <f t="shared" si="13"/>
        <v>#VALUE!</v>
      </c>
      <c r="O390" s="231">
        <v>6083113</v>
      </c>
      <c r="P390" s="232">
        <v>2028145602</v>
      </c>
    </row>
    <row r="391" spans="10:16" hidden="1">
      <c r="J391"/>
      <c r="L391" s="144" t="s">
        <v>62</v>
      </c>
      <c r="M391" s="237">
        <v>4199486</v>
      </c>
      <c r="N391" s="216" t="e">
        <f t="shared" si="13"/>
        <v>#VALUE!</v>
      </c>
      <c r="O391" s="231">
        <v>5579752</v>
      </c>
      <c r="P391" s="232">
        <v>1048172014</v>
      </c>
    </row>
    <row r="392" spans="10:16" hidden="1">
      <c r="J392"/>
      <c r="L392" s="144" t="s">
        <v>63</v>
      </c>
      <c r="M392" s="237">
        <v>1530413</v>
      </c>
      <c r="N392" s="216" t="e">
        <f t="shared" si="13"/>
        <v>#VALUE!</v>
      </c>
      <c r="O392" s="231">
        <v>1885064</v>
      </c>
      <c r="P392" s="232">
        <v>1048656659</v>
      </c>
    </row>
    <row r="393" spans="10:16" hidden="1">
      <c r="J393"/>
      <c r="L393" s="144" t="s">
        <v>64</v>
      </c>
      <c r="M393" s="237">
        <v>5148790</v>
      </c>
      <c r="N393" s="216" t="e">
        <f t="shared" si="13"/>
        <v>#VALUE!</v>
      </c>
      <c r="O393" s="231">
        <v>6424752</v>
      </c>
      <c r="P393" s="232">
        <v>2138615419</v>
      </c>
    </row>
    <row r="394" spans="10:16" hidden="1">
      <c r="J394"/>
      <c r="N394" s="216">
        <f t="shared" si="13"/>
        <v>0</v>
      </c>
    </row>
    <row r="395" spans="10:16" hidden="1">
      <c r="L395" s="239" t="s">
        <v>52</v>
      </c>
      <c r="M395" s="240" t="s">
        <v>150</v>
      </c>
      <c r="N395" s="216" t="e">
        <f t="shared" si="13"/>
        <v>#VALUE!</v>
      </c>
      <c r="O395" s="240" t="s">
        <v>55</v>
      </c>
    </row>
    <row r="396" spans="10:16" hidden="1">
      <c r="L396" s="144" t="s">
        <v>57</v>
      </c>
      <c r="M396" s="237">
        <v>2738375</v>
      </c>
      <c r="N396" s="216" t="e">
        <f t="shared" si="13"/>
        <v>#VALUE!</v>
      </c>
      <c r="O396" s="231">
        <v>3453608</v>
      </c>
      <c r="P396" s="232">
        <v>1018661717</v>
      </c>
    </row>
    <row r="397" spans="10:16" hidden="1">
      <c r="L397" s="144" t="s">
        <v>58</v>
      </c>
      <c r="M397" s="237">
        <v>8505320</v>
      </c>
      <c r="N397" s="216" t="e">
        <f t="shared" si="13"/>
        <v>#VALUE!</v>
      </c>
      <c r="O397" s="231">
        <v>10277808</v>
      </c>
      <c r="P397" s="232">
        <v>1048639742</v>
      </c>
    </row>
    <row r="398" spans="10:16" hidden="1">
      <c r="L398" s="144" t="s">
        <v>59</v>
      </c>
      <c r="M398" s="237">
        <v>2148424</v>
      </c>
      <c r="N398" s="216" t="e">
        <f t="shared" si="13"/>
        <v>#VALUE!</v>
      </c>
      <c r="O398" s="231">
        <v>2421007</v>
      </c>
      <c r="P398" s="232">
        <v>1208154231</v>
      </c>
    </row>
    <row r="399" spans="10:16" hidden="1">
      <c r="L399" s="144" t="s">
        <v>60</v>
      </c>
      <c r="M399" s="237">
        <v>6928960</v>
      </c>
      <c r="N399" s="216" t="e">
        <f t="shared" si="13"/>
        <v>#VALUE!</v>
      </c>
      <c r="O399" s="231">
        <v>8702652</v>
      </c>
      <c r="P399" s="232">
        <v>2148137726</v>
      </c>
    </row>
    <row r="400" spans="10:16" hidden="1">
      <c r="L400" s="144" t="s">
        <v>61</v>
      </c>
      <c r="M400" s="237">
        <v>4021333</v>
      </c>
      <c r="N400" s="216" t="e">
        <f t="shared" si="13"/>
        <v>#VALUE!</v>
      </c>
      <c r="O400" s="231">
        <v>4746267</v>
      </c>
      <c r="P400" s="232">
        <v>2028145602</v>
      </c>
    </row>
    <row r="401" spans="6:16" hidden="1">
      <c r="L401" s="144" t="s">
        <v>62</v>
      </c>
      <c r="M401" s="237">
        <v>4327034</v>
      </c>
      <c r="N401" s="216" t="e">
        <f t="shared" si="13"/>
        <v>#VALUE!</v>
      </c>
      <c r="O401" s="231">
        <v>4745489</v>
      </c>
      <c r="P401" s="232">
        <v>1048172014</v>
      </c>
    </row>
    <row r="402" spans="6:16" hidden="1">
      <c r="L402" s="144" t="s">
        <v>63</v>
      </c>
      <c r="M402" s="237">
        <v>1547388</v>
      </c>
      <c r="N402" s="216" t="e">
        <f t="shared" si="13"/>
        <v>#VALUE!</v>
      </c>
      <c r="O402" s="231">
        <v>1962969</v>
      </c>
      <c r="P402" s="232">
        <v>1048656659</v>
      </c>
    </row>
    <row r="403" spans="6:16" hidden="1">
      <c r="L403" s="144" t="s">
        <v>64</v>
      </c>
      <c r="M403" s="237">
        <v>1443031</v>
      </c>
      <c r="N403" s="216" t="e">
        <f t="shared" si="13"/>
        <v>#VALUE!</v>
      </c>
      <c r="O403" s="231">
        <v>1973250</v>
      </c>
      <c r="P403" s="232">
        <v>2138615419</v>
      </c>
    </row>
    <row r="404" spans="6:16" hidden="1">
      <c r="N404" s="216">
        <f t="shared" si="13"/>
        <v>0</v>
      </c>
    </row>
    <row r="405" spans="6:16" hidden="1">
      <c r="N405" s="216">
        <f t="shared" si="13"/>
        <v>0</v>
      </c>
    </row>
    <row r="406" spans="6:16" hidden="1">
      <c r="N406" s="216">
        <f t="shared" si="13"/>
        <v>0</v>
      </c>
    </row>
    <row r="407" spans="6:16" hidden="1">
      <c r="F407" s="241" t="s">
        <v>37</v>
      </c>
      <c r="G407" s="64">
        <v>2422000</v>
      </c>
      <c r="H407" s="64">
        <v>47764</v>
      </c>
      <c r="I407" s="65">
        <v>2374236</v>
      </c>
      <c r="L407" s="239" t="s">
        <v>52</v>
      </c>
      <c r="M407" s="240" t="s">
        <v>151</v>
      </c>
      <c r="N407" s="216" t="e">
        <f t="shared" si="13"/>
        <v>#VALUE!</v>
      </c>
      <c r="O407" s="240" t="s">
        <v>55</v>
      </c>
    </row>
    <row r="408" spans="6:16" hidden="1">
      <c r="F408" s="242" t="s">
        <v>39</v>
      </c>
      <c r="G408" s="68">
        <v>6223000</v>
      </c>
      <c r="H408" s="68">
        <v>106001</v>
      </c>
      <c r="I408" s="69">
        <v>6116999</v>
      </c>
      <c r="L408" s="144" t="s">
        <v>57</v>
      </c>
      <c r="M408" s="237">
        <v>3480018</v>
      </c>
      <c r="N408" s="216" t="e">
        <f t="shared" si="13"/>
        <v>#VALUE!</v>
      </c>
      <c r="O408" s="231">
        <v>3698866</v>
      </c>
      <c r="P408" s="232">
        <v>1018661717</v>
      </c>
    </row>
    <row r="409" spans="6:16" hidden="1">
      <c r="F409" s="242" t="s">
        <v>41</v>
      </c>
      <c r="G409" s="68">
        <v>934500</v>
      </c>
      <c r="H409" s="68">
        <v>21493</v>
      </c>
      <c r="I409" s="69">
        <v>913007</v>
      </c>
      <c r="L409" s="144" t="s">
        <v>58</v>
      </c>
      <c r="M409" s="237">
        <v>5159666</v>
      </c>
      <c r="N409" s="216" t="e">
        <f t="shared" si="13"/>
        <v>#VALUE!</v>
      </c>
      <c r="O409" s="231">
        <v>5379433</v>
      </c>
      <c r="P409" s="232">
        <v>1048639742</v>
      </c>
    </row>
    <row r="410" spans="6:16" hidden="1">
      <c r="F410" s="242" t="s">
        <v>45</v>
      </c>
      <c r="G410" s="68">
        <v>5548000</v>
      </c>
      <c r="H410" s="68">
        <v>108472</v>
      </c>
      <c r="I410" s="243">
        <v>5439528</v>
      </c>
      <c r="L410" s="144" t="s">
        <v>59</v>
      </c>
      <c r="M410" s="237">
        <v>1738083</v>
      </c>
      <c r="N410" s="216" t="e">
        <f t="shared" si="13"/>
        <v>#VALUE!</v>
      </c>
      <c r="O410" s="231">
        <v>1972563</v>
      </c>
      <c r="P410" s="232">
        <v>1208154231</v>
      </c>
    </row>
    <row r="411" spans="6:16" hidden="1">
      <c r="F411" s="242" t="s">
        <v>47</v>
      </c>
      <c r="G411" s="68">
        <v>3502500</v>
      </c>
      <c r="H411" s="68">
        <v>80557</v>
      </c>
      <c r="I411" s="69">
        <v>3421943</v>
      </c>
      <c r="L411" s="144" t="s">
        <v>60</v>
      </c>
      <c r="M411" s="237">
        <v>6446251</v>
      </c>
      <c r="N411" s="216" t="e">
        <f t="shared" si="13"/>
        <v>#VALUE!</v>
      </c>
      <c r="O411" s="231">
        <v>6685094</v>
      </c>
      <c r="P411" s="232">
        <v>2148137726</v>
      </c>
    </row>
    <row r="412" spans="6:16" hidden="1">
      <c r="F412" s="242" t="s">
        <v>49</v>
      </c>
      <c r="G412" s="68">
        <v>1869000</v>
      </c>
      <c r="H412" s="68">
        <v>36608</v>
      </c>
      <c r="I412" s="69">
        <v>1832392</v>
      </c>
      <c r="L412" s="144" t="s">
        <v>61</v>
      </c>
      <c r="M412" s="237">
        <v>3882598</v>
      </c>
      <c r="N412" s="216" t="e">
        <f t="shared" si="13"/>
        <v>#VALUE!</v>
      </c>
      <c r="O412" s="231">
        <v>3882598</v>
      </c>
      <c r="P412" s="232">
        <v>2028145602</v>
      </c>
    </row>
    <row r="413" spans="6:16" hidden="1">
      <c r="F413" s="242" t="s">
        <v>50</v>
      </c>
      <c r="G413" s="68">
        <v>1455000</v>
      </c>
      <c r="H413" s="68">
        <v>27697</v>
      </c>
      <c r="I413" s="69">
        <v>1427303</v>
      </c>
      <c r="L413" s="144" t="s">
        <v>62</v>
      </c>
      <c r="M413" s="237">
        <v>3912072</v>
      </c>
      <c r="N413" s="216" t="e">
        <f t="shared" si="13"/>
        <v>#VALUE!</v>
      </c>
      <c r="O413" s="231">
        <v>4066676</v>
      </c>
      <c r="P413" s="232">
        <v>1048172014</v>
      </c>
    </row>
    <row r="414" spans="6:16" ht="17.25" hidden="1" thickBot="1">
      <c r="F414" s="244" t="s">
        <v>51</v>
      </c>
      <c r="G414" s="99">
        <v>3474900</v>
      </c>
      <c r="H414" s="99">
        <v>79923</v>
      </c>
      <c r="I414" s="100">
        <v>3394977</v>
      </c>
      <c r="L414" s="144" t="s">
        <v>63</v>
      </c>
      <c r="M414" s="237">
        <v>633264</v>
      </c>
      <c r="N414" s="216" t="e">
        <f t="shared" si="13"/>
        <v>#VALUE!</v>
      </c>
      <c r="O414" s="231">
        <v>633264</v>
      </c>
      <c r="P414" s="232">
        <v>1048656659</v>
      </c>
    </row>
    <row r="415" spans="6:16" hidden="1">
      <c r="G415" s="68"/>
      <c r="H415" s="189"/>
      <c r="I415" s="189"/>
      <c r="L415" s="144" t="s">
        <v>64</v>
      </c>
      <c r="M415" s="237">
        <v>2471322</v>
      </c>
      <c r="N415" s="216" t="e">
        <f t="shared" si="13"/>
        <v>#VALUE!</v>
      </c>
      <c r="O415" s="231">
        <v>2476501</v>
      </c>
      <c r="P415" s="232">
        <v>2138615419</v>
      </c>
    </row>
    <row r="416" spans="6:16" hidden="1">
      <c r="G416" s="68"/>
      <c r="H416" s="189"/>
      <c r="I416" s="189"/>
      <c r="J416" s="245">
        <f>SUBTOTAL(9,J3:J97)</f>
        <v>3467599</v>
      </c>
      <c r="K416" s="245">
        <f>SUBTOTAL(9,K3:K97)</f>
        <v>14078303</v>
      </c>
      <c r="L416" s="144">
        <f>+J416+K416</f>
        <v>17545902</v>
      </c>
      <c r="N416" s="216">
        <f t="shared" si="13"/>
        <v>-17545902</v>
      </c>
    </row>
    <row r="417" spans="7:16" hidden="1">
      <c r="G417" s="68"/>
      <c r="H417" s="189"/>
      <c r="I417" s="189"/>
      <c r="L417" s="239" t="s">
        <v>52</v>
      </c>
      <c r="M417" s="240" t="s">
        <v>162</v>
      </c>
      <c r="N417" s="240" t="s">
        <v>168</v>
      </c>
      <c r="O417" s="240" t="s">
        <v>55</v>
      </c>
    </row>
    <row r="418" spans="7:16" hidden="1">
      <c r="G418" s="241" t="s">
        <v>37</v>
      </c>
      <c r="H418" s="64">
        <v>801000</v>
      </c>
      <c r="I418" s="64">
        <v>13391</v>
      </c>
      <c r="J418" s="65">
        <v>787609</v>
      </c>
      <c r="L418" s="144" t="s">
        <v>57</v>
      </c>
      <c r="M418" s="237">
        <v>1811082</v>
      </c>
      <c r="N418" s="231">
        <f t="shared" ref="N418:N422" si="14">O418-M418</f>
        <v>563154</v>
      </c>
      <c r="O418" s="231">
        <v>2374236</v>
      </c>
      <c r="P418" s="232">
        <v>1018661717</v>
      </c>
    </row>
    <row r="419" spans="7:16" hidden="1">
      <c r="G419" s="242" t="s">
        <v>39</v>
      </c>
      <c r="H419" s="68">
        <v>2055000</v>
      </c>
      <c r="I419" s="68">
        <v>31501</v>
      </c>
      <c r="J419" s="69">
        <v>2023499</v>
      </c>
      <c r="L419" s="144" t="s">
        <v>58</v>
      </c>
      <c r="M419" s="237">
        <v>5170350</v>
      </c>
      <c r="N419" s="231">
        <f t="shared" si="14"/>
        <v>946649</v>
      </c>
      <c r="O419" s="231">
        <v>6116999</v>
      </c>
      <c r="P419" s="232">
        <v>1048639742</v>
      </c>
    </row>
    <row r="420" spans="7:16" hidden="1">
      <c r="G420" s="242" t="s">
        <v>41</v>
      </c>
      <c r="H420" s="68">
        <v>474000</v>
      </c>
      <c r="I420" s="68">
        <v>10902</v>
      </c>
      <c r="J420" s="69">
        <v>463098</v>
      </c>
      <c r="L420" s="144" t="s">
        <v>59</v>
      </c>
      <c r="M420" s="237">
        <v>904214</v>
      </c>
      <c r="N420" s="231">
        <f t="shared" si="14"/>
        <v>8793</v>
      </c>
      <c r="O420" s="231">
        <v>913007</v>
      </c>
      <c r="P420" s="232">
        <v>1208154231</v>
      </c>
    </row>
    <row r="421" spans="7:16" hidden="1">
      <c r="G421" s="242" t="s">
        <v>45</v>
      </c>
      <c r="H421" s="68">
        <v>2353000</v>
      </c>
      <c r="I421" s="68">
        <v>41111</v>
      </c>
      <c r="J421" s="69">
        <v>2311889</v>
      </c>
      <c r="L421" s="144" t="s">
        <v>60</v>
      </c>
      <c r="M421" s="237">
        <v>4578950</v>
      </c>
      <c r="N421" s="231">
        <f t="shared" si="14"/>
        <v>860578</v>
      </c>
      <c r="O421" s="231">
        <v>5439528</v>
      </c>
      <c r="P421" s="232">
        <v>2148137726</v>
      </c>
    </row>
    <row r="422" spans="7:16" hidden="1">
      <c r="G422" s="242" t="s">
        <v>47</v>
      </c>
      <c r="H422" s="68">
        <v>2263500</v>
      </c>
      <c r="I422" s="68">
        <v>51325</v>
      </c>
      <c r="J422" s="69">
        <v>2212175</v>
      </c>
      <c r="L422" s="144" t="s">
        <v>61</v>
      </c>
      <c r="M422" s="237">
        <v>2787870</v>
      </c>
      <c r="N422" s="231">
        <f t="shared" si="14"/>
        <v>634073</v>
      </c>
      <c r="O422" s="231">
        <v>3421943</v>
      </c>
      <c r="P422" s="232">
        <v>2028145602</v>
      </c>
    </row>
    <row r="423" spans="7:16" hidden="1">
      <c r="G423" s="242" t="s">
        <v>49</v>
      </c>
      <c r="H423" s="68">
        <v>2426000</v>
      </c>
      <c r="I423" s="68">
        <v>49198</v>
      </c>
      <c r="J423" s="69">
        <v>2376802</v>
      </c>
      <c r="L423" s="144" t="s">
        <v>62</v>
      </c>
      <c r="M423" s="237">
        <v>1365647</v>
      </c>
      <c r="N423" s="231">
        <f>O423-M423</f>
        <v>466745</v>
      </c>
      <c r="O423" s="231">
        <v>1832392</v>
      </c>
      <c r="P423" s="232">
        <v>1048172014</v>
      </c>
    </row>
    <row r="424" spans="7:16" hidden="1">
      <c r="G424" s="242" t="s">
        <v>50</v>
      </c>
      <c r="H424" s="68">
        <v>1222000</v>
      </c>
      <c r="I424" s="68">
        <v>24897</v>
      </c>
      <c r="J424" s="69">
        <v>1197103</v>
      </c>
      <c r="L424" s="144" t="s">
        <v>63</v>
      </c>
      <c r="M424" s="237">
        <v>1427303</v>
      </c>
      <c r="N424" s="231">
        <f>O424-M424</f>
        <v>0</v>
      </c>
      <c r="O424" s="231">
        <v>1427303</v>
      </c>
      <c r="P424" s="232">
        <v>1048656659</v>
      </c>
    </row>
    <row r="425" spans="7:16" ht="17.25" hidden="1" thickBot="1">
      <c r="G425" s="244" t="s">
        <v>51</v>
      </c>
      <c r="H425" s="99">
        <v>1268500</v>
      </c>
      <c r="I425" s="99">
        <v>29175</v>
      </c>
      <c r="J425" s="100">
        <v>1239325</v>
      </c>
      <c r="L425" s="144" t="s">
        <v>64</v>
      </c>
      <c r="M425" s="237">
        <v>2910189</v>
      </c>
      <c r="N425" s="231">
        <f t="shared" ref="N425" si="15">O425-M425</f>
        <v>484788</v>
      </c>
      <c r="O425" s="231">
        <v>3394977</v>
      </c>
      <c r="P425" s="232">
        <v>2138615419</v>
      </c>
    </row>
    <row r="426" spans="7:16" hidden="1"/>
    <row r="427" spans="7:16" hidden="1">
      <c r="L427" s="239" t="s">
        <v>52</v>
      </c>
      <c r="M427" s="240" t="s">
        <v>163</v>
      </c>
      <c r="N427" s="240" t="s">
        <v>169</v>
      </c>
      <c r="O427" s="240" t="s">
        <v>55</v>
      </c>
    </row>
    <row r="428" spans="7:16" hidden="1">
      <c r="L428" s="144" t="s">
        <v>57</v>
      </c>
      <c r="M428" s="237">
        <v>506884</v>
      </c>
      <c r="N428" s="231">
        <f t="shared" ref="N428:N432" si="16">O428-M428</f>
        <v>280725</v>
      </c>
      <c r="O428" s="231">
        <v>787609</v>
      </c>
      <c r="P428" s="232">
        <v>1018661717</v>
      </c>
    </row>
    <row r="429" spans="7:16" hidden="1">
      <c r="L429" s="144" t="s">
        <v>58</v>
      </c>
      <c r="M429" s="237">
        <v>1741644</v>
      </c>
      <c r="N429" s="231">
        <f t="shared" si="16"/>
        <v>281855</v>
      </c>
      <c r="O429" s="231">
        <v>2023499</v>
      </c>
      <c r="P429" s="232">
        <v>1048639742</v>
      </c>
    </row>
    <row r="430" spans="7:16" hidden="1">
      <c r="L430" s="144" t="s">
        <v>59</v>
      </c>
      <c r="M430" s="237">
        <v>463098</v>
      </c>
      <c r="N430" s="231">
        <f t="shared" si="16"/>
        <v>0</v>
      </c>
      <c r="O430" s="231">
        <v>463098</v>
      </c>
      <c r="P430" s="232">
        <v>1208154231</v>
      </c>
    </row>
    <row r="431" spans="7:16" hidden="1">
      <c r="L431" s="144" t="s">
        <v>60</v>
      </c>
      <c r="M431" s="237">
        <v>1827657</v>
      </c>
      <c r="N431" s="231">
        <f t="shared" si="16"/>
        <v>484232</v>
      </c>
      <c r="O431" s="231">
        <v>2311889</v>
      </c>
      <c r="P431" s="232">
        <v>2148137726</v>
      </c>
    </row>
    <row r="432" spans="7:16" hidden="1">
      <c r="L432" s="144" t="s">
        <v>61</v>
      </c>
      <c r="M432" s="237">
        <v>1907351</v>
      </c>
      <c r="N432" s="231">
        <f t="shared" si="16"/>
        <v>304824</v>
      </c>
      <c r="O432" s="231">
        <v>2212175</v>
      </c>
      <c r="P432" s="232">
        <v>2028145602</v>
      </c>
    </row>
    <row r="433" spans="7:16" hidden="1">
      <c r="L433" s="144" t="s">
        <v>62</v>
      </c>
      <c r="M433" s="237">
        <v>1970145</v>
      </c>
      <c r="N433" s="231">
        <f>O433-M433</f>
        <v>406657</v>
      </c>
      <c r="O433" s="231">
        <v>2376802</v>
      </c>
      <c r="P433" s="232">
        <v>1048172014</v>
      </c>
    </row>
    <row r="434" spans="7:16" hidden="1">
      <c r="L434" s="144" t="s">
        <v>63</v>
      </c>
      <c r="M434" s="237">
        <v>634073</v>
      </c>
      <c r="N434" s="231">
        <f>O434-M434</f>
        <v>563030</v>
      </c>
      <c r="O434" s="231">
        <v>1197103</v>
      </c>
      <c r="P434" s="232">
        <v>1048656659</v>
      </c>
    </row>
    <row r="435" spans="7:16" hidden="1">
      <c r="L435" s="144" t="s">
        <v>64</v>
      </c>
      <c r="M435" s="237">
        <v>1134297</v>
      </c>
      <c r="N435" s="231">
        <f t="shared" ref="N435" si="17">O435-M435</f>
        <v>105028</v>
      </c>
      <c r="O435" s="231">
        <v>1239325</v>
      </c>
      <c r="P435" s="232">
        <v>2138615419</v>
      </c>
    </row>
    <row r="436" spans="7:16" ht="17.25" hidden="1" customHeight="1" thickBot="1"/>
    <row r="437" spans="7:16" ht="16.5" hidden="1" customHeight="1">
      <c r="G437" s="63" t="s">
        <v>37</v>
      </c>
      <c r="H437" s="64">
        <v>5196000</v>
      </c>
      <c r="I437" s="64">
        <v>115177</v>
      </c>
      <c r="J437" s="65">
        <v>5080823</v>
      </c>
      <c r="L437" s="239" t="s">
        <v>52</v>
      </c>
      <c r="M437" s="240" t="s">
        <v>164</v>
      </c>
      <c r="N437" s="240" t="s">
        <v>170</v>
      </c>
      <c r="O437" s="240" t="s">
        <v>55</v>
      </c>
    </row>
    <row r="438" spans="7:16" ht="16.5" hidden="1" customHeight="1">
      <c r="G438" s="67" t="s">
        <v>39</v>
      </c>
      <c r="H438" s="68">
        <v>7911000</v>
      </c>
      <c r="I438" s="68">
        <v>134473</v>
      </c>
      <c r="J438" s="69">
        <v>7776527</v>
      </c>
      <c r="L438" s="144" t="s">
        <v>57</v>
      </c>
      <c r="M438" s="237">
        <v>2914574</v>
      </c>
      <c r="N438" s="231">
        <f t="shared" ref="N438:N442" si="18">O438-M438</f>
        <v>156854</v>
      </c>
      <c r="O438" s="231">
        <v>3071428</v>
      </c>
      <c r="P438" s="232">
        <v>1018661717</v>
      </c>
    </row>
    <row r="439" spans="7:16" ht="16.5" hidden="1" customHeight="1">
      <c r="G439" s="67" t="s">
        <v>41</v>
      </c>
      <c r="H439" s="68">
        <v>1723000</v>
      </c>
      <c r="I439" s="68">
        <v>39629</v>
      </c>
      <c r="J439" s="69">
        <v>1683371</v>
      </c>
      <c r="L439" s="144" t="s">
        <v>58</v>
      </c>
      <c r="M439" s="237">
        <v>4304094</v>
      </c>
      <c r="N439" s="231">
        <f t="shared" si="18"/>
        <v>0</v>
      </c>
      <c r="O439" s="231">
        <v>4304094</v>
      </c>
      <c r="P439" s="232">
        <v>1048639742</v>
      </c>
    </row>
    <row r="440" spans="7:16" ht="16.5" hidden="1" customHeight="1">
      <c r="G440" s="67" t="s">
        <v>45</v>
      </c>
      <c r="H440" s="68">
        <v>8605000</v>
      </c>
      <c r="I440" s="68">
        <v>158104</v>
      </c>
      <c r="J440" s="69">
        <v>8446896</v>
      </c>
      <c r="L440" s="144" t="s">
        <v>59</v>
      </c>
      <c r="M440" s="237">
        <v>404478</v>
      </c>
      <c r="N440" s="231">
        <f>O440-M440</f>
        <v>110401</v>
      </c>
      <c r="O440" s="231">
        <v>514879</v>
      </c>
      <c r="P440" s="232">
        <v>1208154231</v>
      </c>
    </row>
    <row r="441" spans="7:16" ht="16.5" hidden="1" customHeight="1">
      <c r="G441" s="67" t="s">
        <v>47</v>
      </c>
      <c r="H441" s="68">
        <v>4520000</v>
      </c>
      <c r="I441" s="68">
        <v>103006</v>
      </c>
      <c r="J441" s="69">
        <v>4416994</v>
      </c>
      <c r="L441" s="144" t="s">
        <v>60</v>
      </c>
      <c r="M441" s="237">
        <v>4814063</v>
      </c>
      <c r="N441" s="231">
        <f t="shared" si="18"/>
        <v>223139</v>
      </c>
      <c r="O441" s="231">
        <v>5037202</v>
      </c>
      <c r="P441" s="232">
        <v>2148137726</v>
      </c>
    </row>
    <row r="442" spans="7:16" ht="16.5" hidden="1" customHeight="1">
      <c r="G442" s="67" t="s">
        <v>49</v>
      </c>
      <c r="H442" s="68">
        <v>5671000</v>
      </c>
      <c r="I442" s="68">
        <v>120873</v>
      </c>
      <c r="J442" s="69">
        <v>5550127</v>
      </c>
      <c r="L442" s="144" t="s">
        <v>61</v>
      </c>
      <c r="M442" s="237">
        <v>3025769</v>
      </c>
      <c r="N442" s="231">
        <f t="shared" si="18"/>
        <v>0</v>
      </c>
      <c r="O442" s="231">
        <v>3025769</v>
      </c>
      <c r="P442" s="232">
        <v>2028145602</v>
      </c>
    </row>
    <row r="443" spans="7:16" ht="16.5" hidden="1" customHeight="1">
      <c r="G443" s="67" t="s">
        <v>50</v>
      </c>
      <c r="H443" s="68">
        <v>2196000</v>
      </c>
      <c r="I443" s="68">
        <v>54908</v>
      </c>
      <c r="J443" s="69">
        <v>2141092</v>
      </c>
      <c r="L443" s="144" t="s">
        <v>62</v>
      </c>
      <c r="M443" s="237">
        <v>2961626</v>
      </c>
      <c r="N443" s="231">
        <f>O443-M443</f>
        <v>403501</v>
      </c>
      <c r="O443" s="231">
        <v>3365127</v>
      </c>
      <c r="P443" s="232">
        <v>1048172014</v>
      </c>
    </row>
    <row r="444" spans="7:16" ht="17.25" hidden="1" customHeight="1" thickBot="1">
      <c r="G444" s="98" t="s">
        <v>51</v>
      </c>
      <c r="H444" s="99">
        <v>3128900</v>
      </c>
      <c r="I444" s="99">
        <v>71965</v>
      </c>
      <c r="J444" s="100">
        <v>3056935</v>
      </c>
      <c r="L444" s="144" t="s">
        <v>63</v>
      </c>
      <c r="M444" s="237">
        <v>1220581</v>
      </c>
      <c r="N444" s="231">
        <f>O444-M444</f>
        <v>0</v>
      </c>
      <c r="O444" s="231">
        <v>1220581</v>
      </c>
      <c r="P444" s="232">
        <v>1048656659</v>
      </c>
    </row>
    <row r="445" spans="7:16" ht="16.5" hidden="1" customHeight="1">
      <c r="L445" s="144" t="s">
        <v>64</v>
      </c>
      <c r="M445" s="237">
        <v>2408793</v>
      </c>
      <c r="N445" s="231">
        <f t="shared" ref="N445" si="19">O445-M445</f>
        <v>72787</v>
      </c>
      <c r="O445" s="231">
        <v>2481580</v>
      </c>
      <c r="P445" s="232">
        <v>2138615419</v>
      </c>
    </row>
    <row r="446" spans="7:16" hidden="1"/>
    <row r="447" spans="7:16" hidden="1">
      <c r="L447" s="239" t="s">
        <v>52</v>
      </c>
      <c r="M447" s="240" t="s">
        <v>164</v>
      </c>
      <c r="N447" s="240" t="s">
        <v>170</v>
      </c>
      <c r="O447" s="240" t="s">
        <v>55</v>
      </c>
    </row>
    <row r="448" spans="7:16" hidden="1">
      <c r="G448" s="63" t="s">
        <v>37</v>
      </c>
      <c r="H448" s="64">
        <v>5355700</v>
      </c>
      <c r="I448" s="64">
        <v>108171</v>
      </c>
      <c r="J448" s="65">
        <v>5247529</v>
      </c>
      <c r="L448" s="144" t="s">
        <v>57</v>
      </c>
      <c r="M448" s="237">
        <v>4273143</v>
      </c>
      <c r="N448" s="231">
        <f t="shared" ref="N448:N449" si="20">O448-M448</f>
        <v>807680</v>
      </c>
      <c r="O448" s="231">
        <v>5080823</v>
      </c>
      <c r="P448" s="232">
        <v>1018661717</v>
      </c>
    </row>
    <row r="449" spans="7:16" hidden="1">
      <c r="G449" s="67" t="s">
        <v>39</v>
      </c>
      <c r="H449" s="68">
        <v>9975500</v>
      </c>
      <c r="I449" s="68">
        <v>173161</v>
      </c>
      <c r="J449" s="69">
        <v>9802339</v>
      </c>
      <c r="L449" s="144" t="s">
        <v>58</v>
      </c>
      <c r="M449" s="237">
        <v>6255949</v>
      </c>
      <c r="N449" s="231">
        <f t="shared" si="20"/>
        <v>1520578</v>
      </c>
      <c r="O449" s="231">
        <v>7776527</v>
      </c>
      <c r="P449" s="232">
        <v>1048639742</v>
      </c>
    </row>
    <row r="450" spans="7:16" hidden="1">
      <c r="G450" s="67" t="s">
        <v>41</v>
      </c>
      <c r="H450" s="68">
        <v>1593000</v>
      </c>
      <c r="I450" s="68">
        <v>36639</v>
      </c>
      <c r="J450" s="69">
        <v>1556361</v>
      </c>
      <c r="L450" s="144" t="s">
        <v>59</v>
      </c>
      <c r="M450" s="237">
        <v>1683371</v>
      </c>
      <c r="N450" s="231">
        <f>O450-M450</f>
        <v>0</v>
      </c>
      <c r="O450" s="231">
        <v>1683371</v>
      </c>
      <c r="P450" s="232">
        <v>1208154231</v>
      </c>
    </row>
    <row r="451" spans="7:16" hidden="1">
      <c r="G451" s="67" t="s">
        <v>45</v>
      </c>
      <c r="H451" s="68">
        <v>8657000</v>
      </c>
      <c r="I451" s="68">
        <v>150898</v>
      </c>
      <c r="J451" s="69">
        <v>8506102</v>
      </c>
      <c r="L451" s="144" t="s">
        <v>60</v>
      </c>
      <c r="M451" s="237">
        <v>7097004</v>
      </c>
      <c r="N451" s="231">
        <f t="shared" ref="N451:N452" si="21">O451-M451</f>
        <v>1349892</v>
      </c>
      <c r="O451" s="231">
        <v>8446896</v>
      </c>
      <c r="P451" s="232">
        <v>2148137726</v>
      </c>
    </row>
    <row r="452" spans="7:16" hidden="1">
      <c r="G452" s="67" t="s">
        <v>47</v>
      </c>
      <c r="H452" s="68">
        <v>4648000</v>
      </c>
      <c r="I452" s="68">
        <v>109268</v>
      </c>
      <c r="J452" s="69">
        <v>4538732</v>
      </c>
      <c r="L452" s="144" t="s">
        <v>61</v>
      </c>
      <c r="M452" s="237">
        <v>4369121</v>
      </c>
      <c r="N452" s="231">
        <f t="shared" si="21"/>
        <v>47873</v>
      </c>
      <c r="O452" s="231">
        <v>4416994</v>
      </c>
      <c r="P452" s="232">
        <v>2028145602</v>
      </c>
    </row>
    <row r="453" spans="7:16" hidden="1">
      <c r="G453" s="67" t="s">
        <v>49</v>
      </c>
      <c r="H453" s="68">
        <v>5805000</v>
      </c>
      <c r="I453" s="68">
        <v>125826</v>
      </c>
      <c r="J453" s="69">
        <v>5679174</v>
      </c>
      <c r="L453" s="144" t="s">
        <v>62</v>
      </c>
      <c r="M453" s="237">
        <v>4813469</v>
      </c>
      <c r="N453" s="231">
        <f>O453-M453</f>
        <v>736658</v>
      </c>
      <c r="O453" s="231">
        <v>5550127</v>
      </c>
      <c r="P453" s="232">
        <v>1048172014</v>
      </c>
    </row>
    <row r="454" spans="7:16" hidden="1">
      <c r="G454" s="67" t="s">
        <v>50</v>
      </c>
      <c r="H454" s="68">
        <v>1859300</v>
      </c>
      <c r="I454" s="68">
        <v>37157</v>
      </c>
      <c r="J454" s="69">
        <v>1822143</v>
      </c>
      <c r="L454" s="144" t="s">
        <v>63</v>
      </c>
      <c r="M454" s="237">
        <v>1880233</v>
      </c>
      <c r="N454" s="231">
        <f>O454-M454</f>
        <v>260859</v>
      </c>
      <c r="O454" s="231">
        <v>2141092</v>
      </c>
      <c r="P454" s="232">
        <v>1048656659</v>
      </c>
    </row>
    <row r="455" spans="7:16" ht="17.25" hidden="1" thickBot="1">
      <c r="G455" s="98" t="s">
        <v>51</v>
      </c>
      <c r="H455" s="99">
        <v>5560200</v>
      </c>
      <c r="I455" s="99">
        <v>127884</v>
      </c>
      <c r="J455" s="100">
        <v>5432316</v>
      </c>
      <c r="L455" s="144" t="s">
        <v>64</v>
      </c>
      <c r="M455" s="237">
        <v>2304254</v>
      </c>
      <c r="N455" s="231">
        <f t="shared" ref="N455" si="22">O455-M455</f>
        <v>752681</v>
      </c>
      <c r="O455" s="231">
        <v>3056935</v>
      </c>
      <c r="P455" s="232">
        <v>2138615419</v>
      </c>
    </row>
    <row r="456" spans="7:16" hidden="1"/>
    <row r="457" spans="7:16" hidden="1">
      <c r="L457" s="239" t="s">
        <v>52</v>
      </c>
      <c r="M457" s="240" t="s">
        <v>166</v>
      </c>
      <c r="N457" s="240" t="s">
        <v>171</v>
      </c>
      <c r="O457" s="240" t="s">
        <v>55</v>
      </c>
    </row>
    <row r="458" spans="7:16" hidden="1">
      <c r="J458"/>
      <c r="K458"/>
      <c r="L458" s="144" t="s">
        <v>57</v>
      </c>
      <c r="M458" s="237">
        <v>4986807</v>
      </c>
      <c r="N458" s="231">
        <f t="shared" ref="N458:N459" si="23">O458-M458</f>
        <v>260722</v>
      </c>
      <c r="O458" s="231">
        <v>5247529</v>
      </c>
      <c r="P458" s="232">
        <v>1018661717</v>
      </c>
    </row>
    <row r="459" spans="7:16" hidden="1">
      <c r="J459"/>
      <c r="K459"/>
      <c r="L459" s="144" t="s">
        <v>58</v>
      </c>
      <c r="M459" s="237">
        <v>7922448</v>
      </c>
      <c r="N459" s="231">
        <f t="shared" si="23"/>
        <v>1879891</v>
      </c>
      <c r="O459" s="231">
        <v>9802339</v>
      </c>
      <c r="P459" s="232">
        <v>1048639742</v>
      </c>
    </row>
    <row r="460" spans="7:16" hidden="1">
      <c r="J460"/>
      <c r="K460"/>
      <c r="L460" s="144" t="s">
        <v>59</v>
      </c>
      <c r="M460" s="237">
        <v>918380</v>
      </c>
      <c r="N460" s="231">
        <f>O460-M460</f>
        <v>637981</v>
      </c>
      <c r="O460" s="231">
        <v>1556361</v>
      </c>
      <c r="P460" s="232">
        <v>1208154231</v>
      </c>
    </row>
    <row r="461" spans="7:16" hidden="1">
      <c r="J461"/>
      <c r="K461"/>
      <c r="L461" s="144" t="s">
        <v>60</v>
      </c>
      <c r="M461" s="237">
        <v>7700440</v>
      </c>
      <c r="N461" s="231">
        <f t="shared" ref="N461:N462" si="24">O461-M461</f>
        <v>805662</v>
      </c>
      <c r="O461" s="231">
        <v>8506102</v>
      </c>
      <c r="P461" s="232">
        <v>2148137726</v>
      </c>
    </row>
    <row r="462" spans="7:16" hidden="1">
      <c r="J462"/>
      <c r="K462"/>
      <c r="L462" s="144" t="s">
        <v>61</v>
      </c>
      <c r="M462" s="237">
        <v>4266149</v>
      </c>
      <c r="N462" s="231">
        <f t="shared" si="24"/>
        <v>272583</v>
      </c>
      <c r="O462" s="231">
        <v>4538732</v>
      </c>
      <c r="P462" s="232">
        <v>2028145602</v>
      </c>
    </row>
    <row r="463" spans="7:16" hidden="1">
      <c r="J463"/>
      <c r="K463"/>
      <c r="L463" s="144" t="s">
        <v>62</v>
      </c>
      <c r="M463" s="237">
        <v>5282200</v>
      </c>
      <c r="N463" s="231">
        <f>O463-M463</f>
        <v>396974</v>
      </c>
      <c r="O463" s="231">
        <v>5679174</v>
      </c>
      <c r="P463" s="232">
        <v>1048172014</v>
      </c>
    </row>
    <row r="464" spans="7:16" hidden="1">
      <c r="J464"/>
      <c r="K464"/>
      <c r="L464" s="144" t="s">
        <v>63</v>
      </c>
      <c r="M464" s="237">
        <v>1304859</v>
      </c>
      <c r="N464" s="231">
        <f>O464-M464</f>
        <v>517284</v>
      </c>
      <c r="O464" s="231">
        <v>1822143</v>
      </c>
      <c r="P464" s="232">
        <v>1048656659</v>
      </c>
    </row>
    <row r="465" spans="7:16" hidden="1">
      <c r="J465"/>
      <c r="K465"/>
      <c r="L465" s="144" t="s">
        <v>64</v>
      </c>
      <c r="M465" s="237">
        <v>4558291</v>
      </c>
      <c r="N465" s="231">
        <f t="shared" ref="N465" si="25">O465-M465</f>
        <v>874025</v>
      </c>
      <c r="O465" s="231">
        <v>5432316</v>
      </c>
      <c r="P465" s="232">
        <v>2138615419</v>
      </c>
    </row>
    <row r="466" spans="7:16" hidden="1">
      <c r="H466" s="246"/>
    </row>
    <row r="467" spans="7:16" hidden="1">
      <c r="J467"/>
    </row>
    <row r="468" spans="7:16" hidden="1">
      <c r="J468"/>
      <c r="K468" s="109">
        <f>+H468-I468-J468</f>
        <v>0</v>
      </c>
      <c r="L468" s="239" t="s">
        <v>52</v>
      </c>
      <c r="M468" s="240" t="s">
        <v>145</v>
      </c>
      <c r="N468" s="240" t="s">
        <v>172</v>
      </c>
      <c r="O468" s="240" t="s">
        <v>55</v>
      </c>
    </row>
    <row r="469" spans="7:16" hidden="1">
      <c r="J469"/>
      <c r="K469" s="109">
        <f>+H469-I469-J469</f>
        <v>0</v>
      </c>
      <c r="L469" s="144" t="s">
        <v>57</v>
      </c>
      <c r="M469" s="237">
        <v>2953699</v>
      </c>
      <c r="N469" s="231">
        <f t="shared" ref="N469:N470" si="26">O469-M469</f>
        <v>0</v>
      </c>
      <c r="O469" s="231">
        <v>2953699</v>
      </c>
      <c r="P469" s="232">
        <v>1018661717</v>
      </c>
    </row>
    <row r="470" spans="7:16" hidden="1">
      <c r="J470"/>
      <c r="K470" s="109">
        <f t="shared" ref="K470:K475" si="27">+H470-I470-J470</f>
        <v>0</v>
      </c>
      <c r="L470" s="144" t="s">
        <v>58</v>
      </c>
      <c r="M470" s="237">
        <v>5797505</v>
      </c>
      <c r="N470" s="231">
        <f t="shared" si="26"/>
        <v>108405</v>
      </c>
      <c r="O470" s="231">
        <v>5905910</v>
      </c>
      <c r="P470" s="232">
        <v>1048639742</v>
      </c>
    </row>
    <row r="471" spans="7:16" hidden="1">
      <c r="J471"/>
      <c r="K471" s="109">
        <f t="shared" si="27"/>
        <v>0</v>
      </c>
      <c r="L471" s="144" t="s">
        <v>59</v>
      </c>
      <c r="M471" s="237">
        <v>599878</v>
      </c>
      <c r="N471" s="231">
        <f>O471-M471</f>
        <v>38103</v>
      </c>
      <c r="O471" s="231">
        <v>637981</v>
      </c>
      <c r="P471" s="232">
        <v>1208154231</v>
      </c>
    </row>
    <row r="472" spans="7:16" hidden="1">
      <c r="J472"/>
      <c r="K472" s="109">
        <f t="shared" si="27"/>
        <v>0</v>
      </c>
      <c r="L472" s="144" t="s">
        <v>60</v>
      </c>
      <c r="M472" s="237">
        <v>5994958</v>
      </c>
      <c r="N472" s="231">
        <f t="shared" ref="N472:N473" si="28">O472-M472</f>
        <v>215057</v>
      </c>
      <c r="O472" s="231">
        <v>6210015</v>
      </c>
      <c r="P472" s="232">
        <v>2148137726</v>
      </c>
    </row>
    <row r="473" spans="7:16" hidden="1">
      <c r="J473"/>
      <c r="K473" s="109">
        <f t="shared" si="27"/>
        <v>0</v>
      </c>
      <c r="L473" s="144" t="s">
        <v>61</v>
      </c>
      <c r="M473" s="237">
        <v>2658906</v>
      </c>
      <c r="N473" s="231">
        <f t="shared" si="28"/>
        <v>38103</v>
      </c>
      <c r="O473" s="231">
        <v>2697009</v>
      </c>
      <c r="P473" s="232">
        <v>2028145602</v>
      </c>
    </row>
    <row r="474" spans="7:16" hidden="1">
      <c r="J474"/>
      <c r="K474" s="109">
        <f t="shared" si="27"/>
        <v>0</v>
      </c>
      <c r="L474" s="144" t="s">
        <v>62</v>
      </c>
      <c r="M474" s="237">
        <v>3705310</v>
      </c>
      <c r="N474" s="231">
        <f>O474-M474</f>
        <v>293100</v>
      </c>
      <c r="O474" s="231">
        <v>3998410</v>
      </c>
      <c r="P474" s="232">
        <v>1048172014</v>
      </c>
    </row>
    <row r="475" spans="7:16" hidden="1">
      <c r="J475"/>
      <c r="K475" s="109">
        <f t="shared" si="27"/>
        <v>0</v>
      </c>
      <c r="L475" s="144" t="s">
        <v>63</v>
      </c>
      <c r="M475" s="237">
        <v>871216</v>
      </c>
      <c r="N475" s="231">
        <f>O475-M475</f>
        <v>0</v>
      </c>
      <c r="O475" s="231">
        <v>871216</v>
      </c>
      <c r="P475" s="232">
        <v>1048656659</v>
      </c>
    </row>
    <row r="476" spans="7:16" hidden="1">
      <c r="J476"/>
      <c r="L476" s="144" t="s">
        <v>64</v>
      </c>
      <c r="M476" s="237">
        <v>3239733</v>
      </c>
      <c r="N476" s="231">
        <f t="shared" ref="N476" si="29">O476-M476</f>
        <v>235410</v>
      </c>
      <c r="O476" s="231">
        <v>3475143</v>
      </c>
      <c r="P476" s="232">
        <v>2138615419</v>
      </c>
    </row>
    <row r="478" spans="7:16" ht="17.25" thickBot="1">
      <c r="L478" s="239" t="s">
        <v>52</v>
      </c>
      <c r="M478" s="240" t="s">
        <v>146</v>
      </c>
      <c r="N478" s="240" t="s">
        <v>173</v>
      </c>
      <c r="O478" s="240" t="s">
        <v>55</v>
      </c>
    </row>
    <row r="479" spans="7:16">
      <c r="G479" s="241" t="s">
        <v>37</v>
      </c>
      <c r="H479" s="64">
        <v>2087000</v>
      </c>
      <c r="I479" s="64">
        <v>2048444</v>
      </c>
      <c r="J479" s="65">
        <v>38556</v>
      </c>
      <c r="L479" s="144" t="s">
        <v>57</v>
      </c>
      <c r="M479" s="237">
        <v>2365121</v>
      </c>
      <c r="N479" s="231">
        <f t="shared" ref="N479:N480" si="30">O479-M479</f>
        <v>286261</v>
      </c>
      <c r="O479" s="231">
        <v>2651382</v>
      </c>
      <c r="P479" s="232">
        <v>1018661717</v>
      </c>
    </row>
    <row r="480" spans="7:16">
      <c r="G480" s="242" t="s">
        <v>39</v>
      </c>
      <c r="H480" s="68">
        <v>3486500</v>
      </c>
      <c r="I480" s="68">
        <v>3421985</v>
      </c>
      <c r="J480" s="69">
        <v>64515</v>
      </c>
      <c r="L480" s="144" t="s">
        <v>58</v>
      </c>
      <c r="M480" s="237">
        <v>4322424</v>
      </c>
      <c r="N480" s="231">
        <f t="shared" si="30"/>
        <v>896141</v>
      </c>
      <c r="O480" s="231">
        <v>5218565</v>
      </c>
      <c r="P480" s="232">
        <v>1048639742</v>
      </c>
    </row>
    <row r="481" spans="7:16">
      <c r="G481" s="242" t="s">
        <v>41</v>
      </c>
      <c r="H481" s="68">
        <v>521000</v>
      </c>
      <c r="I481" s="68">
        <v>509017</v>
      </c>
      <c r="J481" s="69">
        <v>11983</v>
      </c>
      <c r="L481" s="144" t="s">
        <v>59</v>
      </c>
      <c r="M481" s="237">
        <v>1083493</v>
      </c>
      <c r="N481" s="231">
        <f>O481-M481</f>
        <v>183676</v>
      </c>
      <c r="O481" s="231">
        <v>1267169</v>
      </c>
      <c r="P481" s="232">
        <v>1208154231</v>
      </c>
    </row>
    <row r="482" spans="7:16">
      <c r="G482" s="242" t="s">
        <v>45</v>
      </c>
      <c r="H482" s="68">
        <v>3224000</v>
      </c>
      <c r="I482" s="68">
        <v>53790</v>
      </c>
      <c r="J482" s="69">
        <v>3170210</v>
      </c>
      <c r="L482" s="144" t="s">
        <v>60</v>
      </c>
      <c r="M482" s="237">
        <v>5436246</v>
      </c>
      <c r="N482" s="231">
        <f t="shared" ref="N482:N483" si="31">O482-M482</f>
        <v>675779</v>
      </c>
      <c r="O482" s="231">
        <v>6112025</v>
      </c>
      <c r="P482" s="232">
        <v>2148137726</v>
      </c>
    </row>
    <row r="483" spans="7:16">
      <c r="G483" s="242" t="s">
        <v>47</v>
      </c>
      <c r="H483" s="68">
        <v>1247000</v>
      </c>
      <c r="I483" s="68">
        <v>1218319</v>
      </c>
      <c r="J483" s="69">
        <v>28681</v>
      </c>
      <c r="L483" s="144" t="s">
        <v>61</v>
      </c>
      <c r="M483" s="237">
        <v>2195687</v>
      </c>
      <c r="N483" s="231">
        <f t="shared" si="31"/>
        <v>326707</v>
      </c>
      <c r="O483" s="231">
        <v>2522394</v>
      </c>
      <c r="P483" s="232">
        <v>2028145602</v>
      </c>
    </row>
    <row r="484" spans="7:16">
      <c r="G484" s="242" t="s">
        <v>49</v>
      </c>
      <c r="H484" s="68">
        <v>1877500</v>
      </c>
      <c r="I484" s="68">
        <v>1838966</v>
      </c>
      <c r="J484" s="69">
        <v>38534</v>
      </c>
      <c r="L484" s="144" t="s">
        <v>62</v>
      </c>
      <c r="M484" s="237">
        <v>2967569</v>
      </c>
      <c r="N484" s="231">
        <f>O484-M484</f>
        <v>488467</v>
      </c>
      <c r="O484" s="231">
        <v>3456036</v>
      </c>
      <c r="P484" s="232">
        <v>1048172014</v>
      </c>
    </row>
    <row r="485" spans="7:16">
      <c r="G485" s="242" t="s">
        <v>50</v>
      </c>
      <c r="H485" s="68">
        <v>928000</v>
      </c>
      <c r="I485" s="68">
        <v>907329</v>
      </c>
      <c r="J485" s="69">
        <v>20671</v>
      </c>
      <c r="L485" s="144" t="s">
        <v>63</v>
      </c>
      <c r="M485" s="237">
        <v>1701658</v>
      </c>
      <c r="N485" s="231">
        <f>O485-M485</f>
        <v>202426</v>
      </c>
      <c r="O485" s="231">
        <v>1904084</v>
      </c>
      <c r="P485" s="232">
        <v>1048656659</v>
      </c>
    </row>
    <row r="486" spans="7:16" ht="17.25" thickBot="1">
      <c r="G486" s="244" t="s">
        <v>51</v>
      </c>
      <c r="H486" s="99">
        <v>1534400</v>
      </c>
      <c r="I486" s="99">
        <v>1499109</v>
      </c>
      <c r="J486" s="100">
        <v>35291</v>
      </c>
      <c r="L486" s="144" t="s">
        <v>64</v>
      </c>
      <c r="M486" s="237">
        <v>3399958</v>
      </c>
      <c r="N486" s="231">
        <f t="shared" ref="N486" si="32">O486-M486</f>
        <v>408142</v>
      </c>
      <c r="O486" s="231">
        <v>3808100</v>
      </c>
      <c r="P486" s="232">
        <v>2138615419</v>
      </c>
    </row>
    <row r="488" spans="7:16">
      <c r="L488" s="239" t="s">
        <v>52</v>
      </c>
      <c r="M488" s="240" t="s">
        <v>147</v>
      </c>
      <c r="N488" s="240" t="s">
        <v>174</v>
      </c>
      <c r="O488" s="240" t="s">
        <v>55</v>
      </c>
    </row>
    <row r="489" spans="7:16">
      <c r="L489" s="144" t="s">
        <v>57</v>
      </c>
      <c r="M489" s="237">
        <v>1803179</v>
      </c>
      <c r="N489" s="231">
        <f t="shared" ref="N489:N490" si="33">O489-M489</f>
        <v>245265</v>
      </c>
      <c r="O489" s="231">
        <v>2048444</v>
      </c>
      <c r="P489" s="232">
        <v>1018661717</v>
      </c>
    </row>
    <row r="490" spans="7:16">
      <c r="L490" s="144" t="s">
        <v>58</v>
      </c>
      <c r="M490" s="237">
        <v>3421985</v>
      </c>
      <c r="N490" s="231">
        <f t="shared" si="33"/>
        <v>0</v>
      </c>
      <c r="O490" s="231">
        <v>3421985</v>
      </c>
      <c r="P490" s="232">
        <v>1048639742</v>
      </c>
    </row>
    <row r="491" spans="7:16">
      <c r="L491" s="144" t="s">
        <v>59</v>
      </c>
      <c r="M491" s="237">
        <v>509017</v>
      </c>
      <c r="N491" s="231">
        <f>O491-M491</f>
        <v>0</v>
      </c>
      <c r="O491" s="231">
        <v>509017</v>
      </c>
      <c r="P491" s="232">
        <v>1208154231</v>
      </c>
    </row>
    <row r="492" spans="7:16">
      <c r="L492" s="144" t="s">
        <v>60</v>
      </c>
      <c r="M492" s="237">
        <v>3093027</v>
      </c>
      <c r="N492" s="231">
        <f t="shared" ref="N492:N493" si="34">O492-M492</f>
        <v>-3039237</v>
      </c>
      <c r="O492" s="231">
        <v>53790</v>
      </c>
      <c r="P492" s="232">
        <v>2148137726</v>
      </c>
    </row>
    <row r="493" spans="7:16">
      <c r="L493" s="144" t="s">
        <v>61</v>
      </c>
      <c r="M493" s="237">
        <v>1218319</v>
      </c>
      <c r="N493" s="231">
        <f t="shared" si="34"/>
        <v>0</v>
      </c>
      <c r="O493" s="231">
        <v>1218319</v>
      </c>
      <c r="P493" s="232">
        <v>2028145602</v>
      </c>
    </row>
    <row r="494" spans="7:16">
      <c r="L494" s="144" t="s">
        <v>62</v>
      </c>
      <c r="M494" s="237">
        <v>1838966</v>
      </c>
      <c r="N494" s="231">
        <f>O494-M494</f>
        <v>0</v>
      </c>
      <c r="O494" s="231">
        <v>1838966</v>
      </c>
      <c r="P494" s="232">
        <v>1048172014</v>
      </c>
    </row>
    <row r="495" spans="7:16">
      <c r="L495" s="144" t="s">
        <v>63</v>
      </c>
      <c r="M495" s="237">
        <v>745896</v>
      </c>
      <c r="N495" s="231">
        <f>O495-M495</f>
        <v>161433</v>
      </c>
      <c r="O495" s="231">
        <v>907329</v>
      </c>
      <c r="P495" s="232">
        <v>1048656659</v>
      </c>
    </row>
    <row r="496" spans="7:16">
      <c r="L496" s="144" t="s">
        <v>64</v>
      </c>
      <c r="M496" s="237">
        <v>1447914</v>
      </c>
      <c r="N496" s="231">
        <f t="shared" ref="N496" si="35">O496-M496</f>
        <v>51195</v>
      </c>
      <c r="O496" s="231">
        <v>1499109</v>
      </c>
      <c r="P496" s="232">
        <v>2138615419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I171"/>
  <sheetViews>
    <sheetView topLeftCell="U13" zoomScaleNormal="100" workbookViewId="0">
      <selection activeCell="H29" sqref="H29"/>
    </sheetView>
  </sheetViews>
  <sheetFormatPr defaultColWidth="9" defaultRowHeight="16.5"/>
  <cols>
    <col min="1" max="1" width="16" customWidth="1"/>
    <col min="2" max="2" width="41" customWidth="1"/>
    <col min="3" max="4" width="13" customWidth="1"/>
    <col min="5" max="5" width="21" customWidth="1"/>
    <col min="6" max="6" width="13" customWidth="1"/>
    <col min="7" max="7" width="11" customWidth="1"/>
    <col min="8" max="8" width="13" customWidth="1"/>
    <col min="9" max="9" width="9" customWidth="1"/>
    <col min="10" max="10" width="10" customWidth="1"/>
    <col min="11" max="11" width="33" customWidth="1"/>
    <col min="12" max="13" width="13" customWidth="1"/>
    <col min="14" max="14" width="15" customWidth="1"/>
    <col min="15" max="16" width="13" customWidth="1"/>
    <col min="17" max="17" width="11" customWidth="1"/>
    <col min="18" max="18" width="13" customWidth="1"/>
    <col min="19" max="19" width="11" customWidth="1"/>
    <col min="20" max="20" width="30" customWidth="1"/>
    <col min="21" max="22" width="16" customWidth="1"/>
    <col min="23" max="26" width="13" customWidth="1"/>
    <col min="27" max="27" width="33" customWidth="1"/>
    <col min="28" max="28" width="16" customWidth="1"/>
    <col min="31" max="31" width="11.25" bestFit="1" customWidth="1"/>
    <col min="32" max="32" width="10.75" bestFit="1" customWidth="1"/>
    <col min="33" max="33" width="16.25" bestFit="1" customWidth="1"/>
    <col min="34" max="34" width="12.375" bestFit="1" customWidth="1"/>
  </cols>
  <sheetData>
    <row r="1" spans="1:35">
      <c r="A1" s="247" t="s">
        <v>175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</row>
    <row r="2" spans="1:35">
      <c r="A2" s="247" t="s">
        <v>176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</row>
    <row r="4" spans="1:35">
      <c r="A4" s="249" t="s">
        <v>177</v>
      </c>
      <c r="B4" s="249" t="s">
        <v>178</v>
      </c>
      <c r="C4" s="249" t="s">
        <v>179</v>
      </c>
      <c r="D4" s="249" t="s">
        <v>180</v>
      </c>
      <c r="E4" s="249" t="s">
        <v>181</v>
      </c>
      <c r="F4" s="249" t="s">
        <v>182</v>
      </c>
      <c r="G4" s="249" t="s">
        <v>183</v>
      </c>
      <c r="H4" s="249" t="s">
        <v>184</v>
      </c>
      <c r="I4" s="249" t="s">
        <v>185</v>
      </c>
      <c r="J4" s="249" t="s">
        <v>186</v>
      </c>
      <c r="K4" s="249" t="s">
        <v>187</v>
      </c>
      <c r="L4" s="249" t="s">
        <v>188</v>
      </c>
      <c r="M4" s="249" t="s">
        <v>189</v>
      </c>
      <c r="N4" s="249" t="s">
        <v>190</v>
      </c>
      <c r="O4" s="249" t="s">
        <v>56</v>
      </c>
      <c r="P4" s="249" t="s">
        <v>48</v>
      </c>
      <c r="Q4" s="249" t="s">
        <v>191</v>
      </c>
      <c r="R4" s="249" t="s">
        <v>192</v>
      </c>
      <c r="S4" s="249" t="s">
        <v>193</v>
      </c>
      <c r="T4" s="249" t="s">
        <v>194</v>
      </c>
      <c r="U4" s="249" t="s">
        <v>195</v>
      </c>
      <c r="V4" s="249" t="s">
        <v>196</v>
      </c>
      <c r="W4" s="249" t="s">
        <v>197</v>
      </c>
      <c r="X4" s="249" t="s">
        <v>198</v>
      </c>
      <c r="Y4" s="249" t="s">
        <v>199</v>
      </c>
      <c r="Z4" s="249" t="s">
        <v>200</v>
      </c>
      <c r="AA4" s="249" t="s">
        <v>201</v>
      </c>
      <c r="AB4" s="249" t="s">
        <v>202</v>
      </c>
      <c r="AE4" t="s">
        <v>203</v>
      </c>
      <c r="AF4" t="s">
        <v>204</v>
      </c>
      <c r="AG4" t="s">
        <v>205</v>
      </c>
      <c r="AH4" t="s">
        <v>206</v>
      </c>
    </row>
    <row r="5" spans="1:35">
      <c r="A5" s="250" t="s">
        <v>207</v>
      </c>
      <c r="B5" s="250" t="s">
        <v>208</v>
      </c>
      <c r="C5" s="250" t="s">
        <v>209</v>
      </c>
      <c r="D5" s="250" t="s">
        <v>210</v>
      </c>
      <c r="E5" s="250" t="s">
        <v>211</v>
      </c>
      <c r="F5" s="250" t="s">
        <v>212</v>
      </c>
      <c r="G5" s="250" t="s">
        <v>49</v>
      </c>
      <c r="H5" s="251">
        <v>64000</v>
      </c>
      <c r="I5" s="250" t="s">
        <v>213</v>
      </c>
      <c r="J5" s="250" t="s">
        <v>214</v>
      </c>
      <c r="K5" s="250" t="s">
        <v>215</v>
      </c>
      <c r="L5" s="250" t="s">
        <v>216</v>
      </c>
      <c r="M5" s="250" t="s">
        <v>217</v>
      </c>
      <c r="N5" s="250" t="s">
        <v>218</v>
      </c>
      <c r="O5" s="251">
        <v>960</v>
      </c>
      <c r="P5" s="251">
        <v>63040</v>
      </c>
      <c r="Q5" s="250" t="s">
        <v>219</v>
      </c>
      <c r="R5" s="250" t="s">
        <v>215</v>
      </c>
      <c r="S5" s="250" t="s">
        <v>49</v>
      </c>
      <c r="T5" s="250" t="s">
        <v>220</v>
      </c>
      <c r="U5" s="250" t="s">
        <v>221</v>
      </c>
      <c r="V5" s="250" t="s">
        <v>222</v>
      </c>
      <c r="W5" s="251">
        <v>5818</v>
      </c>
      <c r="X5" s="251">
        <v>0</v>
      </c>
      <c r="Y5" s="250" t="s">
        <v>223</v>
      </c>
      <c r="Z5" s="250" t="s">
        <v>224</v>
      </c>
      <c r="AA5" s="250" t="s">
        <v>225</v>
      </c>
      <c r="AB5" s="250" t="s">
        <v>215</v>
      </c>
      <c r="AE5" s="252" t="s">
        <v>37</v>
      </c>
      <c r="AF5" s="83">
        <v>2087000</v>
      </c>
      <c r="AG5" s="83">
        <v>2048444</v>
      </c>
      <c r="AH5" s="83">
        <v>38556</v>
      </c>
    </row>
    <row r="6" spans="1:35">
      <c r="A6" s="250" t="s">
        <v>207</v>
      </c>
      <c r="B6" s="250" t="s">
        <v>208</v>
      </c>
      <c r="C6" s="250" t="s">
        <v>209</v>
      </c>
      <c r="D6" s="250" t="s">
        <v>226</v>
      </c>
      <c r="E6" s="250" t="s">
        <v>227</v>
      </c>
      <c r="F6" s="250" t="s">
        <v>228</v>
      </c>
      <c r="G6" s="250" t="s">
        <v>45</v>
      </c>
      <c r="H6" s="251">
        <v>170000</v>
      </c>
      <c r="I6" s="250" t="s">
        <v>213</v>
      </c>
      <c r="J6" s="250" t="s">
        <v>214</v>
      </c>
      <c r="K6" s="250" t="s">
        <v>229</v>
      </c>
      <c r="L6" s="250" t="s">
        <v>216</v>
      </c>
      <c r="M6" s="250" t="s">
        <v>217</v>
      </c>
      <c r="N6" s="250" t="s">
        <v>230</v>
      </c>
      <c r="O6" s="251">
        <v>2295</v>
      </c>
      <c r="P6" s="251">
        <v>167705</v>
      </c>
      <c r="Q6" s="250" t="s">
        <v>219</v>
      </c>
      <c r="R6" s="250" t="s">
        <v>215</v>
      </c>
      <c r="S6" s="250" t="s">
        <v>45</v>
      </c>
      <c r="T6" s="250" t="s">
        <v>220</v>
      </c>
      <c r="U6" s="250" t="s">
        <v>221</v>
      </c>
      <c r="V6" s="250" t="s">
        <v>222</v>
      </c>
      <c r="W6" s="251">
        <v>15454</v>
      </c>
      <c r="X6" s="251">
        <v>0</v>
      </c>
      <c r="Y6" s="250" t="s">
        <v>223</v>
      </c>
      <c r="Z6" s="250" t="s">
        <v>224</v>
      </c>
      <c r="AA6" s="250" t="s">
        <v>225</v>
      </c>
      <c r="AB6" s="250" t="s">
        <v>215</v>
      </c>
      <c r="AE6" s="252" t="s">
        <v>39</v>
      </c>
      <c r="AF6" s="83">
        <v>3486500</v>
      </c>
      <c r="AG6" s="83">
        <v>3421985</v>
      </c>
      <c r="AH6" s="83">
        <v>64515</v>
      </c>
    </row>
    <row r="7" spans="1:35">
      <c r="A7" s="250" t="s">
        <v>207</v>
      </c>
      <c r="B7" s="250" t="s">
        <v>208</v>
      </c>
      <c r="C7" s="250" t="s">
        <v>209</v>
      </c>
      <c r="D7" s="250" t="s">
        <v>231</v>
      </c>
      <c r="E7" s="250" t="s">
        <v>232</v>
      </c>
      <c r="F7" s="250" t="s">
        <v>233</v>
      </c>
      <c r="G7" s="250" t="s">
        <v>41</v>
      </c>
      <c r="H7" s="251">
        <v>69000</v>
      </c>
      <c r="I7" s="250" t="s">
        <v>213</v>
      </c>
      <c r="J7" s="250" t="s">
        <v>214</v>
      </c>
      <c r="K7" s="250" t="s">
        <v>229</v>
      </c>
      <c r="L7" s="250" t="s">
        <v>216</v>
      </c>
      <c r="M7" s="250" t="s">
        <v>217</v>
      </c>
      <c r="N7" s="250" t="s">
        <v>234</v>
      </c>
      <c r="O7" s="251">
        <v>1587</v>
      </c>
      <c r="P7" s="251">
        <v>67413</v>
      </c>
      <c r="Q7" s="250" t="s">
        <v>219</v>
      </c>
      <c r="R7" s="250" t="s">
        <v>215</v>
      </c>
      <c r="S7" s="250" t="s">
        <v>41</v>
      </c>
      <c r="T7" s="250" t="s">
        <v>220</v>
      </c>
      <c r="U7" s="250" t="s">
        <v>221</v>
      </c>
      <c r="V7" s="250" t="s">
        <v>222</v>
      </c>
      <c r="W7" s="251">
        <v>6272</v>
      </c>
      <c r="X7" s="251">
        <v>0</v>
      </c>
      <c r="Y7" s="250" t="s">
        <v>223</v>
      </c>
      <c r="Z7" s="250" t="s">
        <v>224</v>
      </c>
      <c r="AA7" s="250" t="s">
        <v>225</v>
      </c>
      <c r="AB7" s="250" t="s">
        <v>215</v>
      </c>
      <c r="AE7" s="252" t="s">
        <v>41</v>
      </c>
      <c r="AF7" s="83">
        <v>521000</v>
      </c>
      <c r="AG7" s="83">
        <v>509017</v>
      </c>
      <c r="AH7" s="83">
        <v>11983</v>
      </c>
    </row>
    <row r="8" spans="1:35">
      <c r="A8" s="250" t="s">
        <v>207</v>
      </c>
      <c r="B8" s="250" t="s">
        <v>208</v>
      </c>
      <c r="C8" s="250" t="s">
        <v>209</v>
      </c>
      <c r="D8" s="250" t="s">
        <v>235</v>
      </c>
      <c r="E8" s="250" t="s">
        <v>236</v>
      </c>
      <c r="F8" s="250" t="s">
        <v>237</v>
      </c>
      <c r="G8" s="250" t="s">
        <v>51</v>
      </c>
      <c r="H8" s="251">
        <v>88000</v>
      </c>
      <c r="I8" s="250" t="s">
        <v>213</v>
      </c>
      <c r="J8" s="250" t="s">
        <v>214</v>
      </c>
      <c r="K8" s="250" t="s">
        <v>229</v>
      </c>
      <c r="L8" s="250" t="s">
        <v>216</v>
      </c>
      <c r="M8" s="250" t="s">
        <v>217</v>
      </c>
      <c r="N8" s="250" t="s">
        <v>238</v>
      </c>
      <c r="O8" s="251">
        <v>2024</v>
      </c>
      <c r="P8" s="251">
        <v>85976</v>
      </c>
      <c r="Q8" s="250" t="s">
        <v>219</v>
      </c>
      <c r="R8" s="250" t="s">
        <v>215</v>
      </c>
      <c r="S8" s="250" t="s">
        <v>51</v>
      </c>
      <c r="T8" s="250" t="s">
        <v>220</v>
      </c>
      <c r="U8" s="250" t="s">
        <v>221</v>
      </c>
      <c r="V8" s="250" t="s">
        <v>222</v>
      </c>
      <c r="W8" s="251">
        <v>8000</v>
      </c>
      <c r="X8" s="251">
        <v>0</v>
      </c>
      <c r="Y8" s="250" t="s">
        <v>223</v>
      </c>
      <c r="Z8" s="250" t="s">
        <v>224</v>
      </c>
      <c r="AA8" s="250" t="s">
        <v>225</v>
      </c>
      <c r="AB8" s="250" t="s">
        <v>215</v>
      </c>
      <c r="AE8" s="252" t="s">
        <v>45</v>
      </c>
      <c r="AF8" s="83">
        <v>3224000</v>
      </c>
      <c r="AG8" s="83">
        <v>3093027</v>
      </c>
      <c r="AH8" s="83">
        <v>51973</v>
      </c>
    </row>
    <row r="9" spans="1:35">
      <c r="A9" s="250" t="s">
        <v>207</v>
      </c>
      <c r="B9" s="250" t="s">
        <v>208</v>
      </c>
      <c r="C9" s="250" t="s">
        <v>209</v>
      </c>
      <c r="D9" s="250" t="s">
        <v>239</v>
      </c>
      <c r="E9" s="250" t="s">
        <v>240</v>
      </c>
      <c r="F9" s="250" t="s">
        <v>241</v>
      </c>
      <c r="G9" s="250" t="s">
        <v>37</v>
      </c>
      <c r="H9" s="251">
        <v>29000</v>
      </c>
      <c r="I9" s="250" t="s">
        <v>213</v>
      </c>
      <c r="J9" s="250" t="s">
        <v>214</v>
      </c>
      <c r="K9" s="250" t="s">
        <v>229</v>
      </c>
      <c r="L9" s="250" t="s">
        <v>216</v>
      </c>
      <c r="M9" s="250" t="s">
        <v>217</v>
      </c>
      <c r="N9" s="250" t="s">
        <v>242</v>
      </c>
      <c r="O9" s="251">
        <v>667</v>
      </c>
      <c r="P9" s="251">
        <v>28333</v>
      </c>
      <c r="Q9" s="250" t="s">
        <v>219</v>
      </c>
      <c r="R9" s="250" t="s">
        <v>215</v>
      </c>
      <c r="S9" s="250" t="s">
        <v>37</v>
      </c>
      <c r="T9" s="250" t="s">
        <v>220</v>
      </c>
      <c r="U9" s="250" t="s">
        <v>221</v>
      </c>
      <c r="V9" s="250" t="s">
        <v>222</v>
      </c>
      <c r="W9" s="251">
        <v>2636</v>
      </c>
      <c r="X9" s="251">
        <v>0</v>
      </c>
      <c r="Y9" s="250" t="s">
        <v>223</v>
      </c>
      <c r="Z9" s="250" t="s">
        <v>224</v>
      </c>
      <c r="AA9" s="250" t="s">
        <v>225</v>
      </c>
      <c r="AB9" s="250" t="s">
        <v>215</v>
      </c>
      <c r="AE9" s="252" t="s">
        <v>47</v>
      </c>
      <c r="AF9" s="83">
        <v>1247000</v>
      </c>
      <c r="AG9" s="83">
        <v>1218319</v>
      </c>
      <c r="AH9" s="83">
        <v>28681</v>
      </c>
    </row>
    <row r="10" spans="1:35">
      <c r="A10" s="250" t="s">
        <v>207</v>
      </c>
      <c r="B10" s="250" t="s">
        <v>208</v>
      </c>
      <c r="C10" s="250" t="s">
        <v>209</v>
      </c>
      <c r="D10" s="250" t="s">
        <v>243</v>
      </c>
      <c r="E10" s="250" t="s">
        <v>244</v>
      </c>
      <c r="F10" s="250" t="s">
        <v>245</v>
      </c>
      <c r="G10" s="250" t="s">
        <v>47</v>
      </c>
      <c r="H10" s="251">
        <v>188000</v>
      </c>
      <c r="I10" s="250" t="s">
        <v>213</v>
      </c>
      <c r="J10" s="250" t="s">
        <v>214</v>
      </c>
      <c r="K10" s="250" t="s">
        <v>229</v>
      </c>
      <c r="L10" s="250" t="s">
        <v>216</v>
      </c>
      <c r="M10" s="250" t="s">
        <v>217</v>
      </c>
      <c r="N10" s="250" t="s">
        <v>246</v>
      </c>
      <c r="O10" s="251">
        <v>4324</v>
      </c>
      <c r="P10" s="251">
        <v>183676</v>
      </c>
      <c r="Q10" s="250" t="s">
        <v>219</v>
      </c>
      <c r="R10" s="250" t="s">
        <v>215</v>
      </c>
      <c r="S10" s="250" t="s">
        <v>47</v>
      </c>
      <c r="T10" s="250" t="s">
        <v>220</v>
      </c>
      <c r="U10" s="250" t="s">
        <v>221</v>
      </c>
      <c r="V10" s="250" t="s">
        <v>222</v>
      </c>
      <c r="W10" s="251">
        <v>17090</v>
      </c>
      <c r="X10" s="251">
        <v>0</v>
      </c>
      <c r="Y10" s="250" t="s">
        <v>223</v>
      </c>
      <c r="Z10" s="250" t="s">
        <v>224</v>
      </c>
      <c r="AA10" s="250" t="s">
        <v>225</v>
      </c>
      <c r="AB10" s="250" t="s">
        <v>215</v>
      </c>
      <c r="AE10" s="252" t="s">
        <v>49</v>
      </c>
      <c r="AF10" s="83">
        <v>1877500</v>
      </c>
      <c r="AG10" s="83">
        <v>1838966</v>
      </c>
      <c r="AH10" s="83">
        <v>38534</v>
      </c>
    </row>
    <row r="11" spans="1:35">
      <c r="A11" s="250" t="s">
        <v>207</v>
      </c>
      <c r="B11" s="250" t="s">
        <v>208</v>
      </c>
      <c r="C11" s="250" t="s">
        <v>209</v>
      </c>
      <c r="D11" s="250" t="s">
        <v>247</v>
      </c>
      <c r="E11" s="250" t="s">
        <v>248</v>
      </c>
      <c r="F11" s="250" t="s">
        <v>249</v>
      </c>
      <c r="G11" s="250" t="s">
        <v>51</v>
      </c>
      <c r="H11" s="251">
        <v>196000</v>
      </c>
      <c r="I11" s="250" t="s">
        <v>213</v>
      </c>
      <c r="J11" s="250" t="s">
        <v>214</v>
      </c>
      <c r="K11" s="250" t="s">
        <v>229</v>
      </c>
      <c r="L11" s="250" t="s">
        <v>216</v>
      </c>
      <c r="M11" s="250" t="s">
        <v>217</v>
      </c>
      <c r="N11" s="250" t="s">
        <v>238</v>
      </c>
      <c r="O11" s="251">
        <v>4508</v>
      </c>
      <c r="P11" s="251">
        <v>191492</v>
      </c>
      <c r="Q11" s="250" t="s">
        <v>219</v>
      </c>
      <c r="R11" s="250" t="s">
        <v>215</v>
      </c>
      <c r="S11" s="250" t="s">
        <v>51</v>
      </c>
      <c r="T11" s="250" t="s">
        <v>220</v>
      </c>
      <c r="U11" s="250" t="s">
        <v>221</v>
      </c>
      <c r="V11" s="250" t="s">
        <v>222</v>
      </c>
      <c r="W11" s="251">
        <v>17818</v>
      </c>
      <c r="X11" s="251">
        <v>0</v>
      </c>
      <c r="Y11" s="250" t="s">
        <v>223</v>
      </c>
      <c r="Z11" s="250" t="s">
        <v>224</v>
      </c>
      <c r="AA11" s="250" t="s">
        <v>225</v>
      </c>
      <c r="AB11" s="250" t="s">
        <v>215</v>
      </c>
      <c r="AE11" s="252" t="s">
        <v>50</v>
      </c>
      <c r="AF11" s="83">
        <v>928000</v>
      </c>
      <c r="AG11" s="83">
        <v>803539</v>
      </c>
      <c r="AH11" s="83">
        <v>17461</v>
      </c>
    </row>
    <row r="12" spans="1:35">
      <c r="A12" s="250" t="s">
        <v>207</v>
      </c>
      <c r="B12" s="250" t="s">
        <v>208</v>
      </c>
      <c r="C12" s="250" t="s">
        <v>209</v>
      </c>
      <c r="D12" s="250" t="s">
        <v>250</v>
      </c>
      <c r="E12" s="250" t="s">
        <v>251</v>
      </c>
      <c r="F12" s="250" t="s">
        <v>252</v>
      </c>
      <c r="G12" s="250" t="s">
        <v>45</v>
      </c>
      <c r="H12" s="251">
        <v>118000</v>
      </c>
      <c r="I12" s="250" t="s">
        <v>213</v>
      </c>
      <c r="J12" s="250" t="s">
        <v>214</v>
      </c>
      <c r="K12" s="250" t="s">
        <v>229</v>
      </c>
      <c r="L12" s="250" t="s">
        <v>216</v>
      </c>
      <c r="M12" s="250" t="s">
        <v>217</v>
      </c>
      <c r="N12" s="250" t="s">
        <v>230</v>
      </c>
      <c r="O12" s="251">
        <v>1711</v>
      </c>
      <c r="P12" s="251">
        <v>116289</v>
      </c>
      <c r="Q12" s="250" t="s">
        <v>219</v>
      </c>
      <c r="R12" s="250" t="s">
        <v>215</v>
      </c>
      <c r="S12" s="250" t="s">
        <v>45</v>
      </c>
      <c r="T12" s="250" t="s">
        <v>220</v>
      </c>
      <c r="U12" s="250" t="s">
        <v>221</v>
      </c>
      <c r="V12" s="250" t="s">
        <v>222</v>
      </c>
      <c r="W12" s="251">
        <v>10727</v>
      </c>
      <c r="X12" s="251">
        <v>0</v>
      </c>
      <c r="Y12" s="250" t="s">
        <v>223</v>
      </c>
      <c r="Z12" s="250" t="s">
        <v>224</v>
      </c>
      <c r="AA12" s="250" t="s">
        <v>225</v>
      </c>
      <c r="AB12" s="250" t="s">
        <v>215</v>
      </c>
      <c r="AE12" s="252" t="s">
        <v>51</v>
      </c>
      <c r="AF12" s="83">
        <v>1534400</v>
      </c>
      <c r="AG12" s="83">
        <v>1495787</v>
      </c>
      <c r="AH12" s="83">
        <v>35213</v>
      </c>
    </row>
    <row r="13" spans="1:35">
      <c r="A13" s="250" t="s">
        <v>207</v>
      </c>
      <c r="B13" s="250" t="s">
        <v>208</v>
      </c>
      <c r="C13" s="250" t="s">
        <v>209</v>
      </c>
      <c r="D13" s="250" t="s">
        <v>253</v>
      </c>
      <c r="E13" s="250" t="s">
        <v>254</v>
      </c>
      <c r="F13" s="250" t="s">
        <v>255</v>
      </c>
      <c r="G13" s="250" t="s">
        <v>47</v>
      </c>
      <c r="H13" s="251">
        <v>39000</v>
      </c>
      <c r="I13" s="250" t="s">
        <v>213</v>
      </c>
      <c r="J13" s="250" t="s">
        <v>214</v>
      </c>
      <c r="K13" s="250" t="s">
        <v>229</v>
      </c>
      <c r="L13" s="250" t="s">
        <v>216</v>
      </c>
      <c r="M13" s="250" t="s">
        <v>217</v>
      </c>
      <c r="N13" s="250" t="s">
        <v>246</v>
      </c>
      <c r="O13" s="251">
        <v>897</v>
      </c>
      <c r="P13" s="251">
        <v>38103</v>
      </c>
      <c r="Q13" s="250" t="s">
        <v>219</v>
      </c>
      <c r="R13" s="250" t="s">
        <v>215</v>
      </c>
      <c r="S13" s="250" t="s">
        <v>47</v>
      </c>
      <c r="T13" s="250" t="s">
        <v>220</v>
      </c>
      <c r="U13" s="250" t="s">
        <v>221</v>
      </c>
      <c r="V13" s="250" t="s">
        <v>222</v>
      </c>
      <c r="W13" s="251">
        <v>3545</v>
      </c>
      <c r="X13" s="251">
        <v>0</v>
      </c>
      <c r="Y13" s="250" t="s">
        <v>223</v>
      </c>
      <c r="Z13" s="250" t="s">
        <v>224</v>
      </c>
      <c r="AA13" s="250" t="s">
        <v>225</v>
      </c>
      <c r="AB13" s="250" t="s">
        <v>215</v>
      </c>
      <c r="AE13" s="252" t="s">
        <v>256</v>
      </c>
      <c r="AF13" s="83">
        <v>14905400</v>
      </c>
      <c r="AG13" s="83">
        <v>14429084</v>
      </c>
      <c r="AH13" s="83">
        <v>286916</v>
      </c>
    </row>
    <row r="14" spans="1:35">
      <c r="A14" s="250" t="s">
        <v>207</v>
      </c>
      <c r="B14" s="250" t="s">
        <v>208</v>
      </c>
      <c r="C14" s="250" t="s">
        <v>209</v>
      </c>
      <c r="D14" s="250" t="s">
        <v>257</v>
      </c>
      <c r="E14" s="250" t="s">
        <v>258</v>
      </c>
      <c r="F14" s="250" t="s">
        <v>259</v>
      </c>
      <c r="G14" s="250" t="s">
        <v>49</v>
      </c>
      <c r="H14" s="251">
        <v>39000</v>
      </c>
      <c r="I14" s="250" t="s">
        <v>213</v>
      </c>
      <c r="J14" s="250" t="s">
        <v>214</v>
      </c>
      <c r="K14" s="250" t="s">
        <v>215</v>
      </c>
      <c r="L14" s="250" t="s">
        <v>216</v>
      </c>
      <c r="M14" s="250" t="s">
        <v>217</v>
      </c>
      <c r="N14" s="250" t="s">
        <v>218</v>
      </c>
      <c r="O14" s="251">
        <v>897</v>
      </c>
      <c r="P14" s="251">
        <v>38103</v>
      </c>
      <c r="Q14" s="250" t="s">
        <v>219</v>
      </c>
      <c r="R14" s="250" t="s">
        <v>215</v>
      </c>
      <c r="S14" s="250" t="s">
        <v>49</v>
      </c>
      <c r="T14" s="250" t="s">
        <v>220</v>
      </c>
      <c r="U14" s="250" t="s">
        <v>221</v>
      </c>
      <c r="V14" s="250" t="s">
        <v>222</v>
      </c>
      <c r="W14" s="251">
        <v>3545</v>
      </c>
      <c r="X14" s="251">
        <v>0</v>
      </c>
      <c r="Y14" s="250" t="s">
        <v>223</v>
      </c>
      <c r="Z14" s="250" t="s">
        <v>224</v>
      </c>
      <c r="AA14" s="250" t="s">
        <v>225</v>
      </c>
      <c r="AB14" s="250" t="s">
        <v>215</v>
      </c>
    </row>
    <row r="15" spans="1:35">
      <c r="A15" s="250" t="s">
        <v>207</v>
      </c>
      <c r="B15" s="250" t="s">
        <v>208</v>
      </c>
      <c r="C15" s="250" t="s">
        <v>260</v>
      </c>
      <c r="D15" s="250" t="s">
        <v>261</v>
      </c>
      <c r="E15" s="250" t="s">
        <v>262</v>
      </c>
      <c r="F15" s="250" t="s">
        <v>263</v>
      </c>
      <c r="G15" s="250" t="s">
        <v>45</v>
      </c>
      <c r="H15" s="251">
        <v>39000</v>
      </c>
      <c r="I15" s="250" t="s">
        <v>213</v>
      </c>
      <c r="J15" s="250" t="s">
        <v>214</v>
      </c>
      <c r="K15" s="250" t="s">
        <v>229</v>
      </c>
      <c r="L15" s="250" t="s">
        <v>264</v>
      </c>
      <c r="M15" s="250" t="s">
        <v>217</v>
      </c>
      <c r="N15" s="250" t="s">
        <v>230</v>
      </c>
      <c r="O15" s="251">
        <v>897</v>
      </c>
      <c r="P15" s="251">
        <v>38103</v>
      </c>
      <c r="Q15" s="250" t="s">
        <v>219</v>
      </c>
      <c r="R15" s="250" t="s">
        <v>215</v>
      </c>
      <c r="S15" s="250" t="s">
        <v>45</v>
      </c>
      <c r="T15" s="250" t="s">
        <v>220</v>
      </c>
      <c r="U15" s="250" t="s">
        <v>221</v>
      </c>
      <c r="V15" s="250" t="s">
        <v>222</v>
      </c>
      <c r="W15" s="251">
        <v>3545</v>
      </c>
      <c r="X15" s="251">
        <v>0</v>
      </c>
      <c r="Y15" s="250" t="s">
        <v>223</v>
      </c>
      <c r="Z15" s="250" t="s">
        <v>224</v>
      </c>
      <c r="AA15" s="250" t="s">
        <v>225</v>
      </c>
      <c r="AB15" s="250" t="s">
        <v>215</v>
      </c>
    </row>
    <row r="16" spans="1:35">
      <c r="A16" s="250" t="s">
        <v>207</v>
      </c>
      <c r="B16" s="250" t="s">
        <v>208</v>
      </c>
      <c r="C16" s="250" t="s">
        <v>260</v>
      </c>
      <c r="D16" s="250" t="s">
        <v>265</v>
      </c>
      <c r="E16" s="250" t="s">
        <v>266</v>
      </c>
      <c r="F16" s="250" t="s">
        <v>267</v>
      </c>
      <c r="G16" s="250" t="s">
        <v>49</v>
      </c>
      <c r="H16" s="251">
        <v>39000</v>
      </c>
      <c r="I16" s="250" t="s">
        <v>213</v>
      </c>
      <c r="J16" s="250" t="s">
        <v>214</v>
      </c>
      <c r="K16" s="250" t="s">
        <v>215</v>
      </c>
      <c r="L16" s="250" t="s">
        <v>264</v>
      </c>
      <c r="M16" s="250" t="s">
        <v>217</v>
      </c>
      <c r="N16" s="250" t="s">
        <v>218</v>
      </c>
      <c r="O16" s="251">
        <v>897</v>
      </c>
      <c r="P16" s="251">
        <v>38103</v>
      </c>
      <c r="Q16" s="250" t="s">
        <v>219</v>
      </c>
      <c r="R16" s="250" t="s">
        <v>215</v>
      </c>
      <c r="S16" s="250" t="s">
        <v>49</v>
      </c>
      <c r="T16" s="250" t="s">
        <v>220</v>
      </c>
      <c r="U16" s="250" t="s">
        <v>221</v>
      </c>
      <c r="V16" s="250" t="s">
        <v>222</v>
      </c>
      <c r="W16" s="251">
        <v>3545</v>
      </c>
      <c r="X16" s="251">
        <v>0</v>
      </c>
      <c r="Y16" s="250" t="s">
        <v>223</v>
      </c>
      <c r="Z16" s="250" t="s">
        <v>224</v>
      </c>
      <c r="AA16" s="250" t="s">
        <v>225</v>
      </c>
      <c r="AB16" s="250" t="s">
        <v>215</v>
      </c>
      <c r="AE16" s="201" t="s">
        <v>37</v>
      </c>
      <c r="AF16" s="202">
        <v>2087000</v>
      </c>
      <c r="AG16" s="202">
        <v>2048444</v>
      </c>
      <c r="AH16" s="253">
        <v>38556</v>
      </c>
      <c r="AI16" s="4">
        <f>+AF16-AG16-AH16</f>
        <v>0</v>
      </c>
    </row>
    <row r="17" spans="1:35">
      <c r="A17" s="250" t="s">
        <v>207</v>
      </c>
      <c r="B17" s="250" t="s">
        <v>208</v>
      </c>
      <c r="C17" s="250" t="s">
        <v>260</v>
      </c>
      <c r="D17" s="250" t="s">
        <v>268</v>
      </c>
      <c r="E17" s="250" t="s">
        <v>269</v>
      </c>
      <c r="F17" s="250" t="s">
        <v>270</v>
      </c>
      <c r="G17" s="250" t="s">
        <v>39</v>
      </c>
      <c r="H17" s="251">
        <v>49000</v>
      </c>
      <c r="I17" s="250" t="s">
        <v>213</v>
      </c>
      <c r="J17" s="250" t="s">
        <v>214</v>
      </c>
      <c r="K17" s="250" t="s">
        <v>215</v>
      </c>
      <c r="L17" s="250" t="s">
        <v>264</v>
      </c>
      <c r="M17" s="250" t="s">
        <v>217</v>
      </c>
      <c r="N17" s="250" t="s">
        <v>271</v>
      </c>
      <c r="O17" s="251">
        <v>1127</v>
      </c>
      <c r="P17" s="251">
        <v>47873</v>
      </c>
      <c r="Q17" s="250" t="s">
        <v>219</v>
      </c>
      <c r="R17" s="250" t="s">
        <v>215</v>
      </c>
      <c r="S17" s="250" t="s">
        <v>39</v>
      </c>
      <c r="T17" s="250" t="s">
        <v>220</v>
      </c>
      <c r="U17" s="250" t="s">
        <v>221</v>
      </c>
      <c r="V17" s="250" t="s">
        <v>222</v>
      </c>
      <c r="W17" s="251">
        <v>4454</v>
      </c>
      <c r="X17" s="251">
        <v>0</v>
      </c>
      <c r="Y17" s="250" t="s">
        <v>223</v>
      </c>
      <c r="Z17" s="250" t="s">
        <v>224</v>
      </c>
      <c r="AA17" s="250" t="s">
        <v>225</v>
      </c>
      <c r="AB17" s="250" t="s">
        <v>215</v>
      </c>
      <c r="AE17" s="203" t="s">
        <v>39</v>
      </c>
      <c r="AF17" s="68">
        <v>3486500</v>
      </c>
      <c r="AG17" s="68">
        <v>3421985</v>
      </c>
      <c r="AH17" s="254">
        <v>64515</v>
      </c>
      <c r="AI17" s="4">
        <f t="shared" ref="AI17:AI23" si="0">+AF17-AG17-AH17</f>
        <v>0</v>
      </c>
    </row>
    <row r="18" spans="1:35">
      <c r="A18" s="250" t="s">
        <v>207</v>
      </c>
      <c r="B18" s="250" t="s">
        <v>208</v>
      </c>
      <c r="C18" s="250" t="s">
        <v>260</v>
      </c>
      <c r="D18" s="250" t="s">
        <v>272</v>
      </c>
      <c r="E18" s="250" t="s">
        <v>273</v>
      </c>
      <c r="F18" s="250" t="s">
        <v>274</v>
      </c>
      <c r="G18" s="250" t="s">
        <v>50</v>
      </c>
      <c r="H18" s="251">
        <v>327000</v>
      </c>
      <c r="I18" s="250" t="s">
        <v>213</v>
      </c>
      <c r="J18" s="250" t="s">
        <v>214</v>
      </c>
      <c r="K18" s="250" t="s">
        <v>229</v>
      </c>
      <c r="L18" s="250" t="s">
        <v>264</v>
      </c>
      <c r="M18" s="250" t="s">
        <v>217</v>
      </c>
      <c r="N18" s="250" t="s">
        <v>275</v>
      </c>
      <c r="O18" s="251">
        <v>7521</v>
      </c>
      <c r="P18" s="251">
        <v>319479</v>
      </c>
      <c r="Q18" s="250" t="s">
        <v>219</v>
      </c>
      <c r="R18" s="250" t="s">
        <v>215</v>
      </c>
      <c r="S18" s="250" t="s">
        <v>276</v>
      </c>
      <c r="T18" s="250" t="s">
        <v>220</v>
      </c>
      <c r="U18" s="250" t="s">
        <v>221</v>
      </c>
      <c r="V18" s="250" t="s">
        <v>222</v>
      </c>
      <c r="W18" s="251">
        <v>29727</v>
      </c>
      <c r="X18" s="251">
        <v>0</v>
      </c>
      <c r="Y18" s="250" t="s">
        <v>223</v>
      </c>
      <c r="Z18" s="250" t="s">
        <v>224</v>
      </c>
      <c r="AA18" s="250" t="s">
        <v>225</v>
      </c>
      <c r="AB18" s="250" t="s">
        <v>215</v>
      </c>
      <c r="AE18" s="203" t="s">
        <v>41</v>
      </c>
      <c r="AF18" s="68">
        <v>521000</v>
      </c>
      <c r="AG18" s="68">
        <v>509017</v>
      </c>
      <c r="AH18" s="254">
        <v>11983</v>
      </c>
      <c r="AI18" s="4">
        <f t="shared" si="0"/>
        <v>0</v>
      </c>
    </row>
    <row r="19" spans="1:35">
      <c r="A19" s="250" t="s">
        <v>207</v>
      </c>
      <c r="B19" s="250" t="s">
        <v>208</v>
      </c>
      <c r="C19" s="250" t="s">
        <v>260</v>
      </c>
      <c r="D19" s="250" t="s">
        <v>277</v>
      </c>
      <c r="E19" s="250" t="s">
        <v>278</v>
      </c>
      <c r="F19" s="250" t="s">
        <v>279</v>
      </c>
      <c r="G19" s="250" t="s">
        <v>49</v>
      </c>
      <c r="H19" s="251">
        <v>100000</v>
      </c>
      <c r="I19" s="250" t="s">
        <v>213</v>
      </c>
      <c r="J19" s="250" t="s">
        <v>214</v>
      </c>
      <c r="K19" s="250" t="s">
        <v>215</v>
      </c>
      <c r="L19" s="250" t="s">
        <v>264</v>
      </c>
      <c r="M19" s="250" t="s">
        <v>217</v>
      </c>
      <c r="N19" s="250" t="s">
        <v>218</v>
      </c>
      <c r="O19" s="251">
        <v>1500</v>
      </c>
      <c r="P19" s="251">
        <v>98500</v>
      </c>
      <c r="Q19" s="250" t="s">
        <v>219</v>
      </c>
      <c r="R19" s="250" t="s">
        <v>215</v>
      </c>
      <c r="S19" s="250" t="s">
        <v>49</v>
      </c>
      <c r="T19" s="250" t="s">
        <v>220</v>
      </c>
      <c r="U19" s="250" t="s">
        <v>221</v>
      </c>
      <c r="V19" s="250" t="s">
        <v>222</v>
      </c>
      <c r="W19" s="251">
        <v>9090</v>
      </c>
      <c r="X19" s="251">
        <v>0</v>
      </c>
      <c r="Y19" s="250" t="s">
        <v>223</v>
      </c>
      <c r="Z19" s="250" t="s">
        <v>224</v>
      </c>
      <c r="AA19" s="250" t="s">
        <v>225</v>
      </c>
      <c r="AB19" s="250" t="s">
        <v>215</v>
      </c>
      <c r="AE19" s="203" t="s">
        <v>45</v>
      </c>
      <c r="AF19" s="68">
        <v>3224000</v>
      </c>
      <c r="AG19" s="68">
        <v>53790</v>
      </c>
      <c r="AH19" s="254">
        <v>3170210</v>
      </c>
      <c r="AI19" s="4">
        <f t="shared" si="0"/>
        <v>0</v>
      </c>
    </row>
    <row r="20" spans="1:35">
      <c r="A20" s="250" t="s">
        <v>207</v>
      </c>
      <c r="B20" s="250" t="s">
        <v>208</v>
      </c>
      <c r="C20" s="250" t="s">
        <v>260</v>
      </c>
      <c r="D20" s="250" t="s">
        <v>280</v>
      </c>
      <c r="E20" s="250" t="s">
        <v>281</v>
      </c>
      <c r="F20" s="250" t="s">
        <v>282</v>
      </c>
      <c r="G20" s="250" t="s">
        <v>51</v>
      </c>
      <c r="H20" s="251">
        <v>69000</v>
      </c>
      <c r="I20" s="250" t="s">
        <v>213</v>
      </c>
      <c r="J20" s="250" t="s">
        <v>214</v>
      </c>
      <c r="K20" s="250" t="s">
        <v>229</v>
      </c>
      <c r="L20" s="250" t="s">
        <v>264</v>
      </c>
      <c r="M20" s="250" t="s">
        <v>217</v>
      </c>
      <c r="N20" s="250" t="s">
        <v>238</v>
      </c>
      <c r="O20" s="251">
        <v>1587</v>
      </c>
      <c r="P20" s="251">
        <v>67413</v>
      </c>
      <c r="Q20" s="250" t="s">
        <v>219</v>
      </c>
      <c r="R20" s="250" t="s">
        <v>215</v>
      </c>
      <c r="S20" s="250" t="s">
        <v>51</v>
      </c>
      <c r="T20" s="250" t="s">
        <v>220</v>
      </c>
      <c r="U20" s="250" t="s">
        <v>221</v>
      </c>
      <c r="V20" s="250" t="s">
        <v>222</v>
      </c>
      <c r="W20" s="251">
        <v>6272</v>
      </c>
      <c r="X20" s="251">
        <v>0</v>
      </c>
      <c r="Y20" s="250" t="s">
        <v>223</v>
      </c>
      <c r="Z20" s="250" t="s">
        <v>224</v>
      </c>
      <c r="AA20" s="250" t="s">
        <v>225</v>
      </c>
      <c r="AB20" s="250" t="s">
        <v>215</v>
      </c>
      <c r="AE20" s="203" t="s">
        <v>47</v>
      </c>
      <c r="AF20" s="68">
        <v>1247000</v>
      </c>
      <c r="AG20" s="68">
        <v>1218319</v>
      </c>
      <c r="AH20" s="254">
        <v>28681</v>
      </c>
      <c r="AI20" s="4">
        <f t="shared" si="0"/>
        <v>0</v>
      </c>
    </row>
    <row r="21" spans="1:35">
      <c r="A21" s="250" t="s">
        <v>207</v>
      </c>
      <c r="B21" s="250" t="s">
        <v>208</v>
      </c>
      <c r="C21" s="250" t="s">
        <v>283</v>
      </c>
      <c r="D21" s="250" t="s">
        <v>284</v>
      </c>
      <c r="E21" s="250" t="s">
        <v>285</v>
      </c>
      <c r="F21" s="250" t="s">
        <v>286</v>
      </c>
      <c r="G21" s="250" t="s">
        <v>49</v>
      </c>
      <c r="H21" s="251">
        <v>209000</v>
      </c>
      <c r="I21" s="250" t="s">
        <v>213</v>
      </c>
      <c r="J21" s="250" t="s">
        <v>214</v>
      </c>
      <c r="K21" s="250" t="s">
        <v>215</v>
      </c>
      <c r="L21" s="250" t="s">
        <v>287</v>
      </c>
      <c r="M21" s="250" t="s">
        <v>217</v>
      </c>
      <c r="N21" s="250" t="s">
        <v>218</v>
      </c>
      <c r="O21" s="251">
        <v>4807</v>
      </c>
      <c r="P21" s="251">
        <v>204193</v>
      </c>
      <c r="Q21" s="250" t="s">
        <v>219</v>
      </c>
      <c r="R21" s="250" t="s">
        <v>215</v>
      </c>
      <c r="S21" s="250" t="s">
        <v>49</v>
      </c>
      <c r="T21" s="250" t="s">
        <v>220</v>
      </c>
      <c r="U21" s="250" t="s">
        <v>221</v>
      </c>
      <c r="V21" s="250" t="s">
        <v>222</v>
      </c>
      <c r="W21" s="251">
        <v>19000</v>
      </c>
      <c r="X21" s="251">
        <v>0</v>
      </c>
      <c r="Y21" s="250" t="s">
        <v>223</v>
      </c>
      <c r="Z21" s="250" t="s">
        <v>224</v>
      </c>
      <c r="AA21" s="250" t="s">
        <v>225</v>
      </c>
      <c r="AB21" s="250" t="s">
        <v>215</v>
      </c>
      <c r="AE21" s="203" t="s">
        <v>49</v>
      </c>
      <c r="AF21" s="68">
        <v>1877500</v>
      </c>
      <c r="AG21" s="68">
        <v>1838966</v>
      </c>
      <c r="AH21" s="254">
        <v>38534</v>
      </c>
      <c r="AI21" s="4">
        <f t="shared" si="0"/>
        <v>0</v>
      </c>
    </row>
    <row r="22" spans="1:35">
      <c r="A22" s="250" t="s">
        <v>207</v>
      </c>
      <c r="B22" s="250" t="s">
        <v>208</v>
      </c>
      <c r="C22" s="250" t="s">
        <v>283</v>
      </c>
      <c r="D22" s="250" t="s">
        <v>288</v>
      </c>
      <c r="E22" s="250" t="s">
        <v>285</v>
      </c>
      <c r="F22" s="250" t="s">
        <v>289</v>
      </c>
      <c r="G22" s="250" t="s">
        <v>49</v>
      </c>
      <c r="H22" s="251">
        <v>59000</v>
      </c>
      <c r="I22" s="250" t="s">
        <v>213</v>
      </c>
      <c r="J22" s="250" t="s">
        <v>214</v>
      </c>
      <c r="K22" s="250" t="s">
        <v>215</v>
      </c>
      <c r="L22" s="250" t="s">
        <v>287</v>
      </c>
      <c r="M22" s="250" t="s">
        <v>217</v>
      </c>
      <c r="N22" s="250" t="s">
        <v>218</v>
      </c>
      <c r="O22" s="251">
        <v>1357</v>
      </c>
      <c r="P22" s="251">
        <v>57643</v>
      </c>
      <c r="Q22" s="250" t="s">
        <v>219</v>
      </c>
      <c r="R22" s="250" t="s">
        <v>215</v>
      </c>
      <c r="S22" s="250" t="s">
        <v>49</v>
      </c>
      <c r="T22" s="250" t="s">
        <v>220</v>
      </c>
      <c r="U22" s="250" t="s">
        <v>221</v>
      </c>
      <c r="V22" s="250" t="s">
        <v>222</v>
      </c>
      <c r="W22" s="251">
        <v>5363</v>
      </c>
      <c r="X22" s="251">
        <v>0</v>
      </c>
      <c r="Y22" s="250" t="s">
        <v>223</v>
      </c>
      <c r="Z22" s="250" t="s">
        <v>224</v>
      </c>
      <c r="AA22" s="250" t="s">
        <v>225</v>
      </c>
      <c r="AB22" s="250" t="s">
        <v>215</v>
      </c>
      <c r="AE22" s="203" t="s">
        <v>50</v>
      </c>
      <c r="AF22" s="68">
        <v>928000</v>
      </c>
      <c r="AG22" s="68">
        <f>103790+803539</f>
        <v>907329</v>
      </c>
      <c r="AH22" s="254">
        <f>3210+17461</f>
        <v>20671</v>
      </c>
      <c r="AI22" s="4">
        <f t="shared" si="0"/>
        <v>0</v>
      </c>
    </row>
    <row r="23" spans="1:35">
      <c r="A23" s="250" t="s">
        <v>207</v>
      </c>
      <c r="B23" s="250" t="s">
        <v>208</v>
      </c>
      <c r="C23" s="250" t="s">
        <v>283</v>
      </c>
      <c r="D23" s="250" t="s">
        <v>290</v>
      </c>
      <c r="E23" s="250" t="s">
        <v>291</v>
      </c>
      <c r="F23" s="250" t="s">
        <v>292</v>
      </c>
      <c r="G23" s="250" t="s">
        <v>39</v>
      </c>
      <c r="H23" s="251">
        <v>98000</v>
      </c>
      <c r="I23" s="250" t="s">
        <v>213</v>
      </c>
      <c r="J23" s="250" t="s">
        <v>214</v>
      </c>
      <c r="K23" s="250" t="s">
        <v>215</v>
      </c>
      <c r="L23" s="250" t="s">
        <v>287</v>
      </c>
      <c r="M23" s="250" t="s">
        <v>217</v>
      </c>
      <c r="N23" s="250" t="s">
        <v>271</v>
      </c>
      <c r="O23" s="251">
        <v>1421</v>
      </c>
      <c r="P23" s="251">
        <v>96579</v>
      </c>
      <c r="Q23" s="250" t="s">
        <v>219</v>
      </c>
      <c r="R23" s="250" t="s">
        <v>215</v>
      </c>
      <c r="S23" s="250" t="s">
        <v>39</v>
      </c>
      <c r="T23" s="250" t="s">
        <v>220</v>
      </c>
      <c r="U23" s="250" t="s">
        <v>221</v>
      </c>
      <c r="V23" s="250" t="s">
        <v>222</v>
      </c>
      <c r="W23" s="251">
        <v>8909</v>
      </c>
      <c r="X23" s="251">
        <v>0</v>
      </c>
      <c r="Y23" s="250" t="s">
        <v>223</v>
      </c>
      <c r="Z23" s="250" t="s">
        <v>224</v>
      </c>
      <c r="AA23" s="250" t="s">
        <v>225</v>
      </c>
      <c r="AB23" s="250" t="s">
        <v>215</v>
      </c>
      <c r="AE23" s="204" t="s">
        <v>51</v>
      </c>
      <c r="AF23" s="205">
        <v>1534400</v>
      </c>
      <c r="AG23" s="205">
        <v>1499109</v>
      </c>
      <c r="AH23" s="255">
        <v>35291</v>
      </c>
      <c r="AI23" s="4">
        <f t="shared" si="0"/>
        <v>0</v>
      </c>
    </row>
    <row r="24" spans="1:35">
      <c r="A24" s="250" t="s">
        <v>207</v>
      </c>
      <c r="B24" s="250" t="s">
        <v>208</v>
      </c>
      <c r="C24" s="250" t="s">
        <v>283</v>
      </c>
      <c r="D24" s="250" t="s">
        <v>293</v>
      </c>
      <c r="E24" s="250" t="s">
        <v>294</v>
      </c>
      <c r="F24" s="250" t="s">
        <v>295</v>
      </c>
      <c r="G24" s="250" t="s">
        <v>45</v>
      </c>
      <c r="H24" s="251">
        <v>39000</v>
      </c>
      <c r="I24" s="250" t="s">
        <v>213</v>
      </c>
      <c r="J24" s="250" t="s">
        <v>214</v>
      </c>
      <c r="K24" s="250" t="s">
        <v>229</v>
      </c>
      <c r="L24" s="250" t="s">
        <v>287</v>
      </c>
      <c r="M24" s="250" t="s">
        <v>217</v>
      </c>
      <c r="N24" s="250" t="s">
        <v>230</v>
      </c>
      <c r="O24" s="251">
        <v>526</v>
      </c>
      <c r="P24" s="251">
        <v>38474</v>
      </c>
      <c r="Q24" s="250" t="s">
        <v>219</v>
      </c>
      <c r="R24" s="250" t="s">
        <v>215</v>
      </c>
      <c r="S24" s="250" t="s">
        <v>45</v>
      </c>
      <c r="T24" s="250" t="s">
        <v>220</v>
      </c>
      <c r="U24" s="250" t="s">
        <v>221</v>
      </c>
      <c r="V24" s="250" t="s">
        <v>222</v>
      </c>
      <c r="W24" s="251">
        <v>3545</v>
      </c>
      <c r="X24" s="251">
        <v>0</v>
      </c>
      <c r="Y24" s="250" t="s">
        <v>223</v>
      </c>
      <c r="Z24" s="250" t="s">
        <v>224</v>
      </c>
      <c r="AA24" s="250" t="s">
        <v>225</v>
      </c>
      <c r="AB24" s="250" t="s">
        <v>215</v>
      </c>
      <c r="AF24" s="4"/>
    </row>
    <row r="25" spans="1:35">
      <c r="A25" s="250" t="s">
        <v>207</v>
      </c>
      <c r="B25" s="250" t="s">
        <v>208</v>
      </c>
      <c r="C25" s="250" t="s">
        <v>283</v>
      </c>
      <c r="D25" s="250" t="s">
        <v>296</v>
      </c>
      <c r="E25" s="250" t="s">
        <v>297</v>
      </c>
      <c r="F25" s="250" t="s">
        <v>298</v>
      </c>
      <c r="G25" s="250" t="s">
        <v>39</v>
      </c>
      <c r="H25" s="251">
        <v>58000</v>
      </c>
      <c r="I25" s="250" t="s">
        <v>213</v>
      </c>
      <c r="J25" s="250" t="s">
        <v>214</v>
      </c>
      <c r="K25" s="250" t="s">
        <v>215</v>
      </c>
      <c r="L25" s="250" t="s">
        <v>287</v>
      </c>
      <c r="M25" s="250" t="s">
        <v>217</v>
      </c>
      <c r="N25" s="250" t="s">
        <v>271</v>
      </c>
      <c r="O25" s="251">
        <v>841</v>
      </c>
      <c r="P25" s="251">
        <v>57159</v>
      </c>
      <c r="Q25" s="250" t="s">
        <v>219</v>
      </c>
      <c r="R25" s="250" t="s">
        <v>215</v>
      </c>
      <c r="S25" s="250" t="s">
        <v>39</v>
      </c>
      <c r="T25" s="250" t="s">
        <v>220</v>
      </c>
      <c r="U25" s="250" t="s">
        <v>221</v>
      </c>
      <c r="V25" s="250" t="s">
        <v>222</v>
      </c>
      <c r="W25" s="251">
        <v>5272</v>
      </c>
      <c r="X25" s="251">
        <v>0</v>
      </c>
      <c r="Y25" s="250" t="s">
        <v>223</v>
      </c>
      <c r="Z25" s="250" t="s">
        <v>224</v>
      </c>
      <c r="AA25" s="250" t="s">
        <v>225</v>
      </c>
      <c r="AB25" s="250" t="s">
        <v>215</v>
      </c>
    </row>
    <row r="26" spans="1:35">
      <c r="A26" s="250" t="s">
        <v>207</v>
      </c>
      <c r="B26" s="250" t="s">
        <v>208</v>
      </c>
      <c r="C26" s="250" t="s">
        <v>283</v>
      </c>
      <c r="D26" s="250" t="s">
        <v>299</v>
      </c>
      <c r="E26" s="250" t="s">
        <v>300</v>
      </c>
      <c r="F26" s="250" t="s">
        <v>301</v>
      </c>
      <c r="G26" s="250" t="s">
        <v>45</v>
      </c>
      <c r="H26" s="251">
        <v>88000</v>
      </c>
      <c r="I26" s="250" t="s">
        <v>213</v>
      </c>
      <c r="J26" s="250" t="s">
        <v>214</v>
      </c>
      <c r="K26" s="250" t="s">
        <v>229</v>
      </c>
      <c r="L26" s="250" t="s">
        <v>287</v>
      </c>
      <c r="M26" s="250" t="s">
        <v>217</v>
      </c>
      <c r="N26" s="250" t="s">
        <v>230</v>
      </c>
      <c r="O26" s="251">
        <v>2024</v>
      </c>
      <c r="P26" s="251">
        <v>85976</v>
      </c>
      <c r="Q26" s="250" t="s">
        <v>219</v>
      </c>
      <c r="R26" s="250" t="s">
        <v>215</v>
      </c>
      <c r="S26" s="250" t="s">
        <v>45</v>
      </c>
      <c r="T26" s="250" t="s">
        <v>220</v>
      </c>
      <c r="U26" s="250" t="s">
        <v>221</v>
      </c>
      <c r="V26" s="250" t="s">
        <v>222</v>
      </c>
      <c r="W26" s="251">
        <v>8000</v>
      </c>
      <c r="X26" s="251">
        <v>0</v>
      </c>
      <c r="Y26" s="250" t="s">
        <v>223</v>
      </c>
      <c r="Z26" s="250" t="s">
        <v>224</v>
      </c>
      <c r="AA26" s="250" t="s">
        <v>225</v>
      </c>
      <c r="AB26" s="250" t="s">
        <v>215</v>
      </c>
    </row>
    <row r="27" spans="1:35">
      <c r="A27" s="250" t="s">
        <v>207</v>
      </c>
      <c r="B27" s="250" t="s">
        <v>208</v>
      </c>
      <c r="C27" s="250" t="s">
        <v>283</v>
      </c>
      <c r="D27" s="250" t="s">
        <v>302</v>
      </c>
      <c r="E27" s="250" t="s">
        <v>303</v>
      </c>
      <c r="F27" s="250" t="s">
        <v>304</v>
      </c>
      <c r="G27" s="250" t="s">
        <v>45</v>
      </c>
      <c r="H27" s="251">
        <v>167000</v>
      </c>
      <c r="I27" s="250" t="s">
        <v>213</v>
      </c>
      <c r="J27" s="250" t="s">
        <v>214</v>
      </c>
      <c r="K27" s="250" t="s">
        <v>229</v>
      </c>
      <c r="L27" s="250" t="s">
        <v>287</v>
      </c>
      <c r="M27" s="250" t="s">
        <v>217</v>
      </c>
      <c r="N27" s="250" t="s">
        <v>230</v>
      </c>
      <c r="O27" s="251">
        <v>3841</v>
      </c>
      <c r="P27" s="251">
        <v>163159</v>
      </c>
      <c r="Q27" s="250" t="s">
        <v>219</v>
      </c>
      <c r="R27" s="250" t="s">
        <v>215</v>
      </c>
      <c r="S27" s="250" t="s">
        <v>45</v>
      </c>
      <c r="T27" s="250" t="s">
        <v>220</v>
      </c>
      <c r="U27" s="250" t="s">
        <v>221</v>
      </c>
      <c r="V27" s="250" t="s">
        <v>222</v>
      </c>
      <c r="W27" s="251">
        <v>15181</v>
      </c>
      <c r="X27" s="251">
        <v>0</v>
      </c>
      <c r="Y27" s="250" t="s">
        <v>223</v>
      </c>
      <c r="Z27" s="250" t="s">
        <v>224</v>
      </c>
      <c r="AA27" s="250" t="s">
        <v>225</v>
      </c>
      <c r="AB27" s="250" t="s">
        <v>215</v>
      </c>
    </row>
    <row r="28" spans="1:35">
      <c r="A28" s="250" t="s">
        <v>207</v>
      </c>
      <c r="B28" s="250" t="s">
        <v>208</v>
      </c>
      <c r="C28" s="250" t="s">
        <v>216</v>
      </c>
      <c r="D28" s="250" t="s">
        <v>305</v>
      </c>
      <c r="E28" s="250" t="s">
        <v>306</v>
      </c>
      <c r="F28" s="250" t="s">
        <v>307</v>
      </c>
      <c r="G28" s="250" t="s">
        <v>41</v>
      </c>
      <c r="H28" s="251">
        <v>128000</v>
      </c>
      <c r="I28" s="250" t="s">
        <v>213</v>
      </c>
      <c r="J28" s="250" t="s">
        <v>214</v>
      </c>
      <c r="K28" s="250" t="s">
        <v>229</v>
      </c>
      <c r="L28" s="250" t="s">
        <v>308</v>
      </c>
      <c r="M28" s="250" t="s">
        <v>217</v>
      </c>
      <c r="N28" s="250" t="s">
        <v>234</v>
      </c>
      <c r="O28" s="251">
        <v>2944</v>
      </c>
      <c r="P28" s="251">
        <v>125056</v>
      </c>
      <c r="Q28" s="250" t="s">
        <v>219</v>
      </c>
      <c r="R28" s="250" t="s">
        <v>215</v>
      </c>
      <c r="S28" s="250" t="s">
        <v>41</v>
      </c>
      <c r="T28" s="250" t="s">
        <v>220</v>
      </c>
      <c r="U28" s="250" t="s">
        <v>221</v>
      </c>
      <c r="V28" s="250" t="s">
        <v>222</v>
      </c>
      <c r="W28" s="251">
        <v>11636</v>
      </c>
      <c r="X28" s="251">
        <v>0</v>
      </c>
      <c r="Y28" s="250" t="s">
        <v>223</v>
      </c>
      <c r="Z28" s="250" t="s">
        <v>224</v>
      </c>
      <c r="AA28" s="250" t="s">
        <v>225</v>
      </c>
      <c r="AB28" s="250" t="s">
        <v>215</v>
      </c>
    </row>
    <row r="29" spans="1:35">
      <c r="A29" s="250" t="s">
        <v>207</v>
      </c>
      <c r="B29" s="250" t="s">
        <v>208</v>
      </c>
      <c r="C29" s="250" t="s">
        <v>216</v>
      </c>
      <c r="D29" s="250" t="s">
        <v>309</v>
      </c>
      <c r="E29" s="250" t="s">
        <v>310</v>
      </c>
      <c r="F29" s="250" t="s">
        <v>311</v>
      </c>
      <c r="G29" s="250" t="s">
        <v>47</v>
      </c>
      <c r="H29" s="251">
        <v>78000</v>
      </c>
      <c r="I29" s="250" t="s">
        <v>213</v>
      </c>
      <c r="J29" s="250" t="s">
        <v>214</v>
      </c>
      <c r="K29" s="250" t="s">
        <v>229</v>
      </c>
      <c r="L29" s="250" t="s">
        <v>308</v>
      </c>
      <c r="M29" s="250" t="s">
        <v>217</v>
      </c>
      <c r="N29" s="250" t="s">
        <v>246</v>
      </c>
      <c r="O29" s="251">
        <v>1794</v>
      </c>
      <c r="P29" s="251">
        <v>76206</v>
      </c>
      <c r="Q29" s="250" t="s">
        <v>219</v>
      </c>
      <c r="R29" s="250" t="s">
        <v>215</v>
      </c>
      <c r="S29" s="250" t="s">
        <v>47</v>
      </c>
      <c r="T29" s="250" t="s">
        <v>220</v>
      </c>
      <c r="U29" s="250" t="s">
        <v>221</v>
      </c>
      <c r="V29" s="250" t="s">
        <v>222</v>
      </c>
      <c r="W29" s="251">
        <v>7090</v>
      </c>
      <c r="X29" s="251">
        <v>0</v>
      </c>
      <c r="Y29" s="250" t="s">
        <v>223</v>
      </c>
      <c r="Z29" s="250" t="s">
        <v>224</v>
      </c>
      <c r="AA29" s="250" t="s">
        <v>225</v>
      </c>
      <c r="AB29" s="250" t="s">
        <v>215</v>
      </c>
    </row>
    <row r="30" spans="1:35">
      <c r="A30" s="250" t="s">
        <v>207</v>
      </c>
      <c r="B30" s="250" t="s">
        <v>208</v>
      </c>
      <c r="C30" s="250" t="s">
        <v>216</v>
      </c>
      <c r="D30" s="250" t="s">
        <v>312</v>
      </c>
      <c r="E30" s="250" t="s">
        <v>313</v>
      </c>
      <c r="F30" s="250" t="s">
        <v>314</v>
      </c>
      <c r="G30" s="250" t="s">
        <v>39</v>
      </c>
      <c r="H30" s="251">
        <v>118000</v>
      </c>
      <c r="I30" s="250" t="s">
        <v>213</v>
      </c>
      <c r="J30" s="250" t="s">
        <v>214</v>
      </c>
      <c r="K30" s="250" t="s">
        <v>215</v>
      </c>
      <c r="L30" s="250" t="s">
        <v>308</v>
      </c>
      <c r="M30" s="250" t="s">
        <v>217</v>
      </c>
      <c r="N30" s="250" t="s">
        <v>271</v>
      </c>
      <c r="O30" s="251">
        <v>2714</v>
      </c>
      <c r="P30" s="251">
        <v>115286</v>
      </c>
      <c r="Q30" s="250" t="s">
        <v>219</v>
      </c>
      <c r="R30" s="250" t="s">
        <v>215</v>
      </c>
      <c r="S30" s="250" t="s">
        <v>39</v>
      </c>
      <c r="T30" s="250" t="s">
        <v>220</v>
      </c>
      <c r="U30" s="250" t="s">
        <v>221</v>
      </c>
      <c r="V30" s="250" t="s">
        <v>222</v>
      </c>
      <c r="W30" s="251">
        <v>10727</v>
      </c>
      <c r="X30" s="251">
        <v>0</v>
      </c>
      <c r="Y30" s="250" t="s">
        <v>223</v>
      </c>
      <c r="Z30" s="250" t="s">
        <v>224</v>
      </c>
      <c r="AA30" s="250" t="s">
        <v>225</v>
      </c>
      <c r="AB30" s="250" t="s">
        <v>215</v>
      </c>
    </row>
    <row r="31" spans="1:35">
      <c r="A31" s="250" t="s">
        <v>207</v>
      </c>
      <c r="B31" s="250" t="s">
        <v>208</v>
      </c>
      <c r="C31" s="250" t="s">
        <v>216</v>
      </c>
      <c r="D31" s="250" t="s">
        <v>315</v>
      </c>
      <c r="E31" s="250" t="s">
        <v>316</v>
      </c>
      <c r="F31" s="250" t="s">
        <v>317</v>
      </c>
      <c r="G31" s="250" t="s">
        <v>49</v>
      </c>
      <c r="H31" s="251">
        <v>119000</v>
      </c>
      <c r="I31" s="250" t="s">
        <v>213</v>
      </c>
      <c r="J31" s="250" t="s">
        <v>214</v>
      </c>
      <c r="K31" s="250" t="s">
        <v>215</v>
      </c>
      <c r="L31" s="250" t="s">
        <v>308</v>
      </c>
      <c r="M31" s="250" t="s">
        <v>217</v>
      </c>
      <c r="N31" s="250" t="s">
        <v>218</v>
      </c>
      <c r="O31" s="251">
        <v>2737</v>
      </c>
      <c r="P31" s="251">
        <v>116263</v>
      </c>
      <c r="Q31" s="250" t="s">
        <v>219</v>
      </c>
      <c r="R31" s="250" t="s">
        <v>215</v>
      </c>
      <c r="S31" s="250" t="s">
        <v>49</v>
      </c>
      <c r="T31" s="250" t="s">
        <v>220</v>
      </c>
      <c r="U31" s="250" t="s">
        <v>221</v>
      </c>
      <c r="V31" s="250" t="s">
        <v>222</v>
      </c>
      <c r="W31" s="251">
        <v>10818</v>
      </c>
      <c r="X31" s="251">
        <v>0</v>
      </c>
      <c r="Y31" s="250" t="s">
        <v>223</v>
      </c>
      <c r="Z31" s="250" t="s">
        <v>224</v>
      </c>
      <c r="AA31" s="250" t="s">
        <v>225</v>
      </c>
      <c r="AB31" s="250" t="s">
        <v>215</v>
      </c>
    </row>
    <row r="32" spans="1:35">
      <c r="A32" s="250" t="s">
        <v>207</v>
      </c>
      <c r="B32" s="250" t="s">
        <v>208</v>
      </c>
      <c r="C32" s="250" t="s">
        <v>216</v>
      </c>
      <c r="D32" s="250" t="s">
        <v>318</v>
      </c>
      <c r="E32" s="250" t="s">
        <v>319</v>
      </c>
      <c r="F32" s="250" t="s">
        <v>320</v>
      </c>
      <c r="G32" s="250" t="s">
        <v>39</v>
      </c>
      <c r="H32" s="251">
        <v>68000</v>
      </c>
      <c r="I32" s="250" t="s">
        <v>213</v>
      </c>
      <c r="J32" s="250" t="s">
        <v>214</v>
      </c>
      <c r="K32" s="250" t="s">
        <v>215</v>
      </c>
      <c r="L32" s="250" t="s">
        <v>308</v>
      </c>
      <c r="M32" s="250" t="s">
        <v>217</v>
      </c>
      <c r="N32" s="250" t="s">
        <v>271</v>
      </c>
      <c r="O32" s="251">
        <v>986</v>
      </c>
      <c r="P32" s="251">
        <v>67014</v>
      </c>
      <c r="Q32" s="250" t="s">
        <v>219</v>
      </c>
      <c r="R32" s="250" t="s">
        <v>215</v>
      </c>
      <c r="S32" s="250" t="s">
        <v>39</v>
      </c>
      <c r="T32" s="250" t="s">
        <v>220</v>
      </c>
      <c r="U32" s="250" t="s">
        <v>221</v>
      </c>
      <c r="V32" s="250" t="s">
        <v>222</v>
      </c>
      <c r="W32" s="251">
        <v>6181</v>
      </c>
      <c r="X32" s="251">
        <v>0</v>
      </c>
      <c r="Y32" s="250" t="s">
        <v>223</v>
      </c>
      <c r="Z32" s="250" t="s">
        <v>224</v>
      </c>
      <c r="AA32" s="250" t="s">
        <v>225</v>
      </c>
      <c r="AB32" s="250" t="s">
        <v>215</v>
      </c>
    </row>
    <row r="33" spans="1:28">
      <c r="A33" s="250" t="s">
        <v>207</v>
      </c>
      <c r="B33" s="250" t="s">
        <v>208</v>
      </c>
      <c r="C33" s="250" t="s">
        <v>264</v>
      </c>
      <c r="D33" s="250" t="s">
        <v>321</v>
      </c>
      <c r="E33" s="250" t="s">
        <v>322</v>
      </c>
      <c r="F33" s="250" t="s">
        <v>323</v>
      </c>
      <c r="G33" s="250" t="s">
        <v>39</v>
      </c>
      <c r="H33" s="251">
        <v>206000</v>
      </c>
      <c r="I33" s="250" t="s">
        <v>213</v>
      </c>
      <c r="J33" s="250" t="s">
        <v>214</v>
      </c>
      <c r="K33" s="250" t="s">
        <v>215</v>
      </c>
      <c r="L33" s="250" t="s">
        <v>324</v>
      </c>
      <c r="M33" s="250" t="s">
        <v>217</v>
      </c>
      <c r="N33" s="250" t="s">
        <v>271</v>
      </c>
      <c r="O33" s="251">
        <v>4738</v>
      </c>
      <c r="P33" s="251">
        <v>201262</v>
      </c>
      <c r="Q33" s="250" t="s">
        <v>219</v>
      </c>
      <c r="R33" s="250" t="s">
        <v>215</v>
      </c>
      <c r="S33" s="250" t="s">
        <v>39</v>
      </c>
      <c r="T33" s="250" t="s">
        <v>220</v>
      </c>
      <c r="U33" s="250" t="s">
        <v>221</v>
      </c>
      <c r="V33" s="250" t="s">
        <v>222</v>
      </c>
      <c r="W33" s="251">
        <v>18727</v>
      </c>
      <c r="X33" s="251">
        <v>0</v>
      </c>
      <c r="Y33" s="250" t="s">
        <v>223</v>
      </c>
      <c r="Z33" s="250" t="s">
        <v>224</v>
      </c>
      <c r="AA33" s="250" t="s">
        <v>225</v>
      </c>
      <c r="AB33" s="250" t="s">
        <v>215</v>
      </c>
    </row>
    <row r="34" spans="1:28">
      <c r="A34" s="250" t="s">
        <v>207</v>
      </c>
      <c r="B34" s="250" t="s">
        <v>208</v>
      </c>
      <c r="C34" s="250" t="s">
        <v>264</v>
      </c>
      <c r="D34" s="250" t="s">
        <v>325</v>
      </c>
      <c r="E34" s="250" t="s">
        <v>326</v>
      </c>
      <c r="F34" s="250" t="s">
        <v>327</v>
      </c>
      <c r="G34" s="250" t="s">
        <v>51</v>
      </c>
      <c r="H34" s="251">
        <v>118000</v>
      </c>
      <c r="I34" s="250" t="s">
        <v>213</v>
      </c>
      <c r="J34" s="250" t="s">
        <v>214</v>
      </c>
      <c r="K34" s="250" t="s">
        <v>229</v>
      </c>
      <c r="L34" s="250" t="s">
        <v>324</v>
      </c>
      <c r="M34" s="250" t="s">
        <v>217</v>
      </c>
      <c r="N34" s="250" t="s">
        <v>238</v>
      </c>
      <c r="O34" s="251">
        <v>2714</v>
      </c>
      <c r="P34" s="251">
        <v>115286</v>
      </c>
      <c r="Q34" s="250" t="s">
        <v>219</v>
      </c>
      <c r="R34" s="250" t="s">
        <v>215</v>
      </c>
      <c r="S34" s="250" t="s">
        <v>51</v>
      </c>
      <c r="T34" s="250" t="s">
        <v>220</v>
      </c>
      <c r="U34" s="250" t="s">
        <v>221</v>
      </c>
      <c r="V34" s="250" t="s">
        <v>222</v>
      </c>
      <c r="W34" s="251">
        <v>10727</v>
      </c>
      <c r="X34" s="251">
        <v>0</v>
      </c>
      <c r="Y34" s="250" t="s">
        <v>223</v>
      </c>
      <c r="Z34" s="250" t="s">
        <v>224</v>
      </c>
      <c r="AA34" s="250" t="s">
        <v>225</v>
      </c>
      <c r="AB34" s="250" t="s">
        <v>215</v>
      </c>
    </row>
    <row r="35" spans="1:28">
      <c r="A35" s="250" t="s">
        <v>207</v>
      </c>
      <c r="B35" s="250" t="s">
        <v>208</v>
      </c>
      <c r="C35" s="250" t="s">
        <v>264</v>
      </c>
      <c r="D35" s="250" t="s">
        <v>328</v>
      </c>
      <c r="E35" s="250" t="s">
        <v>329</v>
      </c>
      <c r="F35" s="250" t="s">
        <v>330</v>
      </c>
      <c r="G35" s="250" t="s">
        <v>39</v>
      </c>
      <c r="H35" s="251">
        <v>69000</v>
      </c>
      <c r="I35" s="250" t="s">
        <v>213</v>
      </c>
      <c r="J35" s="250" t="s">
        <v>214</v>
      </c>
      <c r="K35" s="250" t="s">
        <v>215</v>
      </c>
      <c r="L35" s="250" t="s">
        <v>324</v>
      </c>
      <c r="M35" s="250" t="s">
        <v>217</v>
      </c>
      <c r="N35" s="250" t="s">
        <v>271</v>
      </c>
      <c r="O35" s="251">
        <v>1000</v>
      </c>
      <c r="P35" s="251">
        <v>68000</v>
      </c>
      <c r="Q35" s="250" t="s">
        <v>219</v>
      </c>
      <c r="R35" s="250" t="s">
        <v>215</v>
      </c>
      <c r="S35" s="250" t="s">
        <v>39</v>
      </c>
      <c r="T35" s="250" t="s">
        <v>220</v>
      </c>
      <c r="U35" s="250" t="s">
        <v>221</v>
      </c>
      <c r="V35" s="250" t="s">
        <v>222</v>
      </c>
      <c r="W35" s="251">
        <v>6272</v>
      </c>
      <c r="X35" s="251">
        <v>0</v>
      </c>
      <c r="Y35" s="250" t="s">
        <v>223</v>
      </c>
      <c r="Z35" s="250" t="s">
        <v>224</v>
      </c>
      <c r="AA35" s="250" t="s">
        <v>225</v>
      </c>
      <c r="AB35" s="250" t="s">
        <v>215</v>
      </c>
    </row>
    <row r="36" spans="1:28">
      <c r="A36" s="250" t="s">
        <v>207</v>
      </c>
      <c r="B36" s="250" t="s">
        <v>208</v>
      </c>
      <c r="C36" s="250" t="s">
        <v>264</v>
      </c>
      <c r="D36" s="250" t="s">
        <v>331</v>
      </c>
      <c r="E36" s="250" t="s">
        <v>332</v>
      </c>
      <c r="F36" s="250" t="s">
        <v>333</v>
      </c>
      <c r="G36" s="250" t="s">
        <v>39</v>
      </c>
      <c r="H36" s="251">
        <v>39000</v>
      </c>
      <c r="I36" s="250" t="s">
        <v>213</v>
      </c>
      <c r="J36" s="250" t="s">
        <v>214</v>
      </c>
      <c r="K36" s="250" t="s">
        <v>215</v>
      </c>
      <c r="L36" s="250" t="s">
        <v>324</v>
      </c>
      <c r="M36" s="250" t="s">
        <v>217</v>
      </c>
      <c r="N36" s="250" t="s">
        <v>271</v>
      </c>
      <c r="O36" s="251">
        <v>897</v>
      </c>
      <c r="P36" s="251">
        <v>38103</v>
      </c>
      <c r="Q36" s="250" t="s">
        <v>219</v>
      </c>
      <c r="R36" s="250" t="s">
        <v>215</v>
      </c>
      <c r="S36" s="250" t="s">
        <v>39</v>
      </c>
      <c r="T36" s="250" t="s">
        <v>220</v>
      </c>
      <c r="U36" s="250" t="s">
        <v>221</v>
      </c>
      <c r="V36" s="250" t="s">
        <v>222</v>
      </c>
      <c r="W36" s="251">
        <v>3545</v>
      </c>
      <c r="X36" s="251">
        <v>0</v>
      </c>
      <c r="Y36" s="250" t="s">
        <v>223</v>
      </c>
      <c r="Z36" s="250" t="s">
        <v>224</v>
      </c>
      <c r="AA36" s="250" t="s">
        <v>225</v>
      </c>
      <c r="AB36" s="250" t="s">
        <v>215</v>
      </c>
    </row>
    <row r="37" spans="1:28">
      <c r="A37" s="250" t="s">
        <v>207</v>
      </c>
      <c r="B37" s="250" t="s">
        <v>208</v>
      </c>
      <c r="C37" s="250" t="s">
        <v>264</v>
      </c>
      <c r="D37" s="250" t="s">
        <v>334</v>
      </c>
      <c r="E37" s="250" t="s">
        <v>335</v>
      </c>
      <c r="F37" s="250" t="s">
        <v>336</v>
      </c>
      <c r="G37" s="250" t="s">
        <v>45</v>
      </c>
      <c r="H37" s="251">
        <v>39000</v>
      </c>
      <c r="I37" s="250" t="s">
        <v>213</v>
      </c>
      <c r="J37" s="250" t="s">
        <v>214</v>
      </c>
      <c r="K37" s="250" t="s">
        <v>229</v>
      </c>
      <c r="L37" s="250" t="s">
        <v>324</v>
      </c>
      <c r="M37" s="250" t="s">
        <v>217</v>
      </c>
      <c r="N37" s="250" t="s">
        <v>230</v>
      </c>
      <c r="O37" s="251">
        <v>526</v>
      </c>
      <c r="P37" s="251">
        <v>38474</v>
      </c>
      <c r="Q37" s="250" t="s">
        <v>219</v>
      </c>
      <c r="R37" s="250" t="s">
        <v>215</v>
      </c>
      <c r="S37" s="250" t="s">
        <v>45</v>
      </c>
      <c r="T37" s="250" t="s">
        <v>220</v>
      </c>
      <c r="U37" s="250" t="s">
        <v>221</v>
      </c>
      <c r="V37" s="250" t="s">
        <v>222</v>
      </c>
      <c r="W37" s="251">
        <v>3545</v>
      </c>
      <c r="X37" s="251">
        <v>0</v>
      </c>
      <c r="Y37" s="250" t="s">
        <v>223</v>
      </c>
      <c r="Z37" s="250" t="s">
        <v>224</v>
      </c>
      <c r="AA37" s="250" t="s">
        <v>225</v>
      </c>
      <c r="AB37" s="250" t="s">
        <v>215</v>
      </c>
    </row>
    <row r="38" spans="1:28">
      <c r="A38" s="250" t="s">
        <v>207</v>
      </c>
      <c r="B38" s="250" t="s">
        <v>208</v>
      </c>
      <c r="C38" s="250" t="s">
        <v>264</v>
      </c>
      <c r="D38" s="250" t="s">
        <v>337</v>
      </c>
      <c r="E38" s="250" t="s">
        <v>338</v>
      </c>
      <c r="F38" s="250" t="s">
        <v>339</v>
      </c>
      <c r="G38" s="250" t="s">
        <v>39</v>
      </c>
      <c r="H38" s="251">
        <v>39000</v>
      </c>
      <c r="I38" s="250" t="s">
        <v>213</v>
      </c>
      <c r="J38" s="250" t="s">
        <v>214</v>
      </c>
      <c r="K38" s="250" t="s">
        <v>215</v>
      </c>
      <c r="L38" s="250" t="s">
        <v>324</v>
      </c>
      <c r="M38" s="250" t="s">
        <v>217</v>
      </c>
      <c r="N38" s="250" t="s">
        <v>271</v>
      </c>
      <c r="O38" s="251">
        <v>565</v>
      </c>
      <c r="P38" s="251">
        <v>38435</v>
      </c>
      <c r="Q38" s="250" t="s">
        <v>219</v>
      </c>
      <c r="R38" s="250" t="s">
        <v>215</v>
      </c>
      <c r="S38" s="250" t="s">
        <v>39</v>
      </c>
      <c r="T38" s="250" t="s">
        <v>220</v>
      </c>
      <c r="U38" s="250" t="s">
        <v>221</v>
      </c>
      <c r="V38" s="250" t="s">
        <v>222</v>
      </c>
      <c r="W38" s="251">
        <v>3545</v>
      </c>
      <c r="X38" s="251">
        <v>0</v>
      </c>
      <c r="Y38" s="250" t="s">
        <v>223</v>
      </c>
      <c r="Z38" s="250" t="s">
        <v>224</v>
      </c>
      <c r="AA38" s="250" t="s">
        <v>225</v>
      </c>
      <c r="AB38" s="250" t="s">
        <v>215</v>
      </c>
    </row>
    <row r="39" spans="1:28">
      <c r="A39" s="250" t="s">
        <v>207</v>
      </c>
      <c r="B39" s="250" t="s">
        <v>208</v>
      </c>
      <c r="C39" s="250" t="s">
        <v>264</v>
      </c>
      <c r="D39" s="250" t="s">
        <v>340</v>
      </c>
      <c r="E39" s="250" t="s">
        <v>341</v>
      </c>
      <c r="F39" s="250" t="s">
        <v>342</v>
      </c>
      <c r="G39" s="250" t="s">
        <v>51</v>
      </c>
      <c r="H39" s="251">
        <v>198000</v>
      </c>
      <c r="I39" s="250" t="s">
        <v>213</v>
      </c>
      <c r="J39" s="250" t="s">
        <v>214</v>
      </c>
      <c r="K39" s="250" t="s">
        <v>229</v>
      </c>
      <c r="L39" s="250" t="s">
        <v>324</v>
      </c>
      <c r="M39" s="250" t="s">
        <v>217</v>
      </c>
      <c r="N39" s="250" t="s">
        <v>238</v>
      </c>
      <c r="O39" s="251">
        <v>4554</v>
      </c>
      <c r="P39" s="251">
        <v>193446</v>
      </c>
      <c r="Q39" s="250" t="s">
        <v>219</v>
      </c>
      <c r="R39" s="250" t="s">
        <v>215</v>
      </c>
      <c r="S39" s="250" t="s">
        <v>51</v>
      </c>
      <c r="T39" s="250" t="s">
        <v>220</v>
      </c>
      <c r="U39" s="250" t="s">
        <v>221</v>
      </c>
      <c r="V39" s="250" t="s">
        <v>222</v>
      </c>
      <c r="W39" s="251">
        <v>18000</v>
      </c>
      <c r="X39" s="251">
        <v>0</v>
      </c>
      <c r="Y39" s="250" t="s">
        <v>223</v>
      </c>
      <c r="Z39" s="250" t="s">
        <v>224</v>
      </c>
      <c r="AA39" s="250" t="s">
        <v>225</v>
      </c>
      <c r="AB39" s="250" t="s">
        <v>215</v>
      </c>
    </row>
    <row r="40" spans="1:28">
      <c r="A40" s="250" t="s">
        <v>207</v>
      </c>
      <c r="B40" s="250" t="s">
        <v>208</v>
      </c>
      <c r="C40" s="250" t="s">
        <v>264</v>
      </c>
      <c r="D40" s="250" t="s">
        <v>343</v>
      </c>
      <c r="E40" s="250" t="s">
        <v>344</v>
      </c>
      <c r="F40" s="250" t="s">
        <v>345</v>
      </c>
      <c r="G40" s="250" t="s">
        <v>51</v>
      </c>
      <c r="H40" s="251">
        <v>69000</v>
      </c>
      <c r="I40" s="250" t="s">
        <v>213</v>
      </c>
      <c r="J40" s="250" t="s">
        <v>214</v>
      </c>
      <c r="K40" s="250" t="s">
        <v>229</v>
      </c>
      <c r="L40" s="250" t="s">
        <v>324</v>
      </c>
      <c r="M40" s="250" t="s">
        <v>217</v>
      </c>
      <c r="N40" s="250" t="s">
        <v>238</v>
      </c>
      <c r="O40" s="251">
        <v>1587</v>
      </c>
      <c r="P40" s="251">
        <v>67413</v>
      </c>
      <c r="Q40" s="250" t="s">
        <v>219</v>
      </c>
      <c r="R40" s="250" t="s">
        <v>215</v>
      </c>
      <c r="S40" s="250" t="s">
        <v>51</v>
      </c>
      <c r="T40" s="250" t="s">
        <v>220</v>
      </c>
      <c r="U40" s="250" t="s">
        <v>221</v>
      </c>
      <c r="V40" s="250" t="s">
        <v>222</v>
      </c>
      <c r="W40" s="251">
        <v>6272</v>
      </c>
      <c r="X40" s="251">
        <v>0</v>
      </c>
      <c r="Y40" s="250" t="s">
        <v>223</v>
      </c>
      <c r="Z40" s="250" t="s">
        <v>224</v>
      </c>
      <c r="AA40" s="250" t="s">
        <v>225</v>
      </c>
      <c r="AB40" s="250" t="s">
        <v>215</v>
      </c>
    </row>
    <row r="41" spans="1:28">
      <c r="A41" s="250" t="s">
        <v>207</v>
      </c>
      <c r="B41" s="250" t="s">
        <v>208</v>
      </c>
      <c r="C41" s="250" t="s">
        <v>346</v>
      </c>
      <c r="D41" s="250" t="s">
        <v>347</v>
      </c>
      <c r="E41" s="250" t="s">
        <v>348</v>
      </c>
      <c r="F41" s="250" t="s">
        <v>349</v>
      </c>
      <c r="G41" s="250" t="s">
        <v>39</v>
      </c>
      <c r="H41" s="251">
        <v>118000</v>
      </c>
      <c r="I41" s="250" t="s">
        <v>213</v>
      </c>
      <c r="J41" s="250" t="s">
        <v>214</v>
      </c>
      <c r="K41" s="250" t="s">
        <v>215</v>
      </c>
      <c r="L41" s="250" t="s">
        <v>324</v>
      </c>
      <c r="M41" s="250" t="s">
        <v>217</v>
      </c>
      <c r="N41" s="250" t="s">
        <v>271</v>
      </c>
      <c r="O41" s="251">
        <v>2714</v>
      </c>
      <c r="P41" s="251">
        <v>115286</v>
      </c>
      <c r="Q41" s="250" t="s">
        <v>219</v>
      </c>
      <c r="R41" s="250" t="s">
        <v>215</v>
      </c>
      <c r="S41" s="250" t="s">
        <v>39</v>
      </c>
      <c r="T41" s="250" t="s">
        <v>220</v>
      </c>
      <c r="U41" s="250" t="s">
        <v>221</v>
      </c>
      <c r="V41" s="250" t="s">
        <v>222</v>
      </c>
      <c r="W41" s="251">
        <v>10727</v>
      </c>
      <c r="X41" s="251">
        <v>0</v>
      </c>
      <c r="Y41" s="250" t="s">
        <v>223</v>
      </c>
      <c r="Z41" s="250" t="s">
        <v>224</v>
      </c>
      <c r="AA41" s="250" t="s">
        <v>225</v>
      </c>
      <c r="AB41" s="250" t="s">
        <v>215</v>
      </c>
    </row>
    <row r="42" spans="1:28">
      <c r="A42" s="250" t="s">
        <v>207</v>
      </c>
      <c r="B42" s="250" t="s">
        <v>208</v>
      </c>
      <c r="C42" s="250" t="s">
        <v>346</v>
      </c>
      <c r="D42" s="250" t="s">
        <v>350</v>
      </c>
      <c r="E42" s="250" t="s">
        <v>351</v>
      </c>
      <c r="F42" s="250" t="s">
        <v>352</v>
      </c>
      <c r="G42" s="250" t="s">
        <v>51</v>
      </c>
      <c r="H42" s="251">
        <v>98000</v>
      </c>
      <c r="I42" s="250" t="s">
        <v>213</v>
      </c>
      <c r="J42" s="250" t="s">
        <v>214</v>
      </c>
      <c r="K42" s="250" t="s">
        <v>229</v>
      </c>
      <c r="L42" s="250" t="s">
        <v>324</v>
      </c>
      <c r="M42" s="250" t="s">
        <v>217</v>
      </c>
      <c r="N42" s="250" t="s">
        <v>238</v>
      </c>
      <c r="O42" s="251">
        <v>2254</v>
      </c>
      <c r="P42" s="251">
        <v>95746</v>
      </c>
      <c r="Q42" s="250" t="s">
        <v>219</v>
      </c>
      <c r="R42" s="250" t="s">
        <v>215</v>
      </c>
      <c r="S42" s="250" t="s">
        <v>51</v>
      </c>
      <c r="T42" s="250" t="s">
        <v>220</v>
      </c>
      <c r="U42" s="250" t="s">
        <v>221</v>
      </c>
      <c r="V42" s="250" t="s">
        <v>222</v>
      </c>
      <c r="W42" s="251">
        <v>8909</v>
      </c>
      <c r="X42" s="251">
        <v>0</v>
      </c>
      <c r="Y42" s="250" t="s">
        <v>223</v>
      </c>
      <c r="Z42" s="250" t="s">
        <v>224</v>
      </c>
      <c r="AA42" s="250" t="s">
        <v>225</v>
      </c>
      <c r="AB42" s="250" t="s">
        <v>215</v>
      </c>
    </row>
    <row r="43" spans="1:28">
      <c r="A43" s="250" t="s">
        <v>207</v>
      </c>
      <c r="B43" s="250" t="s">
        <v>208</v>
      </c>
      <c r="C43" s="250" t="s">
        <v>346</v>
      </c>
      <c r="D43" s="250" t="s">
        <v>353</v>
      </c>
      <c r="E43" s="250" t="s">
        <v>354</v>
      </c>
      <c r="F43" s="250" t="s">
        <v>355</v>
      </c>
      <c r="G43" s="250" t="s">
        <v>37</v>
      </c>
      <c r="H43" s="251">
        <v>49000</v>
      </c>
      <c r="I43" s="250" t="s">
        <v>213</v>
      </c>
      <c r="J43" s="250" t="s">
        <v>214</v>
      </c>
      <c r="K43" s="250" t="s">
        <v>229</v>
      </c>
      <c r="L43" s="250" t="s">
        <v>324</v>
      </c>
      <c r="M43" s="250" t="s">
        <v>217</v>
      </c>
      <c r="N43" s="250" t="s">
        <v>242</v>
      </c>
      <c r="O43" s="251">
        <v>1127</v>
      </c>
      <c r="P43" s="251">
        <v>47873</v>
      </c>
      <c r="Q43" s="250" t="s">
        <v>219</v>
      </c>
      <c r="R43" s="250" t="s">
        <v>215</v>
      </c>
      <c r="S43" s="250" t="s">
        <v>37</v>
      </c>
      <c r="T43" s="250" t="s">
        <v>220</v>
      </c>
      <c r="U43" s="250" t="s">
        <v>221</v>
      </c>
      <c r="V43" s="250" t="s">
        <v>222</v>
      </c>
      <c r="W43" s="251">
        <v>4454</v>
      </c>
      <c r="X43" s="251">
        <v>0</v>
      </c>
      <c r="Y43" s="250" t="s">
        <v>223</v>
      </c>
      <c r="Z43" s="250" t="s">
        <v>224</v>
      </c>
      <c r="AA43" s="250" t="s">
        <v>225</v>
      </c>
      <c r="AB43" s="250" t="s">
        <v>215</v>
      </c>
    </row>
    <row r="44" spans="1:28">
      <c r="A44" s="250" t="s">
        <v>207</v>
      </c>
      <c r="B44" s="250" t="s">
        <v>208</v>
      </c>
      <c r="C44" s="250" t="s">
        <v>346</v>
      </c>
      <c r="D44" s="250" t="s">
        <v>356</v>
      </c>
      <c r="E44" s="250" t="s">
        <v>357</v>
      </c>
      <c r="F44" s="250" t="s">
        <v>358</v>
      </c>
      <c r="G44" s="250" t="s">
        <v>51</v>
      </c>
      <c r="H44" s="251">
        <v>128000</v>
      </c>
      <c r="I44" s="250" t="s">
        <v>213</v>
      </c>
      <c r="J44" s="250" t="s">
        <v>214</v>
      </c>
      <c r="K44" s="250" t="s">
        <v>229</v>
      </c>
      <c r="L44" s="250" t="s">
        <v>324</v>
      </c>
      <c r="M44" s="250" t="s">
        <v>217</v>
      </c>
      <c r="N44" s="250" t="s">
        <v>238</v>
      </c>
      <c r="O44" s="251">
        <v>2944</v>
      </c>
      <c r="P44" s="251">
        <v>125056</v>
      </c>
      <c r="Q44" s="250" t="s">
        <v>219</v>
      </c>
      <c r="R44" s="250" t="s">
        <v>215</v>
      </c>
      <c r="S44" s="250" t="s">
        <v>51</v>
      </c>
      <c r="T44" s="250" t="s">
        <v>220</v>
      </c>
      <c r="U44" s="250" t="s">
        <v>221</v>
      </c>
      <c r="V44" s="250" t="s">
        <v>222</v>
      </c>
      <c r="W44" s="251">
        <v>11636</v>
      </c>
      <c r="X44" s="251">
        <v>0</v>
      </c>
      <c r="Y44" s="250" t="s">
        <v>223</v>
      </c>
      <c r="Z44" s="250" t="s">
        <v>224</v>
      </c>
      <c r="AA44" s="250" t="s">
        <v>225</v>
      </c>
      <c r="AB44" s="250" t="s">
        <v>215</v>
      </c>
    </row>
    <row r="45" spans="1:28">
      <c r="A45" s="250" t="s">
        <v>207</v>
      </c>
      <c r="B45" s="250" t="s">
        <v>208</v>
      </c>
      <c r="C45" s="250" t="s">
        <v>346</v>
      </c>
      <c r="D45" s="250" t="s">
        <v>359</v>
      </c>
      <c r="E45" s="250" t="s">
        <v>360</v>
      </c>
      <c r="F45" s="250" t="s">
        <v>361</v>
      </c>
      <c r="G45" s="250" t="s">
        <v>37</v>
      </c>
      <c r="H45" s="251">
        <v>166000</v>
      </c>
      <c r="I45" s="250" t="s">
        <v>213</v>
      </c>
      <c r="J45" s="250" t="s">
        <v>214</v>
      </c>
      <c r="K45" s="250" t="s">
        <v>229</v>
      </c>
      <c r="L45" s="250" t="s">
        <v>324</v>
      </c>
      <c r="M45" s="250" t="s">
        <v>217</v>
      </c>
      <c r="N45" s="250" t="s">
        <v>242</v>
      </c>
      <c r="O45" s="251">
        <v>3818</v>
      </c>
      <c r="P45" s="251">
        <v>162182</v>
      </c>
      <c r="Q45" s="250" t="s">
        <v>219</v>
      </c>
      <c r="R45" s="250" t="s">
        <v>215</v>
      </c>
      <c r="S45" s="250" t="s">
        <v>37</v>
      </c>
      <c r="T45" s="250" t="s">
        <v>220</v>
      </c>
      <c r="U45" s="250" t="s">
        <v>221</v>
      </c>
      <c r="V45" s="250" t="s">
        <v>222</v>
      </c>
      <c r="W45" s="251">
        <v>15090</v>
      </c>
      <c r="X45" s="251">
        <v>0</v>
      </c>
      <c r="Y45" s="250" t="s">
        <v>223</v>
      </c>
      <c r="Z45" s="250" t="s">
        <v>224</v>
      </c>
      <c r="AA45" s="250" t="s">
        <v>225</v>
      </c>
      <c r="AB45" s="250" t="s">
        <v>215</v>
      </c>
    </row>
    <row r="46" spans="1:28">
      <c r="A46" s="250" t="s">
        <v>207</v>
      </c>
      <c r="B46" s="250" t="s">
        <v>208</v>
      </c>
      <c r="C46" s="250" t="s">
        <v>346</v>
      </c>
      <c r="D46" s="250" t="s">
        <v>362</v>
      </c>
      <c r="E46" s="250" t="s">
        <v>363</v>
      </c>
      <c r="F46" s="250" t="s">
        <v>364</v>
      </c>
      <c r="G46" s="250" t="s">
        <v>39</v>
      </c>
      <c r="H46" s="251">
        <v>59000</v>
      </c>
      <c r="I46" s="250" t="s">
        <v>213</v>
      </c>
      <c r="J46" s="250" t="s">
        <v>214</v>
      </c>
      <c r="K46" s="250" t="s">
        <v>215</v>
      </c>
      <c r="L46" s="250" t="s">
        <v>324</v>
      </c>
      <c r="M46" s="250" t="s">
        <v>217</v>
      </c>
      <c r="N46" s="250" t="s">
        <v>271</v>
      </c>
      <c r="O46" s="251">
        <v>855</v>
      </c>
      <c r="P46" s="251">
        <v>58145</v>
      </c>
      <c r="Q46" s="250" t="s">
        <v>219</v>
      </c>
      <c r="R46" s="250" t="s">
        <v>215</v>
      </c>
      <c r="S46" s="250" t="s">
        <v>39</v>
      </c>
      <c r="T46" s="250" t="s">
        <v>220</v>
      </c>
      <c r="U46" s="250" t="s">
        <v>221</v>
      </c>
      <c r="V46" s="250" t="s">
        <v>222</v>
      </c>
      <c r="W46" s="251">
        <v>5363</v>
      </c>
      <c r="X46" s="251">
        <v>0</v>
      </c>
      <c r="Y46" s="250" t="s">
        <v>223</v>
      </c>
      <c r="Z46" s="250" t="s">
        <v>224</v>
      </c>
      <c r="AA46" s="250" t="s">
        <v>225</v>
      </c>
      <c r="AB46" s="250" t="s">
        <v>215</v>
      </c>
    </row>
    <row r="47" spans="1:28">
      <c r="A47" s="250" t="s">
        <v>207</v>
      </c>
      <c r="B47" s="250" t="s">
        <v>208</v>
      </c>
      <c r="C47" s="250" t="s">
        <v>346</v>
      </c>
      <c r="D47" s="250" t="s">
        <v>365</v>
      </c>
      <c r="E47" s="250" t="s">
        <v>366</v>
      </c>
      <c r="F47" s="250" t="s">
        <v>367</v>
      </c>
      <c r="G47" s="250" t="s">
        <v>37</v>
      </c>
      <c r="H47" s="251">
        <v>39000</v>
      </c>
      <c r="I47" s="250" t="s">
        <v>213</v>
      </c>
      <c r="J47" s="250" t="s">
        <v>214</v>
      </c>
      <c r="K47" s="250" t="s">
        <v>229</v>
      </c>
      <c r="L47" s="250" t="s">
        <v>324</v>
      </c>
      <c r="M47" s="250" t="s">
        <v>217</v>
      </c>
      <c r="N47" s="250" t="s">
        <v>242</v>
      </c>
      <c r="O47" s="251">
        <v>897</v>
      </c>
      <c r="P47" s="251">
        <v>38103</v>
      </c>
      <c r="Q47" s="250" t="s">
        <v>219</v>
      </c>
      <c r="R47" s="250" t="s">
        <v>215</v>
      </c>
      <c r="S47" s="250" t="s">
        <v>37</v>
      </c>
      <c r="T47" s="250" t="s">
        <v>220</v>
      </c>
      <c r="U47" s="250" t="s">
        <v>221</v>
      </c>
      <c r="V47" s="250" t="s">
        <v>222</v>
      </c>
      <c r="W47" s="251">
        <v>3545</v>
      </c>
      <c r="X47" s="251">
        <v>0</v>
      </c>
      <c r="Y47" s="250" t="s">
        <v>223</v>
      </c>
      <c r="Z47" s="250" t="s">
        <v>224</v>
      </c>
      <c r="AA47" s="250" t="s">
        <v>225</v>
      </c>
      <c r="AB47" s="250" t="s">
        <v>215</v>
      </c>
    </row>
    <row r="48" spans="1:28">
      <c r="A48" s="250" t="s">
        <v>207</v>
      </c>
      <c r="B48" s="250" t="s">
        <v>208</v>
      </c>
      <c r="C48" s="250" t="s">
        <v>346</v>
      </c>
      <c r="D48" s="250" t="s">
        <v>368</v>
      </c>
      <c r="E48" s="250" t="s">
        <v>369</v>
      </c>
      <c r="F48" s="250" t="s">
        <v>370</v>
      </c>
      <c r="G48" s="250" t="s">
        <v>50</v>
      </c>
      <c r="H48" s="251">
        <v>29000</v>
      </c>
      <c r="I48" s="250" t="s">
        <v>213</v>
      </c>
      <c r="J48" s="250" t="s">
        <v>214</v>
      </c>
      <c r="K48" s="250" t="s">
        <v>229</v>
      </c>
      <c r="L48" s="250" t="s">
        <v>324</v>
      </c>
      <c r="M48" s="250" t="s">
        <v>217</v>
      </c>
      <c r="N48" s="250" t="s">
        <v>275</v>
      </c>
      <c r="O48" s="251">
        <v>667</v>
      </c>
      <c r="P48" s="251">
        <v>28333</v>
      </c>
      <c r="Q48" s="250" t="s">
        <v>219</v>
      </c>
      <c r="R48" s="250" t="s">
        <v>215</v>
      </c>
      <c r="S48" s="250" t="s">
        <v>276</v>
      </c>
      <c r="T48" s="250" t="s">
        <v>220</v>
      </c>
      <c r="U48" s="250" t="s">
        <v>221</v>
      </c>
      <c r="V48" s="250" t="s">
        <v>222</v>
      </c>
      <c r="W48" s="251">
        <v>2636</v>
      </c>
      <c r="X48" s="251">
        <v>0</v>
      </c>
      <c r="Y48" s="250" t="s">
        <v>223</v>
      </c>
      <c r="Z48" s="250" t="s">
        <v>224</v>
      </c>
      <c r="AA48" s="250" t="s">
        <v>225</v>
      </c>
      <c r="AB48" s="250" t="s">
        <v>215</v>
      </c>
    </row>
    <row r="49" spans="1:28">
      <c r="A49" s="250" t="s">
        <v>207</v>
      </c>
      <c r="B49" s="250" t="s">
        <v>208</v>
      </c>
      <c r="C49" s="250" t="s">
        <v>371</v>
      </c>
      <c r="D49" s="250" t="s">
        <v>372</v>
      </c>
      <c r="E49" s="250" t="s">
        <v>373</v>
      </c>
      <c r="F49" s="250" t="s">
        <v>374</v>
      </c>
      <c r="G49" s="250" t="s">
        <v>51</v>
      </c>
      <c r="H49" s="251">
        <v>59000</v>
      </c>
      <c r="I49" s="250" t="s">
        <v>213</v>
      </c>
      <c r="J49" s="250" t="s">
        <v>214</v>
      </c>
      <c r="K49" s="250" t="s">
        <v>229</v>
      </c>
      <c r="L49" s="250" t="s">
        <v>324</v>
      </c>
      <c r="M49" s="250" t="s">
        <v>217</v>
      </c>
      <c r="N49" s="250" t="s">
        <v>238</v>
      </c>
      <c r="O49" s="251">
        <v>1357</v>
      </c>
      <c r="P49" s="251">
        <v>57643</v>
      </c>
      <c r="Q49" s="250" t="s">
        <v>219</v>
      </c>
      <c r="R49" s="250" t="s">
        <v>215</v>
      </c>
      <c r="S49" s="250" t="s">
        <v>51</v>
      </c>
      <c r="T49" s="250" t="s">
        <v>220</v>
      </c>
      <c r="U49" s="250" t="s">
        <v>221</v>
      </c>
      <c r="V49" s="250" t="s">
        <v>222</v>
      </c>
      <c r="W49" s="251">
        <v>5363</v>
      </c>
      <c r="X49" s="251">
        <v>0</v>
      </c>
      <c r="Y49" s="250" t="s">
        <v>223</v>
      </c>
      <c r="Z49" s="250" t="s">
        <v>224</v>
      </c>
      <c r="AA49" s="250" t="s">
        <v>225</v>
      </c>
      <c r="AB49" s="250" t="s">
        <v>215</v>
      </c>
    </row>
    <row r="50" spans="1:28">
      <c r="A50" s="250" t="s">
        <v>207</v>
      </c>
      <c r="B50" s="250" t="s">
        <v>208</v>
      </c>
      <c r="C50" s="250" t="s">
        <v>371</v>
      </c>
      <c r="D50" s="250" t="s">
        <v>375</v>
      </c>
      <c r="E50" s="250" t="s">
        <v>376</v>
      </c>
      <c r="F50" s="250" t="s">
        <v>377</v>
      </c>
      <c r="G50" s="250" t="s">
        <v>45</v>
      </c>
      <c r="H50" s="251">
        <v>129000</v>
      </c>
      <c r="I50" s="250" t="s">
        <v>213</v>
      </c>
      <c r="J50" s="250" t="s">
        <v>214</v>
      </c>
      <c r="K50" s="250" t="s">
        <v>229</v>
      </c>
      <c r="L50" s="250" t="s">
        <v>324</v>
      </c>
      <c r="M50" s="250" t="s">
        <v>217</v>
      </c>
      <c r="N50" s="250" t="s">
        <v>230</v>
      </c>
      <c r="O50" s="251">
        <v>1960</v>
      </c>
      <c r="P50" s="251">
        <v>127040</v>
      </c>
      <c r="Q50" s="250" t="s">
        <v>219</v>
      </c>
      <c r="R50" s="250" t="s">
        <v>215</v>
      </c>
      <c r="S50" s="250" t="s">
        <v>45</v>
      </c>
      <c r="T50" s="250" t="s">
        <v>220</v>
      </c>
      <c r="U50" s="250" t="s">
        <v>221</v>
      </c>
      <c r="V50" s="250" t="s">
        <v>222</v>
      </c>
      <c r="W50" s="251">
        <v>11727</v>
      </c>
      <c r="X50" s="251">
        <v>0</v>
      </c>
      <c r="Y50" s="250" t="s">
        <v>223</v>
      </c>
      <c r="Z50" s="250" t="s">
        <v>224</v>
      </c>
      <c r="AA50" s="250" t="s">
        <v>225</v>
      </c>
      <c r="AB50" s="250" t="s">
        <v>215</v>
      </c>
    </row>
    <row r="51" spans="1:28">
      <c r="A51" s="250" t="s">
        <v>207</v>
      </c>
      <c r="B51" s="250" t="s">
        <v>208</v>
      </c>
      <c r="C51" s="250" t="s">
        <v>371</v>
      </c>
      <c r="D51" s="250" t="s">
        <v>378</v>
      </c>
      <c r="E51" s="250" t="s">
        <v>379</v>
      </c>
      <c r="F51" s="250" t="s">
        <v>380</v>
      </c>
      <c r="G51" s="250" t="s">
        <v>47</v>
      </c>
      <c r="H51" s="251">
        <v>58000</v>
      </c>
      <c r="I51" s="250" t="s">
        <v>213</v>
      </c>
      <c r="J51" s="250" t="s">
        <v>214</v>
      </c>
      <c r="K51" s="250" t="s">
        <v>229</v>
      </c>
      <c r="L51" s="250" t="s">
        <v>324</v>
      </c>
      <c r="M51" s="250" t="s">
        <v>217</v>
      </c>
      <c r="N51" s="250" t="s">
        <v>246</v>
      </c>
      <c r="O51" s="251">
        <v>1334</v>
      </c>
      <c r="P51" s="251">
        <v>56666</v>
      </c>
      <c r="Q51" s="250" t="s">
        <v>219</v>
      </c>
      <c r="R51" s="250" t="s">
        <v>215</v>
      </c>
      <c r="S51" s="250" t="s">
        <v>47</v>
      </c>
      <c r="T51" s="250" t="s">
        <v>220</v>
      </c>
      <c r="U51" s="250" t="s">
        <v>221</v>
      </c>
      <c r="V51" s="250" t="s">
        <v>222</v>
      </c>
      <c r="W51" s="251">
        <v>5272</v>
      </c>
      <c r="X51" s="251">
        <v>0</v>
      </c>
      <c r="Y51" s="250" t="s">
        <v>223</v>
      </c>
      <c r="Z51" s="250" t="s">
        <v>224</v>
      </c>
      <c r="AA51" s="250" t="s">
        <v>225</v>
      </c>
      <c r="AB51" s="250" t="s">
        <v>215</v>
      </c>
    </row>
    <row r="52" spans="1:28">
      <c r="A52" s="250" t="s">
        <v>207</v>
      </c>
      <c r="B52" s="250" t="s">
        <v>208</v>
      </c>
      <c r="C52" s="250" t="s">
        <v>371</v>
      </c>
      <c r="D52" s="250" t="s">
        <v>381</v>
      </c>
      <c r="E52" s="250" t="s">
        <v>382</v>
      </c>
      <c r="F52" s="250" t="s">
        <v>383</v>
      </c>
      <c r="G52" s="250" t="s">
        <v>45</v>
      </c>
      <c r="H52" s="251">
        <v>59000</v>
      </c>
      <c r="I52" s="250" t="s">
        <v>213</v>
      </c>
      <c r="J52" s="250" t="s">
        <v>214</v>
      </c>
      <c r="K52" s="250" t="s">
        <v>229</v>
      </c>
      <c r="L52" s="250" t="s">
        <v>324</v>
      </c>
      <c r="M52" s="250" t="s">
        <v>217</v>
      </c>
      <c r="N52" s="250" t="s">
        <v>230</v>
      </c>
      <c r="O52" s="251">
        <v>1357</v>
      </c>
      <c r="P52" s="251">
        <v>57643</v>
      </c>
      <c r="Q52" s="250" t="s">
        <v>219</v>
      </c>
      <c r="R52" s="250" t="s">
        <v>215</v>
      </c>
      <c r="S52" s="250" t="s">
        <v>45</v>
      </c>
      <c r="T52" s="250" t="s">
        <v>220</v>
      </c>
      <c r="U52" s="250" t="s">
        <v>221</v>
      </c>
      <c r="V52" s="250" t="s">
        <v>222</v>
      </c>
      <c r="W52" s="251">
        <v>5363</v>
      </c>
      <c r="X52" s="251">
        <v>0</v>
      </c>
      <c r="Y52" s="250" t="s">
        <v>223</v>
      </c>
      <c r="Z52" s="250" t="s">
        <v>224</v>
      </c>
      <c r="AA52" s="250" t="s">
        <v>225</v>
      </c>
      <c r="AB52" s="250" t="s">
        <v>215</v>
      </c>
    </row>
    <row r="53" spans="1:28">
      <c r="A53" s="250" t="s">
        <v>207</v>
      </c>
      <c r="B53" s="250" t="s">
        <v>208</v>
      </c>
      <c r="C53" s="250" t="s">
        <v>371</v>
      </c>
      <c r="D53" s="250" t="s">
        <v>384</v>
      </c>
      <c r="E53" s="250" t="s">
        <v>385</v>
      </c>
      <c r="F53" s="250" t="s">
        <v>386</v>
      </c>
      <c r="G53" s="250" t="s">
        <v>39</v>
      </c>
      <c r="H53" s="251">
        <v>59000</v>
      </c>
      <c r="I53" s="250" t="s">
        <v>213</v>
      </c>
      <c r="J53" s="250" t="s">
        <v>214</v>
      </c>
      <c r="K53" s="250" t="s">
        <v>215</v>
      </c>
      <c r="L53" s="250" t="s">
        <v>324</v>
      </c>
      <c r="M53" s="250" t="s">
        <v>217</v>
      </c>
      <c r="N53" s="250" t="s">
        <v>271</v>
      </c>
      <c r="O53" s="251">
        <v>855</v>
      </c>
      <c r="P53" s="251">
        <v>58145</v>
      </c>
      <c r="Q53" s="250" t="s">
        <v>219</v>
      </c>
      <c r="R53" s="250" t="s">
        <v>215</v>
      </c>
      <c r="S53" s="250" t="s">
        <v>39</v>
      </c>
      <c r="T53" s="250" t="s">
        <v>220</v>
      </c>
      <c r="U53" s="250" t="s">
        <v>221</v>
      </c>
      <c r="V53" s="250" t="s">
        <v>222</v>
      </c>
      <c r="W53" s="251">
        <v>5363</v>
      </c>
      <c r="X53" s="251">
        <v>0</v>
      </c>
      <c r="Y53" s="250" t="s">
        <v>223</v>
      </c>
      <c r="Z53" s="250" t="s">
        <v>224</v>
      </c>
      <c r="AA53" s="250" t="s">
        <v>225</v>
      </c>
      <c r="AB53" s="250" t="s">
        <v>215</v>
      </c>
    </row>
    <row r="54" spans="1:28">
      <c r="A54" s="250" t="s">
        <v>207</v>
      </c>
      <c r="B54" s="250" t="s">
        <v>208</v>
      </c>
      <c r="C54" s="250" t="s">
        <v>371</v>
      </c>
      <c r="D54" s="250" t="s">
        <v>387</v>
      </c>
      <c r="E54" s="250" t="s">
        <v>388</v>
      </c>
      <c r="F54" s="250" t="s">
        <v>389</v>
      </c>
      <c r="G54" s="250" t="s">
        <v>39</v>
      </c>
      <c r="H54" s="251">
        <v>59000</v>
      </c>
      <c r="I54" s="250" t="s">
        <v>213</v>
      </c>
      <c r="J54" s="250" t="s">
        <v>214</v>
      </c>
      <c r="K54" s="250" t="s">
        <v>215</v>
      </c>
      <c r="L54" s="250" t="s">
        <v>324</v>
      </c>
      <c r="M54" s="250" t="s">
        <v>217</v>
      </c>
      <c r="N54" s="250" t="s">
        <v>271</v>
      </c>
      <c r="O54" s="251">
        <v>1357</v>
      </c>
      <c r="P54" s="251">
        <v>57643</v>
      </c>
      <c r="Q54" s="250" t="s">
        <v>219</v>
      </c>
      <c r="R54" s="250" t="s">
        <v>215</v>
      </c>
      <c r="S54" s="250" t="s">
        <v>39</v>
      </c>
      <c r="T54" s="250" t="s">
        <v>220</v>
      </c>
      <c r="U54" s="250" t="s">
        <v>221</v>
      </c>
      <c r="V54" s="250" t="s">
        <v>222</v>
      </c>
      <c r="W54" s="251">
        <v>5363</v>
      </c>
      <c r="X54" s="251">
        <v>0</v>
      </c>
      <c r="Y54" s="250" t="s">
        <v>223</v>
      </c>
      <c r="Z54" s="250" t="s">
        <v>224</v>
      </c>
      <c r="AA54" s="250" t="s">
        <v>225</v>
      </c>
      <c r="AB54" s="250" t="s">
        <v>215</v>
      </c>
    </row>
    <row r="55" spans="1:28">
      <c r="A55" s="250" t="s">
        <v>207</v>
      </c>
      <c r="B55" s="250" t="s">
        <v>208</v>
      </c>
      <c r="C55" s="250" t="s">
        <v>371</v>
      </c>
      <c r="D55" s="250" t="s">
        <v>390</v>
      </c>
      <c r="E55" s="250" t="s">
        <v>391</v>
      </c>
      <c r="F55" s="250" t="s">
        <v>392</v>
      </c>
      <c r="G55" s="250" t="s">
        <v>45</v>
      </c>
      <c r="H55" s="251">
        <v>140000</v>
      </c>
      <c r="I55" s="250" t="s">
        <v>213</v>
      </c>
      <c r="J55" s="250" t="s">
        <v>214</v>
      </c>
      <c r="K55" s="250" t="s">
        <v>229</v>
      </c>
      <c r="L55" s="250" t="s">
        <v>324</v>
      </c>
      <c r="M55" s="250" t="s">
        <v>217</v>
      </c>
      <c r="N55" s="250" t="s">
        <v>230</v>
      </c>
      <c r="O55" s="251">
        <v>2030</v>
      </c>
      <c r="P55" s="251">
        <v>137970</v>
      </c>
      <c r="Q55" s="250" t="s">
        <v>219</v>
      </c>
      <c r="R55" s="250" t="s">
        <v>215</v>
      </c>
      <c r="S55" s="250" t="s">
        <v>45</v>
      </c>
      <c r="T55" s="250" t="s">
        <v>220</v>
      </c>
      <c r="U55" s="250" t="s">
        <v>221</v>
      </c>
      <c r="V55" s="250" t="s">
        <v>222</v>
      </c>
      <c r="W55" s="251">
        <v>12727</v>
      </c>
      <c r="X55" s="251">
        <v>0</v>
      </c>
      <c r="Y55" s="250" t="s">
        <v>223</v>
      </c>
      <c r="Z55" s="250" t="s">
        <v>224</v>
      </c>
      <c r="AA55" s="250" t="s">
        <v>225</v>
      </c>
      <c r="AB55" s="250" t="s">
        <v>215</v>
      </c>
    </row>
    <row r="56" spans="1:28">
      <c r="A56" s="250" t="s">
        <v>207</v>
      </c>
      <c r="B56" s="250" t="s">
        <v>208</v>
      </c>
      <c r="C56" s="250" t="s">
        <v>371</v>
      </c>
      <c r="D56" s="250" t="s">
        <v>393</v>
      </c>
      <c r="E56" s="250" t="s">
        <v>394</v>
      </c>
      <c r="F56" s="250" t="s">
        <v>395</v>
      </c>
      <c r="G56" s="250" t="s">
        <v>51</v>
      </c>
      <c r="H56" s="251">
        <v>110000</v>
      </c>
      <c r="I56" s="250" t="s">
        <v>213</v>
      </c>
      <c r="J56" s="250" t="s">
        <v>214</v>
      </c>
      <c r="K56" s="250" t="s">
        <v>229</v>
      </c>
      <c r="L56" s="250" t="s">
        <v>324</v>
      </c>
      <c r="M56" s="250" t="s">
        <v>217</v>
      </c>
      <c r="N56" s="250" t="s">
        <v>238</v>
      </c>
      <c r="O56" s="251">
        <v>2530</v>
      </c>
      <c r="P56" s="251">
        <v>107470</v>
      </c>
      <c r="Q56" s="250" t="s">
        <v>219</v>
      </c>
      <c r="R56" s="250" t="s">
        <v>215</v>
      </c>
      <c r="S56" s="250" t="s">
        <v>51</v>
      </c>
      <c r="T56" s="250" t="s">
        <v>220</v>
      </c>
      <c r="U56" s="250" t="s">
        <v>221</v>
      </c>
      <c r="V56" s="250" t="s">
        <v>222</v>
      </c>
      <c r="W56" s="251">
        <v>10000</v>
      </c>
      <c r="X56" s="251">
        <v>0</v>
      </c>
      <c r="Y56" s="250" t="s">
        <v>223</v>
      </c>
      <c r="Z56" s="250" t="s">
        <v>224</v>
      </c>
      <c r="AA56" s="250" t="s">
        <v>225</v>
      </c>
      <c r="AB56" s="250" t="s">
        <v>215</v>
      </c>
    </row>
    <row r="57" spans="1:28">
      <c r="A57" s="250" t="s">
        <v>207</v>
      </c>
      <c r="B57" s="250" t="s">
        <v>208</v>
      </c>
      <c r="C57" s="250" t="s">
        <v>371</v>
      </c>
      <c r="D57" s="250" t="s">
        <v>396</v>
      </c>
      <c r="E57" s="250" t="s">
        <v>397</v>
      </c>
      <c r="F57" s="250" t="s">
        <v>398</v>
      </c>
      <c r="G57" s="250" t="s">
        <v>45</v>
      </c>
      <c r="H57" s="251">
        <v>39000</v>
      </c>
      <c r="I57" s="250" t="s">
        <v>213</v>
      </c>
      <c r="J57" s="250" t="s">
        <v>214</v>
      </c>
      <c r="K57" s="250" t="s">
        <v>229</v>
      </c>
      <c r="L57" s="250" t="s">
        <v>324</v>
      </c>
      <c r="M57" s="250" t="s">
        <v>217</v>
      </c>
      <c r="N57" s="250" t="s">
        <v>230</v>
      </c>
      <c r="O57" s="251">
        <v>526</v>
      </c>
      <c r="P57" s="251">
        <v>38474</v>
      </c>
      <c r="Q57" s="250" t="s">
        <v>219</v>
      </c>
      <c r="R57" s="250" t="s">
        <v>215</v>
      </c>
      <c r="S57" s="250" t="s">
        <v>45</v>
      </c>
      <c r="T57" s="250" t="s">
        <v>220</v>
      </c>
      <c r="U57" s="250" t="s">
        <v>221</v>
      </c>
      <c r="V57" s="250" t="s">
        <v>222</v>
      </c>
      <c r="W57" s="251">
        <v>3545</v>
      </c>
      <c r="X57" s="251">
        <v>0</v>
      </c>
      <c r="Y57" s="250" t="s">
        <v>223</v>
      </c>
      <c r="Z57" s="250" t="s">
        <v>224</v>
      </c>
      <c r="AA57" s="250" t="s">
        <v>225</v>
      </c>
      <c r="AB57" s="250" t="s">
        <v>215</v>
      </c>
    </row>
    <row r="58" spans="1:28">
      <c r="A58" s="250" t="s">
        <v>207</v>
      </c>
      <c r="B58" s="250" t="s">
        <v>208</v>
      </c>
      <c r="C58" s="250" t="s">
        <v>371</v>
      </c>
      <c r="D58" s="250" t="s">
        <v>399</v>
      </c>
      <c r="E58" s="250" t="s">
        <v>400</v>
      </c>
      <c r="F58" s="250" t="s">
        <v>401</v>
      </c>
      <c r="G58" s="250" t="s">
        <v>49</v>
      </c>
      <c r="H58" s="251">
        <v>100000</v>
      </c>
      <c r="I58" s="250" t="s">
        <v>213</v>
      </c>
      <c r="J58" s="250" t="s">
        <v>214</v>
      </c>
      <c r="K58" s="250" t="s">
        <v>215</v>
      </c>
      <c r="L58" s="250" t="s">
        <v>324</v>
      </c>
      <c r="M58" s="250" t="s">
        <v>217</v>
      </c>
      <c r="N58" s="250" t="s">
        <v>218</v>
      </c>
      <c r="O58" s="251">
        <v>2300</v>
      </c>
      <c r="P58" s="251">
        <v>97700</v>
      </c>
      <c r="Q58" s="250" t="s">
        <v>219</v>
      </c>
      <c r="R58" s="250" t="s">
        <v>215</v>
      </c>
      <c r="S58" s="250" t="s">
        <v>49</v>
      </c>
      <c r="T58" s="250" t="s">
        <v>220</v>
      </c>
      <c r="U58" s="250" t="s">
        <v>221</v>
      </c>
      <c r="V58" s="250" t="s">
        <v>222</v>
      </c>
      <c r="W58" s="251">
        <v>9090</v>
      </c>
      <c r="X58" s="251">
        <v>0</v>
      </c>
      <c r="Y58" s="250" t="s">
        <v>223</v>
      </c>
      <c r="Z58" s="250" t="s">
        <v>224</v>
      </c>
      <c r="AA58" s="250" t="s">
        <v>225</v>
      </c>
      <c r="AB58" s="250" t="s">
        <v>215</v>
      </c>
    </row>
    <row r="59" spans="1:28">
      <c r="A59" s="250" t="s">
        <v>207</v>
      </c>
      <c r="B59" s="250" t="s">
        <v>208</v>
      </c>
      <c r="C59" s="250" t="s">
        <v>371</v>
      </c>
      <c r="D59" s="250" t="s">
        <v>402</v>
      </c>
      <c r="E59" s="250" t="s">
        <v>400</v>
      </c>
      <c r="F59" s="250" t="s">
        <v>403</v>
      </c>
      <c r="G59" s="250" t="s">
        <v>49</v>
      </c>
      <c r="H59" s="251">
        <v>69000</v>
      </c>
      <c r="I59" s="250" t="s">
        <v>213</v>
      </c>
      <c r="J59" s="250" t="s">
        <v>214</v>
      </c>
      <c r="K59" s="250" t="s">
        <v>215</v>
      </c>
      <c r="L59" s="250" t="s">
        <v>324</v>
      </c>
      <c r="M59" s="250" t="s">
        <v>217</v>
      </c>
      <c r="N59" s="250" t="s">
        <v>218</v>
      </c>
      <c r="O59" s="251">
        <v>1587</v>
      </c>
      <c r="P59" s="251">
        <v>67413</v>
      </c>
      <c r="Q59" s="250" t="s">
        <v>219</v>
      </c>
      <c r="R59" s="250" t="s">
        <v>215</v>
      </c>
      <c r="S59" s="250" t="s">
        <v>49</v>
      </c>
      <c r="T59" s="250" t="s">
        <v>220</v>
      </c>
      <c r="U59" s="250" t="s">
        <v>221</v>
      </c>
      <c r="V59" s="250" t="s">
        <v>222</v>
      </c>
      <c r="W59" s="251">
        <v>6272</v>
      </c>
      <c r="X59" s="251">
        <v>0</v>
      </c>
      <c r="Y59" s="250" t="s">
        <v>223</v>
      </c>
      <c r="Z59" s="250" t="s">
        <v>224</v>
      </c>
      <c r="AA59" s="250" t="s">
        <v>225</v>
      </c>
      <c r="AB59" s="250" t="s">
        <v>215</v>
      </c>
    </row>
    <row r="60" spans="1:28">
      <c r="A60" s="250" t="s">
        <v>207</v>
      </c>
      <c r="B60" s="250" t="s">
        <v>208</v>
      </c>
      <c r="C60" s="250" t="s">
        <v>371</v>
      </c>
      <c r="D60" s="250" t="s">
        <v>404</v>
      </c>
      <c r="E60" s="250" t="s">
        <v>405</v>
      </c>
      <c r="F60" s="250" t="s">
        <v>406</v>
      </c>
      <c r="G60" s="250" t="s">
        <v>37</v>
      </c>
      <c r="H60" s="251">
        <v>137000</v>
      </c>
      <c r="I60" s="250" t="s">
        <v>213</v>
      </c>
      <c r="J60" s="250" t="s">
        <v>214</v>
      </c>
      <c r="K60" s="250" t="s">
        <v>229</v>
      </c>
      <c r="L60" s="250" t="s">
        <v>324</v>
      </c>
      <c r="M60" s="250" t="s">
        <v>217</v>
      </c>
      <c r="N60" s="250" t="s">
        <v>242</v>
      </c>
      <c r="O60" s="251">
        <v>1849</v>
      </c>
      <c r="P60" s="251">
        <v>135151</v>
      </c>
      <c r="Q60" s="250" t="s">
        <v>219</v>
      </c>
      <c r="R60" s="250" t="s">
        <v>215</v>
      </c>
      <c r="S60" s="250" t="s">
        <v>37</v>
      </c>
      <c r="T60" s="250" t="s">
        <v>220</v>
      </c>
      <c r="U60" s="250" t="s">
        <v>221</v>
      </c>
      <c r="V60" s="250" t="s">
        <v>222</v>
      </c>
      <c r="W60" s="251">
        <v>12454</v>
      </c>
      <c r="X60" s="251">
        <v>0</v>
      </c>
      <c r="Y60" s="250" t="s">
        <v>223</v>
      </c>
      <c r="Z60" s="250" t="s">
        <v>224</v>
      </c>
      <c r="AA60" s="250" t="s">
        <v>225</v>
      </c>
      <c r="AB60" s="250" t="s">
        <v>215</v>
      </c>
    </row>
    <row r="61" spans="1:28">
      <c r="A61" s="250" t="s">
        <v>207</v>
      </c>
      <c r="B61" s="250" t="s">
        <v>208</v>
      </c>
      <c r="C61" s="250" t="s">
        <v>371</v>
      </c>
      <c r="D61" s="250" t="s">
        <v>407</v>
      </c>
      <c r="E61" s="250" t="s">
        <v>408</v>
      </c>
      <c r="F61" s="250" t="s">
        <v>409</v>
      </c>
      <c r="G61" s="250" t="s">
        <v>49</v>
      </c>
      <c r="H61" s="251">
        <v>67000</v>
      </c>
      <c r="I61" s="250" t="s">
        <v>213</v>
      </c>
      <c r="J61" s="250" t="s">
        <v>214</v>
      </c>
      <c r="K61" s="250" t="s">
        <v>215</v>
      </c>
      <c r="L61" s="250" t="s">
        <v>324</v>
      </c>
      <c r="M61" s="250" t="s">
        <v>217</v>
      </c>
      <c r="N61" s="250" t="s">
        <v>218</v>
      </c>
      <c r="O61" s="251">
        <v>1541</v>
      </c>
      <c r="P61" s="251">
        <v>65459</v>
      </c>
      <c r="Q61" s="250" t="s">
        <v>219</v>
      </c>
      <c r="R61" s="250" t="s">
        <v>215</v>
      </c>
      <c r="S61" s="250" t="s">
        <v>49</v>
      </c>
      <c r="T61" s="250" t="s">
        <v>220</v>
      </c>
      <c r="U61" s="250" t="s">
        <v>221</v>
      </c>
      <c r="V61" s="250" t="s">
        <v>222</v>
      </c>
      <c r="W61" s="251">
        <v>6090</v>
      </c>
      <c r="X61" s="251">
        <v>0</v>
      </c>
      <c r="Y61" s="250" t="s">
        <v>223</v>
      </c>
      <c r="Z61" s="250" t="s">
        <v>224</v>
      </c>
      <c r="AA61" s="250" t="s">
        <v>225</v>
      </c>
      <c r="AB61" s="250" t="s">
        <v>215</v>
      </c>
    </row>
    <row r="62" spans="1:28">
      <c r="A62" s="250" t="s">
        <v>207</v>
      </c>
      <c r="B62" s="250" t="s">
        <v>208</v>
      </c>
      <c r="C62" s="250" t="s">
        <v>287</v>
      </c>
      <c r="D62" s="250" t="s">
        <v>410</v>
      </c>
      <c r="E62" s="250" t="s">
        <v>411</v>
      </c>
      <c r="F62" s="250" t="s">
        <v>412</v>
      </c>
      <c r="G62" s="250" t="s">
        <v>47</v>
      </c>
      <c r="H62" s="251">
        <v>153000</v>
      </c>
      <c r="I62" s="250" t="s">
        <v>213</v>
      </c>
      <c r="J62" s="250" t="s">
        <v>214</v>
      </c>
      <c r="K62" s="250" t="s">
        <v>229</v>
      </c>
      <c r="L62" s="250" t="s">
        <v>413</v>
      </c>
      <c r="M62" s="250" t="s">
        <v>217</v>
      </c>
      <c r="N62" s="250" t="s">
        <v>246</v>
      </c>
      <c r="O62" s="251">
        <v>3519</v>
      </c>
      <c r="P62" s="251">
        <v>149481</v>
      </c>
      <c r="Q62" s="250" t="s">
        <v>219</v>
      </c>
      <c r="R62" s="250" t="s">
        <v>215</v>
      </c>
      <c r="S62" s="250" t="s">
        <v>47</v>
      </c>
      <c r="T62" s="250" t="s">
        <v>220</v>
      </c>
      <c r="U62" s="250" t="s">
        <v>221</v>
      </c>
      <c r="V62" s="250" t="s">
        <v>222</v>
      </c>
      <c r="W62" s="251">
        <v>13909</v>
      </c>
      <c r="X62" s="251">
        <v>0</v>
      </c>
      <c r="Y62" s="250" t="s">
        <v>223</v>
      </c>
      <c r="Z62" s="250" t="s">
        <v>224</v>
      </c>
      <c r="AA62" s="250" t="s">
        <v>225</v>
      </c>
      <c r="AB62" s="250" t="s">
        <v>215</v>
      </c>
    </row>
    <row r="63" spans="1:28">
      <c r="A63" s="250" t="s">
        <v>207</v>
      </c>
      <c r="B63" s="250" t="s">
        <v>208</v>
      </c>
      <c r="C63" s="250" t="s">
        <v>287</v>
      </c>
      <c r="D63" s="250" t="s">
        <v>414</v>
      </c>
      <c r="E63" s="250" t="s">
        <v>415</v>
      </c>
      <c r="F63" s="250" t="s">
        <v>416</v>
      </c>
      <c r="G63" s="250" t="s">
        <v>51</v>
      </c>
      <c r="H63" s="251">
        <v>123000</v>
      </c>
      <c r="I63" s="250" t="s">
        <v>213</v>
      </c>
      <c r="J63" s="250" t="s">
        <v>214</v>
      </c>
      <c r="K63" s="250" t="s">
        <v>229</v>
      </c>
      <c r="L63" s="250" t="s">
        <v>413</v>
      </c>
      <c r="M63" s="250" t="s">
        <v>217</v>
      </c>
      <c r="N63" s="250" t="s">
        <v>238</v>
      </c>
      <c r="O63" s="251">
        <v>2829</v>
      </c>
      <c r="P63" s="251">
        <v>120171</v>
      </c>
      <c r="Q63" s="250" t="s">
        <v>219</v>
      </c>
      <c r="R63" s="250" t="s">
        <v>215</v>
      </c>
      <c r="S63" s="250" t="s">
        <v>51</v>
      </c>
      <c r="T63" s="250" t="s">
        <v>220</v>
      </c>
      <c r="U63" s="250" t="s">
        <v>221</v>
      </c>
      <c r="V63" s="250" t="s">
        <v>222</v>
      </c>
      <c r="W63" s="251">
        <v>11181</v>
      </c>
      <c r="X63" s="251">
        <v>0</v>
      </c>
      <c r="Y63" s="250" t="s">
        <v>223</v>
      </c>
      <c r="Z63" s="250" t="s">
        <v>224</v>
      </c>
      <c r="AA63" s="250" t="s">
        <v>225</v>
      </c>
      <c r="AB63" s="250" t="s">
        <v>215</v>
      </c>
    </row>
    <row r="64" spans="1:28">
      <c r="A64" s="250" t="s">
        <v>207</v>
      </c>
      <c r="B64" s="250" t="s">
        <v>208</v>
      </c>
      <c r="C64" s="250" t="s">
        <v>308</v>
      </c>
      <c r="D64" s="250" t="s">
        <v>417</v>
      </c>
      <c r="E64" s="250" t="s">
        <v>418</v>
      </c>
      <c r="F64" s="250" t="s">
        <v>419</v>
      </c>
      <c r="G64" s="250" t="s">
        <v>45</v>
      </c>
      <c r="H64" s="251">
        <v>49000</v>
      </c>
      <c r="I64" s="250" t="s">
        <v>213</v>
      </c>
      <c r="J64" s="250" t="s">
        <v>214</v>
      </c>
      <c r="K64" s="250" t="s">
        <v>229</v>
      </c>
      <c r="L64" s="250" t="s">
        <v>420</v>
      </c>
      <c r="M64" s="250" t="s">
        <v>217</v>
      </c>
      <c r="N64" s="250" t="s">
        <v>230</v>
      </c>
      <c r="O64" s="251">
        <v>1127</v>
      </c>
      <c r="P64" s="251">
        <v>47873</v>
      </c>
      <c r="Q64" s="250" t="s">
        <v>219</v>
      </c>
      <c r="R64" s="250" t="s">
        <v>215</v>
      </c>
      <c r="S64" s="250" t="s">
        <v>45</v>
      </c>
      <c r="T64" s="250" t="s">
        <v>220</v>
      </c>
      <c r="U64" s="250" t="s">
        <v>221</v>
      </c>
      <c r="V64" s="250" t="s">
        <v>222</v>
      </c>
      <c r="W64" s="251">
        <v>4454</v>
      </c>
      <c r="X64" s="251">
        <v>0</v>
      </c>
      <c r="Y64" s="250" t="s">
        <v>223</v>
      </c>
      <c r="Z64" s="250" t="s">
        <v>224</v>
      </c>
      <c r="AA64" s="250" t="s">
        <v>225</v>
      </c>
      <c r="AB64" s="250" t="s">
        <v>215</v>
      </c>
    </row>
    <row r="65" spans="1:28">
      <c r="A65" s="250" t="s">
        <v>207</v>
      </c>
      <c r="B65" s="250" t="s">
        <v>208</v>
      </c>
      <c r="C65" s="250" t="s">
        <v>308</v>
      </c>
      <c r="D65" s="250" t="s">
        <v>421</v>
      </c>
      <c r="E65" s="250" t="s">
        <v>418</v>
      </c>
      <c r="F65" s="250" t="s">
        <v>422</v>
      </c>
      <c r="G65" s="250" t="s">
        <v>45</v>
      </c>
      <c r="H65" s="251">
        <v>49000</v>
      </c>
      <c r="I65" s="250" t="s">
        <v>213</v>
      </c>
      <c r="J65" s="250" t="s">
        <v>214</v>
      </c>
      <c r="K65" s="250" t="s">
        <v>229</v>
      </c>
      <c r="L65" s="250" t="s">
        <v>420</v>
      </c>
      <c r="M65" s="250" t="s">
        <v>217</v>
      </c>
      <c r="N65" s="250" t="s">
        <v>230</v>
      </c>
      <c r="O65" s="251">
        <v>1127</v>
      </c>
      <c r="P65" s="251">
        <v>47873</v>
      </c>
      <c r="Q65" s="250" t="s">
        <v>219</v>
      </c>
      <c r="R65" s="250" t="s">
        <v>215</v>
      </c>
      <c r="S65" s="250" t="s">
        <v>45</v>
      </c>
      <c r="T65" s="250" t="s">
        <v>220</v>
      </c>
      <c r="U65" s="250" t="s">
        <v>221</v>
      </c>
      <c r="V65" s="250" t="s">
        <v>222</v>
      </c>
      <c r="W65" s="251">
        <v>4454</v>
      </c>
      <c r="X65" s="251">
        <v>0</v>
      </c>
      <c r="Y65" s="250" t="s">
        <v>223</v>
      </c>
      <c r="Z65" s="250" t="s">
        <v>224</v>
      </c>
      <c r="AA65" s="250" t="s">
        <v>225</v>
      </c>
      <c r="AB65" s="250" t="s">
        <v>215</v>
      </c>
    </row>
    <row r="66" spans="1:28">
      <c r="A66" s="250" t="s">
        <v>207</v>
      </c>
      <c r="B66" s="250" t="s">
        <v>208</v>
      </c>
      <c r="C66" s="250" t="s">
        <v>308</v>
      </c>
      <c r="D66" s="250" t="s">
        <v>423</v>
      </c>
      <c r="E66" s="250" t="s">
        <v>424</v>
      </c>
      <c r="F66" s="250" t="s">
        <v>425</v>
      </c>
      <c r="G66" s="250" t="s">
        <v>45</v>
      </c>
      <c r="H66" s="251">
        <v>143000</v>
      </c>
      <c r="I66" s="250" t="s">
        <v>213</v>
      </c>
      <c r="J66" s="250" t="s">
        <v>214</v>
      </c>
      <c r="K66" s="250" t="s">
        <v>229</v>
      </c>
      <c r="L66" s="250" t="s">
        <v>420</v>
      </c>
      <c r="M66" s="250" t="s">
        <v>217</v>
      </c>
      <c r="N66" s="250" t="s">
        <v>230</v>
      </c>
      <c r="O66" s="251">
        <v>2173</v>
      </c>
      <c r="P66" s="251">
        <v>140827</v>
      </c>
      <c r="Q66" s="250" t="s">
        <v>219</v>
      </c>
      <c r="R66" s="250" t="s">
        <v>215</v>
      </c>
      <c r="S66" s="250" t="s">
        <v>45</v>
      </c>
      <c r="T66" s="250" t="s">
        <v>220</v>
      </c>
      <c r="U66" s="250" t="s">
        <v>221</v>
      </c>
      <c r="V66" s="250" t="s">
        <v>222</v>
      </c>
      <c r="W66" s="251">
        <v>13000</v>
      </c>
      <c r="X66" s="251">
        <v>0</v>
      </c>
      <c r="Y66" s="250" t="s">
        <v>223</v>
      </c>
      <c r="Z66" s="250" t="s">
        <v>224</v>
      </c>
      <c r="AA66" s="250" t="s">
        <v>225</v>
      </c>
      <c r="AB66" s="250" t="s">
        <v>215</v>
      </c>
    </row>
    <row r="67" spans="1:28">
      <c r="A67" s="250" t="s">
        <v>207</v>
      </c>
      <c r="B67" s="250" t="s">
        <v>208</v>
      </c>
      <c r="C67" s="250" t="s">
        <v>324</v>
      </c>
      <c r="D67" s="250" t="s">
        <v>426</v>
      </c>
      <c r="E67" s="250" t="s">
        <v>427</v>
      </c>
      <c r="F67" s="250" t="s">
        <v>428</v>
      </c>
      <c r="G67" s="250" t="s">
        <v>39</v>
      </c>
      <c r="H67" s="251">
        <v>98000</v>
      </c>
      <c r="I67" s="250" t="s">
        <v>213</v>
      </c>
      <c r="J67" s="250" t="s">
        <v>214</v>
      </c>
      <c r="K67" s="250" t="s">
        <v>215</v>
      </c>
      <c r="L67" s="250" t="s">
        <v>429</v>
      </c>
      <c r="M67" s="250" t="s">
        <v>217</v>
      </c>
      <c r="N67" s="250" t="s">
        <v>271</v>
      </c>
      <c r="O67" s="251">
        <v>2254</v>
      </c>
      <c r="P67" s="251">
        <v>95746</v>
      </c>
      <c r="Q67" s="250" t="s">
        <v>219</v>
      </c>
      <c r="R67" s="250" t="s">
        <v>215</v>
      </c>
      <c r="S67" s="250" t="s">
        <v>39</v>
      </c>
      <c r="T67" s="250" t="s">
        <v>220</v>
      </c>
      <c r="U67" s="250" t="s">
        <v>221</v>
      </c>
      <c r="V67" s="250" t="s">
        <v>222</v>
      </c>
      <c r="W67" s="251">
        <v>8909</v>
      </c>
      <c r="X67" s="251">
        <v>0</v>
      </c>
      <c r="Y67" s="250" t="s">
        <v>223</v>
      </c>
      <c r="Z67" s="250" t="s">
        <v>224</v>
      </c>
      <c r="AA67" s="250" t="s">
        <v>225</v>
      </c>
      <c r="AB67" s="250" t="s">
        <v>215</v>
      </c>
    </row>
    <row r="68" spans="1:28">
      <c r="A68" s="250" t="s">
        <v>207</v>
      </c>
      <c r="B68" s="250" t="s">
        <v>208</v>
      </c>
      <c r="C68" s="250" t="s">
        <v>324</v>
      </c>
      <c r="D68" s="250" t="s">
        <v>430</v>
      </c>
      <c r="E68" s="250" t="s">
        <v>431</v>
      </c>
      <c r="F68" s="250" t="s">
        <v>432</v>
      </c>
      <c r="G68" s="250" t="s">
        <v>37</v>
      </c>
      <c r="H68" s="251">
        <v>49000</v>
      </c>
      <c r="I68" s="250" t="s">
        <v>213</v>
      </c>
      <c r="J68" s="250" t="s">
        <v>214</v>
      </c>
      <c r="K68" s="250" t="s">
        <v>229</v>
      </c>
      <c r="L68" s="250" t="s">
        <v>429</v>
      </c>
      <c r="M68" s="250" t="s">
        <v>217</v>
      </c>
      <c r="N68" s="250" t="s">
        <v>242</v>
      </c>
      <c r="O68" s="251">
        <v>1127</v>
      </c>
      <c r="P68" s="251">
        <v>47873</v>
      </c>
      <c r="Q68" s="250" t="s">
        <v>219</v>
      </c>
      <c r="R68" s="250" t="s">
        <v>215</v>
      </c>
      <c r="S68" s="250" t="s">
        <v>37</v>
      </c>
      <c r="T68" s="250" t="s">
        <v>220</v>
      </c>
      <c r="U68" s="250" t="s">
        <v>221</v>
      </c>
      <c r="V68" s="250" t="s">
        <v>222</v>
      </c>
      <c r="W68" s="251">
        <v>4454</v>
      </c>
      <c r="X68" s="251">
        <v>0</v>
      </c>
      <c r="Y68" s="250" t="s">
        <v>223</v>
      </c>
      <c r="Z68" s="250" t="s">
        <v>224</v>
      </c>
      <c r="AA68" s="250" t="s">
        <v>225</v>
      </c>
      <c r="AB68" s="250" t="s">
        <v>215</v>
      </c>
    </row>
    <row r="69" spans="1:28">
      <c r="A69" s="250" t="s">
        <v>207</v>
      </c>
      <c r="B69" s="250" t="s">
        <v>208</v>
      </c>
      <c r="C69" s="250" t="s">
        <v>413</v>
      </c>
      <c r="D69" s="250" t="s">
        <v>433</v>
      </c>
      <c r="E69" s="250" t="s">
        <v>434</v>
      </c>
      <c r="F69" s="250" t="s">
        <v>435</v>
      </c>
      <c r="G69" s="250" t="s">
        <v>45</v>
      </c>
      <c r="H69" s="251">
        <v>69000</v>
      </c>
      <c r="I69" s="250" t="s">
        <v>213</v>
      </c>
      <c r="J69" s="250" t="s">
        <v>214</v>
      </c>
      <c r="K69" s="250" t="s">
        <v>229</v>
      </c>
      <c r="L69" s="250" t="s">
        <v>436</v>
      </c>
      <c r="M69" s="250" t="s">
        <v>217</v>
      </c>
      <c r="N69" s="250" t="s">
        <v>230</v>
      </c>
      <c r="O69" s="251">
        <v>1048</v>
      </c>
      <c r="P69" s="251">
        <v>67952</v>
      </c>
      <c r="Q69" s="250" t="s">
        <v>219</v>
      </c>
      <c r="R69" s="250" t="s">
        <v>215</v>
      </c>
      <c r="S69" s="250" t="s">
        <v>45</v>
      </c>
      <c r="T69" s="250" t="s">
        <v>220</v>
      </c>
      <c r="U69" s="250" t="s">
        <v>221</v>
      </c>
      <c r="V69" s="250" t="s">
        <v>222</v>
      </c>
      <c r="W69" s="251">
        <v>6272</v>
      </c>
      <c r="X69" s="251">
        <v>0</v>
      </c>
      <c r="Y69" s="250" t="s">
        <v>223</v>
      </c>
      <c r="Z69" s="250" t="s">
        <v>224</v>
      </c>
      <c r="AA69" s="250" t="s">
        <v>225</v>
      </c>
      <c r="AB69" s="250" t="s">
        <v>215</v>
      </c>
    </row>
    <row r="70" spans="1:28">
      <c r="A70" s="250" t="s">
        <v>207</v>
      </c>
      <c r="B70" s="250" t="s">
        <v>208</v>
      </c>
      <c r="C70" s="250" t="s">
        <v>413</v>
      </c>
      <c r="D70" s="250" t="s">
        <v>437</v>
      </c>
      <c r="E70" s="250" t="s">
        <v>438</v>
      </c>
      <c r="F70" s="250" t="s">
        <v>439</v>
      </c>
      <c r="G70" s="250" t="s">
        <v>45</v>
      </c>
      <c r="H70" s="251">
        <v>49000</v>
      </c>
      <c r="I70" s="250" t="s">
        <v>213</v>
      </c>
      <c r="J70" s="250" t="s">
        <v>214</v>
      </c>
      <c r="K70" s="250" t="s">
        <v>229</v>
      </c>
      <c r="L70" s="250" t="s">
        <v>436</v>
      </c>
      <c r="M70" s="250" t="s">
        <v>217</v>
      </c>
      <c r="N70" s="250" t="s">
        <v>230</v>
      </c>
      <c r="O70" s="251">
        <v>661</v>
      </c>
      <c r="P70" s="251">
        <v>48339</v>
      </c>
      <c r="Q70" s="250" t="s">
        <v>219</v>
      </c>
      <c r="R70" s="250" t="s">
        <v>215</v>
      </c>
      <c r="S70" s="250" t="s">
        <v>45</v>
      </c>
      <c r="T70" s="250" t="s">
        <v>220</v>
      </c>
      <c r="U70" s="250" t="s">
        <v>221</v>
      </c>
      <c r="V70" s="250" t="s">
        <v>222</v>
      </c>
      <c r="W70" s="251">
        <v>4454</v>
      </c>
      <c r="X70" s="251">
        <v>0</v>
      </c>
      <c r="Y70" s="250" t="s">
        <v>223</v>
      </c>
      <c r="Z70" s="250" t="s">
        <v>224</v>
      </c>
      <c r="AA70" s="250" t="s">
        <v>225</v>
      </c>
      <c r="AB70" s="250" t="s">
        <v>215</v>
      </c>
    </row>
    <row r="71" spans="1:28">
      <c r="A71" s="250" t="s">
        <v>207</v>
      </c>
      <c r="B71" s="250" t="s">
        <v>208</v>
      </c>
      <c r="C71" s="250" t="s">
        <v>413</v>
      </c>
      <c r="D71" s="250" t="s">
        <v>440</v>
      </c>
      <c r="E71" s="250" t="s">
        <v>441</v>
      </c>
      <c r="F71" s="250" t="s">
        <v>442</v>
      </c>
      <c r="G71" s="250" t="s">
        <v>39</v>
      </c>
      <c r="H71" s="251">
        <v>39000</v>
      </c>
      <c r="I71" s="250" t="s">
        <v>213</v>
      </c>
      <c r="J71" s="250" t="s">
        <v>214</v>
      </c>
      <c r="K71" s="250" t="s">
        <v>215</v>
      </c>
      <c r="L71" s="250" t="s">
        <v>436</v>
      </c>
      <c r="M71" s="250" t="s">
        <v>217</v>
      </c>
      <c r="N71" s="250" t="s">
        <v>271</v>
      </c>
      <c r="O71" s="251">
        <v>565</v>
      </c>
      <c r="P71" s="251">
        <v>38435</v>
      </c>
      <c r="Q71" s="250" t="s">
        <v>219</v>
      </c>
      <c r="R71" s="250" t="s">
        <v>215</v>
      </c>
      <c r="S71" s="250" t="s">
        <v>39</v>
      </c>
      <c r="T71" s="250" t="s">
        <v>220</v>
      </c>
      <c r="U71" s="250" t="s">
        <v>221</v>
      </c>
      <c r="V71" s="250" t="s">
        <v>222</v>
      </c>
      <c r="W71" s="251">
        <v>3545</v>
      </c>
      <c r="X71" s="251">
        <v>0</v>
      </c>
      <c r="Y71" s="250" t="s">
        <v>223</v>
      </c>
      <c r="Z71" s="250" t="s">
        <v>224</v>
      </c>
      <c r="AA71" s="250" t="s">
        <v>225</v>
      </c>
      <c r="AB71" s="250" t="s">
        <v>215</v>
      </c>
    </row>
    <row r="72" spans="1:28">
      <c r="A72" s="250" t="s">
        <v>207</v>
      </c>
      <c r="B72" s="250" t="s">
        <v>208</v>
      </c>
      <c r="C72" s="250" t="s">
        <v>420</v>
      </c>
      <c r="D72" s="250" t="s">
        <v>443</v>
      </c>
      <c r="E72" s="250" t="s">
        <v>444</v>
      </c>
      <c r="F72" s="250" t="s">
        <v>445</v>
      </c>
      <c r="G72" s="250" t="s">
        <v>39</v>
      </c>
      <c r="H72" s="251">
        <v>124000</v>
      </c>
      <c r="I72" s="250" t="s">
        <v>213</v>
      </c>
      <c r="J72" s="250" t="s">
        <v>214</v>
      </c>
      <c r="K72" s="250" t="s">
        <v>215</v>
      </c>
      <c r="L72" s="250" t="s">
        <v>446</v>
      </c>
      <c r="M72" s="250" t="s">
        <v>217</v>
      </c>
      <c r="N72" s="250" t="s">
        <v>271</v>
      </c>
      <c r="O72" s="251">
        <v>2852</v>
      </c>
      <c r="P72" s="251">
        <v>121148</v>
      </c>
      <c r="Q72" s="250" t="s">
        <v>219</v>
      </c>
      <c r="R72" s="250" t="s">
        <v>215</v>
      </c>
      <c r="S72" s="250" t="s">
        <v>39</v>
      </c>
      <c r="T72" s="250" t="s">
        <v>220</v>
      </c>
      <c r="U72" s="250" t="s">
        <v>221</v>
      </c>
      <c r="V72" s="250" t="s">
        <v>222</v>
      </c>
      <c r="W72" s="251">
        <v>11272</v>
      </c>
      <c r="X72" s="251">
        <v>0</v>
      </c>
      <c r="Y72" s="250" t="s">
        <v>223</v>
      </c>
      <c r="Z72" s="250" t="s">
        <v>224</v>
      </c>
      <c r="AA72" s="250" t="s">
        <v>225</v>
      </c>
      <c r="AB72" s="250" t="s">
        <v>215</v>
      </c>
    </row>
    <row r="73" spans="1:28">
      <c r="A73" s="250" t="s">
        <v>207</v>
      </c>
      <c r="B73" s="250" t="s">
        <v>208</v>
      </c>
      <c r="C73" s="250" t="s">
        <v>420</v>
      </c>
      <c r="D73" s="250" t="s">
        <v>447</v>
      </c>
      <c r="E73" s="250" t="s">
        <v>448</v>
      </c>
      <c r="F73" s="250" t="s">
        <v>449</v>
      </c>
      <c r="G73" s="250" t="s">
        <v>47</v>
      </c>
      <c r="H73" s="251">
        <v>59000</v>
      </c>
      <c r="I73" s="250" t="s">
        <v>213</v>
      </c>
      <c r="J73" s="250" t="s">
        <v>214</v>
      </c>
      <c r="K73" s="250" t="s">
        <v>229</v>
      </c>
      <c r="L73" s="250" t="s">
        <v>436</v>
      </c>
      <c r="M73" s="250" t="s">
        <v>217</v>
      </c>
      <c r="N73" s="250" t="s">
        <v>246</v>
      </c>
      <c r="O73" s="251">
        <v>1357</v>
      </c>
      <c r="P73" s="251">
        <v>57643</v>
      </c>
      <c r="Q73" s="250" t="s">
        <v>219</v>
      </c>
      <c r="R73" s="250" t="s">
        <v>215</v>
      </c>
      <c r="S73" s="250" t="s">
        <v>47</v>
      </c>
      <c r="T73" s="250" t="s">
        <v>220</v>
      </c>
      <c r="U73" s="250" t="s">
        <v>221</v>
      </c>
      <c r="V73" s="250" t="s">
        <v>222</v>
      </c>
      <c r="W73" s="251">
        <v>5363</v>
      </c>
      <c r="X73" s="251">
        <v>0</v>
      </c>
      <c r="Y73" s="250" t="s">
        <v>223</v>
      </c>
      <c r="Z73" s="250" t="s">
        <v>224</v>
      </c>
      <c r="AA73" s="250" t="s">
        <v>225</v>
      </c>
      <c r="AB73" s="250" t="s">
        <v>215</v>
      </c>
    </row>
    <row r="74" spans="1:28">
      <c r="A74" s="250" t="s">
        <v>207</v>
      </c>
      <c r="B74" s="250" t="s">
        <v>208</v>
      </c>
      <c r="C74" s="250" t="s">
        <v>420</v>
      </c>
      <c r="D74" s="250" t="s">
        <v>450</v>
      </c>
      <c r="E74" s="250" t="s">
        <v>448</v>
      </c>
      <c r="F74" s="250" t="s">
        <v>451</v>
      </c>
      <c r="G74" s="250" t="s">
        <v>47</v>
      </c>
      <c r="H74" s="251">
        <v>39000</v>
      </c>
      <c r="I74" s="250" t="s">
        <v>213</v>
      </c>
      <c r="J74" s="250" t="s">
        <v>214</v>
      </c>
      <c r="K74" s="250" t="s">
        <v>229</v>
      </c>
      <c r="L74" s="250" t="s">
        <v>436</v>
      </c>
      <c r="M74" s="250" t="s">
        <v>217</v>
      </c>
      <c r="N74" s="250" t="s">
        <v>246</v>
      </c>
      <c r="O74" s="251">
        <v>897</v>
      </c>
      <c r="P74" s="251">
        <v>38103</v>
      </c>
      <c r="Q74" s="250" t="s">
        <v>219</v>
      </c>
      <c r="R74" s="250" t="s">
        <v>215</v>
      </c>
      <c r="S74" s="250" t="s">
        <v>47</v>
      </c>
      <c r="T74" s="250" t="s">
        <v>220</v>
      </c>
      <c r="U74" s="250" t="s">
        <v>221</v>
      </c>
      <c r="V74" s="250" t="s">
        <v>222</v>
      </c>
      <c r="W74" s="251">
        <v>3545</v>
      </c>
      <c r="X74" s="251">
        <v>0</v>
      </c>
      <c r="Y74" s="250" t="s">
        <v>223</v>
      </c>
      <c r="Z74" s="250" t="s">
        <v>224</v>
      </c>
      <c r="AA74" s="250" t="s">
        <v>225</v>
      </c>
      <c r="AB74" s="250" t="s">
        <v>215</v>
      </c>
    </row>
    <row r="75" spans="1:28">
      <c r="A75" s="250" t="s">
        <v>207</v>
      </c>
      <c r="B75" s="250" t="s">
        <v>208</v>
      </c>
      <c r="C75" s="250" t="s">
        <v>420</v>
      </c>
      <c r="D75" s="250" t="s">
        <v>452</v>
      </c>
      <c r="E75" s="250" t="s">
        <v>453</v>
      </c>
      <c r="F75" s="250" t="s">
        <v>454</v>
      </c>
      <c r="G75" s="250" t="s">
        <v>51</v>
      </c>
      <c r="H75" s="251">
        <v>118000</v>
      </c>
      <c r="I75" s="250" t="s">
        <v>213</v>
      </c>
      <c r="J75" s="250" t="s">
        <v>214</v>
      </c>
      <c r="K75" s="250" t="s">
        <v>229</v>
      </c>
      <c r="L75" s="250" t="s">
        <v>446</v>
      </c>
      <c r="M75" s="250" t="s">
        <v>217</v>
      </c>
      <c r="N75" s="250" t="s">
        <v>238</v>
      </c>
      <c r="O75" s="251">
        <v>2714</v>
      </c>
      <c r="P75" s="251">
        <v>115286</v>
      </c>
      <c r="Q75" s="250" t="s">
        <v>219</v>
      </c>
      <c r="R75" s="250" t="s">
        <v>215</v>
      </c>
      <c r="S75" s="250" t="s">
        <v>51</v>
      </c>
      <c r="T75" s="250" t="s">
        <v>220</v>
      </c>
      <c r="U75" s="250" t="s">
        <v>221</v>
      </c>
      <c r="V75" s="250" t="s">
        <v>222</v>
      </c>
      <c r="W75" s="251">
        <v>10727</v>
      </c>
      <c r="X75" s="251">
        <v>0</v>
      </c>
      <c r="Y75" s="250" t="s">
        <v>223</v>
      </c>
      <c r="Z75" s="250" t="s">
        <v>224</v>
      </c>
      <c r="AA75" s="250" t="s">
        <v>225</v>
      </c>
      <c r="AB75" s="250" t="s">
        <v>215</v>
      </c>
    </row>
    <row r="76" spans="1:28">
      <c r="A76" s="250" t="s">
        <v>207</v>
      </c>
      <c r="B76" s="250" t="s">
        <v>208</v>
      </c>
      <c r="C76" s="250" t="s">
        <v>420</v>
      </c>
      <c r="D76" s="250" t="s">
        <v>455</v>
      </c>
      <c r="E76" s="250" t="s">
        <v>456</v>
      </c>
      <c r="F76" s="250" t="s">
        <v>457</v>
      </c>
      <c r="G76" s="250" t="s">
        <v>39</v>
      </c>
      <c r="H76" s="251">
        <v>325000</v>
      </c>
      <c r="I76" s="250" t="s">
        <v>213</v>
      </c>
      <c r="J76" s="250" t="s">
        <v>214</v>
      </c>
      <c r="K76" s="250" t="s">
        <v>215</v>
      </c>
      <c r="L76" s="250" t="s">
        <v>446</v>
      </c>
      <c r="M76" s="250" t="s">
        <v>217</v>
      </c>
      <c r="N76" s="250" t="s">
        <v>271</v>
      </c>
      <c r="O76" s="251">
        <v>4712</v>
      </c>
      <c r="P76" s="251">
        <v>320288</v>
      </c>
      <c r="Q76" s="250" t="s">
        <v>219</v>
      </c>
      <c r="R76" s="250" t="s">
        <v>215</v>
      </c>
      <c r="S76" s="250" t="s">
        <v>39</v>
      </c>
      <c r="T76" s="250" t="s">
        <v>220</v>
      </c>
      <c r="U76" s="250" t="s">
        <v>221</v>
      </c>
      <c r="V76" s="250" t="s">
        <v>222</v>
      </c>
      <c r="W76" s="251">
        <v>29545</v>
      </c>
      <c r="X76" s="251">
        <v>0</v>
      </c>
      <c r="Y76" s="250" t="s">
        <v>223</v>
      </c>
      <c r="Z76" s="250" t="s">
        <v>224</v>
      </c>
      <c r="AA76" s="250" t="s">
        <v>225</v>
      </c>
      <c r="AB76" s="250" t="s">
        <v>215</v>
      </c>
    </row>
    <row r="77" spans="1:28">
      <c r="A77" s="250" t="s">
        <v>207</v>
      </c>
      <c r="B77" s="250" t="s">
        <v>208</v>
      </c>
      <c r="C77" s="250" t="s">
        <v>420</v>
      </c>
      <c r="D77" s="250" t="s">
        <v>458</v>
      </c>
      <c r="E77" s="250" t="s">
        <v>459</v>
      </c>
      <c r="F77" s="250" t="s">
        <v>460</v>
      </c>
      <c r="G77" s="250" t="s">
        <v>37</v>
      </c>
      <c r="H77" s="251">
        <v>29000</v>
      </c>
      <c r="I77" s="250" t="s">
        <v>213</v>
      </c>
      <c r="J77" s="250" t="s">
        <v>214</v>
      </c>
      <c r="K77" s="250" t="s">
        <v>229</v>
      </c>
      <c r="L77" s="250" t="s">
        <v>446</v>
      </c>
      <c r="M77" s="250" t="s">
        <v>217</v>
      </c>
      <c r="N77" s="250" t="s">
        <v>242</v>
      </c>
      <c r="O77" s="251">
        <v>435</v>
      </c>
      <c r="P77" s="251">
        <v>28565</v>
      </c>
      <c r="Q77" s="250" t="s">
        <v>219</v>
      </c>
      <c r="R77" s="250" t="s">
        <v>215</v>
      </c>
      <c r="S77" s="250" t="s">
        <v>37</v>
      </c>
      <c r="T77" s="250" t="s">
        <v>220</v>
      </c>
      <c r="U77" s="250" t="s">
        <v>221</v>
      </c>
      <c r="V77" s="250" t="s">
        <v>222</v>
      </c>
      <c r="W77" s="251">
        <v>2636</v>
      </c>
      <c r="X77" s="251">
        <v>0</v>
      </c>
      <c r="Y77" s="250" t="s">
        <v>223</v>
      </c>
      <c r="Z77" s="250" t="s">
        <v>224</v>
      </c>
      <c r="AA77" s="250" t="s">
        <v>225</v>
      </c>
      <c r="AB77" s="250" t="s">
        <v>215</v>
      </c>
    </row>
    <row r="78" spans="1:28">
      <c r="A78" s="250" t="s">
        <v>207</v>
      </c>
      <c r="B78" s="250" t="s">
        <v>208</v>
      </c>
      <c r="C78" s="250" t="s">
        <v>420</v>
      </c>
      <c r="D78" s="250" t="s">
        <v>461</v>
      </c>
      <c r="E78" s="250" t="s">
        <v>462</v>
      </c>
      <c r="F78" s="250" t="s">
        <v>463</v>
      </c>
      <c r="G78" s="250" t="s">
        <v>49</v>
      </c>
      <c r="H78" s="251">
        <v>74500</v>
      </c>
      <c r="I78" s="250" t="s">
        <v>213</v>
      </c>
      <c r="J78" s="250" t="s">
        <v>214</v>
      </c>
      <c r="K78" s="250" t="s">
        <v>215</v>
      </c>
      <c r="L78" s="250" t="s">
        <v>446</v>
      </c>
      <c r="M78" s="250" t="s">
        <v>217</v>
      </c>
      <c r="N78" s="250" t="s">
        <v>218</v>
      </c>
      <c r="O78" s="251">
        <v>1713</v>
      </c>
      <c r="P78" s="251">
        <v>72787</v>
      </c>
      <c r="Q78" s="250" t="s">
        <v>219</v>
      </c>
      <c r="R78" s="250" t="s">
        <v>215</v>
      </c>
      <c r="S78" s="250" t="s">
        <v>49</v>
      </c>
      <c r="T78" s="250" t="s">
        <v>220</v>
      </c>
      <c r="U78" s="250" t="s">
        <v>221</v>
      </c>
      <c r="V78" s="250" t="s">
        <v>222</v>
      </c>
      <c r="W78" s="251">
        <v>6772</v>
      </c>
      <c r="X78" s="251">
        <v>0</v>
      </c>
      <c r="Y78" s="250" t="s">
        <v>223</v>
      </c>
      <c r="Z78" s="250" t="s">
        <v>224</v>
      </c>
      <c r="AA78" s="250" t="s">
        <v>225</v>
      </c>
      <c r="AB78" s="250" t="s">
        <v>215</v>
      </c>
    </row>
    <row r="79" spans="1:28">
      <c r="A79" s="250" t="s">
        <v>207</v>
      </c>
      <c r="B79" s="250" t="s">
        <v>208</v>
      </c>
      <c r="C79" s="250" t="s">
        <v>420</v>
      </c>
      <c r="D79" s="250" t="s">
        <v>464</v>
      </c>
      <c r="E79" s="250" t="s">
        <v>465</v>
      </c>
      <c r="F79" s="250" t="s">
        <v>466</v>
      </c>
      <c r="G79" s="250" t="s">
        <v>45</v>
      </c>
      <c r="H79" s="251">
        <v>39000</v>
      </c>
      <c r="I79" s="250" t="s">
        <v>213</v>
      </c>
      <c r="J79" s="250" t="s">
        <v>214</v>
      </c>
      <c r="K79" s="250" t="s">
        <v>229</v>
      </c>
      <c r="L79" s="250" t="s">
        <v>446</v>
      </c>
      <c r="M79" s="250" t="s">
        <v>217</v>
      </c>
      <c r="N79" s="250" t="s">
        <v>230</v>
      </c>
      <c r="O79" s="251">
        <v>897</v>
      </c>
      <c r="P79" s="251">
        <v>38103</v>
      </c>
      <c r="Q79" s="250" t="s">
        <v>219</v>
      </c>
      <c r="R79" s="250" t="s">
        <v>215</v>
      </c>
      <c r="S79" s="250" t="s">
        <v>45</v>
      </c>
      <c r="T79" s="250" t="s">
        <v>220</v>
      </c>
      <c r="U79" s="250" t="s">
        <v>221</v>
      </c>
      <c r="V79" s="250" t="s">
        <v>222</v>
      </c>
      <c r="W79" s="251">
        <v>3545</v>
      </c>
      <c r="X79" s="251">
        <v>0</v>
      </c>
      <c r="Y79" s="250" t="s">
        <v>223</v>
      </c>
      <c r="Z79" s="250" t="s">
        <v>224</v>
      </c>
      <c r="AA79" s="250" t="s">
        <v>225</v>
      </c>
      <c r="AB79" s="250" t="s">
        <v>215</v>
      </c>
    </row>
    <row r="80" spans="1:28">
      <c r="A80" s="250" t="s">
        <v>207</v>
      </c>
      <c r="B80" s="250" t="s">
        <v>208</v>
      </c>
      <c r="C80" s="250" t="s">
        <v>420</v>
      </c>
      <c r="D80" s="250" t="s">
        <v>467</v>
      </c>
      <c r="E80" s="250" t="s">
        <v>468</v>
      </c>
      <c r="F80" s="250" t="s">
        <v>469</v>
      </c>
      <c r="G80" s="250" t="s">
        <v>39</v>
      </c>
      <c r="H80" s="251">
        <v>103500</v>
      </c>
      <c r="I80" s="250" t="s">
        <v>213</v>
      </c>
      <c r="J80" s="250" t="s">
        <v>214</v>
      </c>
      <c r="K80" s="250" t="s">
        <v>215</v>
      </c>
      <c r="L80" s="250" t="s">
        <v>446</v>
      </c>
      <c r="M80" s="250" t="s">
        <v>217</v>
      </c>
      <c r="N80" s="250" t="s">
        <v>271</v>
      </c>
      <c r="O80" s="251">
        <v>1500</v>
      </c>
      <c r="P80" s="251">
        <v>102000</v>
      </c>
      <c r="Q80" s="250" t="s">
        <v>219</v>
      </c>
      <c r="R80" s="250" t="s">
        <v>215</v>
      </c>
      <c r="S80" s="250" t="s">
        <v>39</v>
      </c>
      <c r="T80" s="250" t="s">
        <v>220</v>
      </c>
      <c r="U80" s="250" t="s">
        <v>221</v>
      </c>
      <c r="V80" s="250" t="s">
        <v>222</v>
      </c>
      <c r="W80" s="251">
        <v>9409</v>
      </c>
      <c r="X80" s="251">
        <v>0</v>
      </c>
      <c r="Y80" s="250" t="s">
        <v>223</v>
      </c>
      <c r="Z80" s="250" t="s">
        <v>224</v>
      </c>
      <c r="AA80" s="250" t="s">
        <v>225</v>
      </c>
      <c r="AB80" s="250" t="s">
        <v>215</v>
      </c>
    </row>
    <row r="81" spans="1:28">
      <c r="A81" s="250" t="s">
        <v>207</v>
      </c>
      <c r="B81" s="250" t="s">
        <v>208</v>
      </c>
      <c r="C81" s="250" t="s">
        <v>470</v>
      </c>
      <c r="D81" s="250" t="s">
        <v>471</v>
      </c>
      <c r="E81" s="250" t="s">
        <v>472</v>
      </c>
      <c r="F81" s="250" t="s">
        <v>473</v>
      </c>
      <c r="G81" s="250" t="s">
        <v>37</v>
      </c>
      <c r="H81" s="251">
        <v>226000</v>
      </c>
      <c r="I81" s="250" t="s">
        <v>213</v>
      </c>
      <c r="J81" s="250" t="s">
        <v>214</v>
      </c>
      <c r="K81" s="250" t="s">
        <v>229</v>
      </c>
      <c r="L81" s="250" t="s">
        <v>446</v>
      </c>
      <c r="M81" s="250" t="s">
        <v>217</v>
      </c>
      <c r="N81" s="250" t="s">
        <v>242</v>
      </c>
      <c r="O81" s="251">
        <v>3390</v>
      </c>
      <c r="P81" s="251">
        <v>222610</v>
      </c>
      <c r="Q81" s="250" t="s">
        <v>219</v>
      </c>
      <c r="R81" s="250" t="s">
        <v>215</v>
      </c>
      <c r="S81" s="250" t="s">
        <v>37</v>
      </c>
      <c r="T81" s="250" t="s">
        <v>220</v>
      </c>
      <c r="U81" s="250" t="s">
        <v>221</v>
      </c>
      <c r="V81" s="250" t="s">
        <v>222</v>
      </c>
      <c r="W81" s="251">
        <v>20545</v>
      </c>
      <c r="X81" s="251">
        <v>0</v>
      </c>
      <c r="Y81" s="250" t="s">
        <v>223</v>
      </c>
      <c r="Z81" s="250" t="s">
        <v>224</v>
      </c>
      <c r="AA81" s="250" t="s">
        <v>225</v>
      </c>
      <c r="AB81" s="250" t="s">
        <v>215</v>
      </c>
    </row>
    <row r="82" spans="1:28">
      <c r="A82" s="250" t="s">
        <v>207</v>
      </c>
      <c r="B82" s="250" t="s">
        <v>208</v>
      </c>
      <c r="C82" s="250" t="s">
        <v>470</v>
      </c>
      <c r="D82" s="250" t="s">
        <v>474</v>
      </c>
      <c r="E82" s="250" t="s">
        <v>475</v>
      </c>
      <c r="F82" s="250" t="s">
        <v>476</v>
      </c>
      <c r="G82" s="250" t="s">
        <v>37</v>
      </c>
      <c r="H82" s="251">
        <v>29000</v>
      </c>
      <c r="I82" s="250" t="s">
        <v>213</v>
      </c>
      <c r="J82" s="250" t="s">
        <v>214</v>
      </c>
      <c r="K82" s="250" t="s">
        <v>229</v>
      </c>
      <c r="L82" s="250" t="s">
        <v>446</v>
      </c>
      <c r="M82" s="250" t="s">
        <v>217</v>
      </c>
      <c r="N82" s="250" t="s">
        <v>242</v>
      </c>
      <c r="O82" s="251">
        <v>435</v>
      </c>
      <c r="P82" s="251">
        <v>28565</v>
      </c>
      <c r="Q82" s="250" t="s">
        <v>219</v>
      </c>
      <c r="R82" s="250" t="s">
        <v>215</v>
      </c>
      <c r="S82" s="250" t="s">
        <v>37</v>
      </c>
      <c r="T82" s="250" t="s">
        <v>220</v>
      </c>
      <c r="U82" s="250" t="s">
        <v>221</v>
      </c>
      <c r="V82" s="250" t="s">
        <v>222</v>
      </c>
      <c r="W82" s="251">
        <v>2636</v>
      </c>
      <c r="X82" s="251">
        <v>0</v>
      </c>
      <c r="Y82" s="250" t="s">
        <v>223</v>
      </c>
      <c r="Z82" s="250" t="s">
        <v>224</v>
      </c>
      <c r="AA82" s="250" t="s">
        <v>225</v>
      </c>
      <c r="AB82" s="250" t="s">
        <v>215</v>
      </c>
    </row>
    <row r="83" spans="1:28">
      <c r="A83" s="250" t="s">
        <v>207</v>
      </c>
      <c r="B83" s="250" t="s">
        <v>208</v>
      </c>
      <c r="C83" s="250" t="s">
        <v>470</v>
      </c>
      <c r="D83" s="250" t="s">
        <v>477</v>
      </c>
      <c r="E83" s="250" t="s">
        <v>478</v>
      </c>
      <c r="F83" s="250" t="s">
        <v>479</v>
      </c>
      <c r="G83" s="250" t="s">
        <v>39</v>
      </c>
      <c r="H83" s="251">
        <v>49000</v>
      </c>
      <c r="I83" s="250" t="s">
        <v>213</v>
      </c>
      <c r="J83" s="250" t="s">
        <v>214</v>
      </c>
      <c r="K83" s="250" t="s">
        <v>215</v>
      </c>
      <c r="L83" s="250" t="s">
        <v>446</v>
      </c>
      <c r="M83" s="250" t="s">
        <v>217</v>
      </c>
      <c r="N83" s="250" t="s">
        <v>271</v>
      </c>
      <c r="O83" s="251">
        <v>1127</v>
      </c>
      <c r="P83" s="251">
        <v>47873</v>
      </c>
      <c r="Q83" s="250" t="s">
        <v>219</v>
      </c>
      <c r="R83" s="250" t="s">
        <v>215</v>
      </c>
      <c r="S83" s="250" t="s">
        <v>39</v>
      </c>
      <c r="T83" s="250" t="s">
        <v>220</v>
      </c>
      <c r="U83" s="250" t="s">
        <v>221</v>
      </c>
      <c r="V83" s="250" t="s">
        <v>222</v>
      </c>
      <c r="W83" s="251">
        <v>4454</v>
      </c>
      <c r="X83" s="251">
        <v>0</v>
      </c>
      <c r="Y83" s="250" t="s">
        <v>223</v>
      </c>
      <c r="Z83" s="250" t="s">
        <v>224</v>
      </c>
      <c r="AA83" s="250" t="s">
        <v>225</v>
      </c>
      <c r="AB83" s="250" t="s">
        <v>215</v>
      </c>
    </row>
    <row r="84" spans="1:28">
      <c r="A84" s="250" t="s">
        <v>207</v>
      </c>
      <c r="B84" s="250" t="s">
        <v>208</v>
      </c>
      <c r="C84" s="250" t="s">
        <v>470</v>
      </c>
      <c r="D84" s="250" t="s">
        <v>480</v>
      </c>
      <c r="E84" s="250" t="s">
        <v>481</v>
      </c>
      <c r="F84" s="250" t="s">
        <v>482</v>
      </c>
      <c r="G84" s="250" t="s">
        <v>49</v>
      </c>
      <c r="H84" s="251">
        <v>88000</v>
      </c>
      <c r="I84" s="250" t="s">
        <v>213</v>
      </c>
      <c r="J84" s="250" t="s">
        <v>214</v>
      </c>
      <c r="K84" s="250" t="s">
        <v>215</v>
      </c>
      <c r="L84" s="250" t="s">
        <v>446</v>
      </c>
      <c r="M84" s="250" t="s">
        <v>217</v>
      </c>
      <c r="N84" s="250" t="s">
        <v>218</v>
      </c>
      <c r="O84" s="251">
        <v>2024</v>
      </c>
      <c r="P84" s="251">
        <v>85976</v>
      </c>
      <c r="Q84" s="250" t="s">
        <v>219</v>
      </c>
      <c r="R84" s="250" t="s">
        <v>215</v>
      </c>
      <c r="S84" s="250" t="s">
        <v>49</v>
      </c>
      <c r="T84" s="250" t="s">
        <v>220</v>
      </c>
      <c r="U84" s="250" t="s">
        <v>221</v>
      </c>
      <c r="V84" s="250" t="s">
        <v>222</v>
      </c>
      <c r="W84" s="251">
        <v>8000</v>
      </c>
      <c r="X84" s="251">
        <v>0</v>
      </c>
      <c r="Y84" s="250" t="s">
        <v>223</v>
      </c>
      <c r="Z84" s="250" t="s">
        <v>224</v>
      </c>
      <c r="AA84" s="250" t="s">
        <v>225</v>
      </c>
      <c r="AB84" s="250" t="s">
        <v>215</v>
      </c>
    </row>
    <row r="85" spans="1:28">
      <c r="A85" s="250" t="s">
        <v>207</v>
      </c>
      <c r="B85" s="250" t="s">
        <v>208</v>
      </c>
      <c r="C85" s="250" t="s">
        <v>470</v>
      </c>
      <c r="D85" s="250" t="s">
        <v>483</v>
      </c>
      <c r="E85" s="250" t="s">
        <v>484</v>
      </c>
      <c r="F85" s="250" t="s">
        <v>485</v>
      </c>
      <c r="G85" s="250" t="s">
        <v>47</v>
      </c>
      <c r="H85" s="251">
        <v>78000</v>
      </c>
      <c r="I85" s="250" t="s">
        <v>213</v>
      </c>
      <c r="J85" s="250" t="s">
        <v>214</v>
      </c>
      <c r="K85" s="250" t="s">
        <v>229</v>
      </c>
      <c r="L85" s="250" t="s">
        <v>436</v>
      </c>
      <c r="M85" s="250" t="s">
        <v>217</v>
      </c>
      <c r="N85" s="250" t="s">
        <v>246</v>
      </c>
      <c r="O85" s="251">
        <v>1794</v>
      </c>
      <c r="P85" s="251">
        <v>76206</v>
      </c>
      <c r="Q85" s="250" t="s">
        <v>219</v>
      </c>
      <c r="R85" s="250" t="s">
        <v>215</v>
      </c>
      <c r="S85" s="250" t="s">
        <v>47</v>
      </c>
      <c r="T85" s="250" t="s">
        <v>220</v>
      </c>
      <c r="U85" s="250" t="s">
        <v>221</v>
      </c>
      <c r="V85" s="250" t="s">
        <v>222</v>
      </c>
      <c r="W85" s="251">
        <v>7090</v>
      </c>
      <c r="X85" s="251">
        <v>0</v>
      </c>
      <c r="Y85" s="250" t="s">
        <v>223</v>
      </c>
      <c r="Z85" s="250" t="s">
        <v>224</v>
      </c>
      <c r="AA85" s="250" t="s">
        <v>225</v>
      </c>
      <c r="AB85" s="250" t="s">
        <v>215</v>
      </c>
    </row>
    <row r="86" spans="1:28">
      <c r="A86" s="250" t="s">
        <v>207</v>
      </c>
      <c r="B86" s="250" t="s">
        <v>208</v>
      </c>
      <c r="C86" s="250" t="s">
        <v>470</v>
      </c>
      <c r="D86" s="250" t="s">
        <v>486</v>
      </c>
      <c r="E86" s="250" t="s">
        <v>487</v>
      </c>
      <c r="F86" s="250" t="s">
        <v>488</v>
      </c>
      <c r="G86" s="250" t="s">
        <v>37</v>
      </c>
      <c r="H86" s="251">
        <v>39000</v>
      </c>
      <c r="I86" s="250" t="s">
        <v>213</v>
      </c>
      <c r="J86" s="250" t="s">
        <v>214</v>
      </c>
      <c r="K86" s="250" t="s">
        <v>229</v>
      </c>
      <c r="L86" s="250" t="s">
        <v>446</v>
      </c>
      <c r="M86" s="250" t="s">
        <v>217</v>
      </c>
      <c r="N86" s="250" t="s">
        <v>242</v>
      </c>
      <c r="O86" s="251">
        <v>526</v>
      </c>
      <c r="P86" s="251">
        <v>38474</v>
      </c>
      <c r="Q86" s="250" t="s">
        <v>219</v>
      </c>
      <c r="R86" s="250" t="s">
        <v>215</v>
      </c>
      <c r="S86" s="250" t="s">
        <v>37</v>
      </c>
      <c r="T86" s="250" t="s">
        <v>220</v>
      </c>
      <c r="U86" s="250" t="s">
        <v>221</v>
      </c>
      <c r="V86" s="250" t="s">
        <v>222</v>
      </c>
      <c r="W86" s="251">
        <v>3545</v>
      </c>
      <c r="X86" s="251">
        <v>0</v>
      </c>
      <c r="Y86" s="250" t="s">
        <v>223</v>
      </c>
      <c r="Z86" s="250" t="s">
        <v>224</v>
      </c>
      <c r="AA86" s="250" t="s">
        <v>225</v>
      </c>
      <c r="AB86" s="250" t="s">
        <v>215</v>
      </c>
    </row>
    <row r="87" spans="1:28">
      <c r="A87" s="250" t="s">
        <v>207</v>
      </c>
      <c r="B87" s="250" t="s">
        <v>208</v>
      </c>
      <c r="C87" s="250" t="s">
        <v>470</v>
      </c>
      <c r="D87" s="250" t="s">
        <v>489</v>
      </c>
      <c r="E87" s="250" t="s">
        <v>490</v>
      </c>
      <c r="F87" s="250" t="s">
        <v>491</v>
      </c>
      <c r="G87" s="250" t="s">
        <v>45</v>
      </c>
      <c r="H87" s="251">
        <v>68000</v>
      </c>
      <c r="I87" s="250" t="s">
        <v>213</v>
      </c>
      <c r="J87" s="250" t="s">
        <v>214</v>
      </c>
      <c r="K87" s="250" t="s">
        <v>229</v>
      </c>
      <c r="L87" s="250" t="s">
        <v>446</v>
      </c>
      <c r="M87" s="250" t="s">
        <v>217</v>
      </c>
      <c r="N87" s="250" t="s">
        <v>230</v>
      </c>
      <c r="O87" s="251">
        <v>918</v>
      </c>
      <c r="P87" s="251">
        <v>67082</v>
      </c>
      <c r="Q87" s="250" t="s">
        <v>219</v>
      </c>
      <c r="R87" s="250" t="s">
        <v>215</v>
      </c>
      <c r="S87" s="250" t="s">
        <v>45</v>
      </c>
      <c r="T87" s="250" t="s">
        <v>220</v>
      </c>
      <c r="U87" s="250" t="s">
        <v>221</v>
      </c>
      <c r="V87" s="250" t="s">
        <v>222</v>
      </c>
      <c r="W87" s="251">
        <v>6181</v>
      </c>
      <c r="X87" s="251">
        <v>0</v>
      </c>
      <c r="Y87" s="250" t="s">
        <v>223</v>
      </c>
      <c r="Z87" s="250" t="s">
        <v>224</v>
      </c>
      <c r="AA87" s="250" t="s">
        <v>225</v>
      </c>
      <c r="AB87" s="250" t="s">
        <v>215</v>
      </c>
    </row>
    <row r="88" spans="1:28">
      <c r="A88" s="250" t="s">
        <v>207</v>
      </c>
      <c r="B88" s="250" t="s">
        <v>208</v>
      </c>
      <c r="C88" s="250" t="s">
        <v>470</v>
      </c>
      <c r="D88" s="250" t="s">
        <v>492</v>
      </c>
      <c r="E88" s="250" t="s">
        <v>493</v>
      </c>
      <c r="F88" s="250" t="s">
        <v>494</v>
      </c>
      <c r="G88" s="250" t="s">
        <v>47</v>
      </c>
      <c r="H88" s="251">
        <v>78000</v>
      </c>
      <c r="I88" s="250" t="s">
        <v>213</v>
      </c>
      <c r="J88" s="250" t="s">
        <v>214</v>
      </c>
      <c r="K88" s="250" t="s">
        <v>229</v>
      </c>
      <c r="L88" s="250" t="s">
        <v>436</v>
      </c>
      <c r="M88" s="250" t="s">
        <v>217</v>
      </c>
      <c r="N88" s="250" t="s">
        <v>246</v>
      </c>
      <c r="O88" s="251">
        <v>1794</v>
      </c>
      <c r="P88" s="251">
        <v>76206</v>
      </c>
      <c r="Q88" s="250" t="s">
        <v>219</v>
      </c>
      <c r="R88" s="250" t="s">
        <v>215</v>
      </c>
      <c r="S88" s="250" t="s">
        <v>47</v>
      </c>
      <c r="T88" s="250" t="s">
        <v>220</v>
      </c>
      <c r="U88" s="250" t="s">
        <v>221</v>
      </c>
      <c r="V88" s="250" t="s">
        <v>222</v>
      </c>
      <c r="W88" s="251">
        <v>7090</v>
      </c>
      <c r="X88" s="251">
        <v>0</v>
      </c>
      <c r="Y88" s="250" t="s">
        <v>223</v>
      </c>
      <c r="Z88" s="250" t="s">
        <v>224</v>
      </c>
      <c r="AA88" s="250" t="s">
        <v>225</v>
      </c>
      <c r="AB88" s="250" t="s">
        <v>215</v>
      </c>
    </row>
    <row r="89" spans="1:28">
      <c r="A89" s="250" t="s">
        <v>207</v>
      </c>
      <c r="B89" s="250" t="s">
        <v>208</v>
      </c>
      <c r="C89" s="250" t="s">
        <v>470</v>
      </c>
      <c r="D89" s="250" t="s">
        <v>495</v>
      </c>
      <c r="E89" s="250" t="s">
        <v>496</v>
      </c>
      <c r="F89" s="250" t="s">
        <v>497</v>
      </c>
      <c r="G89" s="250" t="s">
        <v>39</v>
      </c>
      <c r="H89" s="251">
        <v>196000</v>
      </c>
      <c r="I89" s="250" t="s">
        <v>213</v>
      </c>
      <c r="J89" s="250" t="s">
        <v>214</v>
      </c>
      <c r="K89" s="250" t="s">
        <v>215</v>
      </c>
      <c r="L89" s="250" t="s">
        <v>446</v>
      </c>
      <c r="M89" s="250" t="s">
        <v>217</v>
      </c>
      <c r="N89" s="250" t="s">
        <v>271</v>
      </c>
      <c r="O89" s="251">
        <v>2842</v>
      </c>
      <c r="P89" s="251">
        <v>193158</v>
      </c>
      <c r="Q89" s="250" t="s">
        <v>219</v>
      </c>
      <c r="R89" s="250" t="s">
        <v>215</v>
      </c>
      <c r="S89" s="250" t="s">
        <v>39</v>
      </c>
      <c r="T89" s="250" t="s">
        <v>220</v>
      </c>
      <c r="U89" s="250" t="s">
        <v>221</v>
      </c>
      <c r="V89" s="250" t="s">
        <v>222</v>
      </c>
      <c r="W89" s="251">
        <v>17818</v>
      </c>
      <c r="X89" s="251">
        <v>0</v>
      </c>
      <c r="Y89" s="250" t="s">
        <v>223</v>
      </c>
      <c r="Z89" s="250" t="s">
        <v>224</v>
      </c>
      <c r="AA89" s="250" t="s">
        <v>225</v>
      </c>
      <c r="AB89" s="250" t="s">
        <v>215</v>
      </c>
    </row>
    <row r="90" spans="1:28">
      <c r="A90" s="250" t="s">
        <v>207</v>
      </c>
      <c r="B90" s="250" t="s">
        <v>208</v>
      </c>
      <c r="C90" s="250" t="s">
        <v>498</v>
      </c>
      <c r="D90" s="250" t="s">
        <v>499</v>
      </c>
      <c r="E90" s="250" t="s">
        <v>500</v>
      </c>
      <c r="F90" s="250" t="s">
        <v>501</v>
      </c>
      <c r="G90" s="250" t="s">
        <v>50</v>
      </c>
      <c r="H90" s="251">
        <v>180000</v>
      </c>
      <c r="I90" s="250" t="s">
        <v>213</v>
      </c>
      <c r="J90" s="250" t="s">
        <v>214</v>
      </c>
      <c r="K90" s="250" t="s">
        <v>229</v>
      </c>
      <c r="L90" s="250" t="s">
        <v>446</v>
      </c>
      <c r="M90" s="250" t="s">
        <v>217</v>
      </c>
      <c r="N90" s="250" t="s">
        <v>275</v>
      </c>
      <c r="O90" s="251">
        <v>2718</v>
      </c>
      <c r="P90" s="251">
        <v>177282</v>
      </c>
      <c r="Q90" s="250" t="s">
        <v>219</v>
      </c>
      <c r="R90" s="250" t="s">
        <v>215</v>
      </c>
      <c r="S90" s="250" t="s">
        <v>50</v>
      </c>
      <c r="T90" s="250" t="s">
        <v>220</v>
      </c>
      <c r="U90" s="250" t="s">
        <v>221</v>
      </c>
      <c r="V90" s="250" t="s">
        <v>222</v>
      </c>
      <c r="W90" s="251">
        <v>16363</v>
      </c>
      <c r="X90" s="251">
        <v>0</v>
      </c>
      <c r="Y90" s="250" t="s">
        <v>223</v>
      </c>
      <c r="Z90" s="250" t="s">
        <v>224</v>
      </c>
      <c r="AA90" s="250" t="s">
        <v>225</v>
      </c>
      <c r="AB90" s="250" t="s">
        <v>215</v>
      </c>
    </row>
    <row r="91" spans="1:28">
      <c r="A91" s="250" t="s">
        <v>207</v>
      </c>
      <c r="B91" s="250" t="s">
        <v>208</v>
      </c>
      <c r="C91" s="250" t="s">
        <v>498</v>
      </c>
      <c r="D91" s="250" t="s">
        <v>502</v>
      </c>
      <c r="E91" s="250" t="s">
        <v>503</v>
      </c>
      <c r="F91" s="250" t="s">
        <v>504</v>
      </c>
      <c r="G91" s="250" t="s">
        <v>39</v>
      </c>
      <c r="H91" s="251">
        <v>49000</v>
      </c>
      <c r="I91" s="250" t="s">
        <v>213</v>
      </c>
      <c r="J91" s="250" t="s">
        <v>214</v>
      </c>
      <c r="K91" s="250" t="s">
        <v>215</v>
      </c>
      <c r="L91" s="250" t="s">
        <v>446</v>
      </c>
      <c r="M91" s="250" t="s">
        <v>217</v>
      </c>
      <c r="N91" s="250" t="s">
        <v>271</v>
      </c>
      <c r="O91" s="251">
        <v>1127</v>
      </c>
      <c r="P91" s="251">
        <v>47873</v>
      </c>
      <c r="Q91" s="250" t="s">
        <v>219</v>
      </c>
      <c r="R91" s="250" t="s">
        <v>215</v>
      </c>
      <c r="S91" s="250" t="s">
        <v>39</v>
      </c>
      <c r="T91" s="250" t="s">
        <v>220</v>
      </c>
      <c r="U91" s="250" t="s">
        <v>221</v>
      </c>
      <c r="V91" s="250" t="s">
        <v>222</v>
      </c>
      <c r="W91" s="251">
        <v>4454</v>
      </c>
      <c r="X91" s="251">
        <v>0</v>
      </c>
      <c r="Y91" s="250" t="s">
        <v>223</v>
      </c>
      <c r="Z91" s="250" t="s">
        <v>224</v>
      </c>
      <c r="AA91" s="250" t="s">
        <v>225</v>
      </c>
      <c r="AB91" s="250" t="s">
        <v>215</v>
      </c>
    </row>
    <row r="92" spans="1:28">
      <c r="A92" s="250" t="s">
        <v>207</v>
      </c>
      <c r="B92" s="250" t="s">
        <v>208</v>
      </c>
      <c r="C92" s="250" t="s">
        <v>498</v>
      </c>
      <c r="D92" s="250" t="s">
        <v>505</v>
      </c>
      <c r="E92" s="250" t="s">
        <v>506</v>
      </c>
      <c r="F92" s="250" t="s">
        <v>507</v>
      </c>
      <c r="G92" s="250" t="s">
        <v>37</v>
      </c>
      <c r="H92" s="251">
        <v>108000</v>
      </c>
      <c r="I92" s="250" t="s">
        <v>213</v>
      </c>
      <c r="J92" s="250" t="s">
        <v>214</v>
      </c>
      <c r="K92" s="250" t="s">
        <v>229</v>
      </c>
      <c r="L92" s="250" t="s">
        <v>446</v>
      </c>
      <c r="M92" s="250" t="s">
        <v>217</v>
      </c>
      <c r="N92" s="250" t="s">
        <v>242</v>
      </c>
      <c r="O92" s="251">
        <v>2484</v>
      </c>
      <c r="P92" s="251">
        <v>105516</v>
      </c>
      <c r="Q92" s="250" t="s">
        <v>219</v>
      </c>
      <c r="R92" s="250" t="s">
        <v>215</v>
      </c>
      <c r="S92" s="250" t="s">
        <v>37</v>
      </c>
      <c r="T92" s="250" t="s">
        <v>220</v>
      </c>
      <c r="U92" s="250" t="s">
        <v>221</v>
      </c>
      <c r="V92" s="250" t="s">
        <v>222</v>
      </c>
      <c r="W92" s="251">
        <v>9818</v>
      </c>
      <c r="X92" s="251">
        <v>0</v>
      </c>
      <c r="Y92" s="250" t="s">
        <v>223</v>
      </c>
      <c r="Z92" s="250" t="s">
        <v>224</v>
      </c>
      <c r="AA92" s="250" t="s">
        <v>225</v>
      </c>
      <c r="AB92" s="250" t="s">
        <v>215</v>
      </c>
    </row>
    <row r="93" spans="1:28">
      <c r="A93" s="250" t="s">
        <v>207</v>
      </c>
      <c r="B93" s="250" t="s">
        <v>208</v>
      </c>
      <c r="C93" s="250" t="s">
        <v>498</v>
      </c>
      <c r="D93" s="250" t="s">
        <v>508</v>
      </c>
      <c r="E93" s="250" t="s">
        <v>509</v>
      </c>
      <c r="F93" s="250" t="s">
        <v>510</v>
      </c>
      <c r="G93" s="250" t="s">
        <v>45</v>
      </c>
      <c r="H93" s="251">
        <v>119000</v>
      </c>
      <c r="I93" s="250" t="s">
        <v>213</v>
      </c>
      <c r="J93" s="250" t="s">
        <v>214</v>
      </c>
      <c r="K93" s="250" t="s">
        <v>229</v>
      </c>
      <c r="L93" s="250" t="s">
        <v>446</v>
      </c>
      <c r="M93" s="250" t="s">
        <v>217</v>
      </c>
      <c r="N93" s="250" t="s">
        <v>230</v>
      </c>
      <c r="O93" s="251">
        <v>2737</v>
      </c>
      <c r="P93" s="251">
        <v>116263</v>
      </c>
      <c r="Q93" s="250" t="s">
        <v>219</v>
      </c>
      <c r="R93" s="250" t="s">
        <v>215</v>
      </c>
      <c r="S93" s="250" t="s">
        <v>45</v>
      </c>
      <c r="T93" s="250" t="s">
        <v>220</v>
      </c>
      <c r="U93" s="250" t="s">
        <v>221</v>
      </c>
      <c r="V93" s="250" t="s">
        <v>222</v>
      </c>
      <c r="W93" s="251">
        <v>10818</v>
      </c>
      <c r="X93" s="251">
        <v>0</v>
      </c>
      <c r="Y93" s="250" t="s">
        <v>223</v>
      </c>
      <c r="Z93" s="250" t="s">
        <v>224</v>
      </c>
      <c r="AA93" s="250" t="s">
        <v>225</v>
      </c>
      <c r="AB93" s="250" t="s">
        <v>215</v>
      </c>
    </row>
    <row r="94" spans="1:28">
      <c r="A94" s="250" t="s">
        <v>207</v>
      </c>
      <c r="B94" s="250" t="s">
        <v>208</v>
      </c>
      <c r="C94" s="250" t="s">
        <v>498</v>
      </c>
      <c r="D94" s="250" t="s">
        <v>511</v>
      </c>
      <c r="E94" s="250" t="s">
        <v>512</v>
      </c>
      <c r="F94" s="250" t="s">
        <v>513</v>
      </c>
      <c r="G94" s="250" t="s">
        <v>49</v>
      </c>
      <c r="H94" s="251">
        <v>49000</v>
      </c>
      <c r="I94" s="250" t="s">
        <v>213</v>
      </c>
      <c r="J94" s="250" t="s">
        <v>214</v>
      </c>
      <c r="K94" s="250" t="s">
        <v>215</v>
      </c>
      <c r="L94" s="250" t="s">
        <v>446</v>
      </c>
      <c r="M94" s="250" t="s">
        <v>217</v>
      </c>
      <c r="N94" s="250" t="s">
        <v>218</v>
      </c>
      <c r="O94" s="251">
        <v>1127</v>
      </c>
      <c r="P94" s="251">
        <v>47873</v>
      </c>
      <c r="Q94" s="250" t="s">
        <v>219</v>
      </c>
      <c r="R94" s="250" t="s">
        <v>215</v>
      </c>
      <c r="S94" s="250" t="s">
        <v>49</v>
      </c>
      <c r="T94" s="250" t="s">
        <v>220</v>
      </c>
      <c r="U94" s="250" t="s">
        <v>221</v>
      </c>
      <c r="V94" s="250" t="s">
        <v>222</v>
      </c>
      <c r="W94" s="251">
        <v>4454</v>
      </c>
      <c r="X94" s="251">
        <v>0</v>
      </c>
      <c r="Y94" s="250" t="s">
        <v>223</v>
      </c>
      <c r="Z94" s="250" t="s">
        <v>224</v>
      </c>
      <c r="AA94" s="250" t="s">
        <v>225</v>
      </c>
      <c r="AB94" s="250" t="s">
        <v>215</v>
      </c>
    </row>
    <row r="95" spans="1:28">
      <c r="A95" s="250" t="s">
        <v>207</v>
      </c>
      <c r="B95" s="250" t="s">
        <v>208</v>
      </c>
      <c r="C95" s="250" t="s">
        <v>498</v>
      </c>
      <c r="D95" s="250" t="s">
        <v>514</v>
      </c>
      <c r="E95" s="250" t="s">
        <v>515</v>
      </c>
      <c r="F95" s="250" t="s">
        <v>516</v>
      </c>
      <c r="G95" s="250" t="s">
        <v>41</v>
      </c>
      <c r="H95" s="251">
        <v>160000</v>
      </c>
      <c r="I95" s="250" t="s">
        <v>213</v>
      </c>
      <c r="J95" s="250" t="s">
        <v>214</v>
      </c>
      <c r="K95" s="250" t="s">
        <v>229</v>
      </c>
      <c r="L95" s="250" t="s">
        <v>446</v>
      </c>
      <c r="M95" s="250" t="s">
        <v>217</v>
      </c>
      <c r="N95" s="250" t="s">
        <v>234</v>
      </c>
      <c r="O95" s="251">
        <v>3680</v>
      </c>
      <c r="P95" s="251">
        <v>156320</v>
      </c>
      <c r="Q95" s="250" t="s">
        <v>219</v>
      </c>
      <c r="R95" s="250" t="s">
        <v>215</v>
      </c>
      <c r="S95" s="250" t="s">
        <v>41</v>
      </c>
      <c r="T95" s="250" t="s">
        <v>220</v>
      </c>
      <c r="U95" s="250" t="s">
        <v>221</v>
      </c>
      <c r="V95" s="250" t="s">
        <v>222</v>
      </c>
      <c r="W95" s="251">
        <v>14545</v>
      </c>
      <c r="X95" s="251">
        <v>0</v>
      </c>
      <c r="Y95" s="250" t="s">
        <v>223</v>
      </c>
      <c r="Z95" s="250" t="s">
        <v>224</v>
      </c>
      <c r="AA95" s="250" t="s">
        <v>225</v>
      </c>
      <c r="AB95" s="250" t="s">
        <v>517</v>
      </c>
    </row>
    <row r="96" spans="1:28">
      <c r="A96" s="250" t="s">
        <v>207</v>
      </c>
      <c r="B96" s="250" t="s">
        <v>208</v>
      </c>
      <c r="C96" s="250" t="s">
        <v>498</v>
      </c>
      <c r="D96" s="250" t="s">
        <v>518</v>
      </c>
      <c r="E96" s="250" t="s">
        <v>519</v>
      </c>
      <c r="F96" s="250" t="s">
        <v>520</v>
      </c>
      <c r="G96" s="250" t="s">
        <v>37</v>
      </c>
      <c r="H96" s="251">
        <v>64000</v>
      </c>
      <c r="I96" s="250" t="s">
        <v>213</v>
      </c>
      <c r="J96" s="250" t="s">
        <v>214</v>
      </c>
      <c r="K96" s="250" t="s">
        <v>229</v>
      </c>
      <c r="L96" s="250" t="s">
        <v>446</v>
      </c>
      <c r="M96" s="250" t="s">
        <v>217</v>
      </c>
      <c r="N96" s="250" t="s">
        <v>242</v>
      </c>
      <c r="O96" s="251">
        <v>960</v>
      </c>
      <c r="P96" s="251">
        <v>63040</v>
      </c>
      <c r="Q96" s="250" t="s">
        <v>219</v>
      </c>
      <c r="R96" s="250" t="s">
        <v>215</v>
      </c>
      <c r="S96" s="250" t="s">
        <v>37</v>
      </c>
      <c r="T96" s="250" t="s">
        <v>220</v>
      </c>
      <c r="U96" s="250" t="s">
        <v>221</v>
      </c>
      <c r="V96" s="250" t="s">
        <v>222</v>
      </c>
      <c r="W96" s="251">
        <v>5818</v>
      </c>
      <c r="X96" s="251">
        <v>0</v>
      </c>
      <c r="Y96" s="250" t="s">
        <v>223</v>
      </c>
      <c r="Z96" s="250" t="s">
        <v>224</v>
      </c>
      <c r="AA96" s="250" t="s">
        <v>225</v>
      </c>
      <c r="AB96" s="250" t="s">
        <v>215</v>
      </c>
    </row>
    <row r="97" spans="1:28">
      <c r="A97" s="250" t="s">
        <v>207</v>
      </c>
      <c r="B97" s="250" t="s">
        <v>208</v>
      </c>
      <c r="C97" s="250" t="s">
        <v>498</v>
      </c>
      <c r="D97" s="250" t="s">
        <v>521</v>
      </c>
      <c r="E97" s="250" t="s">
        <v>522</v>
      </c>
      <c r="F97" s="250" t="s">
        <v>523</v>
      </c>
      <c r="G97" s="250" t="s">
        <v>45</v>
      </c>
      <c r="H97" s="251">
        <v>49000</v>
      </c>
      <c r="I97" s="250" t="s">
        <v>213</v>
      </c>
      <c r="J97" s="250" t="s">
        <v>214</v>
      </c>
      <c r="K97" s="250" t="s">
        <v>229</v>
      </c>
      <c r="L97" s="250" t="s">
        <v>446</v>
      </c>
      <c r="M97" s="250" t="s">
        <v>217</v>
      </c>
      <c r="N97" s="250" t="s">
        <v>230</v>
      </c>
      <c r="O97" s="251">
        <v>661</v>
      </c>
      <c r="P97" s="251">
        <v>48339</v>
      </c>
      <c r="Q97" s="250" t="s">
        <v>219</v>
      </c>
      <c r="R97" s="250" t="s">
        <v>215</v>
      </c>
      <c r="S97" s="250" t="s">
        <v>45</v>
      </c>
      <c r="T97" s="250" t="s">
        <v>220</v>
      </c>
      <c r="U97" s="250" t="s">
        <v>221</v>
      </c>
      <c r="V97" s="250" t="s">
        <v>222</v>
      </c>
      <c r="W97" s="251">
        <v>4454</v>
      </c>
      <c r="X97" s="251">
        <v>0</v>
      </c>
      <c r="Y97" s="250" t="s">
        <v>223</v>
      </c>
      <c r="Z97" s="250" t="s">
        <v>224</v>
      </c>
      <c r="AA97" s="250" t="s">
        <v>225</v>
      </c>
      <c r="AB97" s="250" t="s">
        <v>215</v>
      </c>
    </row>
    <row r="98" spans="1:28">
      <c r="A98" s="250" t="s">
        <v>207</v>
      </c>
      <c r="B98" s="250" t="s">
        <v>208</v>
      </c>
      <c r="C98" s="250" t="s">
        <v>498</v>
      </c>
      <c r="D98" s="250" t="s">
        <v>524</v>
      </c>
      <c r="E98" s="250" t="s">
        <v>525</v>
      </c>
      <c r="F98" s="250" t="s">
        <v>526</v>
      </c>
      <c r="G98" s="250" t="s">
        <v>39</v>
      </c>
      <c r="H98" s="251">
        <v>59000</v>
      </c>
      <c r="I98" s="250" t="s">
        <v>213</v>
      </c>
      <c r="J98" s="250" t="s">
        <v>214</v>
      </c>
      <c r="K98" s="250" t="s">
        <v>215</v>
      </c>
      <c r="L98" s="250" t="s">
        <v>446</v>
      </c>
      <c r="M98" s="250" t="s">
        <v>217</v>
      </c>
      <c r="N98" s="250" t="s">
        <v>271</v>
      </c>
      <c r="O98" s="251">
        <v>1357</v>
      </c>
      <c r="P98" s="251">
        <v>57643</v>
      </c>
      <c r="Q98" s="250" t="s">
        <v>219</v>
      </c>
      <c r="R98" s="250" t="s">
        <v>215</v>
      </c>
      <c r="S98" s="250" t="s">
        <v>39</v>
      </c>
      <c r="T98" s="250" t="s">
        <v>220</v>
      </c>
      <c r="U98" s="250" t="s">
        <v>221</v>
      </c>
      <c r="V98" s="250" t="s">
        <v>222</v>
      </c>
      <c r="W98" s="251">
        <v>5363</v>
      </c>
      <c r="X98" s="251">
        <v>0</v>
      </c>
      <c r="Y98" s="250" t="s">
        <v>223</v>
      </c>
      <c r="Z98" s="250" t="s">
        <v>224</v>
      </c>
      <c r="AA98" s="250" t="s">
        <v>225</v>
      </c>
      <c r="AB98" s="250" t="s">
        <v>215</v>
      </c>
    </row>
    <row r="99" spans="1:28">
      <c r="A99" s="250" t="s">
        <v>207</v>
      </c>
      <c r="B99" s="250" t="s">
        <v>208</v>
      </c>
      <c r="C99" s="250" t="s">
        <v>498</v>
      </c>
      <c r="D99" s="250" t="s">
        <v>527</v>
      </c>
      <c r="E99" s="250" t="s">
        <v>528</v>
      </c>
      <c r="F99" s="250" t="s">
        <v>529</v>
      </c>
      <c r="G99" s="250" t="s">
        <v>45</v>
      </c>
      <c r="H99" s="251">
        <v>59000</v>
      </c>
      <c r="I99" s="250" t="s">
        <v>213</v>
      </c>
      <c r="J99" s="250" t="s">
        <v>214</v>
      </c>
      <c r="K99" s="250" t="s">
        <v>229</v>
      </c>
      <c r="L99" s="250" t="s">
        <v>446</v>
      </c>
      <c r="M99" s="250" t="s">
        <v>217</v>
      </c>
      <c r="N99" s="250" t="s">
        <v>230</v>
      </c>
      <c r="O99" s="251">
        <v>1357</v>
      </c>
      <c r="P99" s="251">
        <v>57643</v>
      </c>
      <c r="Q99" s="250" t="s">
        <v>219</v>
      </c>
      <c r="R99" s="250" t="s">
        <v>215</v>
      </c>
      <c r="S99" s="250" t="s">
        <v>45</v>
      </c>
      <c r="T99" s="250" t="s">
        <v>220</v>
      </c>
      <c r="U99" s="250" t="s">
        <v>221</v>
      </c>
      <c r="V99" s="250" t="s">
        <v>222</v>
      </c>
      <c r="W99" s="251">
        <v>5363</v>
      </c>
      <c r="X99" s="251">
        <v>0</v>
      </c>
      <c r="Y99" s="250" t="s">
        <v>223</v>
      </c>
      <c r="Z99" s="250" t="s">
        <v>224</v>
      </c>
      <c r="AA99" s="250" t="s">
        <v>225</v>
      </c>
      <c r="AB99" s="250" t="s">
        <v>215</v>
      </c>
    </row>
    <row r="100" spans="1:28">
      <c r="A100" s="250" t="s">
        <v>207</v>
      </c>
      <c r="B100" s="250" t="s">
        <v>208</v>
      </c>
      <c r="C100" s="250" t="s">
        <v>498</v>
      </c>
      <c r="D100" s="250" t="s">
        <v>530</v>
      </c>
      <c r="E100" s="250" t="s">
        <v>531</v>
      </c>
      <c r="F100" s="250" t="s">
        <v>532</v>
      </c>
      <c r="G100" s="250" t="s">
        <v>47</v>
      </c>
      <c r="H100" s="251">
        <v>64000</v>
      </c>
      <c r="I100" s="250" t="s">
        <v>213</v>
      </c>
      <c r="J100" s="250" t="s">
        <v>214</v>
      </c>
      <c r="K100" s="250" t="s">
        <v>229</v>
      </c>
      <c r="L100" s="250" t="s">
        <v>436</v>
      </c>
      <c r="M100" s="250" t="s">
        <v>217</v>
      </c>
      <c r="N100" s="250" t="s">
        <v>246</v>
      </c>
      <c r="O100" s="251">
        <v>1472</v>
      </c>
      <c r="P100" s="251">
        <v>62528</v>
      </c>
      <c r="Q100" s="250" t="s">
        <v>219</v>
      </c>
      <c r="R100" s="250" t="s">
        <v>215</v>
      </c>
      <c r="S100" s="250" t="s">
        <v>47</v>
      </c>
      <c r="T100" s="250" t="s">
        <v>220</v>
      </c>
      <c r="U100" s="250" t="s">
        <v>221</v>
      </c>
      <c r="V100" s="250" t="s">
        <v>222</v>
      </c>
      <c r="W100" s="251">
        <v>5818</v>
      </c>
      <c r="X100" s="251">
        <v>0</v>
      </c>
      <c r="Y100" s="250" t="s">
        <v>223</v>
      </c>
      <c r="Z100" s="250" t="s">
        <v>224</v>
      </c>
      <c r="AA100" s="250" t="s">
        <v>225</v>
      </c>
      <c r="AB100" s="250" t="s">
        <v>215</v>
      </c>
    </row>
    <row r="101" spans="1:28">
      <c r="A101" s="250" t="s">
        <v>207</v>
      </c>
      <c r="B101" s="250" t="s">
        <v>208</v>
      </c>
      <c r="C101" s="250" t="s">
        <v>533</v>
      </c>
      <c r="D101" s="250" t="s">
        <v>534</v>
      </c>
      <c r="E101" s="250" t="s">
        <v>535</v>
      </c>
      <c r="F101" s="250" t="s">
        <v>536</v>
      </c>
      <c r="G101" s="250" t="s">
        <v>37</v>
      </c>
      <c r="H101" s="251">
        <v>118000</v>
      </c>
      <c r="I101" s="250" t="s">
        <v>213</v>
      </c>
      <c r="J101" s="250" t="s">
        <v>214</v>
      </c>
      <c r="K101" s="250" t="s">
        <v>229</v>
      </c>
      <c r="L101" s="250" t="s">
        <v>446</v>
      </c>
      <c r="M101" s="250" t="s">
        <v>217</v>
      </c>
      <c r="N101" s="250" t="s">
        <v>242</v>
      </c>
      <c r="O101" s="251">
        <v>2714</v>
      </c>
      <c r="P101" s="251">
        <v>115286</v>
      </c>
      <c r="Q101" s="250" t="s">
        <v>219</v>
      </c>
      <c r="R101" s="250" t="s">
        <v>215</v>
      </c>
      <c r="S101" s="250" t="s">
        <v>37</v>
      </c>
      <c r="T101" s="250" t="s">
        <v>220</v>
      </c>
      <c r="U101" s="250" t="s">
        <v>221</v>
      </c>
      <c r="V101" s="250" t="s">
        <v>222</v>
      </c>
      <c r="W101" s="251">
        <v>10727</v>
      </c>
      <c r="X101" s="251">
        <v>0</v>
      </c>
      <c r="Y101" s="250" t="s">
        <v>223</v>
      </c>
      <c r="Z101" s="250" t="s">
        <v>224</v>
      </c>
      <c r="AA101" s="250" t="s">
        <v>225</v>
      </c>
      <c r="AB101" s="250" t="s">
        <v>215</v>
      </c>
    </row>
    <row r="102" spans="1:28">
      <c r="A102" s="250" t="s">
        <v>207</v>
      </c>
      <c r="B102" s="250" t="s">
        <v>208</v>
      </c>
      <c r="C102" s="250" t="s">
        <v>533</v>
      </c>
      <c r="D102" s="250" t="s">
        <v>537</v>
      </c>
      <c r="E102" s="250" t="s">
        <v>538</v>
      </c>
      <c r="F102" s="250" t="s">
        <v>539</v>
      </c>
      <c r="G102" s="250" t="s">
        <v>37</v>
      </c>
      <c r="H102" s="251">
        <v>197000</v>
      </c>
      <c r="I102" s="250" t="s">
        <v>213</v>
      </c>
      <c r="J102" s="250" t="s">
        <v>214</v>
      </c>
      <c r="K102" s="250" t="s">
        <v>229</v>
      </c>
      <c r="L102" s="250" t="s">
        <v>446</v>
      </c>
      <c r="M102" s="250" t="s">
        <v>217</v>
      </c>
      <c r="N102" s="250" t="s">
        <v>242</v>
      </c>
      <c r="O102" s="251">
        <v>4531</v>
      </c>
      <c r="P102" s="251">
        <v>192469</v>
      </c>
      <c r="Q102" s="250" t="s">
        <v>219</v>
      </c>
      <c r="R102" s="250" t="s">
        <v>215</v>
      </c>
      <c r="S102" s="250" t="s">
        <v>37</v>
      </c>
      <c r="T102" s="250" t="s">
        <v>220</v>
      </c>
      <c r="U102" s="250" t="s">
        <v>221</v>
      </c>
      <c r="V102" s="250" t="s">
        <v>222</v>
      </c>
      <c r="W102" s="251">
        <v>17909</v>
      </c>
      <c r="X102" s="251">
        <v>0</v>
      </c>
      <c r="Y102" s="250" t="s">
        <v>223</v>
      </c>
      <c r="Z102" s="250" t="s">
        <v>224</v>
      </c>
      <c r="AA102" s="250" t="s">
        <v>225</v>
      </c>
      <c r="AB102" s="250" t="s">
        <v>215</v>
      </c>
    </row>
    <row r="103" spans="1:28">
      <c r="A103" s="250" t="s">
        <v>207</v>
      </c>
      <c r="B103" s="250" t="s">
        <v>208</v>
      </c>
      <c r="C103" s="250" t="s">
        <v>533</v>
      </c>
      <c r="D103" s="250" t="s">
        <v>540</v>
      </c>
      <c r="E103" s="250" t="s">
        <v>541</v>
      </c>
      <c r="F103" s="250" t="s">
        <v>542</v>
      </c>
      <c r="G103" s="250" t="s">
        <v>37</v>
      </c>
      <c r="H103" s="251">
        <v>29000</v>
      </c>
      <c r="I103" s="250" t="s">
        <v>213</v>
      </c>
      <c r="J103" s="250" t="s">
        <v>214</v>
      </c>
      <c r="K103" s="250" t="s">
        <v>229</v>
      </c>
      <c r="L103" s="250" t="s">
        <v>446</v>
      </c>
      <c r="M103" s="250" t="s">
        <v>217</v>
      </c>
      <c r="N103" s="250" t="s">
        <v>242</v>
      </c>
      <c r="O103" s="251">
        <v>667</v>
      </c>
      <c r="P103" s="251">
        <v>28333</v>
      </c>
      <c r="Q103" s="250" t="s">
        <v>219</v>
      </c>
      <c r="R103" s="250" t="s">
        <v>215</v>
      </c>
      <c r="S103" s="250" t="s">
        <v>37</v>
      </c>
      <c r="T103" s="250" t="s">
        <v>220</v>
      </c>
      <c r="U103" s="250" t="s">
        <v>221</v>
      </c>
      <c r="V103" s="250" t="s">
        <v>222</v>
      </c>
      <c r="W103" s="251">
        <v>2636</v>
      </c>
      <c r="X103" s="251">
        <v>0</v>
      </c>
      <c r="Y103" s="250" t="s">
        <v>223</v>
      </c>
      <c r="Z103" s="250" t="s">
        <v>224</v>
      </c>
      <c r="AA103" s="250" t="s">
        <v>225</v>
      </c>
      <c r="AB103" s="250" t="s">
        <v>215</v>
      </c>
    </row>
    <row r="104" spans="1:28">
      <c r="A104" s="250" t="s">
        <v>207</v>
      </c>
      <c r="B104" s="250" t="s">
        <v>208</v>
      </c>
      <c r="C104" s="250" t="s">
        <v>533</v>
      </c>
      <c r="D104" s="250" t="s">
        <v>543</v>
      </c>
      <c r="E104" s="250" t="s">
        <v>541</v>
      </c>
      <c r="F104" s="250" t="s">
        <v>544</v>
      </c>
      <c r="G104" s="250" t="s">
        <v>37</v>
      </c>
      <c r="H104" s="251">
        <v>29000</v>
      </c>
      <c r="I104" s="250" t="s">
        <v>213</v>
      </c>
      <c r="J104" s="250" t="s">
        <v>214</v>
      </c>
      <c r="K104" s="250" t="s">
        <v>229</v>
      </c>
      <c r="L104" s="250" t="s">
        <v>446</v>
      </c>
      <c r="M104" s="250" t="s">
        <v>217</v>
      </c>
      <c r="N104" s="250" t="s">
        <v>242</v>
      </c>
      <c r="O104" s="251">
        <v>667</v>
      </c>
      <c r="P104" s="251">
        <v>28333</v>
      </c>
      <c r="Q104" s="250" t="s">
        <v>219</v>
      </c>
      <c r="R104" s="250" t="s">
        <v>215</v>
      </c>
      <c r="S104" s="250" t="s">
        <v>37</v>
      </c>
      <c r="T104" s="250" t="s">
        <v>220</v>
      </c>
      <c r="U104" s="250" t="s">
        <v>221</v>
      </c>
      <c r="V104" s="250" t="s">
        <v>222</v>
      </c>
      <c r="W104" s="251">
        <v>2636</v>
      </c>
      <c r="X104" s="251">
        <v>0</v>
      </c>
      <c r="Y104" s="250" t="s">
        <v>223</v>
      </c>
      <c r="Z104" s="250" t="s">
        <v>224</v>
      </c>
      <c r="AA104" s="250" t="s">
        <v>225</v>
      </c>
      <c r="AB104" s="250" t="s">
        <v>215</v>
      </c>
    </row>
    <row r="105" spans="1:28">
      <c r="A105" s="250" t="s">
        <v>207</v>
      </c>
      <c r="B105" s="250" t="s">
        <v>208</v>
      </c>
      <c r="C105" s="250" t="s">
        <v>533</v>
      </c>
      <c r="D105" s="250" t="s">
        <v>545</v>
      </c>
      <c r="E105" s="250" t="s">
        <v>546</v>
      </c>
      <c r="F105" s="250" t="s">
        <v>547</v>
      </c>
      <c r="G105" s="250" t="s">
        <v>45</v>
      </c>
      <c r="H105" s="251">
        <v>206000</v>
      </c>
      <c r="I105" s="250" t="s">
        <v>213</v>
      </c>
      <c r="J105" s="250" t="s">
        <v>214</v>
      </c>
      <c r="K105" s="250" t="s">
        <v>229</v>
      </c>
      <c r="L105" s="250" t="s">
        <v>446</v>
      </c>
      <c r="M105" s="250" t="s">
        <v>217</v>
      </c>
      <c r="N105" s="250" t="s">
        <v>230</v>
      </c>
      <c r="O105" s="251">
        <v>2781</v>
      </c>
      <c r="P105" s="251">
        <v>203219</v>
      </c>
      <c r="Q105" s="250" t="s">
        <v>219</v>
      </c>
      <c r="R105" s="250" t="s">
        <v>215</v>
      </c>
      <c r="S105" s="250" t="s">
        <v>45</v>
      </c>
      <c r="T105" s="250" t="s">
        <v>220</v>
      </c>
      <c r="U105" s="250" t="s">
        <v>221</v>
      </c>
      <c r="V105" s="250" t="s">
        <v>222</v>
      </c>
      <c r="W105" s="251">
        <v>18727</v>
      </c>
      <c r="X105" s="251">
        <v>0</v>
      </c>
      <c r="Y105" s="250" t="s">
        <v>223</v>
      </c>
      <c r="Z105" s="250" t="s">
        <v>224</v>
      </c>
      <c r="AA105" s="250" t="s">
        <v>225</v>
      </c>
      <c r="AB105" s="250" t="s">
        <v>215</v>
      </c>
    </row>
    <row r="106" spans="1:28">
      <c r="A106" s="250" t="s">
        <v>207</v>
      </c>
      <c r="B106" s="250" t="s">
        <v>208</v>
      </c>
      <c r="C106" s="250" t="s">
        <v>533</v>
      </c>
      <c r="D106" s="250" t="s">
        <v>548</v>
      </c>
      <c r="E106" s="250" t="s">
        <v>549</v>
      </c>
      <c r="F106" s="250" t="s">
        <v>550</v>
      </c>
      <c r="G106" s="250" t="s">
        <v>41</v>
      </c>
      <c r="H106" s="251">
        <v>39000</v>
      </c>
      <c r="I106" s="250" t="s">
        <v>213</v>
      </c>
      <c r="J106" s="250" t="s">
        <v>214</v>
      </c>
      <c r="K106" s="250" t="s">
        <v>229</v>
      </c>
      <c r="L106" s="250" t="s">
        <v>446</v>
      </c>
      <c r="M106" s="250" t="s">
        <v>217</v>
      </c>
      <c r="N106" s="250" t="s">
        <v>234</v>
      </c>
      <c r="O106" s="251">
        <v>897</v>
      </c>
      <c r="P106" s="251">
        <v>38103</v>
      </c>
      <c r="Q106" s="250" t="s">
        <v>219</v>
      </c>
      <c r="R106" s="250" t="s">
        <v>215</v>
      </c>
      <c r="S106" s="250" t="s">
        <v>41</v>
      </c>
      <c r="T106" s="250" t="s">
        <v>220</v>
      </c>
      <c r="U106" s="250" t="s">
        <v>221</v>
      </c>
      <c r="V106" s="250" t="s">
        <v>222</v>
      </c>
      <c r="W106" s="251">
        <v>3545</v>
      </c>
      <c r="X106" s="251">
        <v>0</v>
      </c>
      <c r="Y106" s="250" t="s">
        <v>223</v>
      </c>
      <c r="Z106" s="250" t="s">
        <v>224</v>
      </c>
      <c r="AA106" s="250" t="s">
        <v>225</v>
      </c>
      <c r="AB106" s="250" t="s">
        <v>215</v>
      </c>
    </row>
    <row r="107" spans="1:28">
      <c r="A107" s="250" t="s">
        <v>207</v>
      </c>
      <c r="B107" s="250" t="s">
        <v>208</v>
      </c>
      <c r="C107" s="250" t="s">
        <v>533</v>
      </c>
      <c r="D107" s="250" t="s">
        <v>551</v>
      </c>
      <c r="E107" s="250" t="s">
        <v>552</v>
      </c>
      <c r="F107" s="250" t="s">
        <v>553</v>
      </c>
      <c r="G107" s="250" t="s">
        <v>37</v>
      </c>
      <c r="H107" s="251">
        <v>216000</v>
      </c>
      <c r="I107" s="250" t="s">
        <v>213</v>
      </c>
      <c r="J107" s="250" t="s">
        <v>214</v>
      </c>
      <c r="K107" s="250" t="s">
        <v>229</v>
      </c>
      <c r="L107" s="250" t="s">
        <v>446</v>
      </c>
      <c r="M107" s="250" t="s">
        <v>217</v>
      </c>
      <c r="N107" s="250" t="s">
        <v>242</v>
      </c>
      <c r="O107" s="251">
        <v>2916</v>
      </c>
      <c r="P107" s="251">
        <v>213084</v>
      </c>
      <c r="Q107" s="250" t="s">
        <v>219</v>
      </c>
      <c r="R107" s="250" t="s">
        <v>215</v>
      </c>
      <c r="S107" s="250" t="s">
        <v>37</v>
      </c>
      <c r="T107" s="250" t="s">
        <v>220</v>
      </c>
      <c r="U107" s="250" t="s">
        <v>221</v>
      </c>
      <c r="V107" s="250" t="s">
        <v>222</v>
      </c>
      <c r="W107" s="251">
        <v>19636</v>
      </c>
      <c r="X107" s="251">
        <v>0</v>
      </c>
      <c r="Y107" s="250" t="s">
        <v>223</v>
      </c>
      <c r="Z107" s="250" t="s">
        <v>224</v>
      </c>
      <c r="AA107" s="250" t="s">
        <v>225</v>
      </c>
      <c r="AB107" s="250" t="s">
        <v>215</v>
      </c>
    </row>
    <row r="108" spans="1:28">
      <c r="A108" s="250" t="s">
        <v>207</v>
      </c>
      <c r="B108" s="250" t="s">
        <v>208</v>
      </c>
      <c r="C108" s="250" t="s">
        <v>429</v>
      </c>
      <c r="D108" s="250" t="s">
        <v>554</v>
      </c>
      <c r="E108" s="250" t="s">
        <v>555</v>
      </c>
      <c r="F108" s="250" t="s">
        <v>556</v>
      </c>
      <c r="G108" s="250" t="s">
        <v>49</v>
      </c>
      <c r="H108" s="251">
        <v>39000</v>
      </c>
      <c r="I108" s="250" t="s">
        <v>213</v>
      </c>
      <c r="J108" s="250" t="s">
        <v>214</v>
      </c>
      <c r="K108" s="250" t="s">
        <v>215</v>
      </c>
      <c r="L108" s="250" t="s">
        <v>557</v>
      </c>
      <c r="M108" s="250" t="s">
        <v>217</v>
      </c>
      <c r="N108" s="250" t="s">
        <v>218</v>
      </c>
      <c r="O108" s="251">
        <v>585</v>
      </c>
      <c r="P108" s="251">
        <v>38415</v>
      </c>
      <c r="Q108" s="250" t="s">
        <v>219</v>
      </c>
      <c r="R108" s="250" t="s">
        <v>215</v>
      </c>
      <c r="S108" s="250" t="s">
        <v>49</v>
      </c>
      <c r="T108" s="250" t="s">
        <v>220</v>
      </c>
      <c r="U108" s="250" t="s">
        <v>221</v>
      </c>
      <c r="V108" s="250" t="s">
        <v>222</v>
      </c>
      <c r="W108" s="251">
        <v>3545</v>
      </c>
      <c r="X108" s="251">
        <v>0</v>
      </c>
      <c r="Y108" s="250" t="s">
        <v>223</v>
      </c>
      <c r="Z108" s="250" t="s">
        <v>224</v>
      </c>
      <c r="AA108" s="250" t="s">
        <v>225</v>
      </c>
      <c r="AB108" s="250" t="s">
        <v>215</v>
      </c>
    </row>
    <row r="109" spans="1:28">
      <c r="A109" s="250" t="s">
        <v>207</v>
      </c>
      <c r="B109" s="250" t="s">
        <v>208</v>
      </c>
      <c r="C109" s="250" t="s">
        <v>429</v>
      </c>
      <c r="D109" s="250" t="s">
        <v>558</v>
      </c>
      <c r="E109" s="250" t="s">
        <v>559</v>
      </c>
      <c r="F109" s="250" t="s">
        <v>560</v>
      </c>
      <c r="G109" s="250" t="s">
        <v>37</v>
      </c>
      <c r="H109" s="251">
        <v>98000</v>
      </c>
      <c r="I109" s="250" t="s">
        <v>213</v>
      </c>
      <c r="J109" s="250" t="s">
        <v>214</v>
      </c>
      <c r="K109" s="250" t="s">
        <v>229</v>
      </c>
      <c r="L109" s="250" t="s">
        <v>557</v>
      </c>
      <c r="M109" s="250" t="s">
        <v>217</v>
      </c>
      <c r="N109" s="250" t="s">
        <v>242</v>
      </c>
      <c r="O109" s="251">
        <v>2254</v>
      </c>
      <c r="P109" s="251">
        <v>95746</v>
      </c>
      <c r="Q109" s="250" t="s">
        <v>219</v>
      </c>
      <c r="R109" s="250" t="s">
        <v>215</v>
      </c>
      <c r="S109" s="250" t="s">
        <v>37</v>
      </c>
      <c r="T109" s="250" t="s">
        <v>220</v>
      </c>
      <c r="U109" s="250" t="s">
        <v>221</v>
      </c>
      <c r="V109" s="250" t="s">
        <v>222</v>
      </c>
      <c r="W109" s="251">
        <v>8909</v>
      </c>
      <c r="X109" s="251">
        <v>0</v>
      </c>
      <c r="Y109" s="250" t="s">
        <v>223</v>
      </c>
      <c r="Z109" s="250" t="s">
        <v>224</v>
      </c>
      <c r="AA109" s="250" t="s">
        <v>225</v>
      </c>
      <c r="AB109" s="250" t="s">
        <v>215</v>
      </c>
    </row>
    <row r="110" spans="1:28">
      <c r="A110" s="250" t="s">
        <v>207</v>
      </c>
      <c r="B110" s="250" t="s">
        <v>208</v>
      </c>
      <c r="C110" s="250" t="s">
        <v>429</v>
      </c>
      <c r="D110" s="250" t="s">
        <v>561</v>
      </c>
      <c r="E110" s="250" t="s">
        <v>562</v>
      </c>
      <c r="F110" s="250" t="s">
        <v>563</v>
      </c>
      <c r="G110" s="250" t="s">
        <v>45</v>
      </c>
      <c r="H110" s="251">
        <v>29000</v>
      </c>
      <c r="I110" s="250" t="s">
        <v>213</v>
      </c>
      <c r="J110" s="250" t="s">
        <v>214</v>
      </c>
      <c r="K110" s="250" t="s">
        <v>229</v>
      </c>
      <c r="L110" s="250" t="s">
        <v>557</v>
      </c>
      <c r="M110" s="250" t="s">
        <v>217</v>
      </c>
      <c r="N110" s="250" t="s">
        <v>230</v>
      </c>
      <c r="O110" s="251">
        <v>667</v>
      </c>
      <c r="P110" s="251">
        <v>28333</v>
      </c>
      <c r="Q110" s="250" t="s">
        <v>219</v>
      </c>
      <c r="R110" s="250" t="s">
        <v>215</v>
      </c>
      <c r="S110" s="250" t="s">
        <v>45</v>
      </c>
      <c r="T110" s="250" t="s">
        <v>220</v>
      </c>
      <c r="U110" s="250" t="s">
        <v>221</v>
      </c>
      <c r="V110" s="250" t="s">
        <v>222</v>
      </c>
      <c r="W110" s="251">
        <v>2636</v>
      </c>
      <c r="X110" s="251">
        <v>0</v>
      </c>
      <c r="Y110" s="250" t="s">
        <v>223</v>
      </c>
      <c r="Z110" s="250" t="s">
        <v>224</v>
      </c>
      <c r="AA110" s="250" t="s">
        <v>225</v>
      </c>
      <c r="AB110" s="250" t="s">
        <v>215</v>
      </c>
    </row>
    <row r="111" spans="1:28">
      <c r="A111" s="250" t="s">
        <v>207</v>
      </c>
      <c r="B111" s="250" t="s">
        <v>208</v>
      </c>
      <c r="C111" s="250" t="s">
        <v>429</v>
      </c>
      <c r="D111" s="250" t="s">
        <v>564</v>
      </c>
      <c r="E111" s="250" t="s">
        <v>565</v>
      </c>
      <c r="F111" s="250" t="s">
        <v>566</v>
      </c>
      <c r="G111" s="250" t="s">
        <v>45</v>
      </c>
      <c r="H111" s="251">
        <v>39000</v>
      </c>
      <c r="I111" s="250" t="s">
        <v>213</v>
      </c>
      <c r="J111" s="250" t="s">
        <v>214</v>
      </c>
      <c r="K111" s="250" t="s">
        <v>229</v>
      </c>
      <c r="L111" s="250" t="s">
        <v>557</v>
      </c>
      <c r="M111" s="250" t="s">
        <v>217</v>
      </c>
      <c r="N111" s="250" t="s">
        <v>230</v>
      </c>
      <c r="O111" s="251">
        <v>565</v>
      </c>
      <c r="P111" s="251">
        <v>38435</v>
      </c>
      <c r="Q111" s="250" t="s">
        <v>219</v>
      </c>
      <c r="R111" s="250" t="s">
        <v>215</v>
      </c>
      <c r="S111" s="250" t="s">
        <v>45</v>
      </c>
      <c r="T111" s="250" t="s">
        <v>220</v>
      </c>
      <c r="U111" s="250" t="s">
        <v>221</v>
      </c>
      <c r="V111" s="250" t="s">
        <v>222</v>
      </c>
      <c r="W111" s="251">
        <v>3545</v>
      </c>
      <c r="X111" s="251">
        <v>0</v>
      </c>
      <c r="Y111" s="250" t="s">
        <v>223</v>
      </c>
      <c r="Z111" s="250" t="s">
        <v>224</v>
      </c>
      <c r="AA111" s="250" t="s">
        <v>225</v>
      </c>
      <c r="AB111" s="250" t="s">
        <v>215</v>
      </c>
    </row>
    <row r="112" spans="1:28">
      <c r="A112" s="250" t="s">
        <v>207</v>
      </c>
      <c r="B112" s="250" t="s">
        <v>208</v>
      </c>
      <c r="C112" s="250" t="s">
        <v>429</v>
      </c>
      <c r="D112" s="250" t="s">
        <v>567</v>
      </c>
      <c r="E112" s="250" t="s">
        <v>565</v>
      </c>
      <c r="F112" s="250" t="s">
        <v>568</v>
      </c>
      <c r="G112" s="250" t="s">
        <v>45</v>
      </c>
      <c r="H112" s="251">
        <v>59000</v>
      </c>
      <c r="I112" s="250" t="s">
        <v>213</v>
      </c>
      <c r="J112" s="250" t="s">
        <v>214</v>
      </c>
      <c r="K112" s="250" t="s">
        <v>229</v>
      </c>
      <c r="L112" s="250" t="s">
        <v>557</v>
      </c>
      <c r="M112" s="250" t="s">
        <v>217</v>
      </c>
      <c r="N112" s="250" t="s">
        <v>230</v>
      </c>
      <c r="O112" s="251">
        <v>855</v>
      </c>
      <c r="P112" s="251">
        <v>58145</v>
      </c>
      <c r="Q112" s="250" t="s">
        <v>219</v>
      </c>
      <c r="R112" s="250" t="s">
        <v>215</v>
      </c>
      <c r="S112" s="250" t="s">
        <v>45</v>
      </c>
      <c r="T112" s="250" t="s">
        <v>220</v>
      </c>
      <c r="U112" s="250" t="s">
        <v>221</v>
      </c>
      <c r="V112" s="250" t="s">
        <v>222</v>
      </c>
      <c r="W112" s="251">
        <v>5363</v>
      </c>
      <c r="X112" s="251">
        <v>0</v>
      </c>
      <c r="Y112" s="250" t="s">
        <v>223</v>
      </c>
      <c r="Z112" s="250" t="s">
        <v>224</v>
      </c>
      <c r="AA112" s="250" t="s">
        <v>225</v>
      </c>
      <c r="AB112" s="250" t="s">
        <v>215</v>
      </c>
    </row>
    <row r="113" spans="1:28">
      <c r="A113" s="250" t="s">
        <v>207</v>
      </c>
      <c r="B113" s="250" t="s">
        <v>208</v>
      </c>
      <c r="C113" s="250" t="s">
        <v>436</v>
      </c>
      <c r="D113" s="250" t="s">
        <v>569</v>
      </c>
      <c r="E113" s="250" t="s">
        <v>570</v>
      </c>
      <c r="F113" s="250" t="s">
        <v>571</v>
      </c>
      <c r="G113" s="250" t="s">
        <v>39</v>
      </c>
      <c r="H113" s="251">
        <v>150000</v>
      </c>
      <c r="I113" s="250" t="s">
        <v>213</v>
      </c>
      <c r="J113" s="250" t="s">
        <v>214</v>
      </c>
      <c r="K113" s="250" t="s">
        <v>215</v>
      </c>
      <c r="L113" s="250" t="s">
        <v>572</v>
      </c>
      <c r="M113" s="250" t="s">
        <v>217</v>
      </c>
      <c r="N113" s="250" t="s">
        <v>271</v>
      </c>
      <c r="O113" s="251">
        <v>3450</v>
      </c>
      <c r="P113" s="251">
        <v>146550</v>
      </c>
      <c r="Q113" s="250" t="s">
        <v>219</v>
      </c>
      <c r="R113" s="250" t="s">
        <v>215</v>
      </c>
      <c r="S113" s="250" t="s">
        <v>39</v>
      </c>
      <c r="T113" s="250" t="s">
        <v>220</v>
      </c>
      <c r="U113" s="250" t="s">
        <v>221</v>
      </c>
      <c r="V113" s="250" t="s">
        <v>222</v>
      </c>
      <c r="W113" s="251">
        <v>13636</v>
      </c>
      <c r="X113" s="251">
        <v>0</v>
      </c>
      <c r="Y113" s="250" t="s">
        <v>223</v>
      </c>
      <c r="Z113" s="250" t="s">
        <v>224</v>
      </c>
      <c r="AA113" s="250" t="s">
        <v>225</v>
      </c>
      <c r="AB113" s="250" t="s">
        <v>215</v>
      </c>
    </row>
    <row r="114" spans="1:28">
      <c r="A114" s="250" t="s">
        <v>207</v>
      </c>
      <c r="B114" s="250" t="s">
        <v>208</v>
      </c>
      <c r="C114" s="250" t="s">
        <v>436</v>
      </c>
      <c r="D114" s="250" t="s">
        <v>573</v>
      </c>
      <c r="E114" s="250" t="s">
        <v>574</v>
      </c>
      <c r="F114" s="250" t="s">
        <v>575</v>
      </c>
      <c r="G114" s="250" t="s">
        <v>47</v>
      </c>
      <c r="H114" s="251">
        <v>39000</v>
      </c>
      <c r="I114" s="250" t="s">
        <v>213</v>
      </c>
      <c r="J114" s="250" t="s">
        <v>214</v>
      </c>
      <c r="K114" s="250" t="s">
        <v>229</v>
      </c>
      <c r="L114" s="250" t="s">
        <v>572</v>
      </c>
      <c r="M114" s="250" t="s">
        <v>217</v>
      </c>
      <c r="N114" s="250" t="s">
        <v>246</v>
      </c>
      <c r="O114" s="251">
        <v>897</v>
      </c>
      <c r="P114" s="251">
        <v>38103</v>
      </c>
      <c r="Q114" s="250" t="s">
        <v>219</v>
      </c>
      <c r="R114" s="250" t="s">
        <v>215</v>
      </c>
      <c r="S114" s="250" t="s">
        <v>47</v>
      </c>
      <c r="T114" s="250" t="s">
        <v>220</v>
      </c>
      <c r="U114" s="250" t="s">
        <v>221</v>
      </c>
      <c r="V114" s="250" t="s">
        <v>222</v>
      </c>
      <c r="W114" s="251">
        <v>3545</v>
      </c>
      <c r="X114" s="251">
        <v>0</v>
      </c>
      <c r="Y114" s="250" t="s">
        <v>223</v>
      </c>
      <c r="Z114" s="250" t="s">
        <v>224</v>
      </c>
      <c r="AA114" s="250" t="s">
        <v>225</v>
      </c>
      <c r="AB114" s="250" t="s">
        <v>215</v>
      </c>
    </row>
    <row r="115" spans="1:28">
      <c r="A115" s="256" t="s">
        <v>207</v>
      </c>
      <c r="B115" s="256" t="s">
        <v>208</v>
      </c>
      <c r="C115" s="256" t="s">
        <v>446</v>
      </c>
      <c r="D115" s="256" t="s">
        <v>576</v>
      </c>
      <c r="E115" s="256" t="s">
        <v>515</v>
      </c>
      <c r="F115" s="256" t="s">
        <v>516</v>
      </c>
      <c r="G115" s="256" t="s">
        <v>41</v>
      </c>
      <c r="H115" s="257">
        <v>-160000</v>
      </c>
      <c r="I115" s="256" t="s">
        <v>213</v>
      </c>
      <c r="J115" s="256" t="s">
        <v>577</v>
      </c>
      <c r="K115" s="256" t="s">
        <v>229</v>
      </c>
      <c r="L115" s="256" t="s">
        <v>578</v>
      </c>
      <c r="M115" s="256" t="s">
        <v>217</v>
      </c>
      <c r="N115" s="256" t="s">
        <v>234</v>
      </c>
      <c r="O115" s="257">
        <v>-3680</v>
      </c>
      <c r="P115" s="257">
        <v>-156320</v>
      </c>
      <c r="Q115" s="256" t="s">
        <v>219</v>
      </c>
      <c r="R115" s="256" t="s">
        <v>215</v>
      </c>
      <c r="S115" s="256" t="s">
        <v>41</v>
      </c>
      <c r="T115" s="256" t="s">
        <v>220</v>
      </c>
      <c r="U115" s="256" t="s">
        <v>221</v>
      </c>
      <c r="V115" s="256" t="s">
        <v>222</v>
      </c>
      <c r="W115" s="257">
        <v>-14545</v>
      </c>
      <c r="X115" s="257">
        <v>0</v>
      </c>
      <c r="Y115" s="256" t="s">
        <v>223</v>
      </c>
      <c r="Z115" s="256" t="s">
        <v>224</v>
      </c>
      <c r="AA115" s="256" t="s">
        <v>225</v>
      </c>
      <c r="AB115" s="256" t="s">
        <v>517</v>
      </c>
    </row>
    <row r="116" spans="1:28">
      <c r="A116" s="250" t="s">
        <v>207</v>
      </c>
      <c r="B116" s="250" t="s">
        <v>208</v>
      </c>
      <c r="C116" s="250" t="s">
        <v>446</v>
      </c>
      <c r="D116" s="250" t="s">
        <v>579</v>
      </c>
      <c r="E116" s="250" t="s">
        <v>580</v>
      </c>
      <c r="F116" s="250" t="s">
        <v>581</v>
      </c>
      <c r="G116" s="250" t="s">
        <v>47</v>
      </c>
      <c r="H116" s="251">
        <v>160000</v>
      </c>
      <c r="I116" s="250" t="s">
        <v>213</v>
      </c>
      <c r="J116" s="250" t="s">
        <v>214</v>
      </c>
      <c r="K116" s="250" t="s">
        <v>229</v>
      </c>
      <c r="L116" s="250" t="s">
        <v>578</v>
      </c>
      <c r="M116" s="250" t="s">
        <v>217</v>
      </c>
      <c r="N116" s="250" t="s">
        <v>246</v>
      </c>
      <c r="O116" s="251">
        <v>3680</v>
      </c>
      <c r="P116" s="251">
        <v>156320</v>
      </c>
      <c r="Q116" s="250" t="s">
        <v>219</v>
      </c>
      <c r="R116" s="250" t="s">
        <v>215</v>
      </c>
      <c r="S116" s="250" t="s">
        <v>47</v>
      </c>
      <c r="T116" s="250" t="s">
        <v>220</v>
      </c>
      <c r="U116" s="250" t="s">
        <v>221</v>
      </c>
      <c r="V116" s="250" t="s">
        <v>222</v>
      </c>
      <c r="W116" s="251">
        <v>14545</v>
      </c>
      <c r="X116" s="251">
        <v>0</v>
      </c>
      <c r="Y116" s="250" t="s">
        <v>223</v>
      </c>
      <c r="Z116" s="250" t="s">
        <v>224</v>
      </c>
      <c r="AA116" s="250" t="s">
        <v>225</v>
      </c>
      <c r="AB116" s="250" t="s">
        <v>215</v>
      </c>
    </row>
    <row r="117" spans="1:28">
      <c r="A117" s="250" t="s">
        <v>207</v>
      </c>
      <c r="B117" s="250" t="s">
        <v>208</v>
      </c>
      <c r="C117" s="250" t="s">
        <v>557</v>
      </c>
      <c r="D117" s="250" t="s">
        <v>582</v>
      </c>
      <c r="E117" s="250" t="s">
        <v>583</v>
      </c>
      <c r="F117" s="250" t="s">
        <v>584</v>
      </c>
      <c r="G117" s="250" t="s">
        <v>47</v>
      </c>
      <c r="H117" s="251">
        <v>39000</v>
      </c>
      <c r="I117" s="250" t="s">
        <v>213</v>
      </c>
      <c r="J117" s="250" t="s">
        <v>214</v>
      </c>
      <c r="K117" s="250" t="s">
        <v>229</v>
      </c>
      <c r="L117" s="250" t="s">
        <v>578</v>
      </c>
      <c r="M117" s="250" t="s">
        <v>217</v>
      </c>
      <c r="N117" s="250" t="s">
        <v>246</v>
      </c>
      <c r="O117" s="251">
        <v>897</v>
      </c>
      <c r="P117" s="251">
        <v>38103</v>
      </c>
      <c r="Q117" s="250" t="s">
        <v>219</v>
      </c>
      <c r="R117" s="250" t="s">
        <v>215</v>
      </c>
      <c r="S117" s="250" t="s">
        <v>47</v>
      </c>
      <c r="T117" s="250" t="s">
        <v>220</v>
      </c>
      <c r="U117" s="250" t="s">
        <v>221</v>
      </c>
      <c r="V117" s="250" t="s">
        <v>222</v>
      </c>
      <c r="W117" s="251">
        <v>3545</v>
      </c>
      <c r="X117" s="251">
        <v>0</v>
      </c>
      <c r="Y117" s="250" t="s">
        <v>223</v>
      </c>
      <c r="Z117" s="250" t="s">
        <v>224</v>
      </c>
      <c r="AA117" s="250" t="s">
        <v>225</v>
      </c>
      <c r="AB117" s="250" t="s">
        <v>215</v>
      </c>
    </row>
    <row r="118" spans="1:28">
      <c r="A118" s="250" t="s">
        <v>207</v>
      </c>
      <c r="B118" s="250" t="s">
        <v>208</v>
      </c>
      <c r="C118" s="250" t="s">
        <v>585</v>
      </c>
      <c r="D118" s="250" t="s">
        <v>586</v>
      </c>
      <c r="E118" s="250" t="s">
        <v>587</v>
      </c>
      <c r="F118" s="250" t="s">
        <v>588</v>
      </c>
      <c r="G118" s="250" t="s">
        <v>37</v>
      </c>
      <c r="H118" s="251">
        <v>39000</v>
      </c>
      <c r="I118" s="250" t="s">
        <v>213</v>
      </c>
      <c r="J118" s="250" t="s">
        <v>214</v>
      </c>
      <c r="K118" s="250" t="s">
        <v>229</v>
      </c>
      <c r="L118" s="250" t="s">
        <v>589</v>
      </c>
      <c r="M118" s="250" t="s">
        <v>217</v>
      </c>
      <c r="N118" s="250" t="s">
        <v>242</v>
      </c>
      <c r="O118" s="251">
        <v>585</v>
      </c>
      <c r="P118" s="251">
        <v>38415</v>
      </c>
      <c r="Q118" s="250" t="s">
        <v>219</v>
      </c>
      <c r="R118" s="250" t="s">
        <v>215</v>
      </c>
      <c r="S118" s="250" t="s">
        <v>37</v>
      </c>
      <c r="T118" s="250" t="s">
        <v>220</v>
      </c>
      <c r="U118" s="250" t="s">
        <v>221</v>
      </c>
      <c r="V118" s="250" t="s">
        <v>222</v>
      </c>
      <c r="W118" s="251">
        <v>3545</v>
      </c>
      <c r="X118" s="251">
        <v>0</v>
      </c>
      <c r="Y118" s="250" t="s">
        <v>223</v>
      </c>
      <c r="Z118" s="250" t="s">
        <v>224</v>
      </c>
      <c r="AA118" s="250" t="s">
        <v>225</v>
      </c>
      <c r="AB118" s="250" t="s">
        <v>215</v>
      </c>
    </row>
    <row r="119" spans="1:28">
      <c r="A119" s="250" t="s">
        <v>207</v>
      </c>
      <c r="B119" s="250" t="s">
        <v>208</v>
      </c>
      <c r="C119" s="250" t="s">
        <v>585</v>
      </c>
      <c r="D119" s="250" t="s">
        <v>590</v>
      </c>
      <c r="E119" s="250" t="s">
        <v>591</v>
      </c>
      <c r="F119" s="250" t="s">
        <v>592</v>
      </c>
      <c r="G119" s="250" t="s">
        <v>49</v>
      </c>
      <c r="H119" s="251">
        <v>39000</v>
      </c>
      <c r="I119" s="250" t="s">
        <v>213</v>
      </c>
      <c r="J119" s="250" t="s">
        <v>214</v>
      </c>
      <c r="K119" s="250" t="s">
        <v>215</v>
      </c>
      <c r="L119" s="250" t="s">
        <v>589</v>
      </c>
      <c r="M119" s="250" t="s">
        <v>217</v>
      </c>
      <c r="N119" s="250" t="s">
        <v>218</v>
      </c>
      <c r="O119" s="251">
        <v>897</v>
      </c>
      <c r="P119" s="251">
        <v>38103</v>
      </c>
      <c r="Q119" s="250" t="s">
        <v>219</v>
      </c>
      <c r="R119" s="250" t="s">
        <v>215</v>
      </c>
      <c r="S119" s="250" t="s">
        <v>49</v>
      </c>
      <c r="T119" s="250" t="s">
        <v>220</v>
      </c>
      <c r="U119" s="250" t="s">
        <v>221</v>
      </c>
      <c r="V119" s="250" t="s">
        <v>222</v>
      </c>
      <c r="W119" s="251">
        <v>3545</v>
      </c>
      <c r="X119" s="251">
        <v>0</v>
      </c>
      <c r="Y119" s="250" t="s">
        <v>223</v>
      </c>
      <c r="Z119" s="250" t="s">
        <v>224</v>
      </c>
      <c r="AA119" s="250" t="s">
        <v>225</v>
      </c>
      <c r="AB119" s="250" t="s">
        <v>215</v>
      </c>
    </row>
    <row r="120" spans="1:28">
      <c r="A120" s="250" t="s">
        <v>207</v>
      </c>
      <c r="B120" s="250" t="s">
        <v>208</v>
      </c>
      <c r="C120" s="250" t="s">
        <v>585</v>
      </c>
      <c r="D120" s="250" t="s">
        <v>593</v>
      </c>
      <c r="E120" s="250" t="s">
        <v>594</v>
      </c>
      <c r="F120" s="250" t="s">
        <v>595</v>
      </c>
      <c r="G120" s="250" t="s">
        <v>39</v>
      </c>
      <c r="H120" s="251">
        <v>58000</v>
      </c>
      <c r="I120" s="250" t="s">
        <v>213</v>
      </c>
      <c r="J120" s="250" t="s">
        <v>214</v>
      </c>
      <c r="K120" s="250" t="s">
        <v>215</v>
      </c>
      <c r="L120" s="250" t="s">
        <v>589</v>
      </c>
      <c r="M120" s="250" t="s">
        <v>217</v>
      </c>
      <c r="N120" s="250" t="s">
        <v>271</v>
      </c>
      <c r="O120" s="251">
        <v>841</v>
      </c>
      <c r="P120" s="251">
        <v>57159</v>
      </c>
      <c r="Q120" s="250" t="s">
        <v>219</v>
      </c>
      <c r="R120" s="250" t="s">
        <v>215</v>
      </c>
      <c r="S120" s="250" t="s">
        <v>39</v>
      </c>
      <c r="T120" s="250" t="s">
        <v>220</v>
      </c>
      <c r="U120" s="250" t="s">
        <v>221</v>
      </c>
      <c r="V120" s="250" t="s">
        <v>222</v>
      </c>
      <c r="W120" s="251">
        <v>5272</v>
      </c>
      <c r="X120" s="251">
        <v>0</v>
      </c>
      <c r="Y120" s="250" t="s">
        <v>223</v>
      </c>
      <c r="Z120" s="250" t="s">
        <v>224</v>
      </c>
      <c r="AA120" s="250" t="s">
        <v>225</v>
      </c>
      <c r="AB120" s="250" t="s">
        <v>215</v>
      </c>
    </row>
    <row r="121" spans="1:28">
      <c r="A121" s="250" t="s">
        <v>207</v>
      </c>
      <c r="B121" s="250" t="s">
        <v>208</v>
      </c>
      <c r="C121" s="250" t="s">
        <v>585</v>
      </c>
      <c r="D121" s="250" t="s">
        <v>596</v>
      </c>
      <c r="E121" s="250" t="s">
        <v>597</v>
      </c>
      <c r="F121" s="250" t="s">
        <v>598</v>
      </c>
      <c r="G121" s="250" t="s">
        <v>41</v>
      </c>
      <c r="H121" s="251">
        <v>187000</v>
      </c>
      <c r="I121" s="250" t="s">
        <v>213</v>
      </c>
      <c r="J121" s="250" t="s">
        <v>214</v>
      </c>
      <c r="K121" s="250" t="s">
        <v>229</v>
      </c>
      <c r="L121" s="250" t="s">
        <v>589</v>
      </c>
      <c r="M121" s="250" t="s">
        <v>217</v>
      </c>
      <c r="N121" s="250" t="s">
        <v>234</v>
      </c>
      <c r="O121" s="251">
        <v>4301</v>
      </c>
      <c r="P121" s="251">
        <v>182699</v>
      </c>
      <c r="Q121" s="250" t="s">
        <v>219</v>
      </c>
      <c r="R121" s="250" t="s">
        <v>215</v>
      </c>
      <c r="S121" s="250" t="s">
        <v>41</v>
      </c>
      <c r="T121" s="250" t="s">
        <v>220</v>
      </c>
      <c r="U121" s="250" t="s">
        <v>221</v>
      </c>
      <c r="V121" s="250" t="s">
        <v>222</v>
      </c>
      <c r="W121" s="251">
        <v>17000</v>
      </c>
      <c r="X121" s="251">
        <v>0</v>
      </c>
      <c r="Y121" s="250" t="s">
        <v>223</v>
      </c>
      <c r="Z121" s="250" t="s">
        <v>224</v>
      </c>
      <c r="AA121" s="250" t="s">
        <v>225</v>
      </c>
      <c r="AB121" s="250" t="s">
        <v>215</v>
      </c>
    </row>
    <row r="122" spans="1:28">
      <c r="A122" s="250" t="s">
        <v>207</v>
      </c>
      <c r="B122" s="250" t="s">
        <v>208</v>
      </c>
      <c r="C122" s="250" t="s">
        <v>585</v>
      </c>
      <c r="D122" s="250" t="s">
        <v>599</v>
      </c>
      <c r="E122" s="250" t="s">
        <v>600</v>
      </c>
      <c r="F122" s="250" t="s">
        <v>601</v>
      </c>
      <c r="G122" s="250" t="s">
        <v>45</v>
      </c>
      <c r="H122" s="251">
        <v>95000</v>
      </c>
      <c r="I122" s="250" t="s">
        <v>213</v>
      </c>
      <c r="J122" s="250" t="s">
        <v>214</v>
      </c>
      <c r="K122" s="250" t="s">
        <v>229</v>
      </c>
      <c r="L122" s="250" t="s">
        <v>589</v>
      </c>
      <c r="M122" s="250" t="s">
        <v>217</v>
      </c>
      <c r="N122" s="250" t="s">
        <v>230</v>
      </c>
      <c r="O122" s="251">
        <v>2185</v>
      </c>
      <c r="P122" s="251">
        <v>92815</v>
      </c>
      <c r="Q122" s="250" t="s">
        <v>219</v>
      </c>
      <c r="R122" s="250" t="s">
        <v>215</v>
      </c>
      <c r="S122" s="250" t="s">
        <v>45</v>
      </c>
      <c r="T122" s="250" t="s">
        <v>220</v>
      </c>
      <c r="U122" s="250" t="s">
        <v>221</v>
      </c>
      <c r="V122" s="250" t="s">
        <v>222</v>
      </c>
      <c r="W122" s="251">
        <v>8636</v>
      </c>
      <c r="X122" s="251">
        <v>0</v>
      </c>
      <c r="Y122" s="250" t="s">
        <v>223</v>
      </c>
      <c r="Z122" s="250" t="s">
        <v>224</v>
      </c>
      <c r="AA122" s="250" t="s">
        <v>225</v>
      </c>
      <c r="AB122" s="250" t="s">
        <v>215</v>
      </c>
    </row>
    <row r="123" spans="1:28">
      <c r="A123" s="250" t="s">
        <v>207</v>
      </c>
      <c r="B123" s="250" t="s">
        <v>208</v>
      </c>
      <c r="C123" s="250" t="s">
        <v>585</v>
      </c>
      <c r="D123" s="250" t="s">
        <v>602</v>
      </c>
      <c r="E123" s="250" t="s">
        <v>600</v>
      </c>
      <c r="F123" s="250" t="s">
        <v>603</v>
      </c>
      <c r="G123" s="250" t="s">
        <v>45</v>
      </c>
      <c r="H123" s="251">
        <v>30000</v>
      </c>
      <c r="I123" s="250" t="s">
        <v>213</v>
      </c>
      <c r="J123" s="250" t="s">
        <v>214</v>
      </c>
      <c r="K123" s="250" t="s">
        <v>229</v>
      </c>
      <c r="L123" s="250" t="s">
        <v>589</v>
      </c>
      <c r="M123" s="250" t="s">
        <v>217</v>
      </c>
      <c r="N123" s="250" t="s">
        <v>230</v>
      </c>
      <c r="O123" s="251">
        <v>690</v>
      </c>
      <c r="P123" s="251">
        <v>29310</v>
      </c>
      <c r="Q123" s="250" t="s">
        <v>219</v>
      </c>
      <c r="R123" s="250" t="s">
        <v>215</v>
      </c>
      <c r="S123" s="250" t="s">
        <v>45</v>
      </c>
      <c r="T123" s="250" t="s">
        <v>220</v>
      </c>
      <c r="U123" s="250" t="s">
        <v>221</v>
      </c>
      <c r="V123" s="250" t="s">
        <v>222</v>
      </c>
      <c r="W123" s="251">
        <v>2727</v>
      </c>
      <c r="X123" s="251">
        <v>0</v>
      </c>
      <c r="Y123" s="250" t="s">
        <v>223</v>
      </c>
      <c r="Z123" s="250" t="s">
        <v>224</v>
      </c>
      <c r="AA123" s="250" t="s">
        <v>225</v>
      </c>
      <c r="AB123" s="250" t="s">
        <v>215</v>
      </c>
    </row>
    <row r="124" spans="1:28">
      <c r="A124" s="250" t="s">
        <v>207</v>
      </c>
      <c r="B124" s="250" t="s">
        <v>208</v>
      </c>
      <c r="C124" s="250" t="s">
        <v>585</v>
      </c>
      <c r="D124" s="250" t="s">
        <v>604</v>
      </c>
      <c r="E124" s="250" t="s">
        <v>605</v>
      </c>
      <c r="F124" s="250" t="s">
        <v>606</v>
      </c>
      <c r="G124" s="250" t="s">
        <v>39</v>
      </c>
      <c r="H124" s="251">
        <v>90000</v>
      </c>
      <c r="I124" s="250" t="s">
        <v>213</v>
      </c>
      <c r="J124" s="250" t="s">
        <v>214</v>
      </c>
      <c r="K124" s="250" t="s">
        <v>215</v>
      </c>
      <c r="L124" s="250" t="s">
        <v>589</v>
      </c>
      <c r="M124" s="250" t="s">
        <v>217</v>
      </c>
      <c r="N124" s="250" t="s">
        <v>271</v>
      </c>
      <c r="O124" s="251">
        <v>1305</v>
      </c>
      <c r="P124" s="251">
        <v>88695</v>
      </c>
      <c r="Q124" s="250" t="s">
        <v>219</v>
      </c>
      <c r="R124" s="250" t="s">
        <v>215</v>
      </c>
      <c r="S124" s="250" t="s">
        <v>39</v>
      </c>
      <c r="T124" s="250" t="s">
        <v>220</v>
      </c>
      <c r="U124" s="250" t="s">
        <v>221</v>
      </c>
      <c r="V124" s="250" t="s">
        <v>222</v>
      </c>
      <c r="W124" s="251">
        <v>8181</v>
      </c>
      <c r="X124" s="251">
        <v>0</v>
      </c>
      <c r="Y124" s="250" t="s">
        <v>223</v>
      </c>
      <c r="Z124" s="250" t="s">
        <v>224</v>
      </c>
      <c r="AA124" s="250" t="s">
        <v>225</v>
      </c>
      <c r="AB124" s="250" t="s">
        <v>215</v>
      </c>
    </row>
    <row r="125" spans="1:28">
      <c r="A125" s="250" t="s">
        <v>207</v>
      </c>
      <c r="B125" s="250" t="s">
        <v>208</v>
      </c>
      <c r="C125" s="250" t="s">
        <v>585</v>
      </c>
      <c r="D125" s="250" t="s">
        <v>607</v>
      </c>
      <c r="E125" s="250" t="s">
        <v>608</v>
      </c>
      <c r="F125" s="250" t="s">
        <v>609</v>
      </c>
      <c r="G125" s="250" t="s">
        <v>45</v>
      </c>
      <c r="H125" s="251">
        <v>228000</v>
      </c>
      <c r="I125" s="250" t="s">
        <v>213</v>
      </c>
      <c r="J125" s="250" t="s">
        <v>214</v>
      </c>
      <c r="K125" s="250" t="s">
        <v>229</v>
      </c>
      <c r="L125" s="250" t="s">
        <v>589</v>
      </c>
      <c r="M125" s="250" t="s">
        <v>217</v>
      </c>
      <c r="N125" s="250" t="s">
        <v>230</v>
      </c>
      <c r="O125" s="251">
        <v>3078</v>
      </c>
      <c r="P125" s="251">
        <v>224922</v>
      </c>
      <c r="Q125" s="250" t="s">
        <v>219</v>
      </c>
      <c r="R125" s="250" t="s">
        <v>215</v>
      </c>
      <c r="S125" s="250" t="s">
        <v>610</v>
      </c>
      <c r="T125" s="250" t="s">
        <v>220</v>
      </c>
      <c r="U125" s="250" t="s">
        <v>221</v>
      </c>
      <c r="V125" s="250" t="s">
        <v>222</v>
      </c>
      <c r="W125" s="251">
        <v>20727</v>
      </c>
      <c r="X125" s="251">
        <v>0</v>
      </c>
      <c r="Y125" s="250" t="s">
        <v>223</v>
      </c>
      <c r="Z125" s="250" t="s">
        <v>224</v>
      </c>
      <c r="AA125" s="250" t="s">
        <v>225</v>
      </c>
      <c r="AB125" s="250" t="s">
        <v>215</v>
      </c>
    </row>
    <row r="126" spans="1:28">
      <c r="A126" s="250" t="s">
        <v>207</v>
      </c>
      <c r="B126" s="250" t="s">
        <v>208</v>
      </c>
      <c r="C126" s="250" t="s">
        <v>585</v>
      </c>
      <c r="D126" s="250" t="s">
        <v>611</v>
      </c>
      <c r="E126" s="250" t="s">
        <v>612</v>
      </c>
      <c r="F126" s="250" t="s">
        <v>613</v>
      </c>
      <c r="G126" s="250" t="s">
        <v>49</v>
      </c>
      <c r="H126" s="251">
        <v>29000</v>
      </c>
      <c r="I126" s="250" t="s">
        <v>213</v>
      </c>
      <c r="J126" s="250" t="s">
        <v>214</v>
      </c>
      <c r="K126" s="250" t="s">
        <v>215</v>
      </c>
      <c r="L126" s="250" t="s">
        <v>589</v>
      </c>
      <c r="M126" s="250" t="s">
        <v>217</v>
      </c>
      <c r="N126" s="250" t="s">
        <v>218</v>
      </c>
      <c r="O126" s="251">
        <v>435</v>
      </c>
      <c r="P126" s="251">
        <v>28565</v>
      </c>
      <c r="Q126" s="250" t="s">
        <v>219</v>
      </c>
      <c r="R126" s="250" t="s">
        <v>215</v>
      </c>
      <c r="S126" s="250" t="s">
        <v>49</v>
      </c>
      <c r="T126" s="250" t="s">
        <v>220</v>
      </c>
      <c r="U126" s="250" t="s">
        <v>221</v>
      </c>
      <c r="V126" s="250" t="s">
        <v>222</v>
      </c>
      <c r="W126" s="251">
        <v>2636</v>
      </c>
      <c r="X126" s="251">
        <v>0</v>
      </c>
      <c r="Y126" s="250" t="s">
        <v>223</v>
      </c>
      <c r="Z126" s="250" t="s">
        <v>224</v>
      </c>
      <c r="AA126" s="250" t="s">
        <v>225</v>
      </c>
      <c r="AB126" s="250" t="s">
        <v>215</v>
      </c>
    </row>
    <row r="127" spans="1:28">
      <c r="A127" s="250" t="s">
        <v>207</v>
      </c>
      <c r="B127" s="250" t="s">
        <v>208</v>
      </c>
      <c r="C127" s="250" t="s">
        <v>585</v>
      </c>
      <c r="D127" s="250" t="s">
        <v>614</v>
      </c>
      <c r="E127" s="250" t="s">
        <v>612</v>
      </c>
      <c r="F127" s="250" t="s">
        <v>615</v>
      </c>
      <c r="G127" s="250" t="s">
        <v>49</v>
      </c>
      <c r="H127" s="251">
        <v>49000</v>
      </c>
      <c r="I127" s="250" t="s">
        <v>213</v>
      </c>
      <c r="J127" s="250" t="s">
        <v>214</v>
      </c>
      <c r="K127" s="250" t="s">
        <v>215</v>
      </c>
      <c r="L127" s="250" t="s">
        <v>589</v>
      </c>
      <c r="M127" s="250" t="s">
        <v>217</v>
      </c>
      <c r="N127" s="250" t="s">
        <v>218</v>
      </c>
      <c r="O127" s="251">
        <v>735</v>
      </c>
      <c r="P127" s="251">
        <v>48265</v>
      </c>
      <c r="Q127" s="250" t="s">
        <v>219</v>
      </c>
      <c r="R127" s="250" t="s">
        <v>215</v>
      </c>
      <c r="S127" s="250" t="s">
        <v>49</v>
      </c>
      <c r="T127" s="250" t="s">
        <v>220</v>
      </c>
      <c r="U127" s="250" t="s">
        <v>221</v>
      </c>
      <c r="V127" s="250" t="s">
        <v>222</v>
      </c>
      <c r="W127" s="251">
        <v>4454</v>
      </c>
      <c r="X127" s="251">
        <v>0</v>
      </c>
      <c r="Y127" s="250" t="s">
        <v>223</v>
      </c>
      <c r="Z127" s="250" t="s">
        <v>224</v>
      </c>
      <c r="AA127" s="250" t="s">
        <v>225</v>
      </c>
      <c r="AB127" s="250" t="s">
        <v>215</v>
      </c>
    </row>
    <row r="128" spans="1:28">
      <c r="A128" s="250" t="s">
        <v>207</v>
      </c>
      <c r="B128" s="250" t="s">
        <v>208</v>
      </c>
      <c r="C128" s="250" t="s">
        <v>585</v>
      </c>
      <c r="D128" s="250" t="s">
        <v>616</v>
      </c>
      <c r="E128" s="250" t="s">
        <v>617</v>
      </c>
      <c r="F128" s="250" t="s">
        <v>618</v>
      </c>
      <c r="G128" s="250" t="s">
        <v>39</v>
      </c>
      <c r="H128" s="251">
        <v>118000</v>
      </c>
      <c r="I128" s="250" t="s">
        <v>213</v>
      </c>
      <c r="J128" s="250" t="s">
        <v>214</v>
      </c>
      <c r="K128" s="250" t="s">
        <v>215</v>
      </c>
      <c r="L128" s="250" t="s">
        <v>589</v>
      </c>
      <c r="M128" s="250" t="s">
        <v>217</v>
      </c>
      <c r="N128" s="250" t="s">
        <v>271</v>
      </c>
      <c r="O128" s="251">
        <v>1711</v>
      </c>
      <c r="P128" s="251">
        <v>116289</v>
      </c>
      <c r="Q128" s="250" t="s">
        <v>219</v>
      </c>
      <c r="R128" s="250" t="s">
        <v>215</v>
      </c>
      <c r="S128" s="250" t="s">
        <v>39</v>
      </c>
      <c r="T128" s="250" t="s">
        <v>220</v>
      </c>
      <c r="U128" s="250" t="s">
        <v>221</v>
      </c>
      <c r="V128" s="250" t="s">
        <v>222</v>
      </c>
      <c r="W128" s="251">
        <v>10727</v>
      </c>
      <c r="X128" s="251">
        <v>0</v>
      </c>
      <c r="Y128" s="250" t="s">
        <v>223</v>
      </c>
      <c r="Z128" s="250" t="s">
        <v>224</v>
      </c>
      <c r="AA128" s="250" t="s">
        <v>225</v>
      </c>
      <c r="AB128" s="250" t="s">
        <v>215</v>
      </c>
    </row>
    <row r="129" spans="1:28">
      <c r="A129" s="250" t="s">
        <v>207</v>
      </c>
      <c r="B129" s="250" t="s">
        <v>208</v>
      </c>
      <c r="C129" s="250" t="s">
        <v>585</v>
      </c>
      <c r="D129" s="250" t="s">
        <v>619</v>
      </c>
      <c r="E129" s="250" t="s">
        <v>620</v>
      </c>
      <c r="F129" s="250" t="s">
        <v>621</v>
      </c>
      <c r="G129" s="250" t="s">
        <v>49</v>
      </c>
      <c r="H129" s="251">
        <v>44000</v>
      </c>
      <c r="I129" s="250" t="s">
        <v>213</v>
      </c>
      <c r="J129" s="250" t="s">
        <v>214</v>
      </c>
      <c r="K129" s="250" t="s">
        <v>215</v>
      </c>
      <c r="L129" s="250" t="s">
        <v>589</v>
      </c>
      <c r="M129" s="250" t="s">
        <v>217</v>
      </c>
      <c r="N129" s="250" t="s">
        <v>218</v>
      </c>
      <c r="O129" s="251">
        <v>660</v>
      </c>
      <c r="P129" s="251">
        <v>43340</v>
      </c>
      <c r="Q129" s="250" t="s">
        <v>219</v>
      </c>
      <c r="R129" s="250" t="s">
        <v>215</v>
      </c>
      <c r="S129" s="250" t="s">
        <v>49</v>
      </c>
      <c r="T129" s="250" t="s">
        <v>220</v>
      </c>
      <c r="U129" s="250" t="s">
        <v>221</v>
      </c>
      <c r="V129" s="250" t="s">
        <v>222</v>
      </c>
      <c r="W129" s="251">
        <v>4000</v>
      </c>
      <c r="X129" s="251">
        <v>0</v>
      </c>
      <c r="Y129" s="250" t="s">
        <v>223</v>
      </c>
      <c r="Z129" s="250" t="s">
        <v>224</v>
      </c>
      <c r="AA129" s="250" t="s">
        <v>225</v>
      </c>
      <c r="AB129" s="250" t="s">
        <v>215</v>
      </c>
    </row>
    <row r="130" spans="1:28">
      <c r="A130" s="250" t="s">
        <v>207</v>
      </c>
      <c r="B130" s="250" t="s">
        <v>208</v>
      </c>
      <c r="C130" s="250" t="s">
        <v>622</v>
      </c>
      <c r="D130" s="250" t="s">
        <v>623</v>
      </c>
      <c r="E130" s="250" t="s">
        <v>624</v>
      </c>
      <c r="F130" s="250" t="s">
        <v>625</v>
      </c>
      <c r="G130" s="250" t="s">
        <v>41</v>
      </c>
      <c r="H130" s="251">
        <v>39000</v>
      </c>
      <c r="I130" s="250" t="s">
        <v>213</v>
      </c>
      <c r="J130" s="250" t="s">
        <v>214</v>
      </c>
      <c r="K130" s="250" t="s">
        <v>229</v>
      </c>
      <c r="L130" s="250" t="s">
        <v>589</v>
      </c>
      <c r="M130" s="250" t="s">
        <v>217</v>
      </c>
      <c r="N130" s="250" t="s">
        <v>234</v>
      </c>
      <c r="O130" s="251">
        <v>897</v>
      </c>
      <c r="P130" s="251">
        <v>38103</v>
      </c>
      <c r="Q130" s="250" t="s">
        <v>219</v>
      </c>
      <c r="R130" s="250" t="s">
        <v>215</v>
      </c>
      <c r="S130" s="250" t="s">
        <v>41</v>
      </c>
      <c r="T130" s="250" t="s">
        <v>220</v>
      </c>
      <c r="U130" s="250" t="s">
        <v>221</v>
      </c>
      <c r="V130" s="250" t="s">
        <v>222</v>
      </c>
      <c r="W130" s="251">
        <v>3545</v>
      </c>
      <c r="X130" s="251">
        <v>0</v>
      </c>
      <c r="Y130" s="250" t="s">
        <v>223</v>
      </c>
      <c r="Z130" s="250" t="s">
        <v>224</v>
      </c>
      <c r="AA130" s="250" t="s">
        <v>225</v>
      </c>
      <c r="AB130" s="250" t="s">
        <v>215</v>
      </c>
    </row>
    <row r="131" spans="1:28">
      <c r="A131" s="250" t="s">
        <v>207</v>
      </c>
      <c r="B131" s="250" t="s">
        <v>208</v>
      </c>
      <c r="C131" s="250" t="s">
        <v>622</v>
      </c>
      <c r="D131" s="250" t="s">
        <v>626</v>
      </c>
      <c r="E131" s="250" t="s">
        <v>624</v>
      </c>
      <c r="F131" s="250" t="s">
        <v>627</v>
      </c>
      <c r="G131" s="250" t="s">
        <v>41</v>
      </c>
      <c r="H131" s="251">
        <v>20000</v>
      </c>
      <c r="I131" s="250" t="s">
        <v>213</v>
      </c>
      <c r="J131" s="250" t="s">
        <v>214</v>
      </c>
      <c r="K131" s="250" t="s">
        <v>229</v>
      </c>
      <c r="L131" s="250" t="s">
        <v>589</v>
      </c>
      <c r="M131" s="250" t="s">
        <v>217</v>
      </c>
      <c r="N131" s="250" t="s">
        <v>234</v>
      </c>
      <c r="O131" s="251">
        <v>460</v>
      </c>
      <c r="P131" s="251">
        <v>19540</v>
      </c>
      <c r="Q131" s="250" t="s">
        <v>219</v>
      </c>
      <c r="R131" s="250" t="s">
        <v>215</v>
      </c>
      <c r="S131" s="250" t="s">
        <v>41</v>
      </c>
      <c r="T131" s="250" t="s">
        <v>220</v>
      </c>
      <c r="U131" s="250" t="s">
        <v>221</v>
      </c>
      <c r="V131" s="250" t="s">
        <v>222</v>
      </c>
      <c r="W131" s="251">
        <v>1818</v>
      </c>
      <c r="X131" s="251">
        <v>0</v>
      </c>
      <c r="Y131" s="250" t="s">
        <v>223</v>
      </c>
      <c r="Z131" s="250" t="s">
        <v>224</v>
      </c>
      <c r="AA131" s="250" t="s">
        <v>225</v>
      </c>
      <c r="AB131" s="250" t="s">
        <v>215</v>
      </c>
    </row>
    <row r="132" spans="1:28">
      <c r="A132" s="250" t="s">
        <v>207</v>
      </c>
      <c r="B132" s="250" t="s">
        <v>208</v>
      </c>
      <c r="C132" s="250" t="s">
        <v>622</v>
      </c>
      <c r="D132" s="250" t="s">
        <v>628</v>
      </c>
      <c r="E132" s="250" t="s">
        <v>629</v>
      </c>
      <c r="F132" s="250" t="s">
        <v>630</v>
      </c>
      <c r="G132" s="250" t="s">
        <v>49</v>
      </c>
      <c r="H132" s="251">
        <v>110000</v>
      </c>
      <c r="I132" s="250" t="s">
        <v>213</v>
      </c>
      <c r="J132" s="250" t="s">
        <v>214</v>
      </c>
      <c r="K132" s="250" t="s">
        <v>215</v>
      </c>
      <c r="L132" s="250" t="s">
        <v>589</v>
      </c>
      <c r="M132" s="250" t="s">
        <v>217</v>
      </c>
      <c r="N132" s="250" t="s">
        <v>218</v>
      </c>
      <c r="O132" s="251">
        <v>2530</v>
      </c>
      <c r="P132" s="251">
        <v>107470</v>
      </c>
      <c r="Q132" s="250" t="s">
        <v>219</v>
      </c>
      <c r="R132" s="250" t="s">
        <v>215</v>
      </c>
      <c r="S132" s="250" t="s">
        <v>49</v>
      </c>
      <c r="T132" s="250" t="s">
        <v>220</v>
      </c>
      <c r="U132" s="250" t="s">
        <v>221</v>
      </c>
      <c r="V132" s="250" t="s">
        <v>222</v>
      </c>
      <c r="W132" s="251">
        <v>10000</v>
      </c>
      <c r="X132" s="251">
        <v>0</v>
      </c>
      <c r="Y132" s="250" t="s">
        <v>223</v>
      </c>
      <c r="Z132" s="250" t="s">
        <v>224</v>
      </c>
      <c r="AA132" s="250" t="s">
        <v>225</v>
      </c>
      <c r="AB132" s="250" t="s">
        <v>215</v>
      </c>
    </row>
    <row r="133" spans="1:28">
      <c r="A133" s="250" t="s">
        <v>207</v>
      </c>
      <c r="B133" s="250" t="s">
        <v>208</v>
      </c>
      <c r="C133" s="250" t="s">
        <v>622</v>
      </c>
      <c r="D133" s="250" t="s">
        <v>631</v>
      </c>
      <c r="E133" s="250" t="s">
        <v>632</v>
      </c>
      <c r="F133" s="250" t="s">
        <v>633</v>
      </c>
      <c r="G133" s="250" t="s">
        <v>37</v>
      </c>
      <c r="H133" s="251">
        <v>69000</v>
      </c>
      <c r="I133" s="250" t="s">
        <v>213</v>
      </c>
      <c r="J133" s="250" t="s">
        <v>214</v>
      </c>
      <c r="K133" s="250" t="s">
        <v>229</v>
      </c>
      <c r="L133" s="250" t="s">
        <v>589</v>
      </c>
      <c r="M133" s="250" t="s">
        <v>217</v>
      </c>
      <c r="N133" s="250" t="s">
        <v>242</v>
      </c>
      <c r="O133" s="251">
        <v>1587</v>
      </c>
      <c r="P133" s="251">
        <v>67413</v>
      </c>
      <c r="Q133" s="250" t="s">
        <v>219</v>
      </c>
      <c r="R133" s="250" t="s">
        <v>215</v>
      </c>
      <c r="S133" s="250" t="s">
        <v>37</v>
      </c>
      <c r="T133" s="250" t="s">
        <v>220</v>
      </c>
      <c r="U133" s="250" t="s">
        <v>221</v>
      </c>
      <c r="V133" s="250" t="s">
        <v>222</v>
      </c>
      <c r="W133" s="251">
        <v>6272</v>
      </c>
      <c r="X133" s="251">
        <v>0</v>
      </c>
      <c r="Y133" s="250" t="s">
        <v>223</v>
      </c>
      <c r="Z133" s="250" t="s">
        <v>224</v>
      </c>
      <c r="AA133" s="250" t="s">
        <v>225</v>
      </c>
      <c r="AB133" s="250" t="s">
        <v>215</v>
      </c>
    </row>
    <row r="134" spans="1:28">
      <c r="A134" s="250" t="s">
        <v>207</v>
      </c>
      <c r="B134" s="250" t="s">
        <v>208</v>
      </c>
      <c r="C134" s="250" t="s">
        <v>622</v>
      </c>
      <c r="D134" s="250" t="s">
        <v>634</v>
      </c>
      <c r="E134" s="250" t="s">
        <v>635</v>
      </c>
      <c r="F134" s="250" t="s">
        <v>636</v>
      </c>
      <c r="G134" s="250" t="s">
        <v>39</v>
      </c>
      <c r="H134" s="251">
        <v>119000</v>
      </c>
      <c r="I134" s="250" t="s">
        <v>213</v>
      </c>
      <c r="J134" s="250" t="s">
        <v>214</v>
      </c>
      <c r="K134" s="250" t="s">
        <v>215</v>
      </c>
      <c r="L134" s="250" t="s">
        <v>589</v>
      </c>
      <c r="M134" s="250" t="s">
        <v>217</v>
      </c>
      <c r="N134" s="250" t="s">
        <v>271</v>
      </c>
      <c r="O134" s="251">
        <v>2737</v>
      </c>
      <c r="P134" s="251">
        <v>116263</v>
      </c>
      <c r="Q134" s="250" t="s">
        <v>219</v>
      </c>
      <c r="R134" s="250" t="s">
        <v>215</v>
      </c>
      <c r="S134" s="250" t="s">
        <v>39</v>
      </c>
      <c r="T134" s="250" t="s">
        <v>220</v>
      </c>
      <c r="U134" s="250" t="s">
        <v>221</v>
      </c>
      <c r="V134" s="250" t="s">
        <v>222</v>
      </c>
      <c r="W134" s="251">
        <v>10818</v>
      </c>
      <c r="X134" s="251">
        <v>0</v>
      </c>
      <c r="Y134" s="250" t="s">
        <v>223</v>
      </c>
      <c r="Z134" s="250" t="s">
        <v>224</v>
      </c>
      <c r="AA134" s="250" t="s">
        <v>225</v>
      </c>
      <c r="AB134" s="250" t="s">
        <v>215</v>
      </c>
    </row>
    <row r="135" spans="1:28">
      <c r="A135" s="250" t="s">
        <v>207</v>
      </c>
      <c r="B135" s="250" t="s">
        <v>208</v>
      </c>
      <c r="C135" s="250" t="s">
        <v>622</v>
      </c>
      <c r="D135" s="250" t="s">
        <v>637</v>
      </c>
      <c r="E135" s="250" t="s">
        <v>638</v>
      </c>
      <c r="F135" s="250" t="s">
        <v>639</v>
      </c>
      <c r="G135" s="250" t="s">
        <v>39</v>
      </c>
      <c r="H135" s="251">
        <v>39000</v>
      </c>
      <c r="I135" s="250" t="s">
        <v>213</v>
      </c>
      <c r="J135" s="250" t="s">
        <v>214</v>
      </c>
      <c r="K135" s="250" t="s">
        <v>215</v>
      </c>
      <c r="L135" s="250" t="s">
        <v>589</v>
      </c>
      <c r="M135" s="250" t="s">
        <v>217</v>
      </c>
      <c r="N135" s="250" t="s">
        <v>271</v>
      </c>
      <c r="O135" s="251">
        <v>565</v>
      </c>
      <c r="P135" s="251">
        <v>38435</v>
      </c>
      <c r="Q135" s="250" t="s">
        <v>219</v>
      </c>
      <c r="R135" s="250" t="s">
        <v>215</v>
      </c>
      <c r="S135" s="250" t="s">
        <v>39</v>
      </c>
      <c r="T135" s="250" t="s">
        <v>220</v>
      </c>
      <c r="U135" s="250" t="s">
        <v>221</v>
      </c>
      <c r="V135" s="250" t="s">
        <v>222</v>
      </c>
      <c r="W135" s="251">
        <v>3545</v>
      </c>
      <c r="X135" s="251">
        <v>0</v>
      </c>
      <c r="Y135" s="250" t="s">
        <v>223</v>
      </c>
      <c r="Z135" s="250" t="s">
        <v>224</v>
      </c>
      <c r="AA135" s="250" t="s">
        <v>225</v>
      </c>
      <c r="AB135" s="250" t="s">
        <v>215</v>
      </c>
    </row>
    <row r="136" spans="1:28">
      <c r="A136" s="250" t="s">
        <v>207</v>
      </c>
      <c r="B136" s="250" t="s">
        <v>208</v>
      </c>
      <c r="C136" s="250" t="s">
        <v>622</v>
      </c>
      <c r="D136" s="250" t="s">
        <v>640</v>
      </c>
      <c r="E136" s="250" t="s">
        <v>641</v>
      </c>
      <c r="F136" s="250" t="s">
        <v>642</v>
      </c>
      <c r="G136" s="250" t="s">
        <v>49</v>
      </c>
      <c r="H136" s="251">
        <v>39000</v>
      </c>
      <c r="I136" s="250" t="s">
        <v>213</v>
      </c>
      <c r="J136" s="250" t="s">
        <v>214</v>
      </c>
      <c r="K136" s="250" t="s">
        <v>215</v>
      </c>
      <c r="L136" s="250" t="s">
        <v>589</v>
      </c>
      <c r="M136" s="250" t="s">
        <v>217</v>
      </c>
      <c r="N136" s="250" t="s">
        <v>218</v>
      </c>
      <c r="O136" s="251">
        <v>897</v>
      </c>
      <c r="P136" s="251">
        <v>38103</v>
      </c>
      <c r="Q136" s="250" t="s">
        <v>219</v>
      </c>
      <c r="R136" s="250" t="s">
        <v>215</v>
      </c>
      <c r="S136" s="250" t="s">
        <v>49</v>
      </c>
      <c r="T136" s="250" t="s">
        <v>220</v>
      </c>
      <c r="U136" s="250" t="s">
        <v>221</v>
      </c>
      <c r="V136" s="250" t="s">
        <v>222</v>
      </c>
      <c r="W136" s="251">
        <v>3545</v>
      </c>
      <c r="X136" s="251">
        <v>0</v>
      </c>
      <c r="Y136" s="250" t="s">
        <v>223</v>
      </c>
      <c r="Z136" s="250" t="s">
        <v>224</v>
      </c>
      <c r="AA136" s="250" t="s">
        <v>225</v>
      </c>
      <c r="AB136" s="250" t="s">
        <v>215</v>
      </c>
    </row>
    <row r="137" spans="1:28">
      <c r="A137" s="250" t="s">
        <v>207</v>
      </c>
      <c r="B137" s="250" t="s">
        <v>208</v>
      </c>
      <c r="C137" s="250" t="s">
        <v>622</v>
      </c>
      <c r="D137" s="250" t="s">
        <v>643</v>
      </c>
      <c r="E137" s="250" t="s">
        <v>644</v>
      </c>
      <c r="F137" s="250" t="s">
        <v>645</v>
      </c>
      <c r="G137" s="250" t="s">
        <v>51</v>
      </c>
      <c r="H137" s="251">
        <v>39000</v>
      </c>
      <c r="I137" s="250" t="s">
        <v>213</v>
      </c>
      <c r="J137" s="250" t="s">
        <v>214</v>
      </c>
      <c r="K137" s="250" t="s">
        <v>229</v>
      </c>
      <c r="L137" s="250" t="s">
        <v>589</v>
      </c>
      <c r="M137" s="250" t="s">
        <v>217</v>
      </c>
      <c r="N137" s="250" t="s">
        <v>238</v>
      </c>
      <c r="O137" s="251">
        <v>897</v>
      </c>
      <c r="P137" s="251">
        <v>38103</v>
      </c>
      <c r="Q137" s="250" t="s">
        <v>219</v>
      </c>
      <c r="R137" s="250" t="s">
        <v>215</v>
      </c>
      <c r="S137" s="250" t="s">
        <v>51</v>
      </c>
      <c r="T137" s="250" t="s">
        <v>220</v>
      </c>
      <c r="U137" s="250" t="s">
        <v>221</v>
      </c>
      <c r="V137" s="250" t="s">
        <v>222</v>
      </c>
      <c r="W137" s="251">
        <v>3545</v>
      </c>
      <c r="X137" s="251">
        <v>0</v>
      </c>
      <c r="Y137" s="250" t="s">
        <v>223</v>
      </c>
      <c r="Z137" s="250" t="s">
        <v>224</v>
      </c>
      <c r="AA137" s="250" t="s">
        <v>225</v>
      </c>
      <c r="AB137" s="250" t="s">
        <v>215</v>
      </c>
    </row>
    <row r="138" spans="1:28">
      <c r="A138" s="250" t="s">
        <v>207</v>
      </c>
      <c r="B138" s="250" t="s">
        <v>208</v>
      </c>
      <c r="C138" s="250" t="s">
        <v>572</v>
      </c>
      <c r="D138" s="250" t="s">
        <v>646</v>
      </c>
      <c r="E138" s="250" t="s">
        <v>647</v>
      </c>
      <c r="F138" s="250" t="s">
        <v>648</v>
      </c>
      <c r="G138" s="250" t="s">
        <v>39</v>
      </c>
      <c r="H138" s="251">
        <v>59000</v>
      </c>
      <c r="I138" s="250" t="s">
        <v>213</v>
      </c>
      <c r="J138" s="250" t="s">
        <v>214</v>
      </c>
      <c r="K138" s="250" t="s">
        <v>215</v>
      </c>
      <c r="L138" s="250" t="s">
        <v>649</v>
      </c>
      <c r="M138" s="250" t="s">
        <v>217</v>
      </c>
      <c r="N138" s="250" t="s">
        <v>271</v>
      </c>
      <c r="O138" s="251">
        <v>1357</v>
      </c>
      <c r="P138" s="251">
        <v>57643</v>
      </c>
      <c r="Q138" s="250" t="s">
        <v>219</v>
      </c>
      <c r="R138" s="250" t="s">
        <v>215</v>
      </c>
      <c r="S138" s="250" t="s">
        <v>39</v>
      </c>
      <c r="T138" s="250" t="s">
        <v>220</v>
      </c>
      <c r="U138" s="250" t="s">
        <v>221</v>
      </c>
      <c r="V138" s="250" t="s">
        <v>222</v>
      </c>
      <c r="W138" s="251">
        <v>5363</v>
      </c>
      <c r="X138" s="251">
        <v>0</v>
      </c>
      <c r="Y138" s="250" t="s">
        <v>223</v>
      </c>
      <c r="Z138" s="250" t="s">
        <v>224</v>
      </c>
      <c r="AA138" s="250" t="s">
        <v>225</v>
      </c>
      <c r="AB138" s="250" t="s">
        <v>215</v>
      </c>
    </row>
    <row r="139" spans="1:28">
      <c r="A139" s="250" t="s">
        <v>207</v>
      </c>
      <c r="B139" s="250" t="s">
        <v>208</v>
      </c>
      <c r="C139" s="250" t="s">
        <v>572</v>
      </c>
      <c r="D139" s="250" t="s">
        <v>650</v>
      </c>
      <c r="E139" s="250" t="s">
        <v>651</v>
      </c>
      <c r="F139" s="250" t="s">
        <v>652</v>
      </c>
      <c r="G139" s="250" t="s">
        <v>45</v>
      </c>
      <c r="H139" s="251">
        <v>39000</v>
      </c>
      <c r="I139" s="250" t="s">
        <v>213</v>
      </c>
      <c r="J139" s="250" t="s">
        <v>214</v>
      </c>
      <c r="K139" s="250" t="s">
        <v>229</v>
      </c>
      <c r="L139" s="250" t="s">
        <v>649</v>
      </c>
      <c r="M139" s="250" t="s">
        <v>217</v>
      </c>
      <c r="N139" s="250" t="s">
        <v>230</v>
      </c>
      <c r="O139" s="251">
        <v>897</v>
      </c>
      <c r="P139" s="251">
        <v>38103</v>
      </c>
      <c r="Q139" s="250" t="s">
        <v>219</v>
      </c>
      <c r="R139" s="250" t="s">
        <v>215</v>
      </c>
      <c r="S139" s="250" t="s">
        <v>45</v>
      </c>
      <c r="T139" s="250" t="s">
        <v>220</v>
      </c>
      <c r="U139" s="250" t="s">
        <v>221</v>
      </c>
      <c r="V139" s="250" t="s">
        <v>222</v>
      </c>
      <c r="W139" s="251">
        <v>3545</v>
      </c>
      <c r="X139" s="251">
        <v>0</v>
      </c>
      <c r="Y139" s="250" t="s">
        <v>223</v>
      </c>
      <c r="Z139" s="250" t="s">
        <v>224</v>
      </c>
      <c r="AA139" s="250" t="s">
        <v>225</v>
      </c>
      <c r="AB139" s="250" t="s">
        <v>215</v>
      </c>
    </row>
    <row r="140" spans="1:28">
      <c r="A140" s="250" t="s">
        <v>207</v>
      </c>
      <c r="B140" s="250" t="s">
        <v>208</v>
      </c>
      <c r="C140" s="250" t="s">
        <v>578</v>
      </c>
      <c r="D140" s="250" t="s">
        <v>653</v>
      </c>
      <c r="E140" s="250" t="s">
        <v>654</v>
      </c>
      <c r="F140" s="250" t="s">
        <v>655</v>
      </c>
      <c r="G140" s="250" t="s">
        <v>39</v>
      </c>
      <c r="H140" s="251">
        <v>60000</v>
      </c>
      <c r="I140" s="250" t="s">
        <v>213</v>
      </c>
      <c r="J140" s="250" t="s">
        <v>214</v>
      </c>
      <c r="K140" s="250" t="s">
        <v>215</v>
      </c>
      <c r="L140" s="250" t="s">
        <v>656</v>
      </c>
      <c r="M140" s="250" t="s">
        <v>217</v>
      </c>
      <c r="N140" s="250" t="s">
        <v>271</v>
      </c>
      <c r="O140" s="251">
        <v>1380</v>
      </c>
      <c r="P140" s="251">
        <v>58620</v>
      </c>
      <c r="Q140" s="250" t="s">
        <v>219</v>
      </c>
      <c r="R140" s="250" t="s">
        <v>215</v>
      </c>
      <c r="S140" s="250" t="s">
        <v>39</v>
      </c>
      <c r="T140" s="250" t="s">
        <v>220</v>
      </c>
      <c r="U140" s="250" t="s">
        <v>221</v>
      </c>
      <c r="V140" s="250" t="s">
        <v>222</v>
      </c>
      <c r="W140" s="251">
        <v>5454</v>
      </c>
      <c r="X140" s="251">
        <v>0</v>
      </c>
      <c r="Y140" s="250" t="s">
        <v>223</v>
      </c>
      <c r="Z140" s="250" t="s">
        <v>224</v>
      </c>
      <c r="AA140" s="250" t="s">
        <v>225</v>
      </c>
      <c r="AB140" s="250" t="s">
        <v>215</v>
      </c>
    </row>
    <row r="141" spans="1:28">
      <c r="A141" s="250" t="s">
        <v>207</v>
      </c>
      <c r="B141" s="250" t="s">
        <v>208</v>
      </c>
      <c r="C141" s="250" t="s">
        <v>578</v>
      </c>
      <c r="D141" s="250" t="s">
        <v>657</v>
      </c>
      <c r="E141" s="250" t="s">
        <v>658</v>
      </c>
      <c r="F141" s="250" t="s">
        <v>659</v>
      </c>
      <c r="G141" s="250" t="s">
        <v>45</v>
      </c>
      <c r="H141" s="251">
        <v>176000</v>
      </c>
      <c r="I141" s="250" t="s">
        <v>213</v>
      </c>
      <c r="J141" s="250" t="s">
        <v>214</v>
      </c>
      <c r="K141" s="250" t="s">
        <v>229</v>
      </c>
      <c r="L141" s="250" t="s">
        <v>656</v>
      </c>
      <c r="M141" s="250" t="s">
        <v>217</v>
      </c>
      <c r="N141" s="250" t="s">
        <v>230</v>
      </c>
      <c r="O141" s="251">
        <v>2376</v>
      </c>
      <c r="P141" s="251">
        <v>173624</v>
      </c>
      <c r="Q141" s="250" t="s">
        <v>219</v>
      </c>
      <c r="R141" s="250" t="s">
        <v>215</v>
      </c>
      <c r="S141" s="250" t="s">
        <v>45</v>
      </c>
      <c r="T141" s="250" t="s">
        <v>220</v>
      </c>
      <c r="U141" s="250" t="s">
        <v>221</v>
      </c>
      <c r="V141" s="250" t="s">
        <v>222</v>
      </c>
      <c r="W141" s="251">
        <v>16000</v>
      </c>
      <c r="X141" s="251">
        <v>0</v>
      </c>
      <c r="Y141" s="250" t="s">
        <v>223</v>
      </c>
      <c r="Z141" s="250" t="s">
        <v>224</v>
      </c>
      <c r="AA141" s="250" t="s">
        <v>225</v>
      </c>
      <c r="AB141" s="250" t="s">
        <v>215</v>
      </c>
    </row>
    <row r="142" spans="1:28">
      <c r="A142" s="250" t="s">
        <v>207</v>
      </c>
      <c r="B142" s="250" t="s">
        <v>208</v>
      </c>
      <c r="C142" s="250" t="s">
        <v>578</v>
      </c>
      <c r="D142" s="250" t="s">
        <v>660</v>
      </c>
      <c r="E142" s="250" t="s">
        <v>661</v>
      </c>
      <c r="F142" s="250" t="s">
        <v>662</v>
      </c>
      <c r="G142" s="250" t="s">
        <v>50</v>
      </c>
      <c r="H142" s="251">
        <v>207000</v>
      </c>
      <c r="I142" s="250" t="s">
        <v>663</v>
      </c>
      <c r="J142" s="250" t="s">
        <v>214</v>
      </c>
      <c r="K142" s="250" t="s">
        <v>215</v>
      </c>
      <c r="L142" s="250" t="s">
        <v>215</v>
      </c>
      <c r="M142" s="250" t="s">
        <v>217</v>
      </c>
      <c r="N142" s="250" t="s">
        <v>275</v>
      </c>
      <c r="O142" s="251">
        <v>0</v>
      </c>
      <c r="P142" s="251">
        <v>0</v>
      </c>
      <c r="Q142" s="250" t="s">
        <v>219</v>
      </c>
      <c r="R142" s="250" t="s">
        <v>215</v>
      </c>
      <c r="S142" s="250" t="s">
        <v>50</v>
      </c>
      <c r="T142" s="250" t="s">
        <v>220</v>
      </c>
      <c r="U142" s="250" t="s">
        <v>221</v>
      </c>
      <c r="V142" s="250" t="s">
        <v>222</v>
      </c>
      <c r="W142" s="251">
        <v>18818</v>
      </c>
      <c r="X142" s="251">
        <v>0</v>
      </c>
      <c r="Y142" s="250" t="s">
        <v>223</v>
      </c>
      <c r="Z142" s="250" t="s">
        <v>224</v>
      </c>
      <c r="AA142" s="250" t="s">
        <v>225</v>
      </c>
      <c r="AB142" s="250" t="s">
        <v>517</v>
      </c>
    </row>
    <row r="143" spans="1:28">
      <c r="A143" s="256" t="s">
        <v>207</v>
      </c>
      <c r="B143" s="256" t="s">
        <v>208</v>
      </c>
      <c r="C143" s="256" t="s">
        <v>578</v>
      </c>
      <c r="D143" s="256" t="s">
        <v>664</v>
      </c>
      <c r="E143" s="256" t="s">
        <v>661</v>
      </c>
      <c r="F143" s="256" t="s">
        <v>662</v>
      </c>
      <c r="G143" s="256" t="s">
        <v>50</v>
      </c>
      <c r="H143" s="257">
        <v>-207000</v>
      </c>
      <c r="I143" s="256" t="s">
        <v>663</v>
      </c>
      <c r="J143" s="256" t="s">
        <v>577</v>
      </c>
      <c r="K143" s="256" t="s">
        <v>215</v>
      </c>
      <c r="L143" s="256" t="s">
        <v>215</v>
      </c>
      <c r="M143" s="256" t="s">
        <v>217</v>
      </c>
      <c r="N143" s="256" t="s">
        <v>275</v>
      </c>
      <c r="O143" s="257">
        <v>0</v>
      </c>
      <c r="P143" s="257">
        <v>0</v>
      </c>
      <c r="Q143" s="256" t="s">
        <v>219</v>
      </c>
      <c r="R143" s="256" t="s">
        <v>215</v>
      </c>
      <c r="S143" s="256" t="s">
        <v>50</v>
      </c>
      <c r="T143" s="256" t="s">
        <v>220</v>
      </c>
      <c r="U143" s="256" t="s">
        <v>221</v>
      </c>
      <c r="V143" s="256" t="s">
        <v>222</v>
      </c>
      <c r="W143" s="257">
        <v>-18818</v>
      </c>
      <c r="X143" s="257">
        <v>0</v>
      </c>
      <c r="Y143" s="256" t="s">
        <v>223</v>
      </c>
      <c r="Z143" s="256" t="s">
        <v>224</v>
      </c>
      <c r="AA143" s="256" t="s">
        <v>225</v>
      </c>
      <c r="AB143" s="256" t="s">
        <v>517</v>
      </c>
    </row>
    <row r="144" spans="1:28">
      <c r="A144" s="250" t="s">
        <v>207</v>
      </c>
      <c r="B144" s="250" t="s">
        <v>208</v>
      </c>
      <c r="C144" s="250" t="s">
        <v>578</v>
      </c>
      <c r="D144" s="250" t="s">
        <v>665</v>
      </c>
      <c r="E144" s="250" t="s">
        <v>661</v>
      </c>
      <c r="F144" s="250" t="s">
        <v>666</v>
      </c>
      <c r="G144" s="250" t="s">
        <v>50</v>
      </c>
      <c r="H144" s="251">
        <v>187000</v>
      </c>
      <c r="I144" s="250" t="s">
        <v>213</v>
      </c>
      <c r="J144" s="250" t="s">
        <v>214</v>
      </c>
      <c r="K144" s="250" t="s">
        <v>229</v>
      </c>
      <c r="L144" s="250" t="s">
        <v>656</v>
      </c>
      <c r="M144" s="250" t="s">
        <v>217</v>
      </c>
      <c r="N144" s="250" t="s">
        <v>275</v>
      </c>
      <c r="O144" s="251">
        <v>4301</v>
      </c>
      <c r="P144" s="251">
        <v>182699</v>
      </c>
      <c r="Q144" s="250" t="s">
        <v>219</v>
      </c>
      <c r="R144" s="250" t="s">
        <v>215</v>
      </c>
      <c r="S144" s="250" t="s">
        <v>50</v>
      </c>
      <c r="T144" s="250" t="s">
        <v>220</v>
      </c>
      <c r="U144" s="250" t="s">
        <v>221</v>
      </c>
      <c r="V144" s="250" t="s">
        <v>222</v>
      </c>
      <c r="W144" s="251">
        <v>17000</v>
      </c>
      <c r="X144" s="251">
        <v>0</v>
      </c>
      <c r="Y144" s="250" t="s">
        <v>223</v>
      </c>
      <c r="Z144" s="250" t="s">
        <v>224</v>
      </c>
      <c r="AA144" s="250" t="s">
        <v>225</v>
      </c>
      <c r="AB144" s="250" t="s">
        <v>215</v>
      </c>
    </row>
    <row r="145" spans="1:28">
      <c r="A145" s="250" t="s">
        <v>207</v>
      </c>
      <c r="B145" s="250" t="s">
        <v>208</v>
      </c>
      <c r="C145" s="250" t="s">
        <v>578</v>
      </c>
      <c r="D145" s="250" t="s">
        <v>667</v>
      </c>
      <c r="E145" s="250" t="s">
        <v>668</v>
      </c>
      <c r="F145" s="250" t="s">
        <v>669</v>
      </c>
      <c r="G145" s="250" t="s">
        <v>47</v>
      </c>
      <c r="H145" s="251">
        <v>29000</v>
      </c>
      <c r="I145" s="250" t="s">
        <v>213</v>
      </c>
      <c r="J145" s="250" t="s">
        <v>214</v>
      </c>
      <c r="K145" s="250" t="s">
        <v>229</v>
      </c>
      <c r="L145" s="250" t="s">
        <v>670</v>
      </c>
      <c r="M145" s="250" t="s">
        <v>217</v>
      </c>
      <c r="N145" s="250" t="s">
        <v>246</v>
      </c>
      <c r="O145" s="251">
        <v>667</v>
      </c>
      <c r="P145" s="251">
        <v>28333</v>
      </c>
      <c r="Q145" s="250" t="s">
        <v>219</v>
      </c>
      <c r="R145" s="250" t="s">
        <v>215</v>
      </c>
      <c r="S145" s="250" t="s">
        <v>47</v>
      </c>
      <c r="T145" s="250" t="s">
        <v>220</v>
      </c>
      <c r="U145" s="250" t="s">
        <v>221</v>
      </c>
      <c r="V145" s="250" t="s">
        <v>222</v>
      </c>
      <c r="W145" s="251">
        <v>2636</v>
      </c>
      <c r="X145" s="251">
        <v>0</v>
      </c>
      <c r="Y145" s="250" t="s">
        <v>223</v>
      </c>
      <c r="Z145" s="250" t="s">
        <v>224</v>
      </c>
      <c r="AA145" s="250" t="s">
        <v>225</v>
      </c>
      <c r="AB145" s="250" t="s">
        <v>215</v>
      </c>
    </row>
    <row r="146" spans="1:28">
      <c r="A146" s="250" t="s">
        <v>207</v>
      </c>
      <c r="B146" s="250" t="s">
        <v>208</v>
      </c>
      <c r="C146" s="250" t="s">
        <v>578</v>
      </c>
      <c r="D146" s="250" t="s">
        <v>671</v>
      </c>
      <c r="E146" s="250" t="s">
        <v>668</v>
      </c>
      <c r="F146" s="250" t="s">
        <v>672</v>
      </c>
      <c r="G146" s="250" t="s">
        <v>47</v>
      </c>
      <c r="H146" s="251">
        <v>29000</v>
      </c>
      <c r="I146" s="250" t="s">
        <v>213</v>
      </c>
      <c r="J146" s="250" t="s">
        <v>214</v>
      </c>
      <c r="K146" s="250" t="s">
        <v>229</v>
      </c>
      <c r="L146" s="250" t="s">
        <v>656</v>
      </c>
      <c r="M146" s="250" t="s">
        <v>217</v>
      </c>
      <c r="N146" s="250" t="s">
        <v>246</v>
      </c>
      <c r="O146" s="251">
        <v>667</v>
      </c>
      <c r="P146" s="251">
        <v>28333</v>
      </c>
      <c r="Q146" s="250" t="s">
        <v>219</v>
      </c>
      <c r="R146" s="250" t="s">
        <v>215</v>
      </c>
      <c r="S146" s="250" t="s">
        <v>47</v>
      </c>
      <c r="T146" s="250" t="s">
        <v>220</v>
      </c>
      <c r="U146" s="250" t="s">
        <v>221</v>
      </c>
      <c r="V146" s="250" t="s">
        <v>222</v>
      </c>
      <c r="W146" s="251">
        <v>2636</v>
      </c>
      <c r="X146" s="251">
        <v>0</v>
      </c>
      <c r="Y146" s="250" t="s">
        <v>223</v>
      </c>
      <c r="Z146" s="250" t="s">
        <v>224</v>
      </c>
      <c r="AA146" s="250" t="s">
        <v>225</v>
      </c>
      <c r="AB146" s="250" t="s">
        <v>215</v>
      </c>
    </row>
    <row r="147" spans="1:28">
      <c r="A147" s="250" t="s">
        <v>207</v>
      </c>
      <c r="B147" s="250" t="s">
        <v>208</v>
      </c>
      <c r="C147" s="250" t="s">
        <v>649</v>
      </c>
      <c r="D147" s="250" t="s">
        <v>673</v>
      </c>
      <c r="E147" s="250" t="s">
        <v>525</v>
      </c>
      <c r="F147" s="250" t="s">
        <v>674</v>
      </c>
      <c r="G147" s="250" t="s">
        <v>39</v>
      </c>
      <c r="H147" s="251">
        <v>29000</v>
      </c>
      <c r="I147" s="250" t="s">
        <v>213</v>
      </c>
      <c r="J147" s="250" t="s">
        <v>214</v>
      </c>
      <c r="K147" s="250" t="s">
        <v>215</v>
      </c>
      <c r="L147" s="250" t="s">
        <v>675</v>
      </c>
      <c r="M147" s="250" t="s">
        <v>217</v>
      </c>
      <c r="N147" s="250" t="s">
        <v>271</v>
      </c>
      <c r="O147" s="251">
        <v>667</v>
      </c>
      <c r="P147" s="251">
        <v>28333</v>
      </c>
      <c r="Q147" s="250" t="s">
        <v>219</v>
      </c>
      <c r="R147" s="250" t="s">
        <v>215</v>
      </c>
      <c r="S147" s="250" t="s">
        <v>39</v>
      </c>
      <c r="T147" s="250" t="s">
        <v>220</v>
      </c>
      <c r="U147" s="250" t="s">
        <v>221</v>
      </c>
      <c r="V147" s="250" t="s">
        <v>222</v>
      </c>
      <c r="W147" s="251">
        <v>2636</v>
      </c>
      <c r="X147" s="251">
        <v>0</v>
      </c>
      <c r="Y147" s="250" t="s">
        <v>223</v>
      </c>
      <c r="Z147" s="250" t="s">
        <v>224</v>
      </c>
      <c r="AA147" s="250" t="s">
        <v>225</v>
      </c>
      <c r="AB147" s="250" t="s">
        <v>215</v>
      </c>
    </row>
    <row r="148" spans="1:28">
      <c r="A148" s="250" t="s">
        <v>207</v>
      </c>
      <c r="B148" s="250" t="s">
        <v>208</v>
      </c>
      <c r="C148" s="250" t="s">
        <v>649</v>
      </c>
      <c r="D148" s="250" t="s">
        <v>676</v>
      </c>
      <c r="E148" s="250" t="s">
        <v>677</v>
      </c>
      <c r="F148" s="250" t="s">
        <v>678</v>
      </c>
      <c r="G148" s="250" t="s">
        <v>51</v>
      </c>
      <c r="H148" s="251">
        <v>69000</v>
      </c>
      <c r="I148" s="250" t="s">
        <v>213</v>
      </c>
      <c r="J148" s="250" t="s">
        <v>214</v>
      </c>
      <c r="K148" s="250" t="s">
        <v>229</v>
      </c>
      <c r="L148" s="250" t="s">
        <v>675</v>
      </c>
      <c r="M148" s="250" t="s">
        <v>217</v>
      </c>
      <c r="N148" s="250" t="s">
        <v>238</v>
      </c>
      <c r="O148" s="251">
        <v>1587</v>
      </c>
      <c r="P148" s="251">
        <v>67413</v>
      </c>
      <c r="Q148" s="250" t="s">
        <v>219</v>
      </c>
      <c r="R148" s="250" t="s">
        <v>215</v>
      </c>
      <c r="S148" s="250" t="s">
        <v>51</v>
      </c>
      <c r="T148" s="250" t="s">
        <v>220</v>
      </c>
      <c r="U148" s="250" t="s">
        <v>221</v>
      </c>
      <c r="V148" s="250" t="s">
        <v>222</v>
      </c>
      <c r="W148" s="251">
        <v>6272</v>
      </c>
      <c r="X148" s="251">
        <v>0</v>
      </c>
      <c r="Y148" s="250" t="s">
        <v>223</v>
      </c>
      <c r="Z148" s="250" t="s">
        <v>224</v>
      </c>
      <c r="AA148" s="250" t="s">
        <v>225</v>
      </c>
      <c r="AB148" s="250" t="s">
        <v>215</v>
      </c>
    </row>
    <row r="149" spans="1:28">
      <c r="A149" s="250" t="s">
        <v>207</v>
      </c>
      <c r="B149" s="250" t="s">
        <v>208</v>
      </c>
      <c r="C149" s="250" t="s">
        <v>656</v>
      </c>
      <c r="D149" s="250" t="s">
        <v>679</v>
      </c>
      <c r="E149" s="250" t="s">
        <v>680</v>
      </c>
      <c r="F149" s="250" t="s">
        <v>681</v>
      </c>
      <c r="G149" s="250" t="s">
        <v>49</v>
      </c>
      <c r="H149" s="251">
        <v>59000</v>
      </c>
      <c r="I149" s="250" t="s">
        <v>213</v>
      </c>
      <c r="J149" s="250" t="s">
        <v>214</v>
      </c>
      <c r="K149" s="250" t="s">
        <v>215</v>
      </c>
      <c r="L149" s="250" t="s">
        <v>682</v>
      </c>
      <c r="M149" s="250" t="s">
        <v>217</v>
      </c>
      <c r="N149" s="250" t="s">
        <v>218</v>
      </c>
      <c r="O149" s="251">
        <v>1357</v>
      </c>
      <c r="P149" s="251">
        <v>57643</v>
      </c>
      <c r="Q149" s="250" t="s">
        <v>219</v>
      </c>
      <c r="R149" s="250" t="s">
        <v>215</v>
      </c>
      <c r="S149" s="250" t="s">
        <v>49</v>
      </c>
      <c r="T149" s="250" t="s">
        <v>220</v>
      </c>
      <c r="U149" s="250" t="s">
        <v>221</v>
      </c>
      <c r="V149" s="250" t="s">
        <v>222</v>
      </c>
      <c r="W149" s="251">
        <v>5363</v>
      </c>
      <c r="X149" s="251">
        <v>0</v>
      </c>
      <c r="Y149" s="250" t="s">
        <v>223</v>
      </c>
      <c r="Z149" s="250" t="s">
        <v>224</v>
      </c>
      <c r="AA149" s="250" t="s">
        <v>225</v>
      </c>
      <c r="AB149" s="250" t="s">
        <v>215</v>
      </c>
    </row>
    <row r="150" spans="1:28">
      <c r="A150" s="250" t="s">
        <v>207</v>
      </c>
      <c r="B150" s="250" t="s">
        <v>208</v>
      </c>
      <c r="C150" s="250" t="s">
        <v>656</v>
      </c>
      <c r="D150" s="250" t="s">
        <v>683</v>
      </c>
      <c r="E150" s="250" t="s">
        <v>684</v>
      </c>
      <c r="F150" s="250" t="s">
        <v>685</v>
      </c>
      <c r="G150" s="250" t="s">
        <v>45</v>
      </c>
      <c r="H150" s="251">
        <v>78000</v>
      </c>
      <c r="I150" s="250" t="s">
        <v>213</v>
      </c>
      <c r="J150" s="250" t="s">
        <v>214</v>
      </c>
      <c r="K150" s="250" t="s">
        <v>229</v>
      </c>
      <c r="L150" s="250" t="s">
        <v>682</v>
      </c>
      <c r="M150" s="250" t="s">
        <v>217</v>
      </c>
      <c r="N150" s="250" t="s">
        <v>230</v>
      </c>
      <c r="O150" s="251">
        <v>1053</v>
      </c>
      <c r="P150" s="251">
        <v>76947</v>
      </c>
      <c r="Q150" s="250" t="s">
        <v>219</v>
      </c>
      <c r="R150" s="250" t="s">
        <v>215</v>
      </c>
      <c r="S150" s="250" t="s">
        <v>45</v>
      </c>
      <c r="T150" s="250" t="s">
        <v>220</v>
      </c>
      <c r="U150" s="250" t="s">
        <v>221</v>
      </c>
      <c r="V150" s="250" t="s">
        <v>222</v>
      </c>
      <c r="W150" s="251">
        <v>7090</v>
      </c>
      <c r="X150" s="251">
        <v>0</v>
      </c>
      <c r="Y150" s="250" t="s">
        <v>223</v>
      </c>
      <c r="Z150" s="250" t="s">
        <v>224</v>
      </c>
      <c r="AA150" s="250" t="s">
        <v>225</v>
      </c>
      <c r="AB150" s="250" t="s">
        <v>215</v>
      </c>
    </row>
    <row r="151" spans="1:28">
      <c r="A151" s="250" t="s">
        <v>207</v>
      </c>
      <c r="B151" s="250" t="s">
        <v>208</v>
      </c>
      <c r="C151" s="250" t="s">
        <v>686</v>
      </c>
      <c r="D151" s="250" t="s">
        <v>687</v>
      </c>
      <c r="E151" s="250" t="s">
        <v>688</v>
      </c>
      <c r="F151" s="250" t="s">
        <v>689</v>
      </c>
      <c r="G151" s="250" t="s">
        <v>37</v>
      </c>
      <c r="H151" s="251">
        <v>79000</v>
      </c>
      <c r="I151" s="250" t="s">
        <v>213</v>
      </c>
      <c r="J151" s="250" t="s">
        <v>214</v>
      </c>
      <c r="K151" s="250" t="s">
        <v>229</v>
      </c>
      <c r="L151" s="250" t="s">
        <v>682</v>
      </c>
      <c r="M151" s="250" t="s">
        <v>217</v>
      </c>
      <c r="N151" s="250" t="s">
        <v>242</v>
      </c>
      <c r="O151" s="251">
        <v>1185</v>
      </c>
      <c r="P151" s="251">
        <v>77815</v>
      </c>
      <c r="Q151" s="250" t="s">
        <v>219</v>
      </c>
      <c r="R151" s="250" t="s">
        <v>215</v>
      </c>
      <c r="S151" s="250" t="s">
        <v>37</v>
      </c>
      <c r="T151" s="250" t="s">
        <v>220</v>
      </c>
      <c r="U151" s="250" t="s">
        <v>221</v>
      </c>
      <c r="V151" s="250" t="s">
        <v>222</v>
      </c>
      <c r="W151" s="251">
        <v>7181</v>
      </c>
      <c r="X151" s="251">
        <v>0</v>
      </c>
      <c r="Y151" s="250" t="s">
        <v>223</v>
      </c>
      <c r="Z151" s="250" t="s">
        <v>224</v>
      </c>
      <c r="AA151" s="250" t="s">
        <v>225</v>
      </c>
      <c r="AB151" s="250" t="s">
        <v>215</v>
      </c>
    </row>
    <row r="152" spans="1:28">
      <c r="A152" s="250" t="s">
        <v>207</v>
      </c>
      <c r="B152" s="250" t="s">
        <v>208</v>
      </c>
      <c r="C152" s="250" t="s">
        <v>686</v>
      </c>
      <c r="D152" s="250" t="s">
        <v>690</v>
      </c>
      <c r="E152" s="250" t="s">
        <v>691</v>
      </c>
      <c r="F152" s="250" t="s">
        <v>692</v>
      </c>
      <c r="G152" s="250" t="s">
        <v>45</v>
      </c>
      <c r="H152" s="251">
        <v>39000</v>
      </c>
      <c r="I152" s="250" t="s">
        <v>213</v>
      </c>
      <c r="J152" s="250" t="s">
        <v>214</v>
      </c>
      <c r="K152" s="250" t="s">
        <v>229</v>
      </c>
      <c r="L152" s="250" t="s">
        <v>682</v>
      </c>
      <c r="M152" s="250" t="s">
        <v>217</v>
      </c>
      <c r="N152" s="250" t="s">
        <v>230</v>
      </c>
      <c r="O152" s="251">
        <v>526</v>
      </c>
      <c r="P152" s="251">
        <v>38474</v>
      </c>
      <c r="Q152" s="250" t="s">
        <v>219</v>
      </c>
      <c r="R152" s="250" t="s">
        <v>215</v>
      </c>
      <c r="S152" s="250" t="s">
        <v>45</v>
      </c>
      <c r="T152" s="250" t="s">
        <v>220</v>
      </c>
      <c r="U152" s="250" t="s">
        <v>221</v>
      </c>
      <c r="V152" s="250" t="s">
        <v>222</v>
      </c>
      <c r="W152" s="251">
        <v>3545</v>
      </c>
      <c r="X152" s="251">
        <v>0</v>
      </c>
      <c r="Y152" s="250" t="s">
        <v>223</v>
      </c>
      <c r="Z152" s="250" t="s">
        <v>224</v>
      </c>
      <c r="AA152" s="250" t="s">
        <v>225</v>
      </c>
      <c r="AB152" s="250" t="s">
        <v>215</v>
      </c>
    </row>
    <row r="153" spans="1:28">
      <c r="A153" s="250" t="s">
        <v>207</v>
      </c>
      <c r="B153" s="250" t="s">
        <v>208</v>
      </c>
      <c r="C153" s="250" t="s">
        <v>686</v>
      </c>
      <c r="D153" s="250" t="s">
        <v>693</v>
      </c>
      <c r="E153" s="250" t="s">
        <v>694</v>
      </c>
      <c r="F153" s="250" t="s">
        <v>695</v>
      </c>
      <c r="G153" s="250" t="s">
        <v>47</v>
      </c>
      <c r="H153" s="251">
        <v>78000</v>
      </c>
      <c r="I153" s="250" t="s">
        <v>213</v>
      </c>
      <c r="J153" s="250" t="s">
        <v>214</v>
      </c>
      <c r="K153" s="250" t="s">
        <v>229</v>
      </c>
      <c r="L153" s="250" t="s">
        <v>675</v>
      </c>
      <c r="M153" s="250" t="s">
        <v>217</v>
      </c>
      <c r="N153" s="250" t="s">
        <v>246</v>
      </c>
      <c r="O153" s="251">
        <v>1794</v>
      </c>
      <c r="P153" s="251">
        <v>76206</v>
      </c>
      <c r="Q153" s="250" t="s">
        <v>219</v>
      </c>
      <c r="R153" s="250" t="s">
        <v>215</v>
      </c>
      <c r="S153" s="250" t="s">
        <v>47</v>
      </c>
      <c r="T153" s="250" t="s">
        <v>220</v>
      </c>
      <c r="U153" s="250" t="s">
        <v>221</v>
      </c>
      <c r="V153" s="250" t="s">
        <v>222</v>
      </c>
      <c r="W153" s="251">
        <v>7090</v>
      </c>
      <c r="X153" s="251">
        <v>0</v>
      </c>
      <c r="Y153" s="250" t="s">
        <v>223</v>
      </c>
      <c r="Z153" s="250" t="s">
        <v>224</v>
      </c>
      <c r="AA153" s="250" t="s">
        <v>225</v>
      </c>
      <c r="AB153" s="250" t="s">
        <v>215</v>
      </c>
    </row>
    <row r="154" spans="1:28">
      <c r="A154" s="250" t="s">
        <v>207</v>
      </c>
      <c r="B154" s="250" t="s">
        <v>208</v>
      </c>
      <c r="C154" s="250" t="s">
        <v>686</v>
      </c>
      <c r="D154" s="250" t="s">
        <v>696</v>
      </c>
      <c r="E154" s="250" t="s">
        <v>697</v>
      </c>
      <c r="F154" s="250" t="s">
        <v>698</v>
      </c>
      <c r="G154" s="250" t="s">
        <v>49</v>
      </c>
      <c r="H154" s="251">
        <v>59000</v>
      </c>
      <c r="I154" s="250" t="s">
        <v>213</v>
      </c>
      <c r="J154" s="250" t="s">
        <v>214</v>
      </c>
      <c r="K154" s="250" t="s">
        <v>215</v>
      </c>
      <c r="L154" s="250" t="s">
        <v>682</v>
      </c>
      <c r="M154" s="250" t="s">
        <v>217</v>
      </c>
      <c r="N154" s="250" t="s">
        <v>218</v>
      </c>
      <c r="O154" s="251">
        <v>1357</v>
      </c>
      <c r="P154" s="251">
        <v>57643</v>
      </c>
      <c r="Q154" s="250" t="s">
        <v>219</v>
      </c>
      <c r="R154" s="250" t="s">
        <v>215</v>
      </c>
      <c r="S154" s="250" t="s">
        <v>49</v>
      </c>
      <c r="T154" s="250" t="s">
        <v>220</v>
      </c>
      <c r="U154" s="250" t="s">
        <v>221</v>
      </c>
      <c r="V154" s="250" t="s">
        <v>222</v>
      </c>
      <c r="W154" s="251">
        <v>5363</v>
      </c>
      <c r="X154" s="251">
        <v>0</v>
      </c>
      <c r="Y154" s="250" t="s">
        <v>223</v>
      </c>
      <c r="Z154" s="250" t="s">
        <v>224</v>
      </c>
      <c r="AA154" s="250" t="s">
        <v>225</v>
      </c>
      <c r="AB154" s="250" t="s">
        <v>215</v>
      </c>
    </row>
    <row r="155" spans="1:28">
      <c r="A155" s="250" t="s">
        <v>207</v>
      </c>
      <c r="B155" s="250" t="s">
        <v>208</v>
      </c>
      <c r="C155" s="250" t="s">
        <v>686</v>
      </c>
      <c r="D155" s="250" t="s">
        <v>699</v>
      </c>
      <c r="E155" s="250" t="s">
        <v>700</v>
      </c>
      <c r="F155" s="250" t="s">
        <v>701</v>
      </c>
      <c r="G155" s="250" t="s">
        <v>39</v>
      </c>
      <c r="H155" s="251">
        <v>288000</v>
      </c>
      <c r="I155" s="250" t="s">
        <v>213</v>
      </c>
      <c r="J155" s="250" t="s">
        <v>214</v>
      </c>
      <c r="K155" s="250" t="s">
        <v>215</v>
      </c>
      <c r="L155" s="250" t="s">
        <v>682</v>
      </c>
      <c r="M155" s="250" t="s">
        <v>217</v>
      </c>
      <c r="N155" s="250" t="s">
        <v>271</v>
      </c>
      <c r="O155" s="251">
        <v>4176</v>
      </c>
      <c r="P155" s="251">
        <v>283824</v>
      </c>
      <c r="Q155" s="250" t="s">
        <v>219</v>
      </c>
      <c r="R155" s="250" t="s">
        <v>215</v>
      </c>
      <c r="S155" s="250" t="s">
        <v>39</v>
      </c>
      <c r="T155" s="250" t="s">
        <v>220</v>
      </c>
      <c r="U155" s="250" t="s">
        <v>221</v>
      </c>
      <c r="V155" s="250" t="s">
        <v>222</v>
      </c>
      <c r="W155" s="251">
        <v>26181</v>
      </c>
      <c r="X155" s="251">
        <v>0</v>
      </c>
      <c r="Y155" s="250" t="s">
        <v>223</v>
      </c>
      <c r="Z155" s="250" t="s">
        <v>224</v>
      </c>
      <c r="AA155" s="250" t="s">
        <v>225</v>
      </c>
      <c r="AB155" s="250" t="s">
        <v>215</v>
      </c>
    </row>
    <row r="156" spans="1:28">
      <c r="A156" s="250" t="s">
        <v>207</v>
      </c>
      <c r="B156" s="250" t="s">
        <v>208</v>
      </c>
      <c r="C156" s="250" t="s">
        <v>686</v>
      </c>
      <c r="D156" s="250" t="s">
        <v>702</v>
      </c>
      <c r="E156" s="250" t="s">
        <v>703</v>
      </c>
      <c r="F156" s="250" t="s">
        <v>704</v>
      </c>
      <c r="G156" s="250" t="s">
        <v>39</v>
      </c>
      <c r="H156" s="251">
        <v>137000</v>
      </c>
      <c r="I156" s="250" t="s">
        <v>213</v>
      </c>
      <c r="J156" s="250" t="s">
        <v>214</v>
      </c>
      <c r="K156" s="250" t="s">
        <v>215</v>
      </c>
      <c r="L156" s="250" t="s">
        <v>682</v>
      </c>
      <c r="M156" s="250" t="s">
        <v>217</v>
      </c>
      <c r="N156" s="250" t="s">
        <v>271</v>
      </c>
      <c r="O156" s="251">
        <v>1986</v>
      </c>
      <c r="P156" s="251">
        <v>135014</v>
      </c>
      <c r="Q156" s="250" t="s">
        <v>219</v>
      </c>
      <c r="R156" s="250" t="s">
        <v>215</v>
      </c>
      <c r="S156" s="250" t="s">
        <v>39</v>
      </c>
      <c r="T156" s="250" t="s">
        <v>220</v>
      </c>
      <c r="U156" s="250" t="s">
        <v>221</v>
      </c>
      <c r="V156" s="250" t="s">
        <v>222</v>
      </c>
      <c r="W156" s="251">
        <v>12454</v>
      </c>
      <c r="X156" s="251">
        <v>0</v>
      </c>
      <c r="Y156" s="250" t="s">
        <v>223</v>
      </c>
      <c r="Z156" s="250" t="s">
        <v>224</v>
      </c>
      <c r="AA156" s="250" t="s">
        <v>225</v>
      </c>
      <c r="AB156" s="250" t="s">
        <v>215</v>
      </c>
    </row>
    <row r="157" spans="1:28">
      <c r="A157" s="250" t="s">
        <v>207</v>
      </c>
      <c r="B157" s="250" t="s">
        <v>208</v>
      </c>
      <c r="C157" s="250" t="s">
        <v>705</v>
      </c>
      <c r="D157" s="250" t="s">
        <v>706</v>
      </c>
      <c r="E157" s="250" t="s">
        <v>707</v>
      </c>
      <c r="F157" s="250" t="s">
        <v>708</v>
      </c>
      <c r="G157" s="250" t="s">
        <v>39</v>
      </c>
      <c r="H157" s="251">
        <v>258000</v>
      </c>
      <c r="I157" s="250" t="s">
        <v>213</v>
      </c>
      <c r="J157" s="250" t="s">
        <v>214</v>
      </c>
      <c r="K157" s="250" t="s">
        <v>215</v>
      </c>
      <c r="L157" s="250" t="s">
        <v>682</v>
      </c>
      <c r="M157" s="250" t="s">
        <v>217</v>
      </c>
      <c r="N157" s="250" t="s">
        <v>271</v>
      </c>
      <c r="O157" s="251">
        <v>5934</v>
      </c>
      <c r="P157" s="251">
        <v>252066</v>
      </c>
      <c r="Q157" s="250" t="s">
        <v>219</v>
      </c>
      <c r="R157" s="250" t="s">
        <v>215</v>
      </c>
      <c r="S157" s="250" t="s">
        <v>39</v>
      </c>
      <c r="T157" s="250" t="s">
        <v>220</v>
      </c>
      <c r="U157" s="250" t="s">
        <v>221</v>
      </c>
      <c r="V157" s="250" t="s">
        <v>222</v>
      </c>
      <c r="W157" s="251">
        <v>23454</v>
      </c>
      <c r="X157" s="251">
        <v>0</v>
      </c>
      <c r="Y157" s="250" t="s">
        <v>223</v>
      </c>
      <c r="Z157" s="250" t="s">
        <v>224</v>
      </c>
      <c r="AA157" s="250" t="s">
        <v>225</v>
      </c>
      <c r="AB157" s="250" t="s">
        <v>215</v>
      </c>
    </row>
    <row r="158" spans="1:28">
      <c r="A158" s="250" t="s">
        <v>207</v>
      </c>
      <c r="B158" s="250" t="s">
        <v>208</v>
      </c>
      <c r="C158" s="250" t="s">
        <v>705</v>
      </c>
      <c r="D158" s="250" t="s">
        <v>709</v>
      </c>
      <c r="E158" s="250" t="s">
        <v>710</v>
      </c>
      <c r="F158" s="250" t="s">
        <v>711</v>
      </c>
      <c r="G158" s="250" t="s">
        <v>49</v>
      </c>
      <c r="H158" s="251">
        <v>78000</v>
      </c>
      <c r="I158" s="250" t="s">
        <v>213</v>
      </c>
      <c r="J158" s="250" t="s">
        <v>214</v>
      </c>
      <c r="K158" s="250" t="s">
        <v>215</v>
      </c>
      <c r="L158" s="250" t="s">
        <v>682</v>
      </c>
      <c r="M158" s="250" t="s">
        <v>217</v>
      </c>
      <c r="N158" s="250" t="s">
        <v>218</v>
      </c>
      <c r="O158" s="251">
        <v>1794</v>
      </c>
      <c r="P158" s="251">
        <v>76206</v>
      </c>
      <c r="Q158" s="250" t="s">
        <v>219</v>
      </c>
      <c r="R158" s="250" t="s">
        <v>215</v>
      </c>
      <c r="S158" s="250" t="s">
        <v>49</v>
      </c>
      <c r="T158" s="250" t="s">
        <v>220</v>
      </c>
      <c r="U158" s="250" t="s">
        <v>221</v>
      </c>
      <c r="V158" s="250" t="s">
        <v>222</v>
      </c>
      <c r="W158" s="251">
        <v>7090</v>
      </c>
      <c r="X158" s="251">
        <v>0</v>
      </c>
      <c r="Y158" s="250" t="s">
        <v>223</v>
      </c>
      <c r="Z158" s="250" t="s">
        <v>224</v>
      </c>
      <c r="AA158" s="250" t="s">
        <v>225</v>
      </c>
      <c r="AB158" s="250" t="s">
        <v>215</v>
      </c>
    </row>
    <row r="159" spans="1:28">
      <c r="A159" s="250" t="s">
        <v>207</v>
      </c>
      <c r="B159" s="250" t="s">
        <v>208</v>
      </c>
      <c r="C159" s="250" t="s">
        <v>705</v>
      </c>
      <c r="D159" s="250" t="s">
        <v>712</v>
      </c>
      <c r="E159" s="250" t="s">
        <v>713</v>
      </c>
      <c r="F159" s="250" t="s">
        <v>714</v>
      </c>
      <c r="G159" s="250" t="s">
        <v>41</v>
      </c>
      <c r="H159" s="251">
        <v>39000</v>
      </c>
      <c r="I159" s="250" t="s">
        <v>213</v>
      </c>
      <c r="J159" s="250" t="s">
        <v>214</v>
      </c>
      <c r="K159" s="250" t="s">
        <v>229</v>
      </c>
      <c r="L159" s="250" t="s">
        <v>682</v>
      </c>
      <c r="M159" s="250" t="s">
        <v>217</v>
      </c>
      <c r="N159" s="250" t="s">
        <v>234</v>
      </c>
      <c r="O159" s="251">
        <v>897</v>
      </c>
      <c r="P159" s="251">
        <v>38103</v>
      </c>
      <c r="Q159" s="250" t="s">
        <v>219</v>
      </c>
      <c r="R159" s="250" t="s">
        <v>215</v>
      </c>
      <c r="S159" s="250" t="s">
        <v>41</v>
      </c>
      <c r="T159" s="250" t="s">
        <v>220</v>
      </c>
      <c r="U159" s="250" t="s">
        <v>221</v>
      </c>
      <c r="V159" s="250" t="s">
        <v>222</v>
      </c>
      <c r="W159" s="251">
        <v>3545</v>
      </c>
      <c r="X159" s="251">
        <v>0</v>
      </c>
      <c r="Y159" s="250" t="s">
        <v>223</v>
      </c>
      <c r="Z159" s="250" t="s">
        <v>224</v>
      </c>
      <c r="AA159" s="250" t="s">
        <v>225</v>
      </c>
      <c r="AB159" s="250" t="s">
        <v>215</v>
      </c>
    </row>
    <row r="160" spans="1:28">
      <c r="A160" s="250" t="s">
        <v>207</v>
      </c>
      <c r="B160" s="250" t="s">
        <v>208</v>
      </c>
      <c r="C160" s="250" t="s">
        <v>705</v>
      </c>
      <c r="D160" s="250" t="s">
        <v>715</v>
      </c>
      <c r="E160" s="250" t="s">
        <v>716</v>
      </c>
      <c r="F160" s="250" t="s">
        <v>717</v>
      </c>
      <c r="G160" s="250" t="s">
        <v>47</v>
      </c>
      <c r="H160" s="251">
        <v>39000</v>
      </c>
      <c r="I160" s="250" t="s">
        <v>213</v>
      </c>
      <c r="J160" s="250" t="s">
        <v>214</v>
      </c>
      <c r="K160" s="250" t="s">
        <v>229</v>
      </c>
      <c r="L160" s="250" t="s">
        <v>682</v>
      </c>
      <c r="M160" s="250" t="s">
        <v>217</v>
      </c>
      <c r="N160" s="250" t="s">
        <v>246</v>
      </c>
      <c r="O160" s="251">
        <v>897</v>
      </c>
      <c r="P160" s="251">
        <v>38103</v>
      </c>
      <c r="Q160" s="250" t="s">
        <v>219</v>
      </c>
      <c r="R160" s="250" t="s">
        <v>215</v>
      </c>
      <c r="S160" s="250" t="s">
        <v>47</v>
      </c>
      <c r="T160" s="250" t="s">
        <v>220</v>
      </c>
      <c r="U160" s="250" t="s">
        <v>221</v>
      </c>
      <c r="V160" s="250" t="s">
        <v>222</v>
      </c>
      <c r="W160" s="251">
        <v>3545</v>
      </c>
      <c r="X160" s="251">
        <v>0</v>
      </c>
      <c r="Y160" s="250" t="s">
        <v>223</v>
      </c>
      <c r="Z160" s="250" t="s">
        <v>224</v>
      </c>
      <c r="AA160" s="250" t="s">
        <v>225</v>
      </c>
      <c r="AB160" s="250" t="s">
        <v>215</v>
      </c>
    </row>
    <row r="161" spans="1:28">
      <c r="A161" s="250" t="s">
        <v>207</v>
      </c>
      <c r="B161" s="250" t="s">
        <v>208</v>
      </c>
      <c r="C161" s="250" t="s">
        <v>705</v>
      </c>
      <c r="D161" s="250" t="s">
        <v>718</v>
      </c>
      <c r="E161" s="250" t="s">
        <v>719</v>
      </c>
      <c r="F161" s="250" t="s">
        <v>720</v>
      </c>
      <c r="G161" s="250" t="s">
        <v>49</v>
      </c>
      <c r="H161" s="251">
        <v>128000</v>
      </c>
      <c r="I161" s="250" t="s">
        <v>213</v>
      </c>
      <c r="J161" s="250" t="s">
        <v>214</v>
      </c>
      <c r="K161" s="250" t="s">
        <v>215</v>
      </c>
      <c r="L161" s="250" t="s">
        <v>682</v>
      </c>
      <c r="M161" s="250" t="s">
        <v>217</v>
      </c>
      <c r="N161" s="250" t="s">
        <v>218</v>
      </c>
      <c r="O161" s="251">
        <v>1920</v>
      </c>
      <c r="P161" s="251">
        <v>126080</v>
      </c>
      <c r="Q161" s="250" t="s">
        <v>219</v>
      </c>
      <c r="R161" s="250" t="s">
        <v>215</v>
      </c>
      <c r="S161" s="250" t="s">
        <v>49</v>
      </c>
      <c r="T161" s="250" t="s">
        <v>220</v>
      </c>
      <c r="U161" s="250" t="s">
        <v>221</v>
      </c>
      <c r="V161" s="250" t="s">
        <v>222</v>
      </c>
      <c r="W161" s="251">
        <v>11636</v>
      </c>
      <c r="X161" s="251">
        <v>0</v>
      </c>
      <c r="Y161" s="250" t="s">
        <v>223</v>
      </c>
      <c r="Z161" s="250" t="s">
        <v>224</v>
      </c>
      <c r="AA161" s="250" t="s">
        <v>225</v>
      </c>
      <c r="AB161" s="250" t="s">
        <v>215</v>
      </c>
    </row>
    <row r="162" spans="1:28">
      <c r="A162" s="250" t="s">
        <v>207</v>
      </c>
      <c r="B162" s="250" t="s">
        <v>208</v>
      </c>
      <c r="C162" s="250" t="s">
        <v>705</v>
      </c>
      <c r="D162" s="250" t="s">
        <v>721</v>
      </c>
      <c r="E162" s="250" t="s">
        <v>722</v>
      </c>
      <c r="F162" s="250" t="s">
        <v>723</v>
      </c>
      <c r="G162" s="250" t="s">
        <v>49</v>
      </c>
      <c r="H162" s="251">
        <v>128000</v>
      </c>
      <c r="I162" s="250" t="s">
        <v>213</v>
      </c>
      <c r="J162" s="250" t="s">
        <v>214</v>
      </c>
      <c r="K162" s="250" t="s">
        <v>215</v>
      </c>
      <c r="L162" s="250" t="s">
        <v>682</v>
      </c>
      <c r="M162" s="250" t="s">
        <v>217</v>
      </c>
      <c r="N162" s="250" t="s">
        <v>218</v>
      </c>
      <c r="O162" s="251">
        <v>1920</v>
      </c>
      <c r="P162" s="251">
        <v>126080</v>
      </c>
      <c r="Q162" s="250" t="s">
        <v>219</v>
      </c>
      <c r="R162" s="250" t="s">
        <v>215</v>
      </c>
      <c r="S162" s="250" t="s">
        <v>49</v>
      </c>
      <c r="T162" s="250" t="s">
        <v>220</v>
      </c>
      <c r="U162" s="250" t="s">
        <v>221</v>
      </c>
      <c r="V162" s="250" t="s">
        <v>222</v>
      </c>
      <c r="W162" s="251">
        <v>11636</v>
      </c>
      <c r="X162" s="251">
        <v>0</v>
      </c>
      <c r="Y162" s="250" t="s">
        <v>223</v>
      </c>
      <c r="Z162" s="250" t="s">
        <v>224</v>
      </c>
      <c r="AA162" s="250" t="s">
        <v>225</v>
      </c>
      <c r="AB162" s="250" t="s">
        <v>215</v>
      </c>
    </row>
    <row r="163" spans="1:28">
      <c r="A163" s="250" t="s">
        <v>207</v>
      </c>
      <c r="B163" s="250" t="s">
        <v>208</v>
      </c>
      <c r="C163" s="250" t="s">
        <v>705</v>
      </c>
      <c r="D163" s="250" t="s">
        <v>724</v>
      </c>
      <c r="E163" s="250" t="s">
        <v>725</v>
      </c>
      <c r="F163" s="250" t="s">
        <v>726</v>
      </c>
      <c r="G163" s="250" t="s">
        <v>45</v>
      </c>
      <c r="H163" s="251">
        <v>348000</v>
      </c>
      <c r="I163" s="250" t="s">
        <v>213</v>
      </c>
      <c r="J163" s="250" t="s">
        <v>214</v>
      </c>
      <c r="K163" s="250" t="s">
        <v>229</v>
      </c>
      <c r="L163" s="250" t="s">
        <v>682</v>
      </c>
      <c r="M163" s="250" t="s">
        <v>217</v>
      </c>
      <c r="N163" s="250" t="s">
        <v>230</v>
      </c>
      <c r="O163" s="251">
        <v>5046</v>
      </c>
      <c r="P163" s="251">
        <v>342954</v>
      </c>
      <c r="Q163" s="250" t="s">
        <v>219</v>
      </c>
      <c r="R163" s="250" t="s">
        <v>215</v>
      </c>
      <c r="S163" s="250" t="s">
        <v>45</v>
      </c>
      <c r="T163" s="250" t="s">
        <v>220</v>
      </c>
      <c r="U163" s="250" t="s">
        <v>221</v>
      </c>
      <c r="V163" s="250" t="s">
        <v>222</v>
      </c>
      <c r="W163" s="251">
        <v>31636</v>
      </c>
      <c r="X163" s="251">
        <v>0</v>
      </c>
      <c r="Y163" s="250" t="s">
        <v>223</v>
      </c>
      <c r="Z163" s="250" t="s">
        <v>224</v>
      </c>
      <c r="AA163" s="250" t="s">
        <v>225</v>
      </c>
      <c r="AB163" s="250" t="s">
        <v>215</v>
      </c>
    </row>
    <row r="164" spans="1:28">
      <c r="A164" s="250" t="s">
        <v>207</v>
      </c>
      <c r="B164" s="250" t="s">
        <v>208</v>
      </c>
      <c r="C164" s="250" t="s">
        <v>705</v>
      </c>
      <c r="D164" s="250" t="s">
        <v>727</v>
      </c>
      <c r="E164" s="250" t="s">
        <v>728</v>
      </c>
      <c r="F164" s="250" t="s">
        <v>729</v>
      </c>
      <c r="G164" s="250" t="s">
        <v>45</v>
      </c>
      <c r="H164" s="251">
        <v>59000</v>
      </c>
      <c r="I164" s="250" t="s">
        <v>213</v>
      </c>
      <c r="J164" s="250" t="s">
        <v>214</v>
      </c>
      <c r="K164" s="250" t="s">
        <v>229</v>
      </c>
      <c r="L164" s="250" t="s">
        <v>682</v>
      </c>
      <c r="M164" s="250" t="s">
        <v>217</v>
      </c>
      <c r="N164" s="250" t="s">
        <v>230</v>
      </c>
      <c r="O164" s="251">
        <v>855</v>
      </c>
      <c r="P164" s="251">
        <v>58145</v>
      </c>
      <c r="Q164" s="250" t="s">
        <v>219</v>
      </c>
      <c r="R164" s="250" t="s">
        <v>215</v>
      </c>
      <c r="S164" s="250" t="s">
        <v>45</v>
      </c>
      <c r="T164" s="250" t="s">
        <v>220</v>
      </c>
      <c r="U164" s="250" t="s">
        <v>221</v>
      </c>
      <c r="V164" s="250" t="s">
        <v>222</v>
      </c>
      <c r="W164" s="251">
        <v>5363</v>
      </c>
      <c r="X164" s="251">
        <v>0</v>
      </c>
      <c r="Y164" s="250" t="s">
        <v>223</v>
      </c>
      <c r="Z164" s="250" t="s">
        <v>224</v>
      </c>
      <c r="AA164" s="250" t="s">
        <v>225</v>
      </c>
      <c r="AB164" s="250" t="s">
        <v>215</v>
      </c>
    </row>
    <row r="165" spans="1:28">
      <c r="A165" s="250" t="s">
        <v>207</v>
      </c>
      <c r="B165" s="250" t="s">
        <v>208</v>
      </c>
      <c r="C165" s="250" t="s">
        <v>705</v>
      </c>
      <c r="D165" s="250" t="s">
        <v>730</v>
      </c>
      <c r="E165" s="250" t="s">
        <v>731</v>
      </c>
      <c r="F165" s="250" t="s">
        <v>732</v>
      </c>
      <c r="G165" s="250" t="s">
        <v>50</v>
      </c>
      <c r="H165" s="251">
        <v>39000</v>
      </c>
      <c r="I165" s="250" t="s">
        <v>213</v>
      </c>
      <c r="J165" s="250" t="s">
        <v>214</v>
      </c>
      <c r="K165" s="250" t="s">
        <v>229</v>
      </c>
      <c r="L165" s="250" t="s">
        <v>682</v>
      </c>
      <c r="M165" s="250" t="s">
        <v>217</v>
      </c>
      <c r="N165" s="250" t="s">
        <v>275</v>
      </c>
      <c r="O165" s="251">
        <v>897</v>
      </c>
      <c r="P165" s="251">
        <v>38103</v>
      </c>
      <c r="Q165" s="250" t="s">
        <v>219</v>
      </c>
      <c r="R165" s="250" t="s">
        <v>215</v>
      </c>
      <c r="S165" s="250" t="s">
        <v>276</v>
      </c>
      <c r="T165" s="250" t="s">
        <v>220</v>
      </c>
      <c r="U165" s="250" t="s">
        <v>221</v>
      </c>
      <c r="V165" s="250" t="s">
        <v>222</v>
      </c>
      <c r="W165" s="251">
        <v>3545</v>
      </c>
      <c r="X165" s="251">
        <v>0</v>
      </c>
      <c r="Y165" s="250" t="s">
        <v>223</v>
      </c>
      <c r="Z165" s="250" t="s">
        <v>224</v>
      </c>
      <c r="AA165" s="250" t="s">
        <v>225</v>
      </c>
      <c r="AB165" s="250" t="s">
        <v>215</v>
      </c>
    </row>
    <row r="166" spans="1:28">
      <c r="A166" s="250" t="s">
        <v>207</v>
      </c>
      <c r="B166" s="250" t="s">
        <v>208</v>
      </c>
      <c r="C166" s="250" t="s">
        <v>675</v>
      </c>
      <c r="D166" s="250" t="s">
        <v>733</v>
      </c>
      <c r="E166" s="250" t="s">
        <v>734</v>
      </c>
      <c r="F166" s="250" t="s">
        <v>735</v>
      </c>
      <c r="G166" s="250" t="s">
        <v>50</v>
      </c>
      <c r="H166" s="251">
        <v>59000</v>
      </c>
      <c r="I166" s="250" t="s">
        <v>213</v>
      </c>
      <c r="J166" s="250" t="s">
        <v>214</v>
      </c>
      <c r="K166" s="250" t="s">
        <v>229</v>
      </c>
      <c r="L166" s="250" t="s">
        <v>736</v>
      </c>
      <c r="M166" s="250" t="s">
        <v>217</v>
      </c>
      <c r="N166" s="250" t="s">
        <v>275</v>
      </c>
      <c r="O166" s="251">
        <v>1357</v>
      </c>
      <c r="P166" s="251">
        <v>57643</v>
      </c>
      <c r="Q166" s="250" t="s">
        <v>219</v>
      </c>
      <c r="R166" s="250" t="s">
        <v>215</v>
      </c>
      <c r="S166" s="250" t="s">
        <v>276</v>
      </c>
      <c r="T166" s="250" t="s">
        <v>220</v>
      </c>
      <c r="U166" s="250" t="s">
        <v>221</v>
      </c>
      <c r="V166" s="250" t="s">
        <v>222</v>
      </c>
      <c r="W166" s="251">
        <v>5363</v>
      </c>
      <c r="X166" s="251">
        <v>0</v>
      </c>
      <c r="Y166" s="250" t="s">
        <v>223</v>
      </c>
      <c r="Z166" s="250" t="s">
        <v>224</v>
      </c>
      <c r="AA166" s="250" t="s">
        <v>225</v>
      </c>
      <c r="AB166" s="250" t="s">
        <v>215</v>
      </c>
    </row>
    <row r="167" spans="1:28">
      <c r="A167" s="250" t="s">
        <v>207</v>
      </c>
      <c r="B167" s="250" t="s">
        <v>208</v>
      </c>
      <c r="C167" s="250" t="s">
        <v>675</v>
      </c>
      <c r="D167" s="250" t="s">
        <v>737</v>
      </c>
      <c r="E167" s="250" t="s">
        <v>738</v>
      </c>
      <c r="F167" s="250" t="s">
        <v>739</v>
      </c>
      <c r="G167" s="250" t="s">
        <v>45</v>
      </c>
      <c r="H167" s="251">
        <v>79000</v>
      </c>
      <c r="I167" s="250" t="s">
        <v>215</v>
      </c>
      <c r="J167" s="250" t="s">
        <v>214</v>
      </c>
      <c r="K167" s="250" t="s">
        <v>215</v>
      </c>
      <c r="L167" s="250" t="s">
        <v>215</v>
      </c>
      <c r="M167" s="250" t="s">
        <v>217</v>
      </c>
      <c r="N167" s="250" t="s">
        <v>230</v>
      </c>
      <c r="O167" s="251">
        <v>0</v>
      </c>
      <c r="P167" s="251">
        <v>0</v>
      </c>
      <c r="Q167" s="250" t="s">
        <v>219</v>
      </c>
      <c r="R167" s="250" t="s">
        <v>215</v>
      </c>
      <c r="S167" s="250" t="s">
        <v>45</v>
      </c>
      <c r="T167" s="250" t="s">
        <v>220</v>
      </c>
      <c r="U167" s="250" t="s">
        <v>221</v>
      </c>
      <c r="V167" s="250" t="s">
        <v>222</v>
      </c>
      <c r="W167" s="251">
        <v>7181</v>
      </c>
      <c r="X167" s="251">
        <v>0</v>
      </c>
      <c r="Y167" s="250" t="s">
        <v>223</v>
      </c>
      <c r="Z167" s="250" t="s">
        <v>224</v>
      </c>
      <c r="AA167" s="250" t="s">
        <v>225</v>
      </c>
      <c r="AB167" s="250" t="s">
        <v>215</v>
      </c>
    </row>
    <row r="168" spans="1:28">
      <c r="A168" s="250" t="s">
        <v>207</v>
      </c>
      <c r="B168" s="250" t="s">
        <v>208</v>
      </c>
      <c r="C168" s="250" t="s">
        <v>675</v>
      </c>
      <c r="D168" s="250" t="s">
        <v>740</v>
      </c>
      <c r="E168" s="250" t="s">
        <v>741</v>
      </c>
      <c r="F168" s="250" t="s">
        <v>742</v>
      </c>
      <c r="G168" s="250" t="s">
        <v>51</v>
      </c>
      <c r="H168" s="251">
        <v>49000</v>
      </c>
      <c r="I168" s="250" t="s">
        <v>213</v>
      </c>
      <c r="J168" s="250" t="s">
        <v>214</v>
      </c>
      <c r="K168" s="250" t="s">
        <v>229</v>
      </c>
      <c r="L168" s="250" t="s">
        <v>736</v>
      </c>
      <c r="M168" s="250" t="s">
        <v>217</v>
      </c>
      <c r="N168" s="250" t="s">
        <v>238</v>
      </c>
      <c r="O168" s="251">
        <v>1127</v>
      </c>
      <c r="P168" s="251">
        <v>47873</v>
      </c>
      <c r="Q168" s="250" t="s">
        <v>219</v>
      </c>
      <c r="R168" s="250" t="s">
        <v>215</v>
      </c>
      <c r="S168" s="250" t="s">
        <v>51</v>
      </c>
      <c r="T168" s="250" t="s">
        <v>220</v>
      </c>
      <c r="U168" s="250" t="s">
        <v>221</v>
      </c>
      <c r="V168" s="250" t="s">
        <v>222</v>
      </c>
      <c r="W168" s="251">
        <v>4454</v>
      </c>
      <c r="X168" s="251">
        <v>0</v>
      </c>
      <c r="Y168" s="250" t="s">
        <v>223</v>
      </c>
      <c r="Z168" s="250" t="s">
        <v>224</v>
      </c>
      <c r="AA168" s="250" t="s">
        <v>225</v>
      </c>
      <c r="AB168" s="250" t="s">
        <v>215</v>
      </c>
    </row>
    <row r="169" spans="1:28">
      <c r="A169" s="250" t="s">
        <v>207</v>
      </c>
      <c r="B169" s="250" t="s">
        <v>208</v>
      </c>
      <c r="C169" s="250" t="s">
        <v>682</v>
      </c>
      <c r="D169" s="250" t="s">
        <v>743</v>
      </c>
      <c r="E169" s="250" t="s">
        <v>744</v>
      </c>
      <c r="F169" s="250" t="s">
        <v>745</v>
      </c>
      <c r="G169" s="250" t="s">
        <v>50</v>
      </c>
      <c r="H169" s="251">
        <v>107000</v>
      </c>
      <c r="I169" s="250" t="s">
        <v>746</v>
      </c>
      <c r="J169" s="250" t="s">
        <v>214</v>
      </c>
      <c r="K169" s="250" t="s">
        <v>215</v>
      </c>
      <c r="L169" s="250" t="s">
        <v>215</v>
      </c>
      <c r="M169" s="250" t="s">
        <v>217</v>
      </c>
      <c r="N169" s="250" t="s">
        <v>275</v>
      </c>
      <c r="O169" s="251">
        <v>0</v>
      </c>
      <c r="P169" s="251">
        <v>0</v>
      </c>
      <c r="Q169" s="250" t="s">
        <v>219</v>
      </c>
      <c r="R169" s="250" t="s">
        <v>215</v>
      </c>
      <c r="S169" s="250" t="s">
        <v>747</v>
      </c>
      <c r="T169" s="250" t="s">
        <v>220</v>
      </c>
      <c r="U169" s="250" t="s">
        <v>221</v>
      </c>
      <c r="V169" s="250" t="s">
        <v>222</v>
      </c>
      <c r="W169" s="251">
        <v>9727</v>
      </c>
      <c r="X169" s="251">
        <v>0</v>
      </c>
      <c r="Y169" s="250" t="s">
        <v>223</v>
      </c>
      <c r="Z169" s="250" t="s">
        <v>224</v>
      </c>
      <c r="AA169" s="250" t="s">
        <v>225</v>
      </c>
      <c r="AB169" s="250" t="s">
        <v>215</v>
      </c>
    </row>
    <row r="170" spans="1:28">
      <c r="A170" s="250" t="s">
        <v>207</v>
      </c>
      <c r="B170" s="250" t="s">
        <v>208</v>
      </c>
      <c r="C170" s="250" t="s">
        <v>682</v>
      </c>
      <c r="D170" s="250" t="s">
        <v>748</v>
      </c>
      <c r="E170" s="250" t="s">
        <v>749</v>
      </c>
      <c r="F170" s="250" t="s">
        <v>750</v>
      </c>
      <c r="G170" s="250" t="s">
        <v>37</v>
      </c>
      <c r="H170" s="251">
        <v>249000</v>
      </c>
      <c r="I170" s="250" t="s">
        <v>213</v>
      </c>
      <c r="J170" s="250" t="s">
        <v>214</v>
      </c>
      <c r="K170" s="250" t="s">
        <v>229</v>
      </c>
      <c r="L170" s="250" t="s">
        <v>751</v>
      </c>
      <c r="M170" s="250" t="s">
        <v>217</v>
      </c>
      <c r="N170" s="250" t="s">
        <v>242</v>
      </c>
      <c r="O170" s="251">
        <v>3735</v>
      </c>
      <c r="P170" s="251">
        <v>245265</v>
      </c>
      <c r="Q170" s="250" t="s">
        <v>219</v>
      </c>
      <c r="R170" s="250" t="s">
        <v>215</v>
      </c>
      <c r="S170" s="250" t="s">
        <v>37</v>
      </c>
      <c r="T170" s="250" t="s">
        <v>220</v>
      </c>
      <c r="U170" s="250" t="s">
        <v>221</v>
      </c>
      <c r="V170" s="250" t="s">
        <v>222</v>
      </c>
      <c r="W170" s="251">
        <v>22636</v>
      </c>
      <c r="X170" s="251">
        <v>0</v>
      </c>
      <c r="Y170" s="250" t="s">
        <v>223</v>
      </c>
      <c r="Z170" s="250" t="s">
        <v>224</v>
      </c>
      <c r="AA170" s="250" t="s">
        <v>225</v>
      </c>
      <c r="AB170" s="250" t="s">
        <v>215</v>
      </c>
    </row>
    <row r="171" spans="1:28">
      <c r="A171" s="250" t="s">
        <v>207</v>
      </c>
      <c r="B171" s="250" t="s">
        <v>208</v>
      </c>
      <c r="C171" s="250" t="s">
        <v>682</v>
      </c>
      <c r="D171" s="250" t="s">
        <v>752</v>
      </c>
      <c r="E171" s="250" t="s">
        <v>753</v>
      </c>
      <c r="F171" s="250" t="s">
        <v>754</v>
      </c>
      <c r="G171" s="250" t="s">
        <v>51</v>
      </c>
      <c r="H171" s="251">
        <v>3400</v>
      </c>
      <c r="I171" s="250" t="s">
        <v>746</v>
      </c>
      <c r="J171" s="250" t="s">
        <v>214</v>
      </c>
      <c r="K171" s="250" t="s">
        <v>215</v>
      </c>
      <c r="L171" s="250" t="s">
        <v>215</v>
      </c>
      <c r="M171" s="250" t="s">
        <v>217</v>
      </c>
      <c r="N171" s="250" t="s">
        <v>238</v>
      </c>
      <c r="O171" s="251">
        <v>0</v>
      </c>
      <c r="P171" s="251">
        <v>0</v>
      </c>
      <c r="Q171" s="250" t="s">
        <v>219</v>
      </c>
      <c r="R171" s="250" t="s">
        <v>215</v>
      </c>
      <c r="S171" s="250" t="s">
        <v>51</v>
      </c>
      <c r="T171" s="250" t="s">
        <v>220</v>
      </c>
      <c r="U171" s="250" t="s">
        <v>221</v>
      </c>
      <c r="V171" s="250" t="s">
        <v>222</v>
      </c>
      <c r="W171" s="251">
        <v>309</v>
      </c>
      <c r="X171" s="251">
        <v>0</v>
      </c>
      <c r="Y171" s="250" t="s">
        <v>223</v>
      </c>
      <c r="Z171" s="250" t="s">
        <v>224</v>
      </c>
      <c r="AA171" s="250" t="s">
        <v>225</v>
      </c>
      <c r="AB171" s="250" t="s">
        <v>215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26"/>
  <sheetViews>
    <sheetView showGridLines="0" topLeftCell="A115" zoomScale="85" zoomScaleNormal="85" workbookViewId="0">
      <selection activeCell="AD50" sqref="AD50"/>
    </sheetView>
  </sheetViews>
  <sheetFormatPr defaultRowHeight="16.5"/>
  <cols>
    <col min="1" max="1" width="2.25" customWidth="1"/>
    <col min="5" max="5" width="9" customWidth="1"/>
    <col min="8" max="9" width="9" customWidth="1"/>
    <col min="17" max="17" width="13.625" bestFit="1" customWidth="1"/>
    <col min="22" max="22" width="2.875" customWidth="1"/>
    <col min="24" max="24" width="12.625" bestFit="1" customWidth="1"/>
  </cols>
  <sheetData>
    <row r="2" spans="2:3" s="273" customFormat="1">
      <c r="B2" s="273" t="s">
        <v>793</v>
      </c>
    </row>
    <row r="3" spans="2:3" s="297" customFormat="1">
      <c r="B3" s="296" t="s">
        <v>792</v>
      </c>
    </row>
    <row r="4" spans="2:3" s="21" customFormat="1"/>
    <row r="5" spans="2:3">
      <c r="B5" s="17" t="s">
        <v>790</v>
      </c>
      <c r="C5" s="17"/>
    </row>
    <row r="34" spans="2:3" s="294" customFormat="1">
      <c r="B34" s="17" t="s">
        <v>791</v>
      </c>
      <c r="C34" s="17"/>
    </row>
    <row r="62" spans="2:3" s="273" customFormat="1">
      <c r="B62" s="273" t="s">
        <v>794</v>
      </c>
    </row>
    <row r="64" spans="2:3">
      <c r="B64" s="17" t="s">
        <v>795</v>
      </c>
      <c r="C64" s="17"/>
    </row>
    <row r="104" spans="2:17">
      <c r="B104" s="17" t="s">
        <v>796</v>
      </c>
      <c r="C104" s="17"/>
    </row>
    <row r="110" spans="2:17">
      <c r="P110" s="309" t="s">
        <v>817</v>
      </c>
      <c r="Q110" s="310">
        <f>6886040+10971236+32046234</f>
        <v>49903510</v>
      </c>
    </row>
    <row r="111" spans="2:17">
      <c r="B111" s="17" t="s">
        <v>816</v>
      </c>
      <c r="C111" s="17"/>
    </row>
    <row r="125" spans="23:24" ht="12.75" customHeight="1"/>
    <row r="126" spans="23:24">
      <c r="W126" s="19" t="s">
        <v>817</v>
      </c>
      <c r="X126" s="310">
        <f>24659767+25243743</f>
        <v>49903510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64"/>
  <sheetViews>
    <sheetView showGridLines="0" tabSelected="1" zoomScale="85" zoomScaleNormal="85" workbookViewId="0">
      <selection activeCell="F55" sqref="F55"/>
    </sheetView>
  </sheetViews>
  <sheetFormatPr defaultRowHeight="16.5"/>
  <cols>
    <col min="2" max="2" width="2.25" customWidth="1"/>
    <col min="20" max="20" width="3.75" customWidth="1"/>
    <col min="22" max="23" width="10.875" bestFit="1" customWidth="1"/>
  </cols>
  <sheetData>
    <row r="2" spans="2:7" s="272" customFormat="1">
      <c r="B2" s="273" t="s">
        <v>779</v>
      </c>
      <c r="C2" s="273"/>
      <c r="D2" s="273"/>
      <c r="E2" s="273"/>
    </row>
    <row r="3" spans="2:7">
      <c r="C3" s="15" t="s">
        <v>4</v>
      </c>
      <c r="D3" s="16"/>
      <c r="E3" s="16"/>
      <c r="F3" s="16"/>
      <c r="G3" s="16"/>
    </row>
    <row r="4" spans="2:7">
      <c r="C4" s="16" t="s">
        <v>3</v>
      </c>
      <c r="D4" s="16"/>
      <c r="E4" s="16"/>
      <c r="F4" s="16"/>
      <c r="G4" s="16"/>
    </row>
    <row r="37" spans="21:23">
      <c r="U37" s="5"/>
      <c r="V37" s="6" t="s">
        <v>8</v>
      </c>
      <c r="W37" s="6" t="s">
        <v>9</v>
      </c>
    </row>
    <row r="38" spans="21:23">
      <c r="U38" s="7" t="s">
        <v>6</v>
      </c>
      <c r="V38" s="9">
        <f>2749000+484000</f>
        <v>3233000</v>
      </c>
      <c r="W38" s="10">
        <f>+V38*0.25</f>
        <v>808250</v>
      </c>
    </row>
    <row r="39" spans="21:23" ht="17.25" thickBot="1">
      <c r="U39" s="8" t="s">
        <v>7</v>
      </c>
      <c r="V39" s="11">
        <v>156500</v>
      </c>
      <c r="W39" s="291">
        <f>+V39*0.18</f>
        <v>28170</v>
      </c>
    </row>
    <row r="40" spans="21:23" ht="17.25" thickBot="1">
      <c r="V40" s="12"/>
      <c r="W40" s="293">
        <f>+W39+W38</f>
        <v>836420</v>
      </c>
    </row>
    <row r="57" spans="2:22" s="272" customFormat="1">
      <c r="B57" s="273" t="s">
        <v>780</v>
      </c>
      <c r="C57" s="273"/>
      <c r="D57" s="273"/>
    </row>
    <row r="58" spans="2:22">
      <c r="C58" s="1" t="s">
        <v>5</v>
      </c>
    </row>
    <row r="59" spans="2:22">
      <c r="C59" s="1" t="s">
        <v>10</v>
      </c>
    </row>
    <row r="64" spans="2:22">
      <c r="U64" s="19" t="s">
        <v>789</v>
      </c>
      <c r="V64" s="1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K15:P23"/>
  <sheetViews>
    <sheetView showGridLines="0" workbookViewId="0">
      <selection activeCell="O32" sqref="O32"/>
    </sheetView>
  </sheetViews>
  <sheetFormatPr defaultRowHeight="16.5"/>
  <cols>
    <col min="1" max="1" width="2.125" customWidth="1"/>
    <col min="11" max="11" width="1.875" customWidth="1"/>
    <col min="12" max="12" width="15.375" customWidth="1"/>
    <col min="13" max="13" width="14.375" bestFit="1" customWidth="1"/>
    <col min="15" max="15" width="13.75" bestFit="1" customWidth="1"/>
  </cols>
  <sheetData>
    <row r="15" spans="11:12">
      <c r="K15" s="2" t="s">
        <v>818</v>
      </c>
    </row>
    <row r="16" spans="11:12">
      <c r="L16" s="1" t="s">
        <v>819</v>
      </c>
    </row>
    <row r="17" spans="11:16">
      <c r="K17" s="2" t="s">
        <v>820</v>
      </c>
    </row>
    <row r="18" spans="11:16">
      <c r="L18" s="1" t="s">
        <v>824</v>
      </c>
    </row>
    <row r="19" spans="11:16">
      <c r="O19" s="316" t="s">
        <v>825</v>
      </c>
      <c r="P19" s="60"/>
    </row>
    <row r="20" spans="11:16">
      <c r="L20" s="315" t="s">
        <v>821</v>
      </c>
      <c r="M20" s="315" t="s">
        <v>829</v>
      </c>
      <c r="N20" s="315" t="s">
        <v>822</v>
      </c>
      <c r="O20" s="315" t="s">
        <v>823</v>
      </c>
    </row>
    <row r="21" spans="11:16">
      <c r="L21" s="311" t="s">
        <v>826</v>
      </c>
      <c r="M21" s="312">
        <v>10000</v>
      </c>
      <c r="N21" s="313">
        <v>0.18</v>
      </c>
      <c r="O21" s="314">
        <f>+M21*N21</f>
        <v>1800</v>
      </c>
    </row>
    <row r="22" spans="11:16">
      <c r="L22" s="311" t="s">
        <v>827</v>
      </c>
      <c r="M22" s="312">
        <v>20000</v>
      </c>
      <c r="N22" s="313">
        <v>0.17</v>
      </c>
      <c r="O22" s="314">
        <f>+(M22-M21)*N22+O21</f>
        <v>3500</v>
      </c>
    </row>
    <row r="23" spans="11:16">
      <c r="L23" s="311" t="s">
        <v>828</v>
      </c>
      <c r="M23" s="312">
        <v>30000</v>
      </c>
      <c r="N23" s="313">
        <v>0.15</v>
      </c>
      <c r="O23" s="314">
        <f>+(M23-M22)*N23+O22</f>
        <v>5000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</vt:i4>
      </vt:variant>
    </vt:vector>
  </HeadingPairs>
  <TitlesOfParts>
    <vt:vector size="14" baseType="lpstr">
      <vt:lpstr>순서</vt:lpstr>
      <vt:lpstr>직영점정산</vt:lpstr>
      <vt:lpstr>카드사별매출</vt:lpstr>
      <vt:lpstr>임대을정산</vt:lpstr>
      <vt:lpstr>특정매입정산</vt:lpstr>
      <vt:lpstr>온라인정산</vt:lpstr>
      <vt:lpstr>매출마감(BBT003)</vt:lpstr>
      <vt:lpstr>아산퍼스트빌</vt:lpstr>
      <vt:lpstr>입금(BBT003)</vt:lpstr>
      <vt:lpstr>머니온(아산)</vt:lpstr>
      <vt:lpstr>미수관리(입금)</vt:lpstr>
      <vt:lpstr>중간관리자</vt:lpstr>
      <vt:lpstr>요청사항</vt:lpstr>
      <vt:lpstr>'매출마감(BBT003)'!Print_Area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정단비</dc:creator>
  <cp:lastModifiedBy>user</cp:lastModifiedBy>
  <dcterms:created xsi:type="dcterms:W3CDTF">2022-09-04T12:56:47Z</dcterms:created>
  <dcterms:modified xsi:type="dcterms:W3CDTF">2024-07-09T06:38:56Z</dcterms:modified>
</cp:coreProperties>
</file>