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varshaver/Downloads/"/>
    </mc:Choice>
  </mc:AlternateContent>
  <xr:revisionPtr revIDLastSave="0" documentId="13_ncr:1_{D314A93D-D967-B542-B66B-D1362C0EA8CA}" xr6:coauthVersionLast="47" xr6:coauthVersionMax="47" xr10:uidLastSave="{00000000-0000-0000-0000-000000000000}"/>
  <bookViews>
    <workbookView xWindow="4140" yWindow="820" windowWidth="22660" windowHeight="16060" xr2:uid="{E285FC97-5155-1644-BB3E-F16037F0D89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1" l="1"/>
  <c r="M14" i="1"/>
  <c r="M12" i="1"/>
  <c r="K16" i="1"/>
  <c r="K15" i="1"/>
  <c r="K14" i="1"/>
  <c r="K13" i="1"/>
  <c r="K12" i="1"/>
  <c r="J16" i="1"/>
  <c r="J15" i="1"/>
  <c r="J14" i="1"/>
  <c r="J13" i="1"/>
  <c r="J12" i="1"/>
  <c r="I16" i="1"/>
  <c r="I15" i="1"/>
  <c r="I14" i="1"/>
  <c r="I13" i="1"/>
  <c r="I12" i="1"/>
  <c r="H16" i="1"/>
  <c r="H15" i="1"/>
  <c r="H14" i="1"/>
  <c r="H13" i="1"/>
  <c r="H12" i="1"/>
  <c r="G16" i="1"/>
  <c r="G15" i="1"/>
  <c r="G14" i="1"/>
  <c r="G13" i="1"/>
  <c r="G12" i="1"/>
  <c r="F16" i="1"/>
  <c r="F15" i="1"/>
  <c r="F14" i="1"/>
  <c r="F13" i="1"/>
  <c r="F12" i="1"/>
  <c r="D15" i="1"/>
  <c r="D14" i="1"/>
  <c r="D13" i="1"/>
  <c r="D12" i="1"/>
  <c r="C15" i="1"/>
  <c r="C14" i="1"/>
  <c r="C13" i="1"/>
  <c r="C12" i="1"/>
  <c r="I7" i="1"/>
  <c r="I6" i="1"/>
  <c r="I5" i="1"/>
  <c r="I4" i="1"/>
  <c r="I3" i="1"/>
  <c r="G7" i="1"/>
  <c r="G6" i="1"/>
  <c r="G5" i="1"/>
  <c r="G4" i="1"/>
  <c r="G3" i="1"/>
  <c r="K6" i="1"/>
  <c r="J6" i="1"/>
  <c r="C6" i="1"/>
  <c r="C5" i="1"/>
  <c r="C4" i="1"/>
  <c r="C3" i="1"/>
  <c r="F7" i="1"/>
  <c r="F6" i="1"/>
  <c r="F5" i="1"/>
  <c r="F4" i="1"/>
  <c r="F3" i="1"/>
  <c r="D6" i="1"/>
  <c r="D5" i="1"/>
  <c r="D4" i="1"/>
  <c r="D3" i="1"/>
  <c r="H6" i="1"/>
  <c r="H5" i="1"/>
  <c r="H4" i="1"/>
  <c r="E6" i="1"/>
  <c r="E15" i="1" s="1"/>
  <c r="E5" i="1"/>
  <c r="E14" i="1" s="1"/>
  <c r="E4" i="1"/>
  <c r="E13" i="1" s="1"/>
  <c r="E3" i="1"/>
  <c r="E12" i="1" s="1"/>
  <c r="L15" i="1"/>
  <c r="H3" i="1"/>
  <c r="L12" i="1"/>
  <c r="L7" i="1"/>
  <c r="L16" i="1" s="1"/>
  <c r="H7" i="1"/>
</calcChain>
</file>

<file path=xl/sharedStrings.xml><?xml version="1.0" encoding="utf-8"?>
<sst xmlns="http://schemas.openxmlformats.org/spreadsheetml/2006/main" count="42" uniqueCount="22">
  <si>
    <t>c elegans</t>
  </si>
  <si>
    <t>H2A</t>
  </si>
  <si>
    <t>human</t>
  </si>
  <si>
    <t>zebrafish</t>
  </si>
  <si>
    <t>mouse</t>
  </si>
  <si>
    <t>thermococcus</t>
  </si>
  <si>
    <t>ciliate</t>
  </si>
  <si>
    <t>e coli</t>
  </si>
  <si>
    <t>drosophila</t>
  </si>
  <si>
    <t>yeast</t>
  </si>
  <si>
    <t>tuberculosis</t>
  </si>
  <si>
    <t>H2B</t>
  </si>
  <si>
    <t>H3</t>
  </si>
  <si>
    <t>H4</t>
  </si>
  <si>
    <t>ERBB4</t>
  </si>
  <si>
    <t>methanocaldococcus</t>
  </si>
  <si>
    <t>NP_003529.1</t>
  </si>
  <si>
    <t>NP_003520.1</t>
  </si>
  <si>
    <t>NP_734466.1</t>
  </si>
  <si>
    <t>NP_001368918.1</t>
  </si>
  <si>
    <t xml:space="preserve"> tuberculosis</t>
  </si>
  <si>
    <t>NP_001036064.1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</si>
</sst>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charset val="204"/>
      <scheme val="minor"/>
    </font>
    <font>
      <sz val="11"/>
      <color rgb="FF000000"/>
      <name val="Menlo"/>
      <family val="2"/>
    </font>
    <font>
      <sz val="11"/>
      <color theme="1"/>
      <name val="Menlo Regular"/>
      <charset val="204"/>
    </font>
    <font>
      <sz val="11"/>
      <color theme="1"/>
      <name val="Menlo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1B93-1846-BF4F-B7F6-C1D5CCA11053}">
  <dimension ref="A2:M30"/>
  <sheetViews>
    <sheetView tabSelected="1" workbookViewId="0">
      <selection activeCell="A11" sqref="A11:M16"/>
    </sheetView>
  </sheetViews>
  <sheetFormatPr baseColWidth="10" defaultRowHeight="16"/>
  <cols>
    <col min="1" max="1" width="17" customWidth="1"/>
    <col min="7" max="7" width="11.6640625" bestFit="1" customWidth="1"/>
    <col min="10" max="10" width="11.6640625" bestFit="1" customWidth="1"/>
    <col min="11" max="11" width="14" bestFit="1" customWidth="1"/>
    <col min="13" max="13" width="11.6640625" bestFit="1" customWidth="1"/>
  </cols>
  <sheetData>
    <row r="2" spans="1:13">
      <c r="C2" t="s">
        <v>2</v>
      </c>
      <c r="D2" t="s">
        <v>4</v>
      </c>
      <c r="E2" t="s">
        <v>3</v>
      </c>
      <c r="F2" t="s">
        <v>0</v>
      </c>
      <c r="G2" t="s">
        <v>8</v>
      </c>
      <c r="H2" t="s">
        <v>6</v>
      </c>
      <c r="I2" t="s">
        <v>9</v>
      </c>
      <c r="J2" s="1" t="s">
        <v>15</v>
      </c>
      <c r="K2" t="s">
        <v>5</v>
      </c>
      <c r="L2" t="s">
        <v>10</v>
      </c>
      <c r="M2" t="s">
        <v>7</v>
      </c>
    </row>
    <row r="3" spans="1:13">
      <c r="A3" s="1" t="s">
        <v>18</v>
      </c>
      <c r="B3" t="s">
        <v>1</v>
      </c>
      <c r="C3" s="1">
        <f>4.94*10^(-91)</f>
        <v>4.9399999999999997E-91</v>
      </c>
      <c r="D3" s="1">
        <f>4.57*10^(-84)</f>
        <v>4.5699999999999998E-84</v>
      </c>
      <c r="E3" s="1">
        <f>1.06*10^(-81)</f>
        <v>1.0600000000000001E-81</v>
      </c>
      <c r="F3" s="1">
        <f>6.53*10^(-67)</f>
        <v>6.5299999999999994E-67</v>
      </c>
      <c r="G3" s="1">
        <f>2.34*10^(-69)</f>
        <v>2.34E-69</v>
      </c>
      <c r="H3" s="1">
        <f>1.74*10^(-57)</f>
        <v>1.7399999999999999E-57</v>
      </c>
      <c r="I3" s="1">
        <f>8.88*10^(-63)</f>
        <v>8.8800000000000005E-63</v>
      </c>
      <c r="J3" s="1">
        <v>1E-3</v>
      </c>
      <c r="K3" s="1">
        <v>7.0000000000000001E-3</v>
      </c>
      <c r="L3" s="1">
        <v>0.4</v>
      </c>
      <c r="M3" s="1">
        <v>0.61</v>
      </c>
    </row>
    <row r="4" spans="1:13">
      <c r="A4" s="1" t="s">
        <v>19</v>
      </c>
      <c r="B4" t="s">
        <v>11</v>
      </c>
      <c r="C4" s="1">
        <f>3.62*10^(-88)</f>
        <v>3.6200000000000006E-88</v>
      </c>
      <c r="D4" s="1">
        <f>1.5*10^(-87)</f>
        <v>1.5000000000000001E-87</v>
      </c>
      <c r="E4" s="1">
        <f>5.83*10^(-83)</f>
        <v>5.8300000000000002E-83</v>
      </c>
      <c r="F4" s="1">
        <f>5.98*10^(-66)</f>
        <v>5.9800000000000013E-66</v>
      </c>
      <c r="G4" s="1">
        <f>3.3*10^(-59)</f>
        <v>3.2999999999999998E-59</v>
      </c>
      <c r="H4" s="1">
        <f>3.63*10^(-51)</f>
        <v>3.6299999999999998E-51</v>
      </c>
      <c r="I4" s="1">
        <f>1.01*20^(-60)</f>
        <v>8.7603535536828772E-79</v>
      </c>
      <c r="J4">
        <v>1</v>
      </c>
      <c r="K4" s="1">
        <v>0.17</v>
      </c>
      <c r="L4">
        <v>2.2000000000000002</v>
      </c>
      <c r="M4">
        <v>1.6</v>
      </c>
    </row>
    <row r="5" spans="1:13">
      <c r="A5" s="1" t="s">
        <v>17</v>
      </c>
      <c r="B5" t="s">
        <v>12</v>
      </c>
      <c r="C5" s="1">
        <f>2.19*10^(-96)</f>
        <v>2.1899999999999998E-96</v>
      </c>
      <c r="D5" s="1">
        <f>1.54*10^(-96)</f>
        <v>1.54E-96</v>
      </c>
      <c r="E5" s="1">
        <f>1.77*10^(-95)</f>
        <v>1.7700000000000001E-95</v>
      </c>
      <c r="F5" s="1">
        <f>4.46*10^(-94)</f>
        <v>4.46E-94</v>
      </c>
      <c r="G5" s="1">
        <f>9.39*10^(-96)</f>
        <v>9.3899999999999996E-96</v>
      </c>
      <c r="H5" s="1">
        <f>8.41*10^(-86)</f>
        <v>8.409999999999999E-86</v>
      </c>
      <c r="I5" s="1">
        <f>3.31*10^(-87)</f>
        <v>3.31E-87</v>
      </c>
      <c r="J5">
        <v>3.3999999999999998E-3</v>
      </c>
      <c r="K5">
        <v>5.7000000000000002E-2</v>
      </c>
      <c r="L5">
        <v>4.5999999999999996</v>
      </c>
      <c r="M5">
        <v>0.9</v>
      </c>
    </row>
    <row r="6" spans="1:13">
      <c r="A6" s="1" t="s">
        <v>16</v>
      </c>
      <c r="B6" t="s">
        <v>13</v>
      </c>
      <c r="C6" s="1">
        <f>1.09*10^(-67)</f>
        <v>1.0900000000000001E-67</v>
      </c>
      <c r="D6" s="1">
        <f>7.6*10^(-68)</f>
        <v>7.6000000000000008E-68</v>
      </c>
      <c r="E6" s="1">
        <f>1.13*10^(-68)</f>
        <v>1.1299999999999999E-68</v>
      </c>
      <c r="F6" s="1">
        <f>6.15*10^(-68)</f>
        <v>6.1500000000000007E-68</v>
      </c>
      <c r="G6" s="1">
        <f>8.02*10^(-68)</f>
        <v>8.0200000000000008E-68</v>
      </c>
      <c r="H6" s="1">
        <f>1.96*10^(-45)</f>
        <v>1.9600000000000003E-45</v>
      </c>
      <c r="I6" s="1">
        <f>1.08*10^(-52)</f>
        <v>1.0800000000000001E-52</v>
      </c>
      <c r="J6" s="1">
        <f>8.22*10^(-5)</f>
        <v>8.2200000000000019E-5</v>
      </c>
      <c r="K6" s="1">
        <f>3.31*10^(-5)</f>
        <v>3.3100000000000005E-5</v>
      </c>
      <c r="L6">
        <v>6.9000000000000006E-2</v>
      </c>
      <c r="M6">
        <v>1.3</v>
      </c>
    </row>
    <row r="7" spans="1:13">
      <c r="A7" s="3" t="s">
        <v>21</v>
      </c>
      <c r="B7" t="s">
        <v>14</v>
      </c>
      <c r="C7">
        <v>0</v>
      </c>
      <c r="D7">
        <v>0</v>
      </c>
      <c r="E7">
        <v>0</v>
      </c>
      <c r="F7" s="1">
        <f>9.15 * 10^(-69)</f>
        <v>9.1500000000000005E-69</v>
      </c>
      <c r="G7" s="1">
        <f>1.44*10^(-130)</f>
        <v>1.4399999999999998E-130</v>
      </c>
      <c r="H7" s="2">
        <f>3.53*10^(-28)</f>
        <v>3.53E-28</v>
      </c>
      <c r="I7" s="1">
        <f>6.52*10^(-17)</f>
        <v>6.5200000000000004E-17</v>
      </c>
      <c r="J7" s="1">
        <v>0.1</v>
      </c>
      <c r="K7">
        <v>0.27</v>
      </c>
      <c r="L7" s="1">
        <f>5.41*10^(-9)</f>
        <v>5.4100000000000001E-9</v>
      </c>
      <c r="M7" s="1">
        <v>0.82</v>
      </c>
    </row>
    <row r="11" spans="1:13">
      <c r="C11" s="4" t="s">
        <v>2</v>
      </c>
      <c r="D11" s="4" t="s">
        <v>4</v>
      </c>
      <c r="E11" s="4" t="s">
        <v>3</v>
      </c>
      <c r="F11" s="4" t="s">
        <v>0</v>
      </c>
      <c r="G11" s="4" t="s">
        <v>8</v>
      </c>
      <c r="H11" s="4" t="s">
        <v>6</v>
      </c>
      <c r="I11" s="4" t="s">
        <v>9</v>
      </c>
      <c r="J11" s="5" t="s">
        <v>15</v>
      </c>
      <c r="K11" s="4" t="s">
        <v>5</v>
      </c>
      <c r="L11" s="4" t="s">
        <v>20</v>
      </c>
      <c r="M11" s="4" t="s">
        <v>7</v>
      </c>
    </row>
    <row r="12" spans="1:13">
      <c r="A12" s="1" t="s">
        <v>18</v>
      </c>
      <c r="B12" t="s">
        <v>1</v>
      </c>
      <c r="C12">
        <f t="shared" ref="C12:D12" si="0">-LOG10(C3)</f>
        <v>90.30627305107636</v>
      </c>
      <c r="D12" s="6">
        <f t="shared" si="0"/>
        <v>83.340083799930156</v>
      </c>
      <c r="E12">
        <f t="shared" ref="C12:M15" si="1">-LOG10(E3)</f>
        <v>80.97469413473523</v>
      </c>
      <c r="F12">
        <f t="shared" si="1"/>
        <v>66.185086818724926</v>
      </c>
      <c r="G12">
        <f t="shared" si="1"/>
        <v>68.63078414258986</v>
      </c>
      <c r="H12">
        <f t="shared" si="1"/>
        <v>56.759450751717402</v>
      </c>
      <c r="I12">
        <f t="shared" si="1"/>
        <v>62.051587034221399</v>
      </c>
      <c r="J12">
        <f t="shared" si="1"/>
        <v>3</v>
      </c>
      <c r="K12">
        <f t="shared" si="1"/>
        <v>2.1549019599857431</v>
      </c>
      <c r="L12">
        <f t="shared" si="1"/>
        <v>0.3979400086720376</v>
      </c>
      <c r="M12">
        <f t="shared" si="1"/>
        <v>0.21467016498923297</v>
      </c>
    </row>
    <row r="13" spans="1:13">
      <c r="A13" s="1" t="s">
        <v>19</v>
      </c>
      <c r="B13" t="s">
        <v>11</v>
      </c>
      <c r="C13">
        <f t="shared" ref="C13:D13" si="2">-LOG10(C4)</f>
        <v>87.44129142946683</v>
      </c>
      <c r="D13">
        <f t="shared" si="2"/>
        <v>86.823908740944319</v>
      </c>
      <c r="E13">
        <f t="shared" ref="E13" si="3">-LOG10(E4)</f>
        <v>82.234331445240983</v>
      </c>
      <c r="F13">
        <f t="shared" si="1"/>
        <v>65.223298816011592</v>
      </c>
      <c r="G13">
        <f t="shared" si="1"/>
        <v>58.481486060122116</v>
      </c>
      <c r="H13">
        <f t="shared" si="1"/>
        <v>50.440093374963887</v>
      </c>
      <c r="I13">
        <f t="shared" si="1"/>
        <v>78.05747836605623</v>
      </c>
      <c r="J13">
        <f t="shared" si="1"/>
        <v>0</v>
      </c>
      <c r="K13">
        <f t="shared" si="1"/>
        <v>0.769551078621726</v>
      </c>
      <c r="L13">
        <v>0</v>
      </c>
      <c r="M13">
        <v>0</v>
      </c>
    </row>
    <row r="14" spans="1:13">
      <c r="A14" s="1" t="s">
        <v>17</v>
      </c>
      <c r="B14" t="s">
        <v>12</v>
      </c>
      <c r="C14">
        <f t="shared" ref="C14:D14" si="4">-LOG10(C5)</f>
        <v>95.659555885159875</v>
      </c>
      <c r="D14">
        <f t="shared" si="4"/>
        <v>95.81247927916354</v>
      </c>
      <c r="E14">
        <f t="shared" ref="E14" si="5">-LOG10(E5)</f>
        <v>94.752026733638189</v>
      </c>
      <c r="F14">
        <f t="shared" si="1"/>
        <v>93.350665141287863</v>
      </c>
      <c r="G14">
        <f t="shared" si="1"/>
        <v>95.027334407733889</v>
      </c>
      <c r="H14">
        <f t="shared" si="1"/>
        <v>85.075204004202092</v>
      </c>
      <c r="I14">
        <f t="shared" si="1"/>
        <v>86.480172006224279</v>
      </c>
      <c r="J14">
        <f t="shared" si="1"/>
        <v>2.4685210829577451</v>
      </c>
      <c r="K14">
        <f t="shared" si="1"/>
        <v>1.2441251443275085</v>
      </c>
      <c r="L14">
        <v>0</v>
      </c>
      <c r="M14">
        <f t="shared" ref="M14" si="6">-LOG10(M5)</f>
        <v>4.5757490560675115E-2</v>
      </c>
    </row>
    <row r="15" spans="1:13">
      <c r="A15" s="1" t="s">
        <v>16</v>
      </c>
      <c r="B15" t="s">
        <v>13</v>
      </c>
      <c r="C15">
        <f t="shared" ref="C15:D15" si="7">-LOG10(C6)</f>
        <v>66.962573502059371</v>
      </c>
      <c r="D15">
        <f t="shared" si="7"/>
        <v>67.119186407719212</v>
      </c>
      <c r="E15">
        <f t="shared" ref="E15" si="8">-LOG10(E6)</f>
        <v>67.946921556516585</v>
      </c>
      <c r="F15">
        <f t="shared" si="1"/>
        <v>67.211124884224589</v>
      </c>
      <c r="G15">
        <f t="shared" si="1"/>
        <v>67.09582563171584</v>
      </c>
      <c r="H15">
        <f t="shared" si="1"/>
        <v>44.707743928643524</v>
      </c>
      <c r="I15">
        <f t="shared" si="1"/>
        <v>51.96657624451305</v>
      </c>
      <c r="J15">
        <f t="shared" si="1"/>
        <v>4.0851281824599495</v>
      </c>
      <c r="K15">
        <f t="shared" si="1"/>
        <v>4.4801720062242811</v>
      </c>
      <c r="L15">
        <f t="shared" ref="L15" si="9">-LOG10(L6)</f>
        <v>1.1611509092627446</v>
      </c>
      <c r="M15">
        <v>0</v>
      </c>
    </row>
    <row r="16" spans="1:13">
      <c r="A16" s="3" t="s">
        <v>21</v>
      </c>
      <c r="B16" t="s">
        <v>14</v>
      </c>
      <c r="C16">
        <v>300</v>
      </c>
      <c r="D16">
        <v>300</v>
      </c>
      <c r="E16">
        <v>300</v>
      </c>
      <c r="F16">
        <f>-LOG10(F7)</f>
        <v>68.038578905933548</v>
      </c>
      <c r="G16">
        <f t="shared" ref="G16:K16" si="10">-LOG10(G7)</f>
        <v>129.84163750790475</v>
      </c>
      <c r="H16">
        <f t="shared" si="10"/>
        <v>27.452225294612177</v>
      </c>
      <c r="I16">
        <f t="shared" si="10"/>
        <v>16.185752404268079</v>
      </c>
      <c r="J16">
        <f t="shared" si="10"/>
        <v>1</v>
      </c>
      <c r="K16">
        <f t="shared" si="10"/>
        <v>0.56863623584101264</v>
      </c>
      <c r="L16">
        <f t="shared" ref="D16:M16" si="11">-LOG10(L7)</f>
        <v>8.2668027348934299</v>
      </c>
      <c r="M16">
        <f t="shared" si="11"/>
        <v>8.6186147616283335E-2</v>
      </c>
    </row>
    <row r="18" spans="3:10">
      <c r="J18" s="1"/>
    </row>
    <row r="26" spans="3:10">
      <c r="C26" s="1"/>
      <c r="G26" s="1"/>
      <c r="I26" s="1"/>
    </row>
    <row r="27" spans="3:10">
      <c r="C27" s="1"/>
      <c r="G27" s="1"/>
      <c r="I27" s="1"/>
    </row>
    <row r="28" spans="3:10">
      <c r="C28" s="1"/>
      <c r="G28" s="1"/>
      <c r="I28" s="1"/>
    </row>
    <row r="29" spans="3:10">
      <c r="C29" s="1"/>
      <c r="G29" s="1"/>
      <c r="I29" s="1"/>
    </row>
    <row r="30" spans="3:10">
      <c r="G30" s="1"/>
      <c r="I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2023-06-04T13:24:07Z</dcterms:created>
  <dcterms:modified xsi:type="dcterms:W3CDTF">2023-06-04T19:11:56Z</dcterms:modified>
</cp:coreProperties>
</file>